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repos\swanhunt\btc_price_models\"/>
    </mc:Choice>
  </mc:AlternateContent>
  <xr:revisionPtr revIDLastSave="0" documentId="13_ncr:1_{28EB164C-2AA8-4462-B481-C981426EA593}" xr6:coauthVersionLast="47" xr6:coauthVersionMax="47" xr10:uidLastSave="{00000000-0000-0000-0000-000000000000}"/>
  <bookViews>
    <workbookView xWindow="-110" yWindow="-110" windowWidth="34620" windowHeight="13900" activeTab="2" xr2:uid="{F8EF70EA-A7C8-4B5C-BC5A-69C63B9A96E1}"/>
  </bookViews>
  <sheets>
    <sheet name="Sheet1" sheetId="1" r:id="rId1"/>
    <sheet name="S&amp;P 500 Historical Data (1)" sheetId="3" r:id="rId2"/>
    <sheet name="spy_long_term" sheetId="4" r:id="rId3"/>
    <sheet name="Sheet2" sheetId="2" r:id="rId4"/>
  </sheets>
  <definedNames>
    <definedName name="_xlchart.v1.0" hidden="1">Sheet1!$K$3:$K$392</definedName>
    <definedName name="ExternalData_1" localSheetId="1" hidden="1">'S&amp;P 500 Historical Data (1)'!$A$1:$C$5000</definedName>
    <definedName name="ExternalData_1" localSheetId="2" hidden="1">spy_long_term!$A$1:$I$1160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4" l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L2" i="4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L1160" i="4" s="1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7" i="3"/>
  <c r="K2" i="3"/>
  <c r="R7" i="3" a="1"/>
  <c r="M7" i="3" a="1"/>
  <c r="J4" i="3"/>
  <c r="N7" i="3" s="1" a="1"/>
  <c r="N7" i="3" s="1"/>
  <c r="J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J2" i="3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10" i="1"/>
  <c r="R2" i="1"/>
  <c r="O10" i="1" s="1" a="1"/>
  <c r="O10" i="1" s="1"/>
  <c r="P10" i="1" s="1"/>
  <c r="R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O3" i="1" s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" i="1"/>
  <c r="G43" i="1"/>
  <c r="G156" i="1"/>
  <c r="G25" i="1"/>
  <c r="G119" i="1"/>
  <c r="G118" i="1"/>
  <c r="H118" i="1" s="1"/>
  <c r="G243" i="1"/>
  <c r="H243" i="1" s="1"/>
  <c r="G131" i="1"/>
  <c r="H131" i="1" s="1"/>
  <c r="G108" i="1"/>
  <c r="G11" i="1"/>
  <c r="H11" i="1" s="1"/>
  <c r="G53" i="1"/>
  <c r="G179" i="1"/>
  <c r="G208" i="1"/>
  <c r="G136" i="1"/>
  <c r="H136" i="1" s="1"/>
  <c r="G61" i="1"/>
  <c r="H61" i="1" s="1"/>
  <c r="G7" i="1"/>
  <c r="H7" i="1" s="1"/>
  <c r="G15" i="1"/>
  <c r="G3" i="1"/>
  <c r="G121" i="1"/>
  <c r="G244" i="1"/>
  <c r="G201" i="1"/>
  <c r="G267" i="1"/>
  <c r="H267" i="1" s="1"/>
  <c r="G157" i="1"/>
  <c r="H157" i="1" s="1"/>
  <c r="G254" i="1"/>
  <c r="H254" i="1" s="1"/>
  <c r="G24" i="1"/>
  <c r="G150" i="1"/>
  <c r="H150" i="1" s="1"/>
  <c r="G115" i="1"/>
  <c r="H115" i="1" s="1"/>
  <c r="G207" i="1"/>
  <c r="G6" i="1"/>
  <c r="H6" i="1" s="1"/>
  <c r="G213" i="1"/>
  <c r="H213" i="1" s="1"/>
  <c r="G100" i="1"/>
  <c r="H100" i="1" s="1"/>
  <c r="G92" i="1"/>
  <c r="H92" i="1" s="1"/>
  <c r="G36" i="1"/>
  <c r="G153" i="1"/>
  <c r="G21" i="1"/>
  <c r="G215" i="1"/>
  <c r="G139" i="1"/>
  <c r="G271" i="1"/>
  <c r="G104" i="1"/>
  <c r="H104" i="1" s="1"/>
  <c r="G13" i="1"/>
  <c r="H13" i="1" s="1"/>
  <c r="G188" i="1"/>
  <c r="H188" i="1" s="1"/>
  <c r="G37" i="1"/>
  <c r="G133" i="1"/>
  <c r="G10" i="1"/>
  <c r="H10" i="1" s="1"/>
  <c r="G54" i="1"/>
  <c r="H54" i="1" s="1"/>
  <c r="G268" i="1"/>
  <c r="H268" i="1" s="1"/>
  <c r="G42" i="1"/>
  <c r="H42" i="1" s="1"/>
  <c r="G95" i="1"/>
  <c r="H95" i="1" s="1"/>
  <c r="G145" i="1"/>
  <c r="G20" i="1"/>
  <c r="G197" i="1"/>
  <c r="G50" i="1"/>
  <c r="G191" i="1"/>
  <c r="G128" i="1"/>
  <c r="G263" i="1"/>
  <c r="H263" i="1" s="1"/>
  <c r="G176" i="1"/>
  <c r="H176" i="1" s="1"/>
  <c r="G44" i="1"/>
  <c r="H44" i="1" s="1"/>
  <c r="G165" i="1"/>
  <c r="G140" i="1"/>
  <c r="G178" i="1"/>
  <c r="G26" i="1"/>
  <c r="H26" i="1" s="1"/>
  <c r="G66" i="1"/>
  <c r="H66" i="1" s="1"/>
  <c r="G278" i="1"/>
  <c r="H278" i="1" s="1"/>
  <c r="G134" i="1"/>
  <c r="H134" i="1" s="1"/>
  <c r="G262" i="1"/>
  <c r="G295" i="1"/>
  <c r="G52" i="1"/>
  <c r="G247" i="1"/>
  <c r="G155" i="1"/>
  <c r="G273" i="1"/>
  <c r="G286" i="1"/>
  <c r="H286" i="1" s="1"/>
  <c r="G45" i="1"/>
  <c r="H45" i="1" s="1"/>
  <c r="G211" i="1"/>
  <c r="G86" i="1"/>
  <c r="H86" i="1" s="1"/>
  <c r="G34" i="1"/>
  <c r="H34" i="1" s="1"/>
  <c r="G49" i="1"/>
  <c r="H49" i="1" s="1"/>
  <c r="G206" i="1"/>
  <c r="H206" i="1" s="1"/>
  <c r="G60" i="1"/>
  <c r="H60" i="1" s="1"/>
  <c r="G168" i="1"/>
  <c r="H168" i="1" s="1"/>
  <c r="G264" i="1"/>
  <c r="H264" i="1" s="1"/>
  <c r="G55" i="1"/>
  <c r="G304" i="1"/>
  <c r="G57" i="1"/>
  <c r="G265" i="1"/>
  <c r="G181" i="1"/>
  <c r="G230" i="1"/>
  <c r="H230" i="1" s="1"/>
  <c r="G203" i="1"/>
  <c r="H203" i="1" s="1"/>
  <c r="G241" i="1"/>
  <c r="H241" i="1" s="1"/>
  <c r="G318" i="1"/>
  <c r="G63" i="1"/>
  <c r="H63" i="1" s="1"/>
  <c r="G124" i="1"/>
  <c r="H124" i="1" s="1"/>
  <c r="G329" i="1"/>
  <c r="G292" i="1"/>
  <c r="H292" i="1" s="1"/>
  <c r="G129" i="1"/>
  <c r="H129" i="1" s="1"/>
  <c r="G30" i="1"/>
  <c r="H30" i="1" s="1"/>
  <c r="G151" i="1"/>
  <c r="H151" i="1" s="1"/>
  <c r="G9" i="1"/>
  <c r="G270" i="1"/>
  <c r="G195" i="1"/>
  <c r="G58" i="1"/>
  <c r="G297" i="1"/>
  <c r="G331" i="1"/>
  <c r="H331" i="1" s="1"/>
  <c r="G64" i="1"/>
  <c r="H64" i="1" s="1"/>
  <c r="G35" i="1"/>
  <c r="H35" i="1" s="1"/>
  <c r="G16" i="1"/>
  <c r="H16" i="1" s="1"/>
  <c r="G204" i="1"/>
  <c r="H204" i="1" s="1"/>
  <c r="G163" i="1"/>
  <c r="H163" i="1" s="1"/>
  <c r="G68" i="1"/>
  <c r="H68" i="1" s="1"/>
  <c r="G205" i="1"/>
  <c r="H205" i="1" s="1"/>
  <c r="G125" i="1"/>
  <c r="H125" i="1" s="1"/>
  <c r="G227" i="1"/>
  <c r="H227" i="1" s="1"/>
  <c r="G209" i="1"/>
  <c r="H209" i="1" s="1"/>
  <c r="G175" i="1"/>
  <c r="G212" i="1"/>
  <c r="G59" i="1"/>
  <c r="G27" i="1"/>
  <c r="G337" i="1"/>
  <c r="G349" i="1"/>
  <c r="H349" i="1" s="1"/>
  <c r="G310" i="1"/>
  <c r="H310" i="1" s="1"/>
  <c r="G8" i="1"/>
  <c r="H8" i="1" s="1"/>
  <c r="G146" i="1"/>
  <c r="H146" i="1" s="1"/>
  <c r="G193" i="1"/>
  <c r="H193" i="1" s="1"/>
  <c r="G194" i="1"/>
  <c r="H194" i="1" s="1"/>
  <c r="G161" i="1"/>
  <c r="H161" i="1" s="1"/>
  <c r="G232" i="1"/>
  <c r="H232" i="1" s="1"/>
  <c r="G222" i="1"/>
  <c r="H222" i="1" s="1"/>
  <c r="G317" i="1"/>
  <c r="H317" i="1" s="1"/>
  <c r="G76" i="1"/>
  <c r="H76" i="1" s="1"/>
  <c r="G70" i="1"/>
  <c r="G361" i="1"/>
  <c r="G135" i="1"/>
  <c r="G335" i="1"/>
  <c r="G75" i="1"/>
  <c r="G210" i="1"/>
  <c r="H210" i="1" s="1"/>
  <c r="G288" i="1"/>
  <c r="H288" i="1" s="1"/>
  <c r="G233" i="1"/>
  <c r="H233" i="1" s="1"/>
  <c r="G127" i="1"/>
  <c r="H127" i="1" s="1"/>
  <c r="G348" i="1"/>
  <c r="H348" i="1" s="1"/>
  <c r="G79" i="1"/>
  <c r="H79" i="1" s="1"/>
  <c r="G117" i="1"/>
  <c r="H117" i="1" s="1"/>
  <c r="G332" i="1"/>
  <c r="H332" i="1" s="1"/>
  <c r="G162" i="1"/>
  <c r="H162" i="1" s="1"/>
  <c r="G83" i="1"/>
  <c r="H83" i="1" s="1"/>
  <c r="G141" i="1"/>
  <c r="H141" i="1" s="1"/>
  <c r="G72" i="1"/>
  <c r="G196" i="1"/>
  <c r="G17" i="1"/>
  <c r="G169" i="1"/>
  <c r="G352" i="1"/>
  <c r="G184" i="1"/>
  <c r="H184" i="1" s="1"/>
  <c r="G246" i="1"/>
  <c r="H246" i="1" s="1"/>
  <c r="G137" i="1"/>
  <c r="H137" i="1" s="1"/>
  <c r="G238" i="1"/>
  <c r="G160" i="1"/>
  <c r="H160" i="1" s="1"/>
  <c r="G303" i="1"/>
  <c r="H303" i="1" s="1"/>
  <c r="G132" i="1"/>
  <c r="H132" i="1" s="1"/>
  <c r="G219" i="1"/>
  <c r="H219" i="1" s="1"/>
  <c r="G82" i="1"/>
  <c r="H82" i="1" s="1"/>
  <c r="G138" i="1"/>
  <c r="H138" i="1" s="1"/>
  <c r="G221" i="1"/>
  <c r="H221" i="1" s="1"/>
  <c r="G90" i="1"/>
  <c r="G14" i="1"/>
  <c r="G174" i="1"/>
  <c r="G366" i="1"/>
  <c r="G371" i="1"/>
  <c r="G259" i="1"/>
  <c r="H259" i="1" s="1"/>
  <c r="G96" i="1"/>
  <c r="H96" i="1" s="1"/>
  <c r="G236" i="1"/>
  <c r="H236" i="1" s="1"/>
  <c r="G91" i="1"/>
  <c r="H91" i="1" s="1"/>
  <c r="G38" i="1"/>
  <c r="H38" i="1" s="1"/>
  <c r="G202" i="1"/>
  <c r="H202" i="1" s="1"/>
  <c r="G368" i="1"/>
  <c r="H368" i="1" s="1"/>
  <c r="G214" i="1"/>
  <c r="H214" i="1" s="1"/>
  <c r="G279" i="1"/>
  <c r="H279" i="1" s="1"/>
  <c r="G123" i="1"/>
  <c r="H123" i="1" s="1"/>
  <c r="G199" i="1"/>
  <c r="H199" i="1" s="1"/>
  <c r="G84" i="1"/>
  <c r="G19" i="1"/>
  <c r="G183" i="1"/>
  <c r="G154" i="1"/>
  <c r="G102" i="1"/>
  <c r="G33" i="1"/>
  <c r="H33" i="1" s="1"/>
  <c r="G305" i="1"/>
  <c r="H305" i="1" s="1"/>
  <c r="G111" i="1"/>
  <c r="H111" i="1" s="1"/>
  <c r="G218" i="1"/>
  <c r="H218" i="1" s="1"/>
  <c r="G266" i="1"/>
  <c r="H266" i="1" s="1"/>
  <c r="G217" i="1"/>
  <c r="H217" i="1" s="1"/>
  <c r="G355" i="1"/>
  <c r="H355" i="1" s="1"/>
  <c r="G29" i="1"/>
  <c r="H29" i="1" s="1"/>
  <c r="G306" i="1"/>
  <c r="H306" i="1" s="1"/>
  <c r="G130" i="1"/>
  <c r="H130" i="1" s="1"/>
  <c r="G182" i="1"/>
  <c r="H182" i="1" s="1"/>
  <c r="G298" i="1"/>
  <c r="G152" i="1"/>
  <c r="G18" i="1"/>
  <c r="G377" i="1"/>
  <c r="G40" i="1"/>
  <c r="G380" i="1"/>
  <c r="G314" i="1"/>
  <c r="H314" i="1" s="1"/>
  <c r="G224" i="1"/>
  <c r="H224" i="1" s="1"/>
  <c r="G228" i="1"/>
  <c r="H228" i="1" s="1"/>
  <c r="G39" i="1"/>
  <c r="H39" i="1" s="1"/>
  <c r="G94" i="1"/>
  <c r="H94" i="1" s="1"/>
  <c r="G234" i="1"/>
  <c r="H234" i="1" s="1"/>
  <c r="G200" i="1"/>
  <c r="H200" i="1" s="1"/>
  <c r="G315" i="1"/>
  <c r="H315" i="1" s="1"/>
  <c r="G374" i="1"/>
  <c r="H374" i="1" s="1"/>
  <c r="G28" i="1"/>
  <c r="H28" i="1" s="1"/>
  <c r="G87" i="1"/>
  <c r="G296" i="1"/>
  <c r="G294" i="1"/>
  <c r="G198" i="1"/>
  <c r="G65" i="1"/>
  <c r="G189" i="1"/>
  <c r="H189" i="1" s="1"/>
  <c r="G164" i="1"/>
  <c r="H164" i="1" s="1"/>
  <c r="G62" i="1"/>
  <c r="H62" i="1" s="1"/>
  <c r="G159" i="1"/>
  <c r="H159" i="1" s="1"/>
  <c r="G360" i="1"/>
  <c r="H360" i="1" s="1"/>
  <c r="G316" i="1"/>
  <c r="H316" i="1" s="1"/>
  <c r="G186" i="1"/>
  <c r="H186" i="1" s="1"/>
  <c r="G4" i="1"/>
  <c r="H4" i="1" s="1"/>
  <c r="G23" i="1"/>
  <c r="H23" i="1" s="1"/>
  <c r="G220" i="1"/>
  <c r="H220" i="1" s="1"/>
  <c r="G51" i="1"/>
  <c r="H51" i="1" s="1"/>
  <c r="G71" i="1"/>
  <c r="G248" i="1"/>
  <c r="G32" i="1"/>
  <c r="G77" i="1"/>
  <c r="G187" i="1"/>
  <c r="G99" i="1"/>
  <c r="H99" i="1" s="1"/>
  <c r="G339" i="1"/>
  <c r="H339" i="1" s="1"/>
  <c r="G69" i="1"/>
  <c r="H69" i="1" s="1"/>
  <c r="G172" i="1"/>
  <c r="H172" i="1" s="1"/>
  <c r="G122" i="1"/>
  <c r="G322" i="1"/>
  <c r="H322" i="1" s="1"/>
  <c r="G166" i="1"/>
  <c r="H166" i="1" s="1"/>
  <c r="G126" i="1"/>
  <c r="H126" i="1" s="1"/>
  <c r="G22" i="1"/>
  <c r="H22" i="1" s="1"/>
  <c r="G338" i="1"/>
  <c r="H338" i="1" s="1"/>
  <c r="G235" i="1"/>
  <c r="H235" i="1" s="1"/>
  <c r="G308" i="1"/>
  <c r="G147" i="1"/>
  <c r="G12" i="1"/>
  <c r="G74" i="1"/>
  <c r="G192" i="1"/>
  <c r="G85" i="1"/>
  <c r="H85" i="1" s="1"/>
  <c r="G158" i="1"/>
  <c r="H158" i="1" s="1"/>
  <c r="G346" i="1"/>
  <c r="G177" i="1"/>
  <c r="H177" i="1" s="1"/>
  <c r="G252" i="1"/>
  <c r="H252" i="1" s="1"/>
  <c r="G190" i="1"/>
  <c r="H190" i="1" s="1"/>
  <c r="G120" i="1"/>
  <c r="G345" i="1"/>
  <c r="H345" i="1" s="1"/>
  <c r="G381" i="1"/>
  <c r="H381" i="1" s="1"/>
  <c r="G31" i="1"/>
  <c r="H31" i="1" s="1"/>
  <c r="G253" i="1"/>
  <c r="H253" i="1" s="1"/>
  <c r="G231" i="1"/>
  <c r="G226" i="1"/>
  <c r="G41" i="1"/>
  <c r="G171" i="1"/>
  <c r="G47" i="1"/>
  <c r="G299" i="1"/>
  <c r="H299" i="1" s="1"/>
  <c r="G325" i="1"/>
  <c r="H325" i="1" s="1"/>
  <c r="G89" i="1"/>
  <c r="H89" i="1" s="1"/>
  <c r="G287" i="1"/>
  <c r="H287" i="1" s="1"/>
  <c r="G323" i="1"/>
  <c r="H323" i="1" s="1"/>
  <c r="G48" i="1"/>
  <c r="H48" i="1" s="1"/>
  <c r="G353" i="1"/>
  <c r="H353" i="1" s="1"/>
  <c r="G56" i="1"/>
  <c r="H56" i="1" s="1"/>
  <c r="G350" i="1"/>
  <c r="H350" i="1" s="1"/>
  <c r="G46" i="1"/>
  <c r="H46" i="1" s="1"/>
  <c r="G242" i="1"/>
  <c r="H242" i="1" s="1"/>
  <c r="G251" i="1"/>
  <c r="G240" i="1"/>
  <c r="G320" i="1"/>
  <c r="G363" i="1"/>
  <c r="G113" i="1"/>
  <c r="H113" i="1" s="1"/>
  <c r="G110" i="1"/>
  <c r="H110" i="1" s="1"/>
  <c r="G180" i="1"/>
  <c r="H180" i="1" s="1"/>
  <c r="G365" i="1"/>
  <c r="H365" i="1" s="1"/>
  <c r="G281" i="1"/>
  <c r="H281" i="1" s="1"/>
  <c r="G116" i="1"/>
  <c r="H116" i="1" s="1"/>
  <c r="G106" i="1"/>
  <c r="H106" i="1" s="1"/>
  <c r="G258" i="1"/>
  <c r="H258" i="1" s="1"/>
  <c r="G173" i="1"/>
  <c r="H173" i="1" s="1"/>
  <c r="G378" i="1"/>
  <c r="H378" i="1" s="1"/>
  <c r="G340" i="1"/>
  <c r="H340" i="1" s="1"/>
  <c r="G257" i="1"/>
  <c r="H257" i="1" s="1"/>
  <c r="G260" i="1"/>
  <c r="G97" i="1"/>
  <c r="G109" i="1"/>
  <c r="G370" i="1"/>
  <c r="G112" i="1"/>
  <c r="G114" i="1"/>
  <c r="H114" i="1" s="1"/>
  <c r="G225" i="1"/>
  <c r="H225" i="1" s="1"/>
  <c r="G275" i="1"/>
  <c r="H275" i="1" s="1"/>
  <c r="G185" i="1"/>
  <c r="H185" i="1" s="1"/>
  <c r="G383" i="1"/>
  <c r="G285" i="1"/>
  <c r="H285" i="1" s="1"/>
  <c r="G261" i="1"/>
  <c r="H261" i="1" s="1"/>
  <c r="G78" i="1"/>
  <c r="H78" i="1" s="1"/>
  <c r="G142" i="1"/>
  <c r="H142" i="1" s="1"/>
  <c r="G101" i="1"/>
  <c r="H101" i="1" s="1"/>
  <c r="G389" i="1"/>
  <c r="H389" i="1" s="1"/>
  <c r="G280" i="1"/>
  <c r="G319" i="1"/>
  <c r="G105" i="1"/>
  <c r="G326" i="1"/>
  <c r="G300" i="1"/>
  <c r="G276" i="1"/>
  <c r="H276" i="1" s="1"/>
  <c r="G143" i="1"/>
  <c r="H143" i="1" s="1"/>
  <c r="G284" i="1"/>
  <c r="H284" i="1" s="1"/>
  <c r="G229" i="1"/>
  <c r="H229" i="1" s="1"/>
  <c r="G293" i="1"/>
  <c r="H293" i="1" s="1"/>
  <c r="G313" i="1"/>
  <c r="H313" i="1" s="1"/>
  <c r="G375" i="1"/>
  <c r="H375" i="1" s="1"/>
  <c r="G283" i="1"/>
  <c r="H283" i="1" s="1"/>
  <c r="G269" i="1"/>
  <c r="H269" i="1" s="1"/>
  <c r="G149" i="1"/>
  <c r="H149" i="1" s="1"/>
  <c r="G107" i="1"/>
  <c r="H107" i="1" s="1"/>
  <c r="G282" i="1"/>
  <c r="G382" i="1"/>
  <c r="G148" i="1"/>
  <c r="G73" i="1"/>
  <c r="G291" i="1"/>
  <c r="G144" i="1"/>
  <c r="H144" i="1" s="1"/>
  <c r="G309" i="1"/>
  <c r="H309" i="1" s="1"/>
  <c r="G312" i="1"/>
  <c r="H312" i="1" s="1"/>
  <c r="G302" i="1"/>
  <c r="H302" i="1" s="1"/>
  <c r="G327" i="1"/>
  <c r="H327" i="1" s="1"/>
  <c r="G324" i="1"/>
  <c r="H324" i="1" s="1"/>
  <c r="G290" i="1"/>
  <c r="H290" i="1" s="1"/>
  <c r="G344" i="1"/>
  <c r="H344" i="1" s="1"/>
  <c r="G277" i="1"/>
  <c r="H277" i="1" s="1"/>
  <c r="G223" i="1"/>
  <c r="H223" i="1" s="1"/>
  <c r="G216" i="1"/>
  <c r="H216" i="1" s="1"/>
  <c r="G249" i="1"/>
  <c r="G98" i="1"/>
  <c r="G237" i="1"/>
  <c r="G321" i="1"/>
  <c r="G274" i="1"/>
  <c r="H274" i="1" s="1"/>
  <c r="G239" i="1"/>
  <c r="H239" i="1" s="1"/>
  <c r="G67" i="1"/>
  <c r="H67" i="1" s="1"/>
  <c r="G301" i="1"/>
  <c r="G336" i="1"/>
  <c r="H336" i="1" s="1"/>
  <c r="G367" i="1"/>
  <c r="H367" i="1" s="1"/>
  <c r="G356" i="1"/>
  <c r="H356" i="1" s="1"/>
  <c r="G342" i="1"/>
  <c r="H342" i="1" s="1"/>
  <c r="G93" i="1"/>
  <c r="H93" i="1" s="1"/>
  <c r="G256" i="1"/>
  <c r="H256" i="1" s="1"/>
  <c r="G170" i="1"/>
  <c r="H170" i="1" s="1"/>
  <c r="G364" i="1"/>
  <c r="H364" i="1" s="1"/>
  <c r="G245" i="1"/>
  <c r="G81" i="1"/>
  <c r="G307" i="1"/>
  <c r="G311" i="1"/>
  <c r="G330" i="1"/>
  <c r="G372" i="1"/>
  <c r="H372" i="1" s="1"/>
  <c r="G347" i="1"/>
  <c r="H347" i="1" s="1"/>
  <c r="G379" i="1"/>
  <c r="H379" i="1" s="1"/>
  <c r="G328" i="1"/>
  <c r="H328" i="1" s="1"/>
  <c r="G369" i="1"/>
  <c r="H369" i="1" s="1"/>
  <c r="G167" i="1"/>
  <c r="H167" i="1" s="1"/>
  <c r="G376" i="1"/>
  <c r="H376" i="1" s="1"/>
  <c r="G341" i="1"/>
  <c r="H341" i="1" s="1"/>
  <c r="G386" i="1"/>
  <c r="H386" i="1" s="1"/>
  <c r="G373" i="1"/>
  <c r="H373" i="1" s="1"/>
  <c r="G334" i="1"/>
  <c r="H334" i="1" s="1"/>
  <c r="G359" i="1"/>
  <c r="G103" i="1"/>
  <c r="G354" i="1"/>
  <c r="G255" i="1"/>
  <c r="H255" i="1" s="1"/>
  <c r="G88" i="1"/>
  <c r="H88" i="1" s="1"/>
  <c r="G250" i="1"/>
  <c r="H250" i="1" s="1"/>
  <c r="G357" i="1"/>
  <c r="H357" i="1" s="1"/>
  <c r="G333" i="1"/>
  <c r="H333" i="1" s="1"/>
  <c r="G388" i="1"/>
  <c r="H388" i="1" s="1"/>
  <c r="G362" i="1"/>
  <c r="H362" i="1" s="1"/>
  <c r="G387" i="1"/>
  <c r="H387" i="1" s="1"/>
  <c r="G385" i="1"/>
  <c r="H385" i="1" s="1"/>
  <c r="G272" i="1"/>
  <c r="H272" i="1" s="1"/>
  <c r="G358" i="1"/>
  <c r="H358" i="1" s="1"/>
  <c r="G343" i="1"/>
  <c r="H343" i="1" s="1"/>
  <c r="G289" i="1"/>
  <c r="H289" i="1" s="1"/>
  <c r="G351" i="1"/>
  <c r="G384" i="1"/>
  <c r="G80" i="1"/>
  <c r="G2" i="1"/>
  <c r="G5" i="1"/>
  <c r="H5" i="1" s="1"/>
  <c r="H156" i="1"/>
  <c r="H80" i="1"/>
  <c r="H97" i="1"/>
  <c r="H98" i="1"/>
  <c r="H9" i="1"/>
  <c r="H12" i="1"/>
  <c r="H14" i="1"/>
  <c r="H15" i="1"/>
  <c r="H17" i="1"/>
  <c r="H18" i="1"/>
  <c r="H19" i="1"/>
  <c r="H20" i="1"/>
  <c r="H21" i="1"/>
  <c r="H24" i="1"/>
  <c r="H25" i="1"/>
  <c r="H27" i="1"/>
  <c r="H32" i="1"/>
  <c r="H36" i="1"/>
  <c r="H37" i="1"/>
  <c r="H40" i="1"/>
  <c r="H41" i="1"/>
  <c r="H43" i="1"/>
  <c r="H47" i="1"/>
  <c r="H50" i="1"/>
  <c r="H52" i="1"/>
  <c r="H53" i="1"/>
  <c r="H55" i="1"/>
  <c r="H57" i="1"/>
  <c r="H58" i="1"/>
  <c r="H59" i="1"/>
  <c r="H65" i="1"/>
  <c r="H70" i="1"/>
  <c r="H71" i="1"/>
  <c r="H72" i="1"/>
  <c r="H73" i="1"/>
  <c r="H74" i="1"/>
  <c r="H75" i="1"/>
  <c r="H77" i="1"/>
  <c r="H81" i="1"/>
  <c r="H84" i="1"/>
  <c r="H87" i="1"/>
  <c r="H90" i="1"/>
  <c r="H102" i="1"/>
  <c r="H103" i="1"/>
  <c r="H105" i="1"/>
  <c r="H108" i="1"/>
  <c r="H109" i="1"/>
  <c r="H112" i="1"/>
  <c r="H119" i="1"/>
  <c r="H120" i="1"/>
  <c r="H121" i="1"/>
  <c r="H122" i="1"/>
  <c r="H128" i="1"/>
  <c r="H133" i="1"/>
  <c r="H135" i="1"/>
  <c r="H139" i="1"/>
  <c r="H140" i="1"/>
  <c r="H145" i="1"/>
  <c r="H147" i="1"/>
  <c r="H148" i="1"/>
  <c r="H152" i="1"/>
  <c r="H153" i="1"/>
  <c r="H154" i="1"/>
  <c r="H155" i="1"/>
  <c r="H165" i="1"/>
  <c r="H169" i="1"/>
  <c r="H171" i="1"/>
  <c r="H174" i="1"/>
  <c r="H175" i="1"/>
  <c r="H178" i="1"/>
  <c r="H179" i="1"/>
  <c r="H181" i="1"/>
  <c r="H183" i="1"/>
  <c r="H187" i="1"/>
  <c r="H191" i="1"/>
  <c r="H192" i="1"/>
  <c r="H195" i="1"/>
  <c r="H196" i="1"/>
  <c r="H197" i="1"/>
  <c r="H198" i="1"/>
  <c r="H201" i="1"/>
  <c r="H207" i="1"/>
  <c r="H208" i="1"/>
  <c r="H211" i="1"/>
  <c r="H212" i="1"/>
  <c r="H215" i="1"/>
  <c r="H226" i="1"/>
  <c r="H231" i="1"/>
  <c r="H237" i="1"/>
  <c r="H238" i="1"/>
  <c r="H240" i="1"/>
  <c r="H244" i="1"/>
  <c r="H245" i="1"/>
  <c r="H247" i="1"/>
  <c r="H248" i="1"/>
  <c r="H249" i="1"/>
  <c r="H251" i="1"/>
  <c r="H260" i="1"/>
  <c r="H262" i="1"/>
  <c r="H265" i="1"/>
  <c r="H270" i="1"/>
  <c r="H271" i="1"/>
  <c r="H273" i="1"/>
  <c r="H280" i="1"/>
  <c r="H282" i="1"/>
  <c r="H291" i="1"/>
  <c r="H294" i="1"/>
  <c r="H295" i="1"/>
  <c r="H296" i="1"/>
  <c r="H297" i="1"/>
  <c r="H298" i="1"/>
  <c r="H300" i="1"/>
  <c r="H301" i="1"/>
  <c r="H304" i="1"/>
  <c r="H307" i="1"/>
  <c r="H308" i="1"/>
  <c r="H311" i="1"/>
  <c r="H318" i="1"/>
  <c r="H319" i="1"/>
  <c r="H320" i="1"/>
  <c r="H321" i="1"/>
  <c r="H326" i="1"/>
  <c r="H329" i="1"/>
  <c r="H330" i="1"/>
  <c r="H335" i="1"/>
  <c r="H337" i="1"/>
  <c r="H346" i="1"/>
  <c r="H351" i="1"/>
  <c r="H352" i="1"/>
  <c r="H354" i="1"/>
  <c r="H359" i="1"/>
  <c r="H361" i="1"/>
  <c r="H363" i="1"/>
  <c r="H366" i="1"/>
  <c r="H370" i="1"/>
  <c r="H371" i="1"/>
  <c r="H377" i="1"/>
  <c r="H380" i="1"/>
  <c r="H382" i="1"/>
  <c r="H383" i="1"/>
  <c r="H384" i="1"/>
  <c r="H3" i="1"/>
  <c r="L1137" i="4" l="1"/>
  <c r="L1121" i="4"/>
  <c r="L1105" i="4"/>
  <c r="L81" i="4"/>
  <c r="L881" i="4"/>
  <c r="L865" i="4"/>
  <c r="L849" i="4"/>
  <c r="L625" i="4"/>
  <c r="L609" i="4"/>
  <c r="L593" i="4"/>
  <c r="L385" i="4"/>
  <c r="L369" i="4"/>
  <c r="L353" i="4"/>
  <c r="L337" i="4"/>
  <c r="L129" i="4"/>
  <c r="L113" i="4"/>
  <c r="L97" i="4"/>
  <c r="L1153" i="4"/>
  <c r="L897" i="4"/>
  <c r="L641" i="4"/>
  <c r="L1089" i="4"/>
  <c r="L833" i="4"/>
  <c r="L577" i="4"/>
  <c r="L321" i="4"/>
  <c r="L65" i="4"/>
  <c r="L1073" i="4"/>
  <c r="L817" i="4"/>
  <c r="L561" i="4"/>
  <c r="L305" i="4"/>
  <c r="L49" i="4"/>
  <c r="L1057" i="4"/>
  <c r="L801" i="4"/>
  <c r="L545" i="4"/>
  <c r="L289" i="4"/>
  <c r="L33" i="4"/>
  <c r="L1041" i="4"/>
  <c r="L785" i="4"/>
  <c r="L529" i="4"/>
  <c r="L273" i="4"/>
  <c r="L17" i="4"/>
  <c r="L1025" i="4"/>
  <c r="L769" i="4"/>
  <c r="L513" i="4"/>
  <c r="L257" i="4"/>
  <c r="L1009" i="4"/>
  <c r="L753" i="4"/>
  <c r="L497" i="4"/>
  <c r="L241" i="4"/>
  <c r="L993" i="4"/>
  <c r="L737" i="4"/>
  <c r="L481" i="4"/>
  <c r="L225" i="4"/>
  <c r="L977" i="4"/>
  <c r="L721" i="4"/>
  <c r="L465" i="4"/>
  <c r="L209" i="4"/>
  <c r="L961" i="4"/>
  <c r="L705" i="4"/>
  <c r="L449" i="4"/>
  <c r="L193" i="4"/>
  <c r="L945" i="4"/>
  <c r="L689" i="4"/>
  <c r="L433" i="4"/>
  <c r="L177" i="4"/>
  <c r="L929" i="4"/>
  <c r="L673" i="4"/>
  <c r="L417" i="4"/>
  <c r="L161" i="4"/>
  <c r="L913" i="4"/>
  <c r="L657" i="4"/>
  <c r="L401" i="4"/>
  <c r="L145" i="4"/>
  <c r="L1152" i="4"/>
  <c r="L1136" i="4"/>
  <c r="L1120" i="4"/>
  <c r="L1104" i="4"/>
  <c r="L1088" i="4"/>
  <c r="L1072" i="4"/>
  <c r="L1056" i="4"/>
  <c r="L1040" i="4"/>
  <c r="L1024" i="4"/>
  <c r="L1008" i="4"/>
  <c r="L992" i="4"/>
  <c r="L976" i="4"/>
  <c r="L960" i="4"/>
  <c r="L944" i="4"/>
  <c r="L928" i="4"/>
  <c r="L912" i="4"/>
  <c r="L896" i="4"/>
  <c r="L880" i="4"/>
  <c r="L864" i="4"/>
  <c r="L848" i="4"/>
  <c r="L832" i="4"/>
  <c r="L816" i="4"/>
  <c r="L800" i="4"/>
  <c r="L784" i="4"/>
  <c r="L768" i="4"/>
  <c r="L752" i="4"/>
  <c r="L736" i="4"/>
  <c r="L720" i="4"/>
  <c r="L704" i="4"/>
  <c r="L688" i="4"/>
  <c r="L672" i="4"/>
  <c r="L656" i="4"/>
  <c r="L640" i="4"/>
  <c r="L624" i="4"/>
  <c r="L608" i="4"/>
  <c r="L592" i="4"/>
  <c r="L576" i="4"/>
  <c r="L560" i="4"/>
  <c r="L544" i="4"/>
  <c r="L528" i="4"/>
  <c r="L512" i="4"/>
  <c r="L496" i="4"/>
  <c r="L480" i="4"/>
  <c r="L464" i="4"/>
  <c r="L448" i="4"/>
  <c r="L432" i="4"/>
  <c r="L416" i="4"/>
  <c r="L400" i="4"/>
  <c r="L384" i="4"/>
  <c r="L368" i="4"/>
  <c r="L352" i="4"/>
  <c r="L336" i="4"/>
  <c r="L320" i="4"/>
  <c r="L304" i="4"/>
  <c r="L288" i="4"/>
  <c r="L272" i="4"/>
  <c r="L256" i="4"/>
  <c r="L240" i="4"/>
  <c r="L224" i="4"/>
  <c r="L208" i="4"/>
  <c r="L192" i="4"/>
  <c r="L176" i="4"/>
  <c r="L160" i="4"/>
  <c r="L144" i="4"/>
  <c r="L128" i="4"/>
  <c r="L112" i="4"/>
  <c r="L96" i="4"/>
  <c r="L80" i="4"/>
  <c r="L64" i="4"/>
  <c r="L48" i="4"/>
  <c r="L32" i="4"/>
  <c r="L16" i="4"/>
  <c r="L1151" i="4"/>
  <c r="L1135" i="4"/>
  <c r="L1119" i="4"/>
  <c r="L1103" i="4"/>
  <c r="L1087" i="4"/>
  <c r="L1071" i="4"/>
  <c r="L1055" i="4"/>
  <c r="L1039" i="4"/>
  <c r="L1023" i="4"/>
  <c r="L1007" i="4"/>
  <c r="L991" i="4"/>
  <c r="L975" i="4"/>
  <c r="L959" i="4"/>
  <c r="L943" i="4"/>
  <c r="L927" i="4"/>
  <c r="L911" i="4"/>
  <c r="L895" i="4"/>
  <c r="L879" i="4"/>
  <c r="L863" i="4"/>
  <c r="L847" i="4"/>
  <c r="L831" i="4"/>
  <c r="L815" i="4"/>
  <c r="L799" i="4"/>
  <c r="L783" i="4"/>
  <c r="L767" i="4"/>
  <c r="L751" i="4"/>
  <c r="L735" i="4"/>
  <c r="L719" i="4"/>
  <c r="L703" i="4"/>
  <c r="L687" i="4"/>
  <c r="L671" i="4"/>
  <c r="L655" i="4"/>
  <c r="L639" i="4"/>
  <c r="L623" i="4"/>
  <c r="L607" i="4"/>
  <c r="L591" i="4"/>
  <c r="L575" i="4"/>
  <c r="L559" i="4"/>
  <c r="L543" i="4"/>
  <c r="L527" i="4"/>
  <c r="L511" i="4"/>
  <c r="L495" i="4"/>
  <c r="L479" i="4"/>
  <c r="L463" i="4"/>
  <c r="L447" i="4"/>
  <c r="L431" i="4"/>
  <c r="L415" i="4"/>
  <c r="L399" i="4"/>
  <c r="L383" i="4"/>
  <c r="L367" i="4"/>
  <c r="L351" i="4"/>
  <c r="L335" i="4"/>
  <c r="L319" i="4"/>
  <c r="L303" i="4"/>
  <c r="L287" i="4"/>
  <c r="L271" i="4"/>
  <c r="L255" i="4"/>
  <c r="L239" i="4"/>
  <c r="L223" i="4"/>
  <c r="L207" i="4"/>
  <c r="L191" i="4"/>
  <c r="L175" i="4"/>
  <c r="L159" i="4"/>
  <c r="L143" i="4"/>
  <c r="L127" i="4"/>
  <c r="L111" i="4"/>
  <c r="L95" i="4"/>
  <c r="L79" i="4"/>
  <c r="L63" i="4"/>
  <c r="L47" i="4"/>
  <c r="L31" i="4"/>
  <c r="L15" i="4"/>
  <c r="L1150" i="4"/>
  <c r="L1134" i="4"/>
  <c r="L1118" i="4"/>
  <c r="L1102" i="4"/>
  <c r="L1086" i="4"/>
  <c r="L1070" i="4"/>
  <c r="L1054" i="4"/>
  <c r="L1038" i="4"/>
  <c r="L1022" i="4"/>
  <c r="L1006" i="4"/>
  <c r="L990" i="4"/>
  <c r="L974" i="4"/>
  <c r="L958" i="4"/>
  <c r="L942" i="4"/>
  <c r="L926" i="4"/>
  <c r="L910" i="4"/>
  <c r="L894" i="4"/>
  <c r="L878" i="4"/>
  <c r="L862" i="4"/>
  <c r="L846" i="4"/>
  <c r="L830" i="4"/>
  <c r="L814" i="4"/>
  <c r="L798" i="4"/>
  <c r="L782" i="4"/>
  <c r="L766" i="4"/>
  <c r="L750" i="4"/>
  <c r="L734" i="4"/>
  <c r="L718" i="4"/>
  <c r="L702" i="4"/>
  <c r="L686" i="4"/>
  <c r="L670" i="4"/>
  <c r="L654" i="4"/>
  <c r="L638" i="4"/>
  <c r="L622" i="4"/>
  <c r="L606" i="4"/>
  <c r="L590" i="4"/>
  <c r="L574" i="4"/>
  <c r="L558" i="4"/>
  <c r="L542" i="4"/>
  <c r="L526" i="4"/>
  <c r="L510" i="4"/>
  <c r="L494" i="4"/>
  <c r="L478" i="4"/>
  <c r="L462" i="4"/>
  <c r="L446" i="4"/>
  <c r="L430" i="4"/>
  <c r="L414" i="4"/>
  <c r="L398" i="4"/>
  <c r="L382" i="4"/>
  <c r="L366" i="4"/>
  <c r="L350" i="4"/>
  <c r="L334" i="4"/>
  <c r="L318" i="4"/>
  <c r="L302" i="4"/>
  <c r="L286" i="4"/>
  <c r="L270" i="4"/>
  <c r="L254" i="4"/>
  <c r="L238" i="4"/>
  <c r="L222" i="4"/>
  <c r="L206" i="4"/>
  <c r="L190" i="4"/>
  <c r="L174" i="4"/>
  <c r="L158" i="4"/>
  <c r="L142" i="4"/>
  <c r="L126" i="4"/>
  <c r="L110" i="4"/>
  <c r="L94" i="4"/>
  <c r="L78" i="4"/>
  <c r="L62" i="4"/>
  <c r="L46" i="4"/>
  <c r="L30" i="4"/>
  <c r="L14" i="4"/>
  <c r="L1149" i="4"/>
  <c r="L1133" i="4"/>
  <c r="L1117" i="4"/>
  <c r="L1101" i="4"/>
  <c r="L1085" i="4"/>
  <c r="L1069" i="4"/>
  <c r="L1053" i="4"/>
  <c r="L1037" i="4"/>
  <c r="L1021" i="4"/>
  <c r="L1005" i="4"/>
  <c r="L989" i="4"/>
  <c r="L973" i="4"/>
  <c r="L957" i="4"/>
  <c r="L941" i="4"/>
  <c r="L925" i="4"/>
  <c r="L909" i="4"/>
  <c r="L893" i="4"/>
  <c r="L877" i="4"/>
  <c r="L861" i="4"/>
  <c r="L845" i="4"/>
  <c r="L829" i="4"/>
  <c r="L813" i="4"/>
  <c r="L797" i="4"/>
  <c r="L781" i="4"/>
  <c r="L765" i="4"/>
  <c r="L749" i="4"/>
  <c r="L733" i="4"/>
  <c r="L717" i="4"/>
  <c r="L701" i="4"/>
  <c r="L685" i="4"/>
  <c r="L669" i="4"/>
  <c r="L653" i="4"/>
  <c r="L637" i="4"/>
  <c r="L621" i="4"/>
  <c r="L605" i="4"/>
  <c r="L589" i="4"/>
  <c r="L573" i="4"/>
  <c r="L557" i="4"/>
  <c r="L541" i="4"/>
  <c r="L525" i="4"/>
  <c r="L509" i="4"/>
  <c r="L493" i="4"/>
  <c r="L477" i="4"/>
  <c r="L461" i="4"/>
  <c r="L445" i="4"/>
  <c r="L429" i="4"/>
  <c r="L413" i="4"/>
  <c r="L397" i="4"/>
  <c r="L381" i="4"/>
  <c r="L365" i="4"/>
  <c r="L349" i="4"/>
  <c r="L333" i="4"/>
  <c r="L317" i="4"/>
  <c r="L301" i="4"/>
  <c r="L285" i="4"/>
  <c r="L269" i="4"/>
  <c r="L253" i="4"/>
  <c r="L237" i="4"/>
  <c r="L221" i="4"/>
  <c r="L205" i="4"/>
  <c r="L189" i="4"/>
  <c r="L173" i="4"/>
  <c r="L157" i="4"/>
  <c r="L141" i="4"/>
  <c r="L125" i="4"/>
  <c r="L109" i="4"/>
  <c r="L93" i="4"/>
  <c r="L77" i="4"/>
  <c r="L61" i="4"/>
  <c r="L45" i="4"/>
  <c r="L29" i="4"/>
  <c r="L13" i="4"/>
  <c r="L1148" i="4"/>
  <c r="L1132" i="4"/>
  <c r="L1116" i="4"/>
  <c r="L1100" i="4"/>
  <c r="L1084" i="4"/>
  <c r="L1068" i="4"/>
  <c r="L1052" i="4"/>
  <c r="L1036" i="4"/>
  <c r="L1020" i="4"/>
  <c r="L1004" i="4"/>
  <c r="L988" i="4"/>
  <c r="L972" i="4"/>
  <c r="L956" i="4"/>
  <c r="L940" i="4"/>
  <c r="L924" i="4"/>
  <c r="L908" i="4"/>
  <c r="L892" i="4"/>
  <c r="L876" i="4"/>
  <c r="L860" i="4"/>
  <c r="L844" i="4"/>
  <c r="L828" i="4"/>
  <c r="L812" i="4"/>
  <c r="L796" i="4"/>
  <c r="L780" i="4"/>
  <c r="L764" i="4"/>
  <c r="L748" i="4"/>
  <c r="L732" i="4"/>
  <c r="L716" i="4"/>
  <c r="L700" i="4"/>
  <c r="L684" i="4"/>
  <c r="L668" i="4"/>
  <c r="L652" i="4"/>
  <c r="L636" i="4"/>
  <c r="L620" i="4"/>
  <c r="L604" i="4"/>
  <c r="L588" i="4"/>
  <c r="L572" i="4"/>
  <c r="L556" i="4"/>
  <c r="L540" i="4"/>
  <c r="L524" i="4"/>
  <c r="L508" i="4"/>
  <c r="L492" i="4"/>
  <c r="L476" i="4"/>
  <c r="L460" i="4"/>
  <c r="L444" i="4"/>
  <c r="L428" i="4"/>
  <c r="L412" i="4"/>
  <c r="L396" i="4"/>
  <c r="L380" i="4"/>
  <c r="L364" i="4"/>
  <c r="L348" i="4"/>
  <c r="L332" i="4"/>
  <c r="L316" i="4"/>
  <c r="L300" i="4"/>
  <c r="L284" i="4"/>
  <c r="L268" i="4"/>
  <c r="L252" i="4"/>
  <c r="L236" i="4"/>
  <c r="L220" i="4"/>
  <c r="L204" i="4"/>
  <c r="L188" i="4"/>
  <c r="L172" i="4"/>
  <c r="L156" i="4"/>
  <c r="L140" i="4"/>
  <c r="L124" i="4"/>
  <c r="L108" i="4"/>
  <c r="L92" i="4"/>
  <c r="L76" i="4"/>
  <c r="L60" i="4"/>
  <c r="L44" i="4"/>
  <c r="L28" i="4"/>
  <c r="L12" i="4"/>
  <c r="L1147" i="4"/>
  <c r="L1131" i="4"/>
  <c r="L1115" i="4"/>
  <c r="L1099" i="4"/>
  <c r="L1083" i="4"/>
  <c r="L1067" i="4"/>
  <c r="L1051" i="4"/>
  <c r="L1035" i="4"/>
  <c r="L1019" i="4"/>
  <c r="L1003" i="4"/>
  <c r="L987" i="4"/>
  <c r="L971" i="4"/>
  <c r="L955" i="4"/>
  <c r="L939" i="4"/>
  <c r="L923" i="4"/>
  <c r="L907" i="4"/>
  <c r="L891" i="4"/>
  <c r="L875" i="4"/>
  <c r="L859" i="4"/>
  <c r="L843" i="4"/>
  <c r="L827" i="4"/>
  <c r="L811" i="4"/>
  <c r="L795" i="4"/>
  <c r="L779" i="4"/>
  <c r="L763" i="4"/>
  <c r="L747" i="4"/>
  <c r="L731" i="4"/>
  <c r="L715" i="4"/>
  <c r="L699" i="4"/>
  <c r="L683" i="4"/>
  <c r="L667" i="4"/>
  <c r="L651" i="4"/>
  <c r="L635" i="4"/>
  <c r="L619" i="4"/>
  <c r="L603" i="4"/>
  <c r="L587" i="4"/>
  <c r="L571" i="4"/>
  <c r="L555" i="4"/>
  <c r="L539" i="4"/>
  <c r="L523" i="4"/>
  <c r="L507" i="4"/>
  <c r="L491" i="4"/>
  <c r="L475" i="4"/>
  <c r="L459" i="4"/>
  <c r="L443" i="4"/>
  <c r="L427" i="4"/>
  <c r="L411" i="4"/>
  <c r="L395" i="4"/>
  <c r="L379" i="4"/>
  <c r="L363" i="4"/>
  <c r="L347" i="4"/>
  <c r="L331" i="4"/>
  <c r="L315" i="4"/>
  <c r="L299" i="4"/>
  <c r="L283" i="4"/>
  <c r="L267" i="4"/>
  <c r="L251" i="4"/>
  <c r="L235" i="4"/>
  <c r="L219" i="4"/>
  <c r="L203" i="4"/>
  <c r="L187" i="4"/>
  <c r="L171" i="4"/>
  <c r="L155" i="4"/>
  <c r="L139" i="4"/>
  <c r="L123" i="4"/>
  <c r="L107" i="4"/>
  <c r="L91" i="4"/>
  <c r="L75" i="4"/>
  <c r="L59" i="4"/>
  <c r="L43" i="4"/>
  <c r="L27" i="4"/>
  <c r="L11" i="4"/>
  <c r="L1146" i="4"/>
  <c r="L1130" i="4"/>
  <c r="L1114" i="4"/>
  <c r="L1098" i="4"/>
  <c r="L1082" i="4"/>
  <c r="L1066" i="4"/>
  <c r="L1050" i="4"/>
  <c r="L1034" i="4"/>
  <c r="L1018" i="4"/>
  <c r="L1002" i="4"/>
  <c r="L986" i="4"/>
  <c r="L970" i="4"/>
  <c r="L954" i="4"/>
  <c r="L938" i="4"/>
  <c r="L922" i="4"/>
  <c r="L906" i="4"/>
  <c r="L890" i="4"/>
  <c r="L874" i="4"/>
  <c r="L858" i="4"/>
  <c r="L842" i="4"/>
  <c r="L826" i="4"/>
  <c r="L810" i="4"/>
  <c r="L794" i="4"/>
  <c r="L778" i="4"/>
  <c r="L762" i="4"/>
  <c r="L746" i="4"/>
  <c r="L730" i="4"/>
  <c r="L714" i="4"/>
  <c r="L698" i="4"/>
  <c r="L682" i="4"/>
  <c r="L666" i="4"/>
  <c r="L650" i="4"/>
  <c r="L634" i="4"/>
  <c r="L618" i="4"/>
  <c r="L602" i="4"/>
  <c r="L586" i="4"/>
  <c r="L570" i="4"/>
  <c r="L554" i="4"/>
  <c r="L538" i="4"/>
  <c r="L522" i="4"/>
  <c r="L506" i="4"/>
  <c r="L490" i="4"/>
  <c r="L474" i="4"/>
  <c r="L458" i="4"/>
  <c r="L442" i="4"/>
  <c r="L426" i="4"/>
  <c r="L410" i="4"/>
  <c r="L394" i="4"/>
  <c r="L378" i="4"/>
  <c r="L362" i="4"/>
  <c r="L346" i="4"/>
  <c r="L330" i="4"/>
  <c r="L314" i="4"/>
  <c r="L298" i="4"/>
  <c r="L282" i="4"/>
  <c r="L266" i="4"/>
  <c r="L250" i="4"/>
  <c r="L234" i="4"/>
  <c r="L218" i="4"/>
  <c r="L202" i="4"/>
  <c r="L186" i="4"/>
  <c r="L170" i="4"/>
  <c r="L154" i="4"/>
  <c r="L138" i="4"/>
  <c r="L122" i="4"/>
  <c r="L106" i="4"/>
  <c r="L90" i="4"/>
  <c r="L74" i="4"/>
  <c r="L58" i="4"/>
  <c r="L42" i="4"/>
  <c r="L26" i="4"/>
  <c r="L10" i="4"/>
  <c r="L1145" i="4"/>
  <c r="L1129" i="4"/>
  <c r="L1113" i="4"/>
  <c r="L1097" i="4"/>
  <c r="L1081" i="4"/>
  <c r="L1065" i="4"/>
  <c r="L1049" i="4"/>
  <c r="L1033" i="4"/>
  <c r="L1017" i="4"/>
  <c r="L1001" i="4"/>
  <c r="L985" i="4"/>
  <c r="L969" i="4"/>
  <c r="L953" i="4"/>
  <c r="L937" i="4"/>
  <c r="L921" i="4"/>
  <c r="L905" i="4"/>
  <c r="L889" i="4"/>
  <c r="L873" i="4"/>
  <c r="L857" i="4"/>
  <c r="L841" i="4"/>
  <c r="L825" i="4"/>
  <c r="L809" i="4"/>
  <c r="L793" i="4"/>
  <c r="L777" i="4"/>
  <c r="L761" i="4"/>
  <c r="L745" i="4"/>
  <c r="L729" i="4"/>
  <c r="L713" i="4"/>
  <c r="L697" i="4"/>
  <c r="L681" i="4"/>
  <c r="L665" i="4"/>
  <c r="L649" i="4"/>
  <c r="L633" i="4"/>
  <c r="L617" i="4"/>
  <c r="L601" i="4"/>
  <c r="L585" i="4"/>
  <c r="L569" i="4"/>
  <c r="L553" i="4"/>
  <c r="L537" i="4"/>
  <c r="L521" i="4"/>
  <c r="L505" i="4"/>
  <c r="L489" i="4"/>
  <c r="L473" i="4"/>
  <c r="L457" i="4"/>
  <c r="L441" i="4"/>
  <c r="L425" i="4"/>
  <c r="L409" i="4"/>
  <c r="L393" i="4"/>
  <c r="L377" i="4"/>
  <c r="L361" i="4"/>
  <c r="L345" i="4"/>
  <c r="L329" i="4"/>
  <c r="L313" i="4"/>
  <c r="L297" i="4"/>
  <c r="L281" i="4"/>
  <c r="L265" i="4"/>
  <c r="L249" i="4"/>
  <c r="L233" i="4"/>
  <c r="L217" i="4"/>
  <c r="L201" i="4"/>
  <c r="L185" i="4"/>
  <c r="L169" i="4"/>
  <c r="L153" i="4"/>
  <c r="L137" i="4"/>
  <c r="L121" i="4"/>
  <c r="L105" i="4"/>
  <c r="L89" i="4"/>
  <c r="L73" i="4"/>
  <c r="L57" i="4"/>
  <c r="L41" i="4"/>
  <c r="L25" i="4"/>
  <c r="L9" i="4"/>
  <c r="L1144" i="4"/>
  <c r="L1128" i="4"/>
  <c r="L1112" i="4"/>
  <c r="L1096" i="4"/>
  <c r="L1080" i="4"/>
  <c r="L1064" i="4"/>
  <c r="L1048" i="4"/>
  <c r="L1032" i="4"/>
  <c r="L1016" i="4"/>
  <c r="L1000" i="4"/>
  <c r="L984" i="4"/>
  <c r="L968" i="4"/>
  <c r="L952" i="4"/>
  <c r="L936" i="4"/>
  <c r="L920" i="4"/>
  <c r="L904" i="4"/>
  <c r="L888" i="4"/>
  <c r="L872" i="4"/>
  <c r="L856" i="4"/>
  <c r="L840" i="4"/>
  <c r="L824" i="4"/>
  <c r="L808" i="4"/>
  <c r="L792" i="4"/>
  <c r="L776" i="4"/>
  <c r="L760" i="4"/>
  <c r="L744" i="4"/>
  <c r="L728" i="4"/>
  <c r="L712" i="4"/>
  <c r="L696" i="4"/>
  <c r="L680" i="4"/>
  <c r="L664" i="4"/>
  <c r="L648" i="4"/>
  <c r="L632" i="4"/>
  <c r="L616" i="4"/>
  <c r="L600" i="4"/>
  <c r="L584" i="4"/>
  <c r="L568" i="4"/>
  <c r="L552" i="4"/>
  <c r="L536" i="4"/>
  <c r="L520" i="4"/>
  <c r="L504" i="4"/>
  <c r="L488" i="4"/>
  <c r="L472" i="4"/>
  <c r="L456" i="4"/>
  <c r="L440" i="4"/>
  <c r="L424" i="4"/>
  <c r="L408" i="4"/>
  <c r="L392" i="4"/>
  <c r="L376" i="4"/>
  <c r="L360" i="4"/>
  <c r="L344" i="4"/>
  <c r="L328" i="4"/>
  <c r="L312" i="4"/>
  <c r="L296" i="4"/>
  <c r="L280" i="4"/>
  <c r="L264" i="4"/>
  <c r="L248" i="4"/>
  <c r="L232" i="4"/>
  <c r="L216" i="4"/>
  <c r="L200" i="4"/>
  <c r="L184" i="4"/>
  <c r="L168" i="4"/>
  <c r="L152" i="4"/>
  <c r="L136" i="4"/>
  <c r="L120" i="4"/>
  <c r="L104" i="4"/>
  <c r="L88" i="4"/>
  <c r="L72" i="4"/>
  <c r="L56" i="4"/>
  <c r="L40" i="4"/>
  <c r="L24" i="4"/>
  <c r="L8" i="4"/>
  <c r="L1159" i="4"/>
  <c r="L1143" i="4"/>
  <c r="L1127" i="4"/>
  <c r="L1111" i="4"/>
  <c r="L1095" i="4"/>
  <c r="L1079" i="4"/>
  <c r="L1063" i="4"/>
  <c r="L1047" i="4"/>
  <c r="L1031" i="4"/>
  <c r="L1015" i="4"/>
  <c r="L999" i="4"/>
  <c r="L983" i="4"/>
  <c r="L967" i="4"/>
  <c r="L951" i="4"/>
  <c r="L935" i="4"/>
  <c r="L919" i="4"/>
  <c r="L903" i="4"/>
  <c r="L887" i="4"/>
  <c r="L871" i="4"/>
  <c r="L855" i="4"/>
  <c r="L839" i="4"/>
  <c r="L823" i="4"/>
  <c r="L807" i="4"/>
  <c r="L791" i="4"/>
  <c r="L775" i="4"/>
  <c r="L759" i="4"/>
  <c r="L743" i="4"/>
  <c r="L727" i="4"/>
  <c r="L711" i="4"/>
  <c r="L695" i="4"/>
  <c r="L679" i="4"/>
  <c r="L663" i="4"/>
  <c r="L647" i="4"/>
  <c r="L631" i="4"/>
  <c r="L615" i="4"/>
  <c r="L599" i="4"/>
  <c r="L583" i="4"/>
  <c r="L567" i="4"/>
  <c r="L551" i="4"/>
  <c r="L535" i="4"/>
  <c r="L519" i="4"/>
  <c r="L503" i="4"/>
  <c r="L487" i="4"/>
  <c r="L471" i="4"/>
  <c r="L455" i="4"/>
  <c r="L439" i="4"/>
  <c r="L423" i="4"/>
  <c r="L407" i="4"/>
  <c r="L391" i="4"/>
  <c r="L375" i="4"/>
  <c r="L359" i="4"/>
  <c r="L343" i="4"/>
  <c r="L327" i="4"/>
  <c r="L311" i="4"/>
  <c r="L295" i="4"/>
  <c r="L279" i="4"/>
  <c r="L263" i="4"/>
  <c r="L247" i="4"/>
  <c r="L231" i="4"/>
  <c r="L215" i="4"/>
  <c r="L199" i="4"/>
  <c r="L183" i="4"/>
  <c r="L167" i="4"/>
  <c r="L151" i="4"/>
  <c r="L135" i="4"/>
  <c r="L119" i="4"/>
  <c r="L103" i="4"/>
  <c r="L87" i="4"/>
  <c r="L71" i="4"/>
  <c r="L55" i="4"/>
  <c r="L39" i="4"/>
  <c r="L23" i="4"/>
  <c r="L7" i="4"/>
  <c r="L1158" i="4"/>
  <c r="L1142" i="4"/>
  <c r="L1126" i="4"/>
  <c r="L1110" i="4"/>
  <c r="L1094" i="4"/>
  <c r="L1078" i="4"/>
  <c r="L1062" i="4"/>
  <c r="L1046" i="4"/>
  <c r="L1030" i="4"/>
  <c r="L1014" i="4"/>
  <c r="L998" i="4"/>
  <c r="L982" i="4"/>
  <c r="L966" i="4"/>
  <c r="L950" i="4"/>
  <c r="L934" i="4"/>
  <c r="L918" i="4"/>
  <c r="L902" i="4"/>
  <c r="L886" i="4"/>
  <c r="L870" i="4"/>
  <c r="L854" i="4"/>
  <c r="L838" i="4"/>
  <c r="L822" i="4"/>
  <c r="L806" i="4"/>
  <c r="L790" i="4"/>
  <c r="L774" i="4"/>
  <c r="L758" i="4"/>
  <c r="L742" i="4"/>
  <c r="L726" i="4"/>
  <c r="L710" i="4"/>
  <c r="L694" i="4"/>
  <c r="L678" i="4"/>
  <c r="L662" i="4"/>
  <c r="L646" i="4"/>
  <c r="L630" i="4"/>
  <c r="L614" i="4"/>
  <c r="L598" i="4"/>
  <c r="L582" i="4"/>
  <c r="L566" i="4"/>
  <c r="L550" i="4"/>
  <c r="L534" i="4"/>
  <c r="L518" i="4"/>
  <c r="L502" i="4"/>
  <c r="L486" i="4"/>
  <c r="L470" i="4"/>
  <c r="L454" i="4"/>
  <c r="L438" i="4"/>
  <c r="L422" i="4"/>
  <c r="L406" i="4"/>
  <c r="L390" i="4"/>
  <c r="L374" i="4"/>
  <c r="L358" i="4"/>
  <c r="L342" i="4"/>
  <c r="L326" i="4"/>
  <c r="L310" i="4"/>
  <c r="L294" i="4"/>
  <c r="L278" i="4"/>
  <c r="L262" i="4"/>
  <c r="L246" i="4"/>
  <c r="L230" i="4"/>
  <c r="L214" i="4"/>
  <c r="L198" i="4"/>
  <c r="L182" i="4"/>
  <c r="L166" i="4"/>
  <c r="L150" i="4"/>
  <c r="L134" i="4"/>
  <c r="L118" i="4"/>
  <c r="L102" i="4"/>
  <c r="L86" i="4"/>
  <c r="L70" i="4"/>
  <c r="L54" i="4"/>
  <c r="L38" i="4"/>
  <c r="L22" i="4"/>
  <c r="L6" i="4"/>
  <c r="L1157" i="4"/>
  <c r="L1141" i="4"/>
  <c r="L1125" i="4"/>
  <c r="L1109" i="4"/>
  <c r="L1093" i="4"/>
  <c r="L1077" i="4"/>
  <c r="L1061" i="4"/>
  <c r="L1045" i="4"/>
  <c r="L1029" i="4"/>
  <c r="L1013" i="4"/>
  <c r="L997" i="4"/>
  <c r="L981" i="4"/>
  <c r="L965" i="4"/>
  <c r="L949" i="4"/>
  <c r="L933" i="4"/>
  <c r="L917" i="4"/>
  <c r="L901" i="4"/>
  <c r="L885" i="4"/>
  <c r="L869" i="4"/>
  <c r="L853" i="4"/>
  <c r="L837" i="4"/>
  <c r="L821" i="4"/>
  <c r="L805" i="4"/>
  <c r="L789" i="4"/>
  <c r="L773" i="4"/>
  <c r="L757" i="4"/>
  <c r="L741" i="4"/>
  <c r="L725" i="4"/>
  <c r="L709" i="4"/>
  <c r="L693" i="4"/>
  <c r="L677" i="4"/>
  <c r="L661" i="4"/>
  <c r="L645" i="4"/>
  <c r="L629" i="4"/>
  <c r="L613" i="4"/>
  <c r="L597" i="4"/>
  <c r="L581" i="4"/>
  <c r="L565" i="4"/>
  <c r="L549" i="4"/>
  <c r="L533" i="4"/>
  <c r="L517" i="4"/>
  <c r="L501" i="4"/>
  <c r="L485" i="4"/>
  <c r="L469" i="4"/>
  <c r="L453" i="4"/>
  <c r="L437" i="4"/>
  <c r="L421" i="4"/>
  <c r="L405" i="4"/>
  <c r="L389" i="4"/>
  <c r="L373" i="4"/>
  <c r="L357" i="4"/>
  <c r="L341" i="4"/>
  <c r="L325" i="4"/>
  <c r="L309" i="4"/>
  <c r="L293" i="4"/>
  <c r="L277" i="4"/>
  <c r="L261" i="4"/>
  <c r="L245" i="4"/>
  <c r="L229" i="4"/>
  <c r="L213" i="4"/>
  <c r="L197" i="4"/>
  <c r="L181" i="4"/>
  <c r="L165" i="4"/>
  <c r="L149" i="4"/>
  <c r="L133" i="4"/>
  <c r="L117" i="4"/>
  <c r="L101" i="4"/>
  <c r="L85" i="4"/>
  <c r="L69" i="4"/>
  <c r="L53" i="4"/>
  <c r="L37" i="4"/>
  <c r="L21" i="4"/>
  <c r="L5" i="4"/>
  <c r="L1156" i="4"/>
  <c r="L1140" i="4"/>
  <c r="L1124" i="4"/>
  <c r="L1108" i="4"/>
  <c r="L1092" i="4"/>
  <c r="L1076" i="4"/>
  <c r="L1060" i="4"/>
  <c r="L1044" i="4"/>
  <c r="L1028" i="4"/>
  <c r="L1012" i="4"/>
  <c r="L996" i="4"/>
  <c r="L980" i="4"/>
  <c r="L964" i="4"/>
  <c r="L948" i="4"/>
  <c r="L932" i="4"/>
  <c r="L916" i="4"/>
  <c r="L900" i="4"/>
  <c r="L884" i="4"/>
  <c r="L868" i="4"/>
  <c r="L852" i="4"/>
  <c r="L836" i="4"/>
  <c r="L820" i="4"/>
  <c r="L804" i="4"/>
  <c r="L788" i="4"/>
  <c r="L772" i="4"/>
  <c r="L756" i="4"/>
  <c r="L740" i="4"/>
  <c r="L724" i="4"/>
  <c r="L708" i="4"/>
  <c r="L692" i="4"/>
  <c r="L676" i="4"/>
  <c r="L660" i="4"/>
  <c r="L644" i="4"/>
  <c r="L628" i="4"/>
  <c r="L612" i="4"/>
  <c r="L596" i="4"/>
  <c r="L580" i="4"/>
  <c r="L564" i="4"/>
  <c r="L548" i="4"/>
  <c r="L532" i="4"/>
  <c r="L516" i="4"/>
  <c r="L500" i="4"/>
  <c r="L484" i="4"/>
  <c r="L468" i="4"/>
  <c r="L452" i="4"/>
  <c r="L436" i="4"/>
  <c r="L420" i="4"/>
  <c r="L404" i="4"/>
  <c r="L388" i="4"/>
  <c r="L372" i="4"/>
  <c r="L356" i="4"/>
  <c r="L340" i="4"/>
  <c r="L324" i="4"/>
  <c r="L308" i="4"/>
  <c r="L292" i="4"/>
  <c r="L276" i="4"/>
  <c r="L260" i="4"/>
  <c r="L244" i="4"/>
  <c r="L228" i="4"/>
  <c r="L212" i="4"/>
  <c r="L196" i="4"/>
  <c r="L180" i="4"/>
  <c r="L164" i="4"/>
  <c r="L148" i="4"/>
  <c r="L132" i="4"/>
  <c r="L116" i="4"/>
  <c r="L100" i="4"/>
  <c r="L84" i="4"/>
  <c r="L68" i="4"/>
  <c r="L52" i="4"/>
  <c r="L36" i="4"/>
  <c r="L20" i="4"/>
  <c r="L4" i="4"/>
  <c r="L1155" i="4"/>
  <c r="L1139" i="4"/>
  <c r="L1123" i="4"/>
  <c r="L1107" i="4"/>
  <c r="L1091" i="4"/>
  <c r="L1075" i="4"/>
  <c r="L1059" i="4"/>
  <c r="L1043" i="4"/>
  <c r="L1027" i="4"/>
  <c r="L1011" i="4"/>
  <c r="L995" i="4"/>
  <c r="L979" i="4"/>
  <c r="L963" i="4"/>
  <c r="L947" i="4"/>
  <c r="L931" i="4"/>
  <c r="L915" i="4"/>
  <c r="L899" i="4"/>
  <c r="L883" i="4"/>
  <c r="L867" i="4"/>
  <c r="L851" i="4"/>
  <c r="L835" i="4"/>
  <c r="L819" i="4"/>
  <c r="L803" i="4"/>
  <c r="L787" i="4"/>
  <c r="L771" i="4"/>
  <c r="L755" i="4"/>
  <c r="L739" i="4"/>
  <c r="L723" i="4"/>
  <c r="L707" i="4"/>
  <c r="L691" i="4"/>
  <c r="L675" i="4"/>
  <c r="L659" i="4"/>
  <c r="L643" i="4"/>
  <c r="L627" i="4"/>
  <c r="L611" i="4"/>
  <c r="L595" i="4"/>
  <c r="L579" i="4"/>
  <c r="L563" i="4"/>
  <c r="L547" i="4"/>
  <c r="L531" i="4"/>
  <c r="L515" i="4"/>
  <c r="L499" i="4"/>
  <c r="L483" i="4"/>
  <c r="L467" i="4"/>
  <c r="L451" i="4"/>
  <c r="L435" i="4"/>
  <c r="L419" i="4"/>
  <c r="L403" i="4"/>
  <c r="L387" i="4"/>
  <c r="L371" i="4"/>
  <c r="L355" i="4"/>
  <c r="L339" i="4"/>
  <c r="L323" i="4"/>
  <c r="L307" i="4"/>
  <c r="L291" i="4"/>
  <c r="L275" i="4"/>
  <c r="L259" i="4"/>
  <c r="L243" i="4"/>
  <c r="L227" i="4"/>
  <c r="L211" i="4"/>
  <c r="L195" i="4"/>
  <c r="L179" i="4"/>
  <c r="L163" i="4"/>
  <c r="L147" i="4"/>
  <c r="L131" i="4"/>
  <c r="L115" i="4"/>
  <c r="L99" i="4"/>
  <c r="L83" i="4"/>
  <c r="L67" i="4"/>
  <c r="L51" i="4"/>
  <c r="L35" i="4"/>
  <c r="L19" i="4"/>
  <c r="L3" i="4"/>
  <c r="L1154" i="4"/>
  <c r="L1138" i="4"/>
  <c r="L1122" i="4"/>
  <c r="L1106" i="4"/>
  <c r="L1090" i="4"/>
  <c r="L1074" i="4"/>
  <c r="L1058" i="4"/>
  <c r="L1042" i="4"/>
  <c r="L1026" i="4"/>
  <c r="L1010" i="4"/>
  <c r="L994" i="4"/>
  <c r="L978" i="4"/>
  <c r="L962" i="4"/>
  <c r="L946" i="4"/>
  <c r="L930" i="4"/>
  <c r="L914" i="4"/>
  <c r="L898" i="4"/>
  <c r="L882" i="4"/>
  <c r="L866" i="4"/>
  <c r="L850" i="4"/>
  <c r="L834" i="4"/>
  <c r="L818" i="4"/>
  <c r="L802" i="4"/>
  <c r="L786" i="4"/>
  <c r="L770" i="4"/>
  <c r="L754" i="4"/>
  <c r="L738" i="4"/>
  <c r="L722" i="4"/>
  <c r="L706" i="4"/>
  <c r="L690" i="4"/>
  <c r="L674" i="4"/>
  <c r="L658" i="4"/>
  <c r="L642" i="4"/>
  <c r="L626" i="4"/>
  <c r="L610" i="4"/>
  <c r="L594" i="4"/>
  <c r="L578" i="4"/>
  <c r="L562" i="4"/>
  <c r="L546" i="4"/>
  <c r="L530" i="4"/>
  <c r="L514" i="4"/>
  <c r="L498" i="4"/>
  <c r="L482" i="4"/>
  <c r="L466" i="4"/>
  <c r="L450" i="4"/>
  <c r="L434" i="4"/>
  <c r="L418" i="4"/>
  <c r="L402" i="4"/>
  <c r="L386" i="4"/>
  <c r="L370" i="4"/>
  <c r="L354" i="4"/>
  <c r="L338" i="4"/>
  <c r="L322" i="4"/>
  <c r="L306" i="4"/>
  <c r="L290" i="4"/>
  <c r="L274" i="4"/>
  <c r="L258" i="4"/>
  <c r="L242" i="4"/>
  <c r="L226" i="4"/>
  <c r="L210" i="4"/>
  <c r="L194" i="4"/>
  <c r="L178" i="4"/>
  <c r="L162" i="4"/>
  <c r="L146" i="4"/>
  <c r="L130" i="4"/>
  <c r="L114" i="4"/>
  <c r="L98" i="4"/>
  <c r="L82" i="4"/>
  <c r="L66" i="4"/>
  <c r="L50" i="4"/>
  <c r="L34" i="4"/>
  <c r="L18" i="4"/>
  <c r="S7" i="3" a="1"/>
  <c r="S7" i="3" s="1"/>
  <c r="V7" i="3" s="1"/>
  <c r="K4" i="3"/>
  <c r="R7" i="3"/>
  <c r="K3" i="3"/>
  <c r="E2209" i="3"/>
  <c r="E3811" i="3"/>
  <c r="E4161" i="3"/>
  <c r="E4435" i="3"/>
  <c r="E4675" i="3"/>
  <c r="E4801" i="3"/>
  <c r="E4944" i="3"/>
  <c r="E4704" i="3"/>
  <c r="E2563" i="3"/>
  <c r="E3827" i="3"/>
  <c r="E4179" i="3"/>
  <c r="E4449" i="3"/>
  <c r="E4689" i="3"/>
  <c r="E4803" i="3"/>
  <c r="E4945" i="3"/>
  <c r="E4195" i="3"/>
  <c r="E2656" i="3"/>
  <c r="E3841" i="3"/>
  <c r="E4193" i="3"/>
  <c r="E4451" i="3"/>
  <c r="E4691" i="3"/>
  <c r="E4835" i="3"/>
  <c r="E4947" i="3"/>
  <c r="E4848" i="3"/>
  <c r="E2737" i="3"/>
  <c r="E2816" i="3"/>
  <c r="E3937" i="3"/>
  <c r="E4209" i="3"/>
  <c r="E4467" i="3"/>
  <c r="E4705" i="3"/>
  <c r="E4849" i="3"/>
  <c r="E4961" i="3"/>
  <c r="E3247" i="3"/>
  <c r="E3939" i="3"/>
  <c r="E4211" i="3"/>
  <c r="E4481" i="3"/>
  <c r="E4707" i="3"/>
  <c r="E4851" i="3"/>
  <c r="E4963" i="3"/>
  <c r="E3311" i="3"/>
  <c r="E3953" i="3"/>
  <c r="E4225" i="3"/>
  <c r="E4545" i="3"/>
  <c r="E4720" i="3"/>
  <c r="E4864" i="3"/>
  <c r="E4976" i="3"/>
  <c r="E3375" i="3"/>
  <c r="E3955" i="3"/>
  <c r="E4289" i="3"/>
  <c r="E4561" i="3"/>
  <c r="E4721" i="3"/>
  <c r="E4865" i="3"/>
  <c r="E4977" i="3"/>
  <c r="E3425" i="3"/>
  <c r="E3969" i="3"/>
  <c r="E4307" i="3"/>
  <c r="E4563" i="3"/>
  <c r="E4753" i="3"/>
  <c r="E4867" i="3"/>
  <c r="E3660" i="3"/>
  <c r="E4033" i="3"/>
  <c r="E4321" i="3"/>
  <c r="E4577" i="3"/>
  <c r="E4768" i="3"/>
  <c r="E4880" i="3"/>
  <c r="E3681" i="3"/>
  <c r="E4051" i="3"/>
  <c r="E4323" i="3"/>
  <c r="E4579" i="3"/>
  <c r="E4769" i="3"/>
  <c r="E4881" i="3"/>
  <c r="E3683" i="3"/>
  <c r="E4065" i="3"/>
  <c r="E4337" i="3"/>
  <c r="E4593" i="3"/>
  <c r="E4771" i="3"/>
  <c r="E4883" i="3"/>
  <c r="E3699" i="3"/>
  <c r="E4067" i="3"/>
  <c r="E4339" i="3"/>
  <c r="E4595" i="3"/>
  <c r="E4784" i="3"/>
  <c r="E4896" i="3"/>
  <c r="E4960" i="3"/>
  <c r="E3713" i="3"/>
  <c r="E4081" i="3"/>
  <c r="E4353" i="3"/>
  <c r="E4609" i="3"/>
  <c r="E4785" i="3"/>
  <c r="E4928" i="3"/>
  <c r="E3795" i="3"/>
  <c r="E4083" i="3"/>
  <c r="E4417" i="3"/>
  <c r="E4657" i="3"/>
  <c r="E4787" i="3"/>
  <c r="E4929" i="3"/>
  <c r="E3923" i="3"/>
  <c r="E3809" i="3"/>
  <c r="E4097" i="3"/>
  <c r="E4433" i="3"/>
  <c r="E4673" i="3"/>
  <c r="E4800" i="3"/>
  <c r="E4931" i="3"/>
  <c r="E4465" i="3"/>
  <c r="E3825" i="3"/>
  <c r="E3697" i="3"/>
  <c r="E3361" i="3"/>
  <c r="E2723" i="3"/>
  <c r="E3297" i="3"/>
  <c r="E2641" i="3"/>
  <c r="E4305" i="3"/>
  <c r="E4177" i="3"/>
  <c r="E4049" i="3"/>
  <c r="E3921" i="3"/>
  <c r="E3793" i="3"/>
  <c r="E3656" i="3"/>
  <c r="E3233" i="3"/>
  <c r="E2560" i="3"/>
  <c r="E4547" i="3"/>
  <c r="E4419" i="3"/>
  <c r="E4291" i="3"/>
  <c r="E4163" i="3"/>
  <c r="E4035" i="3"/>
  <c r="E3907" i="3"/>
  <c r="E3779" i="3"/>
  <c r="E3632" i="3"/>
  <c r="E3168" i="3"/>
  <c r="E2465" i="3"/>
  <c r="E3905" i="3"/>
  <c r="E3777" i="3"/>
  <c r="E3630" i="3"/>
  <c r="E3153" i="3"/>
  <c r="E2435" i="3"/>
  <c r="E4755" i="3"/>
  <c r="E4659" i="3"/>
  <c r="E4531" i="3"/>
  <c r="E4403" i="3"/>
  <c r="E4275" i="3"/>
  <c r="E4147" i="3"/>
  <c r="E4019" i="3"/>
  <c r="E3891" i="3"/>
  <c r="E3763" i="3"/>
  <c r="E3600" i="3"/>
  <c r="E3075" i="3"/>
  <c r="E2257" i="3"/>
  <c r="E4529" i="3"/>
  <c r="E4401" i="3"/>
  <c r="E4273" i="3"/>
  <c r="E4145" i="3"/>
  <c r="E4017" i="3"/>
  <c r="E3889" i="3"/>
  <c r="E3761" i="3"/>
  <c r="E3596" i="3"/>
  <c r="E3072" i="3"/>
  <c r="E6" i="3"/>
  <c r="E22" i="3"/>
  <c r="E38" i="3"/>
  <c r="E54" i="3"/>
  <c r="E70" i="3"/>
  <c r="E86" i="3"/>
  <c r="E102" i="3"/>
  <c r="E118" i="3"/>
  <c r="E134" i="3"/>
  <c r="E150" i="3"/>
  <c r="E166" i="3"/>
  <c r="E182" i="3"/>
  <c r="E198" i="3"/>
  <c r="E214" i="3"/>
  <c r="E230" i="3"/>
  <c r="E246" i="3"/>
  <c r="E262" i="3"/>
  <c r="E278" i="3"/>
  <c r="E294" i="3"/>
  <c r="E310" i="3"/>
  <c r="E326" i="3"/>
  <c r="E342" i="3"/>
  <c r="E358" i="3"/>
  <c r="E374" i="3"/>
  <c r="E390" i="3"/>
  <c r="E406" i="3"/>
  <c r="E422" i="3"/>
  <c r="E438" i="3"/>
  <c r="E454" i="3"/>
  <c r="E470" i="3"/>
  <c r="E486" i="3"/>
  <c r="E502" i="3"/>
  <c r="E518" i="3"/>
  <c r="E534" i="3"/>
  <c r="E550" i="3"/>
  <c r="E566" i="3"/>
  <c r="E582" i="3"/>
  <c r="E598" i="3"/>
  <c r="E614" i="3"/>
  <c r="E630" i="3"/>
  <c r="E646" i="3"/>
  <c r="E662" i="3"/>
  <c r="E678" i="3"/>
  <c r="E694" i="3"/>
  <c r="E710" i="3"/>
  <c r="E726" i="3"/>
  <c r="E742" i="3"/>
  <c r="E758" i="3"/>
  <c r="E774" i="3"/>
  <c r="E790" i="3"/>
  <c r="E806" i="3"/>
  <c r="E822" i="3"/>
  <c r="E838" i="3"/>
  <c r="E854" i="3"/>
  <c r="E870" i="3"/>
  <c r="E886" i="3"/>
  <c r="E902" i="3"/>
  <c r="E918" i="3"/>
  <c r="E934" i="3"/>
  <c r="E950" i="3"/>
  <c r="E966" i="3"/>
  <c r="E982" i="3"/>
  <c r="E998" i="3"/>
  <c r="E1014" i="3"/>
  <c r="E1030" i="3"/>
  <c r="E1046" i="3"/>
  <c r="E1062" i="3"/>
  <c r="E1078" i="3"/>
  <c r="E1094" i="3"/>
  <c r="E1110" i="3"/>
  <c r="E1126" i="3"/>
  <c r="E1142" i="3"/>
  <c r="E1158" i="3"/>
  <c r="E1174" i="3"/>
  <c r="E1190" i="3"/>
  <c r="E1206" i="3"/>
  <c r="E1222" i="3"/>
  <c r="E1238" i="3"/>
  <c r="E1254" i="3"/>
  <c r="E1270" i="3"/>
  <c r="E1286" i="3"/>
  <c r="E1302" i="3"/>
  <c r="E7" i="3"/>
  <c r="E23" i="3"/>
  <c r="E39" i="3"/>
  <c r="E55" i="3"/>
  <c r="E71" i="3"/>
  <c r="E87" i="3"/>
  <c r="E103" i="3"/>
  <c r="E119" i="3"/>
  <c r="E135" i="3"/>
  <c r="E151" i="3"/>
  <c r="E167" i="3"/>
  <c r="E183" i="3"/>
  <c r="E199" i="3"/>
  <c r="E215" i="3"/>
  <c r="E231" i="3"/>
  <c r="E247" i="3"/>
  <c r="E263" i="3"/>
  <c r="E279" i="3"/>
  <c r="E295" i="3"/>
  <c r="E311" i="3"/>
  <c r="E327" i="3"/>
  <c r="E343" i="3"/>
  <c r="E359" i="3"/>
  <c r="E375" i="3"/>
  <c r="E391" i="3"/>
  <c r="E407" i="3"/>
  <c r="E423" i="3"/>
  <c r="E439" i="3"/>
  <c r="E455" i="3"/>
  <c r="E471" i="3"/>
  <c r="E487" i="3"/>
  <c r="E503" i="3"/>
  <c r="E519" i="3"/>
  <c r="E535" i="3"/>
  <c r="E551" i="3"/>
  <c r="E567" i="3"/>
  <c r="E583" i="3"/>
  <c r="E599" i="3"/>
  <c r="E615" i="3"/>
  <c r="E631" i="3"/>
  <c r="E647" i="3"/>
  <c r="E663" i="3"/>
  <c r="E679" i="3"/>
  <c r="E695" i="3"/>
  <c r="E711" i="3"/>
  <c r="E727" i="3"/>
  <c r="E743" i="3"/>
  <c r="E759" i="3"/>
  <c r="E775" i="3"/>
  <c r="E791" i="3"/>
  <c r="E807" i="3"/>
  <c r="E823" i="3"/>
  <c r="E839" i="3"/>
  <c r="E855" i="3"/>
  <c r="E871" i="3"/>
  <c r="E887" i="3"/>
  <c r="E903" i="3"/>
  <c r="E919" i="3"/>
  <c r="E935" i="3"/>
  <c r="E951" i="3"/>
  <c r="E967" i="3"/>
  <c r="E983" i="3"/>
  <c r="E999" i="3"/>
  <c r="E1015" i="3"/>
  <c r="E1031" i="3"/>
  <c r="E1047" i="3"/>
  <c r="E1063" i="3"/>
  <c r="E1079" i="3"/>
  <c r="E1095" i="3"/>
  <c r="E1111" i="3"/>
  <c r="E1127" i="3"/>
  <c r="E1143" i="3"/>
  <c r="E1159" i="3"/>
  <c r="E1175" i="3"/>
  <c r="E1191" i="3"/>
  <c r="E1207" i="3"/>
  <c r="E1223" i="3"/>
  <c r="E1239" i="3"/>
  <c r="E1255" i="3"/>
  <c r="E1271" i="3"/>
  <c r="E1287" i="3"/>
  <c r="E1303" i="3"/>
  <c r="E8" i="3"/>
  <c r="E24" i="3"/>
  <c r="E40" i="3"/>
  <c r="E56" i="3"/>
  <c r="E72" i="3"/>
  <c r="E88" i="3"/>
  <c r="E104" i="3"/>
  <c r="E120" i="3"/>
  <c r="E136" i="3"/>
  <c r="E152" i="3"/>
  <c r="E168" i="3"/>
  <c r="E184" i="3"/>
  <c r="E200" i="3"/>
  <c r="E216" i="3"/>
  <c r="E232" i="3"/>
  <c r="E248" i="3"/>
  <c r="E264" i="3"/>
  <c r="E280" i="3"/>
  <c r="E296" i="3"/>
  <c r="E312" i="3"/>
  <c r="E328" i="3"/>
  <c r="E344" i="3"/>
  <c r="E360" i="3"/>
  <c r="E376" i="3"/>
  <c r="E392" i="3"/>
  <c r="E408" i="3"/>
  <c r="E424" i="3"/>
  <c r="E440" i="3"/>
  <c r="E456" i="3"/>
  <c r="E472" i="3"/>
  <c r="E488" i="3"/>
  <c r="E504" i="3"/>
  <c r="E520" i="3"/>
  <c r="E536" i="3"/>
  <c r="E552" i="3"/>
  <c r="E568" i="3"/>
  <c r="E584" i="3"/>
  <c r="E600" i="3"/>
  <c r="E616" i="3"/>
  <c r="E632" i="3"/>
  <c r="E648" i="3"/>
  <c r="E664" i="3"/>
  <c r="E680" i="3"/>
  <c r="E696" i="3"/>
  <c r="E712" i="3"/>
  <c r="E728" i="3"/>
  <c r="E744" i="3"/>
  <c r="E760" i="3"/>
  <c r="E776" i="3"/>
  <c r="E792" i="3"/>
  <c r="E808" i="3"/>
  <c r="E824" i="3"/>
  <c r="E840" i="3"/>
  <c r="E856" i="3"/>
  <c r="E872" i="3"/>
  <c r="E888" i="3"/>
  <c r="E904" i="3"/>
  <c r="E920" i="3"/>
  <c r="E936" i="3"/>
  <c r="E952" i="3"/>
  <c r="E968" i="3"/>
  <c r="E984" i="3"/>
  <c r="E1000" i="3"/>
  <c r="E1016" i="3"/>
  <c r="E1032" i="3"/>
  <c r="E1048" i="3"/>
  <c r="E1064" i="3"/>
  <c r="E1080" i="3"/>
  <c r="E1096" i="3"/>
  <c r="E1112" i="3"/>
  <c r="E1128" i="3"/>
  <c r="E1144" i="3"/>
  <c r="E1160" i="3"/>
  <c r="E1176" i="3"/>
  <c r="E1192" i="3"/>
  <c r="E1208" i="3"/>
  <c r="E1224" i="3"/>
  <c r="E1240" i="3"/>
  <c r="E1256" i="3"/>
  <c r="E1272" i="3"/>
  <c r="E1288" i="3"/>
  <c r="E1304" i="3"/>
  <c r="E9" i="3"/>
  <c r="E25" i="3"/>
  <c r="E41" i="3"/>
  <c r="E57" i="3"/>
  <c r="E73" i="3"/>
  <c r="E89" i="3"/>
  <c r="E105" i="3"/>
  <c r="E121" i="3"/>
  <c r="E137" i="3"/>
  <c r="E153" i="3"/>
  <c r="E169" i="3"/>
  <c r="E185" i="3"/>
  <c r="E201" i="3"/>
  <c r="E217" i="3"/>
  <c r="E233" i="3"/>
  <c r="E249" i="3"/>
  <c r="E265" i="3"/>
  <c r="E281" i="3"/>
  <c r="E297" i="3"/>
  <c r="E313" i="3"/>
  <c r="E329" i="3"/>
  <c r="E345" i="3"/>
  <c r="E361" i="3"/>
  <c r="E377" i="3"/>
  <c r="E393" i="3"/>
  <c r="E409" i="3"/>
  <c r="E425" i="3"/>
  <c r="E441" i="3"/>
  <c r="E457" i="3"/>
  <c r="E473" i="3"/>
  <c r="E489" i="3"/>
  <c r="E505" i="3"/>
  <c r="E521" i="3"/>
  <c r="E537" i="3"/>
  <c r="E553" i="3"/>
  <c r="E569" i="3"/>
  <c r="E585" i="3"/>
  <c r="E601" i="3"/>
  <c r="E617" i="3"/>
  <c r="E633" i="3"/>
  <c r="E649" i="3"/>
  <c r="E665" i="3"/>
  <c r="E681" i="3"/>
  <c r="E697" i="3"/>
  <c r="E713" i="3"/>
  <c r="E729" i="3"/>
  <c r="E745" i="3"/>
  <c r="E761" i="3"/>
  <c r="E777" i="3"/>
  <c r="E793" i="3"/>
  <c r="E809" i="3"/>
  <c r="E825" i="3"/>
  <c r="E841" i="3"/>
  <c r="E857" i="3"/>
  <c r="E873" i="3"/>
  <c r="E889" i="3"/>
  <c r="E905" i="3"/>
  <c r="E921" i="3"/>
  <c r="E937" i="3"/>
  <c r="E953" i="3"/>
  <c r="E969" i="3"/>
  <c r="E985" i="3"/>
  <c r="E1001" i="3"/>
  <c r="E1017" i="3"/>
  <c r="E1033" i="3"/>
  <c r="E1049" i="3"/>
  <c r="E1065" i="3"/>
  <c r="E1081" i="3"/>
  <c r="E1097" i="3"/>
  <c r="E1113" i="3"/>
  <c r="E1129" i="3"/>
  <c r="E1145" i="3"/>
  <c r="E1161" i="3"/>
  <c r="E1177" i="3"/>
  <c r="E1193" i="3"/>
  <c r="E1209" i="3"/>
  <c r="E1225" i="3"/>
  <c r="E1241" i="3"/>
  <c r="E1257" i="3"/>
  <c r="E1273" i="3"/>
  <c r="E1289" i="3"/>
  <c r="E1305" i="3"/>
  <c r="E10" i="3"/>
  <c r="E26" i="3"/>
  <c r="E42" i="3"/>
  <c r="E58" i="3"/>
  <c r="E74" i="3"/>
  <c r="E90" i="3"/>
  <c r="E106" i="3"/>
  <c r="E122" i="3"/>
  <c r="E138" i="3"/>
  <c r="E154" i="3"/>
  <c r="E170" i="3"/>
  <c r="E186" i="3"/>
  <c r="E202" i="3"/>
  <c r="E218" i="3"/>
  <c r="E234" i="3"/>
  <c r="E250" i="3"/>
  <c r="E266" i="3"/>
  <c r="E282" i="3"/>
  <c r="E298" i="3"/>
  <c r="E314" i="3"/>
  <c r="E330" i="3"/>
  <c r="E346" i="3"/>
  <c r="E362" i="3"/>
  <c r="E378" i="3"/>
  <c r="E394" i="3"/>
  <c r="E410" i="3"/>
  <c r="E426" i="3"/>
  <c r="E442" i="3"/>
  <c r="E458" i="3"/>
  <c r="E474" i="3"/>
  <c r="E490" i="3"/>
  <c r="E506" i="3"/>
  <c r="E522" i="3"/>
  <c r="E538" i="3"/>
  <c r="E554" i="3"/>
  <c r="E570" i="3"/>
  <c r="E586" i="3"/>
  <c r="E602" i="3"/>
  <c r="E618" i="3"/>
  <c r="E634" i="3"/>
  <c r="E650" i="3"/>
  <c r="E666" i="3"/>
  <c r="E682" i="3"/>
  <c r="E698" i="3"/>
  <c r="E714" i="3"/>
  <c r="E730" i="3"/>
  <c r="E746" i="3"/>
  <c r="E762" i="3"/>
  <c r="E778" i="3"/>
  <c r="E794" i="3"/>
  <c r="E810" i="3"/>
  <c r="E826" i="3"/>
  <c r="E842" i="3"/>
  <c r="E858" i="3"/>
  <c r="E874" i="3"/>
  <c r="E890" i="3"/>
  <c r="E906" i="3"/>
  <c r="E922" i="3"/>
  <c r="E938" i="3"/>
  <c r="E954" i="3"/>
  <c r="E970" i="3"/>
  <c r="E986" i="3"/>
  <c r="E1002" i="3"/>
  <c r="E1018" i="3"/>
  <c r="E1034" i="3"/>
  <c r="E1050" i="3"/>
  <c r="E1066" i="3"/>
  <c r="E1082" i="3"/>
  <c r="E1098" i="3"/>
  <c r="E1114" i="3"/>
  <c r="E1130" i="3"/>
  <c r="E1146" i="3"/>
  <c r="E1162" i="3"/>
  <c r="E1178" i="3"/>
  <c r="E1194" i="3"/>
  <c r="E1210" i="3"/>
  <c r="E1226" i="3"/>
  <c r="E1242" i="3"/>
  <c r="E1258" i="3"/>
  <c r="E1274" i="3"/>
  <c r="E1290" i="3"/>
  <c r="E1306" i="3"/>
  <c r="E11" i="3"/>
  <c r="E27" i="3"/>
  <c r="E43" i="3"/>
  <c r="E59" i="3"/>
  <c r="E75" i="3"/>
  <c r="E91" i="3"/>
  <c r="E107" i="3"/>
  <c r="E123" i="3"/>
  <c r="E139" i="3"/>
  <c r="E155" i="3"/>
  <c r="E171" i="3"/>
  <c r="E187" i="3"/>
  <c r="E203" i="3"/>
  <c r="E219" i="3"/>
  <c r="E235" i="3"/>
  <c r="E251" i="3"/>
  <c r="E267" i="3"/>
  <c r="E283" i="3"/>
  <c r="E299" i="3"/>
  <c r="E315" i="3"/>
  <c r="E331" i="3"/>
  <c r="E347" i="3"/>
  <c r="E363" i="3"/>
  <c r="E379" i="3"/>
  <c r="E395" i="3"/>
  <c r="E411" i="3"/>
  <c r="E427" i="3"/>
  <c r="E443" i="3"/>
  <c r="E459" i="3"/>
  <c r="E475" i="3"/>
  <c r="E491" i="3"/>
  <c r="E507" i="3"/>
  <c r="E523" i="3"/>
  <c r="E539" i="3"/>
  <c r="E555" i="3"/>
  <c r="E571" i="3"/>
  <c r="E587" i="3"/>
  <c r="E603" i="3"/>
  <c r="E619" i="3"/>
  <c r="E635" i="3"/>
  <c r="E651" i="3"/>
  <c r="E667" i="3"/>
  <c r="E683" i="3"/>
  <c r="E699" i="3"/>
  <c r="E715" i="3"/>
  <c r="E731" i="3"/>
  <c r="E747" i="3"/>
  <c r="E763" i="3"/>
  <c r="E779" i="3"/>
  <c r="E795" i="3"/>
  <c r="E811" i="3"/>
  <c r="E827" i="3"/>
  <c r="E843" i="3"/>
  <c r="E859" i="3"/>
  <c r="E875" i="3"/>
  <c r="E891" i="3"/>
  <c r="E907" i="3"/>
  <c r="E923" i="3"/>
  <c r="E939" i="3"/>
  <c r="E955" i="3"/>
  <c r="E971" i="3"/>
  <c r="E987" i="3"/>
  <c r="E1003" i="3"/>
  <c r="E1019" i="3"/>
  <c r="E1035" i="3"/>
  <c r="E1051" i="3"/>
  <c r="E1067" i="3"/>
  <c r="E1083" i="3"/>
  <c r="E1099" i="3"/>
  <c r="E1115" i="3"/>
  <c r="E1131" i="3"/>
  <c r="E1147" i="3"/>
  <c r="E1163" i="3"/>
  <c r="E1179" i="3"/>
  <c r="E1195" i="3"/>
  <c r="E1211" i="3"/>
  <c r="E1227" i="3"/>
  <c r="E1243" i="3"/>
  <c r="E1259" i="3"/>
  <c r="E1275" i="3"/>
  <c r="E1291" i="3"/>
  <c r="E1307" i="3"/>
  <c r="E12" i="3"/>
  <c r="E28" i="3"/>
  <c r="E44" i="3"/>
  <c r="E60" i="3"/>
  <c r="E76" i="3"/>
  <c r="E92" i="3"/>
  <c r="E108" i="3"/>
  <c r="E124" i="3"/>
  <c r="E140" i="3"/>
  <c r="E156" i="3"/>
  <c r="E172" i="3"/>
  <c r="E188" i="3"/>
  <c r="E204" i="3"/>
  <c r="E220" i="3"/>
  <c r="E236" i="3"/>
  <c r="E252" i="3"/>
  <c r="E268" i="3"/>
  <c r="E284" i="3"/>
  <c r="E300" i="3"/>
  <c r="E316" i="3"/>
  <c r="E332" i="3"/>
  <c r="E348" i="3"/>
  <c r="E364" i="3"/>
  <c r="E380" i="3"/>
  <c r="E396" i="3"/>
  <c r="E412" i="3"/>
  <c r="E428" i="3"/>
  <c r="E444" i="3"/>
  <c r="E460" i="3"/>
  <c r="E476" i="3"/>
  <c r="E492" i="3"/>
  <c r="E508" i="3"/>
  <c r="E524" i="3"/>
  <c r="E540" i="3"/>
  <c r="E556" i="3"/>
  <c r="E572" i="3"/>
  <c r="E588" i="3"/>
  <c r="E604" i="3"/>
  <c r="E620" i="3"/>
  <c r="E636" i="3"/>
  <c r="E652" i="3"/>
  <c r="E668" i="3"/>
  <c r="E684" i="3"/>
  <c r="E700" i="3"/>
  <c r="E716" i="3"/>
  <c r="E732" i="3"/>
  <c r="E748" i="3"/>
  <c r="E764" i="3"/>
  <c r="E780" i="3"/>
  <c r="E796" i="3"/>
  <c r="E812" i="3"/>
  <c r="E828" i="3"/>
  <c r="E844" i="3"/>
  <c r="E860" i="3"/>
  <c r="E876" i="3"/>
  <c r="E892" i="3"/>
  <c r="E908" i="3"/>
  <c r="E924" i="3"/>
  <c r="E940" i="3"/>
  <c r="E956" i="3"/>
  <c r="E972" i="3"/>
  <c r="E988" i="3"/>
  <c r="E1004" i="3"/>
  <c r="E1020" i="3"/>
  <c r="E1036" i="3"/>
  <c r="E1052" i="3"/>
  <c r="E1068" i="3"/>
  <c r="E1084" i="3"/>
  <c r="E1100" i="3"/>
  <c r="E1116" i="3"/>
  <c r="E1132" i="3"/>
  <c r="E1148" i="3"/>
  <c r="E1164" i="3"/>
  <c r="E1180" i="3"/>
  <c r="E1196" i="3"/>
  <c r="E1212" i="3"/>
  <c r="E1228" i="3"/>
  <c r="E1244" i="3"/>
  <c r="E1260" i="3"/>
  <c r="E1276" i="3"/>
  <c r="E1292" i="3"/>
  <c r="E1308" i="3"/>
  <c r="E13" i="3"/>
  <c r="E29" i="3"/>
  <c r="E45" i="3"/>
  <c r="E61" i="3"/>
  <c r="E77" i="3"/>
  <c r="E93" i="3"/>
  <c r="E109" i="3"/>
  <c r="E125" i="3"/>
  <c r="E141" i="3"/>
  <c r="E157" i="3"/>
  <c r="E173" i="3"/>
  <c r="E189" i="3"/>
  <c r="E205" i="3"/>
  <c r="E221" i="3"/>
  <c r="E237" i="3"/>
  <c r="E253" i="3"/>
  <c r="E269" i="3"/>
  <c r="E285" i="3"/>
  <c r="E301" i="3"/>
  <c r="E317" i="3"/>
  <c r="E333" i="3"/>
  <c r="E349" i="3"/>
  <c r="E365" i="3"/>
  <c r="E381" i="3"/>
  <c r="E397" i="3"/>
  <c r="E413" i="3"/>
  <c r="E429" i="3"/>
  <c r="E445" i="3"/>
  <c r="E461" i="3"/>
  <c r="E477" i="3"/>
  <c r="E493" i="3"/>
  <c r="E509" i="3"/>
  <c r="E525" i="3"/>
  <c r="E541" i="3"/>
  <c r="E557" i="3"/>
  <c r="E573" i="3"/>
  <c r="E589" i="3"/>
  <c r="E605" i="3"/>
  <c r="E621" i="3"/>
  <c r="E637" i="3"/>
  <c r="E653" i="3"/>
  <c r="E669" i="3"/>
  <c r="E685" i="3"/>
  <c r="E701" i="3"/>
  <c r="E717" i="3"/>
  <c r="E733" i="3"/>
  <c r="E749" i="3"/>
  <c r="E765" i="3"/>
  <c r="E781" i="3"/>
  <c r="E797" i="3"/>
  <c r="E813" i="3"/>
  <c r="E829" i="3"/>
  <c r="E845" i="3"/>
  <c r="E861" i="3"/>
  <c r="E877" i="3"/>
  <c r="E893" i="3"/>
  <c r="E909" i="3"/>
  <c r="E925" i="3"/>
  <c r="E941" i="3"/>
  <c r="E957" i="3"/>
  <c r="E973" i="3"/>
  <c r="E989" i="3"/>
  <c r="E1005" i="3"/>
  <c r="E1021" i="3"/>
  <c r="E1037" i="3"/>
  <c r="E1053" i="3"/>
  <c r="E1069" i="3"/>
  <c r="E1085" i="3"/>
  <c r="E1101" i="3"/>
  <c r="E1117" i="3"/>
  <c r="E1133" i="3"/>
  <c r="E1149" i="3"/>
  <c r="E1165" i="3"/>
  <c r="E14" i="3"/>
  <c r="E30" i="3"/>
  <c r="E46" i="3"/>
  <c r="E62" i="3"/>
  <c r="E78" i="3"/>
  <c r="E94" i="3"/>
  <c r="E110" i="3"/>
  <c r="E126" i="3"/>
  <c r="E142" i="3"/>
  <c r="E158" i="3"/>
  <c r="E174" i="3"/>
  <c r="E190" i="3"/>
  <c r="E206" i="3"/>
  <c r="E222" i="3"/>
  <c r="E238" i="3"/>
  <c r="E254" i="3"/>
  <c r="E270" i="3"/>
  <c r="E286" i="3"/>
  <c r="E302" i="3"/>
  <c r="E318" i="3"/>
  <c r="E334" i="3"/>
  <c r="E350" i="3"/>
  <c r="E366" i="3"/>
  <c r="E382" i="3"/>
  <c r="E398" i="3"/>
  <c r="E414" i="3"/>
  <c r="E430" i="3"/>
  <c r="E446" i="3"/>
  <c r="E462" i="3"/>
  <c r="E478" i="3"/>
  <c r="E494" i="3"/>
  <c r="E510" i="3"/>
  <c r="E526" i="3"/>
  <c r="E542" i="3"/>
  <c r="E558" i="3"/>
  <c r="E574" i="3"/>
  <c r="E590" i="3"/>
  <c r="E606" i="3"/>
  <c r="E622" i="3"/>
  <c r="E638" i="3"/>
  <c r="E654" i="3"/>
  <c r="E670" i="3"/>
  <c r="E686" i="3"/>
  <c r="E702" i="3"/>
  <c r="E718" i="3"/>
  <c r="E734" i="3"/>
  <c r="E750" i="3"/>
  <c r="E766" i="3"/>
  <c r="E782" i="3"/>
  <c r="E798" i="3"/>
  <c r="E814" i="3"/>
  <c r="E830" i="3"/>
  <c r="E846" i="3"/>
  <c r="E862" i="3"/>
  <c r="E878" i="3"/>
  <c r="E894" i="3"/>
  <c r="E910" i="3"/>
  <c r="E926" i="3"/>
  <c r="E942" i="3"/>
  <c r="E958" i="3"/>
  <c r="E974" i="3"/>
  <c r="E990" i="3"/>
  <c r="E1006" i="3"/>
  <c r="E1022" i="3"/>
  <c r="E1038" i="3"/>
  <c r="E1054" i="3"/>
  <c r="E1070" i="3"/>
  <c r="E1086" i="3"/>
  <c r="E1102" i="3"/>
  <c r="E1118" i="3"/>
  <c r="E1134" i="3"/>
  <c r="E1150" i="3"/>
  <c r="E1166" i="3"/>
  <c r="E1182" i="3"/>
  <c r="E1198" i="3"/>
  <c r="E1214" i="3"/>
  <c r="E1230" i="3"/>
  <c r="E1246" i="3"/>
  <c r="E1262" i="3"/>
  <c r="E1278" i="3"/>
  <c r="E1294" i="3"/>
  <c r="E1310" i="3"/>
  <c r="E15" i="3"/>
  <c r="E31" i="3"/>
  <c r="E47" i="3"/>
  <c r="E63" i="3"/>
  <c r="E79" i="3"/>
  <c r="E95" i="3"/>
  <c r="E111" i="3"/>
  <c r="E127" i="3"/>
  <c r="E143" i="3"/>
  <c r="E159" i="3"/>
  <c r="E175" i="3"/>
  <c r="E191" i="3"/>
  <c r="E207" i="3"/>
  <c r="E223" i="3"/>
  <c r="E239" i="3"/>
  <c r="E255" i="3"/>
  <c r="E271" i="3"/>
  <c r="E287" i="3"/>
  <c r="E303" i="3"/>
  <c r="E319" i="3"/>
  <c r="E335" i="3"/>
  <c r="E351" i="3"/>
  <c r="E367" i="3"/>
  <c r="E383" i="3"/>
  <c r="E399" i="3"/>
  <c r="E415" i="3"/>
  <c r="E431" i="3"/>
  <c r="E447" i="3"/>
  <c r="E463" i="3"/>
  <c r="E479" i="3"/>
  <c r="E495" i="3"/>
  <c r="E511" i="3"/>
  <c r="E527" i="3"/>
  <c r="E543" i="3"/>
  <c r="E559" i="3"/>
  <c r="E575" i="3"/>
  <c r="E591" i="3"/>
  <c r="E607" i="3"/>
  <c r="E623" i="3"/>
  <c r="E639" i="3"/>
  <c r="E655" i="3"/>
  <c r="E671" i="3"/>
  <c r="E687" i="3"/>
  <c r="E703" i="3"/>
  <c r="E719" i="3"/>
  <c r="E735" i="3"/>
  <c r="E751" i="3"/>
  <c r="E767" i="3"/>
  <c r="E783" i="3"/>
  <c r="E799" i="3"/>
  <c r="E815" i="3"/>
  <c r="E831" i="3"/>
  <c r="E847" i="3"/>
  <c r="E863" i="3"/>
  <c r="E879" i="3"/>
  <c r="E895" i="3"/>
  <c r="E911" i="3"/>
  <c r="E927" i="3"/>
  <c r="E943" i="3"/>
  <c r="E959" i="3"/>
  <c r="E975" i="3"/>
  <c r="E991" i="3"/>
  <c r="E1007" i="3"/>
  <c r="E1023" i="3"/>
  <c r="E1039" i="3"/>
  <c r="E1055" i="3"/>
  <c r="E1071" i="3"/>
  <c r="E1087" i="3"/>
  <c r="E1103" i="3"/>
  <c r="E1119" i="3"/>
  <c r="E1135" i="3"/>
  <c r="E1151" i="3"/>
  <c r="E1167" i="3"/>
  <c r="E1183" i="3"/>
  <c r="E1199" i="3"/>
  <c r="E1215" i="3"/>
  <c r="E1231" i="3"/>
  <c r="E1247" i="3"/>
  <c r="E1263" i="3"/>
  <c r="E1279" i="3"/>
  <c r="E1295" i="3"/>
  <c r="E1311" i="3"/>
  <c r="E16" i="3"/>
  <c r="E32" i="3"/>
  <c r="E48" i="3"/>
  <c r="E64" i="3"/>
  <c r="E80" i="3"/>
  <c r="E96" i="3"/>
  <c r="E112" i="3"/>
  <c r="E128" i="3"/>
  <c r="E144" i="3"/>
  <c r="E160" i="3"/>
  <c r="E176" i="3"/>
  <c r="E192" i="3"/>
  <c r="E208" i="3"/>
  <c r="E224" i="3"/>
  <c r="E240" i="3"/>
  <c r="E256" i="3"/>
  <c r="E272" i="3"/>
  <c r="E288" i="3"/>
  <c r="E304" i="3"/>
  <c r="E320" i="3"/>
  <c r="E336" i="3"/>
  <c r="E352" i="3"/>
  <c r="E368" i="3"/>
  <c r="E384" i="3"/>
  <c r="E400" i="3"/>
  <c r="E416" i="3"/>
  <c r="E432" i="3"/>
  <c r="E448" i="3"/>
  <c r="E464" i="3"/>
  <c r="E480" i="3"/>
  <c r="E496" i="3"/>
  <c r="E512" i="3"/>
  <c r="E528" i="3"/>
  <c r="E544" i="3"/>
  <c r="E560" i="3"/>
  <c r="E576" i="3"/>
  <c r="E592" i="3"/>
  <c r="E608" i="3"/>
  <c r="E624" i="3"/>
  <c r="E640" i="3"/>
  <c r="E656" i="3"/>
  <c r="E672" i="3"/>
  <c r="E688" i="3"/>
  <c r="E704" i="3"/>
  <c r="E720" i="3"/>
  <c r="E736" i="3"/>
  <c r="E752" i="3"/>
  <c r="E768" i="3"/>
  <c r="E784" i="3"/>
  <c r="E800" i="3"/>
  <c r="E816" i="3"/>
  <c r="E832" i="3"/>
  <c r="E848" i="3"/>
  <c r="E864" i="3"/>
  <c r="E880" i="3"/>
  <c r="E896" i="3"/>
  <c r="E912" i="3"/>
  <c r="E928" i="3"/>
  <c r="E944" i="3"/>
  <c r="E960" i="3"/>
  <c r="E976" i="3"/>
  <c r="E992" i="3"/>
  <c r="E1008" i="3"/>
  <c r="E1024" i="3"/>
  <c r="E1040" i="3"/>
  <c r="E1056" i="3"/>
  <c r="E1072" i="3"/>
  <c r="E1088" i="3"/>
  <c r="E1104" i="3"/>
  <c r="E1120" i="3"/>
  <c r="E1136" i="3"/>
  <c r="E1152" i="3"/>
  <c r="E1168" i="3"/>
  <c r="E1184" i="3"/>
  <c r="E1200" i="3"/>
  <c r="E1216" i="3"/>
  <c r="E1232" i="3"/>
  <c r="E1248" i="3"/>
  <c r="E1264" i="3"/>
  <c r="E1280" i="3"/>
  <c r="E1296" i="3"/>
  <c r="E1312" i="3"/>
  <c r="E17" i="3"/>
  <c r="E33" i="3"/>
  <c r="E49" i="3"/>
  <c r="E65" i="3"/>
  <c r="E81" i="3"/>
  <c r="E97" i="3"/>
  <c r="E113" i="3"/>
  <c r="E129" i="3"/>
  <c r="E145" i="3"/>
  <c r="E161" i="3"/>
  <c r="E177" i="3"/>
  <c r="E193" i="3"/>
  <c r="E209" i="3"/>
  <c r="E225" i="3"/>
  <c r="E241" i="3"/>
  <c r="E257" i="3"/>
  <c r="E273" i="3"/>
  <c r="E289" i="3"/>
  <c r="E305" i="3"/>
  <c r="E321" i="3"/>
  <c r="E337" i="3"/>
  <c r="E353" i="3"/>
  <c r="E369" i="3"/>
  <c r="E385" i="3"/>
  <c r="E401" i="3"/>
  <c r="E417" i="3"/>
  <c r="E433" i="3"/>
  <c r="E449" i="3"/>
  <c r="E465" i="3"/>
  <c r="E481" i="3"/>
  <c r="E497" i="3"/>
  <c r="E513" i="3"/>
  <c r="E529" i="3"/>
  <c r="E545" i="3"/>
  <c r="E561" i="3"/>
  <c r="E577" i="3"/>
  <c r="E593" i="3"/>
  <c r="E609" i="3"/>
  <c r="E625" i="3"/>
  <c r="E641" i="3"/>
  <c r="E657" i="3"/>
  <c r="E673" i="3"/>
  <c r="E689" i="3"/>
  <c r="E705" i="3"/>
  <c r="E721" i="3"/>
  <c r="E737" i="3"/>
  <c r="E753" i="3"/>
  <c r="E769" i="3"/>
  <c r="E785" i="3"/>
  <c r="E801" i="3"/>
  <c r="E817" i="3"/>
  <c r="E833" i="3"/>
  <c r="E849" i="3"/>
  <c r="E2" i="3"/>
  <c r="E18" i="3"/>
  <c r="E34" i="3"/>
  <c r="E50" i="3"/>
  <c r="E66" i="3"/>
  <c r="E82" i="3"/>
  <c r="E98" i="3"/>
  <c r="E114" i="3"/>
  <c r="E130" i="3"/>
  <c r="E146" i="3"/>
  <c r="E162" i="3"/>
  <c r="E178" i="3"/>
  <c r="E194" i="3"/>
  <c r="E210" i="3"/>
  <c r="E226" i="3"/>
  <c r="E242" i="3"/>
  <c r="E258" i="3"/>
  <c r="E274" i="3"/>
  <c r="E290" i="3"/>
  <c r="E306" i="3"/>
  <c r="E322" i="3"/>
  <c r="E338" i="3"/>
  <c r="E354" i="3"/>
  <c r="E370" i="3"/>
  <c r="E386" i="3"/>
  <c r="E402" i="3"/>
  <c r="E418" i="3"/>
  <c r="E434" i="3"/>
  <c r="E450" i="3"/>
  <c r="E466" i="3"/>
  <c r="E482" i="3"/>
  <c r="E498" i="3"/>
  <c r="E514" i="3"/>
  <c r="E530" i="3"/>
  <c r="E546" i="3"/>
  <c r="E562" i="3"/>
  <c r="E578" i="3"/>
  <c r="E594" i="3"/>
  <c r="E610" i="3"/>
  <c r="E626" i="3"/>
  <c r="E642" i="3"/>
  <c r="E658" i="3"/>
  <c r="E674" i="3"/>
  <c r="E690" i="3"/>
  <c r="E706" i="3"/>
  <c r="E722" i="3"/>
  <c r="E738" i="3"/>
  <c r="E754" i="3"/>
  <c r="E770" i="3"/>
  <c r="E786" i="3"/>
  <c r="E802" i="3"/>
  <c r="E818" i="3"/>
  <c r="E834" i="3"/>
  <c r="E850" i="3"/>
  <c r="E866" i="3"/>
  <c r="E882" i="3"/>
  <c r="E898" i="3"/>
  <c r="E914" i="3"/>
  <c r="E930" i="3"/>
  <c r="E946" i="3"/>
  <c r="E962" i="3"/>
  <c r="E978" i="3"/>
  <c r="E994" i="3"/>
  <c r="E1010" i="3"/>
  <c r="E1026" i="3"/>
  <c r="E1042" i="3"/>
  <c r="E1058" i="3"/>
  <c r="E1074" i="3"/>
  <c r="E1090" i="3"/>
  <c r="E1106" i="3"/>
  <c r="E1122" i="3"/>
  <c r="E1138" i="3"/>
  <c r="E1154" i="3"/>
  <c r="E1170" i="3"/>
  <c r="E1186" i="3"/>
  <c r="E1202" i="3"/>
  <c r="E1218" i="3"/>
  <c r="E1234" i="3"/>
  <c r="E1250" i="3"/>
  <c r="E1266" i="3"/>
  <c r="E1282" i="3"/>
  <c r="E1298" i="3"/>
  <c r="E1314" i="3"/>
  <c r="E5" i="3"/>
  <c r="E21" i="3"/>
  <c r="E37" i="3"/>
  <c r="E53" i="3"/>
  <c r="E69" i="3"/>
  <c r="E85" i="3"/>
  <c r="E101" i="3"/>
  <c r="E117" i="3"/>
  <c r="E133" i="3"/>
  <c r="E149" i="3"/>
  <c r="E165" i="3"/>
  <c r="E181" i="3"/>
  <c r="E197" i="3"/>
  <c r="E213" i="3"/>
  <c r="E229" i="3"/>
  <c r="E245" i="3"/>
  <c r="E261" i="3"/>
  <c r="E277" i="3"/>
  <c r="E293" i="3"/>
  <c r="E309" i="3"/>
  <c r="E325" i="3"/>
  <c r="E341" i="3"/>
  <c r="E357" i="3"/>
  <c r="E373" i="3"/>
  <c r="E389" i="3"/>
  <c r="E405" i="3"/>
  <c r="E421" i="3"/>
  <c r="E437" i="3"/>
  <c r="E453" i="3"/>
  <c r="E469" i="3"/>
  <c r="E485" i="3"/>
  <c r="E501" i="3"/>
  <c r="E517" i="3"/>
  <c r="E533" i="3"/>
  <c r="E549" i="3"/>
  <c r="E565" i="3"/>
  <c r="E581" i="3"/>
  <c r="E597" i="3"/>
  <c r="E613" i="3"/>
  <c r="E629" i="3"/>
  <c r="E645" i="3"/>
  <c r="E661" i="3"/>
  <c r="E677" i="3"/>
  <c r="E693" i="3"/>
  <c r="E709" i="3"/>
  <c r="E725" i="3"/>
  <c r="E741" i="3"/>
  <c r="E757" i="3"/>
  <c r="E773" i="3"/>
  <c r="E789" i="3"/>
  <c r="E805" i="3"/>
  <c r="E821" i="3"/>
  <c r="E837" i="3"/>
  <c r="E853" i="3"/>
  <c r="E869" i="3"/>
  <c r="E885" i="3"/>
  <c r="E901" i="3"/>
  <c r="E917" i="3"/>
  <c r="E933" i="3"/>
  <c r="E949" i="3"/>
  <c r="E965" i="3"/>
  <c r="E981" i="3"/>
  <c r="E997" i="3"/>
  <c r="E1013" i="3"/>
  <c r="E1029" i="3"/>
  <c r="E1045" i="3"/>
  <c r="E1061" i="3"/>
  <c r="E1077" i="3"/>
  <c r="E1093" i="3"/>
  <c r="E1109" i="3"/>
  <c r="E1125" i="3"/>
  <c r="E1141" i="3"/>
  <c r="E1157" i="3"/>
  <c r="E1173" i="3"/>
  <c r="E1189" i="3"/>
  <c r="E1205" i="3"/>
  <c r="E1221" i="3"/>
  <c r="E1237" i="3"/>
  <c r="E1253" i="3"/>
  <c r="E1269" i="3"/>
  <c r="E1285" i="3"/>
  <c r="E1301" i="3"/>
  <c r="E1317" i="3"/>
  <c r="E84" i="3"/>
  <c r="E212" i="3"/>
  <c r="E340" i="3"/>
  <c r="E468" i="3"/>
  <c r="E596" i="3"/>
  <c r="E724" i="3"/>
  <c r="E852" i="3"/>
  <c r="E945" i="3"/>
  <c r="E1027" i="3"/>
  <c r="E1108" i="3"/>
  <c r="E1188" i="3"/>
  <c r="E1252" i="3"/>
  <c r="E1316" i="3"/>
  <c r="E1333" i="3"/>
  <c r="E1349" i="3"/>
  <c r="E1365" i="3"/>
  <c r="E1381" i="3"/>
  <c r="E1397" i="3"/>
  <c r="E1413" i="3"/>
  <c r="E1429" i="3"/>
  <c r="E1445" i="3"/>
  <c r="E1461" i="3"/>
  <c r="E1477" i="3"/>
  <c r="E1493" i="3"/>
  <c r="E1509" i="3"/>
  <c r="E1525" i="3"/>
  <c r="E1541" i="3"/>
  <c r="E1557" i="3"/>
  <c r="E1573" i="3"/>
  <c r="E1589" i="3"/>
  <c r="E1605" i="3"/>
  <c r="E1621" i="3"/>
  <c r="E1637" i="3"/>
  <c r="E1653" i="3"/>
  <c r="E1669" i="3"/>
  <c r="E1685" i="3"/>
  <c r="E1701" i="3"/>
  <c r="E1717" i="3"/>
  <c r="E1733" i="3"/>
  <c r="E1749" i="3"/>
  <c r="E1765" i="3"/>
  <c r="E1781" i="3"/>
  <c r="E1797" i="3"/>
  <c r="E1813" i="3"/>
  <c r="E1829" i="3"/>
  <c r="E1845" i="3"/>
  <c r="E1861" i="3"/>
  <c r="E1877" i="3"/>
  <c r="E1893" i="3"/>
  <c r="E1909" i="3"/>
  <c r="E1925" i="3"/>
  <c r="E1941" i="3"/>
  <c r="E1957" i="3"/>
  <c r="E1973" i="3"/>
  <c r="E1989" i="3"/>
  <c r="E2005" i="3"/>
  <c r="E2021" i="3"/>
  <c r="E2037" i="3"/>
  <c r="E2053" i="3"/>
  <c r="E2069" i="3"/>
  <c r="E2085" i="3"/>
  <c r="E2101" i="3"/>
  <c r="E2117" i="3"/>
  <c r="E2133" i="3"/>
  <c r="E2149" i="3"/>
  <c r="E2165" i="3"/>
  <c r="E2181" i="3"/>
  <c r="E2197" i="3"/>
  <c r="E2213" i="3"/>
  <c r="E2229" i="3"/>
  <c r="E2245" i="3"/>
  <c r="E2261" i="3"/>
  <c r="E2277" i="3"/>
  <c r="E2293" i="3"/>
  <c r="E2309" i="3"/>
  <c r="E2325" i="3"/>
  <c r="E2341" i="3"/>
  <c r="E2357" i="3"/>
  <c r="E2373" i="3"/>
  <c r="E2389" i="3"/>
  <c r="E2405" i="3"/>
  <c r="E2421" i="3"/>
  <c r="E2437" i="3"/>
  <c r="E2453" i="3"/>
  <c r="E2469" i="3"/>
  <c r="E2485" i="3"/>
  <c r="E2501" i="3"/>
  <c r="E2517" i="3"/>
  <c r="E2533" i="3"/>
  <c r="E99" i="3"/>
  <c r="E227" i="3"/>
  <c r="E355" i="3"/>
  <c r="E483" i="3"/>
  <c r="E611" i="3"/>
  <c r="E739" i="3"/>
  <c r="E865" i="3"/>
  <c r="E947" i="3"/>
  <c r="E1028" i="3"/>
  <c r="E1121" i="3"/>
  <c r="E1197" i="3"/>
  <c r="E1261" i="3"/>
  <c r="E1318" i="3"/>
  <c r="E1334" i="3"/>
  <c r="E1350" i="3"/>
  <c r="E1366" i="3"/>
  <c r="E1382" i="3"/>
  <c r="E1398" i="3"/>
  <c r="E1414" i="3"/>
  <c r="E1430" i="3"/>
  <c r="E1446" i="3"/>
  <c r="E1462" i="3"/>
  <c r="E1478" i="3"/>
  <c r="E1494" i="3"/>
  <c r="E1510" i="3"/>
  <c r="E1526" i="3"/>
  <c r="E1542" i="3"/>
  <c r="E1558" i="3"/>
  <c r="E1574" i="3"/>
  <c r="E1590" i="3"/>
  <c r="E1606" i="3"/>
  <c r="E1622" i="3"/>
  <c r="E1638" i="3"/>
  <c r="E1654" i="3"/>
  <c r="E1670" i="3"/>
  <c r="E1686" i="3"/>
  <c r="E1702" i="3"/>
  <c r="E1718" i="3"/>
  <c r="E1734" i="3"/>
  <c r="E1750" i="3"/>
  <c r="E1766" i="3"/>
  <c r="E1782" i="3"/>
  <c r="E1798" i="3"/>
  <c r="E1814" i="3"/>
  <c r="E1830" i="3"/>
  <c r="E1846" i="3"/>
  <c r="E1862" i="3"/>
  <c r="E1878" i="3"/>
  <c r="E1894" i="3"/>
  <c r="E1910" i="3"/>
  <c r="E1926" i="3"/>
  <c r="E1942" i="3"/>
  <c r="E1958" i="3"/>
  <c r="E1974" i="3"/>
  <c r="E1990" i="3"/>
  <c r="E2006" i="3"/>
  <c r="E2022" i="3"/>
  <c r="E2038" i="3"/>
  <c r="E2054" i="3"/>
  <c r="E2070" i="3"/>
  <c r="E2086" i="3"/>
  <c r="E2102" i="3"/>
  <c r="E2118" i="3"/>
  <c r="E2134" i="3"/>
  <c r="E2150" i="3"/>
  <c r="E2166" i="3"/>
  <c r="E2182" i="3"/>
  <c r="E2198" i="3"/>
  <c r="E2214" i="3"/>
  <c r="E2230" i="3"/>
  <c r="E2246" i="3"/>
  <c r="E2262" i="3"/>
  <c r="E2278" i="3"/>
  <c r="E2294" i="3"/>
  <c r="E2310" i="3"/>
  <c r="E2326" i="3"/>
  <c r="E2342" i="3"/>
  <c r="E2358" i="3"/>
  <c r="E2374" i="3"/>
  <c r="E2390" i="3"/>
  <c r="E2406" i="3"/>
  <c r="E2422" i="3"/>
  <c r="E2438" i="3"/>
  <c r="E2454" i="3"/>
  <c r="E2470" i="3"/>
  <c r="E2486" i="3"/>
  <c r="E2502" i="3"/>
  <c r="E2518" i="3"/>
  <c r="E100" i="3"/>
  <c r="E228" i="3"/>
  <c r="E356" i="3"/>
  <c r="E484" i="3"/>
  <c r="E612" i="3"/>
  <c r="E740" i="3"/>
  <c r="E867" i="3"/>
  <c r="E948" i="3"/>
  <c r="E1041" i="3"/>
  <c r="E1123" i="3"/>
  <c r="E1201" i="3"/>
  <c r="E1265" i="3"/>
  <c r="E1319" i="3"/>
  <c r="E1335" i="3"/>
  <c r="E1351" i="3"/>
  <c r="E1367" i="3"/>
  <c r="E1383" i="3"/>
  <c r="E1399" i="3"/>
  <c r="E1415" i="3"/>
  <c r="E1431" i="3"/>
  <c r="E1447" i="3"/>
  <c r="E1463" i="3"/>
  <c r="E1479" i="3"/>
  <c r="E1495" i="3"/>
  <c r="E1511" i="3"/>
  <c r="E1527" i="3"/>
  <c r="E1543" i="3"/>
  <c r="E1559" i="3"/>
  <c r="E1575" i="3"/>
  <c r="E1591" i="3"/>
  <c r="E1607" i="3"/>
  <c r="E1623" i="3"/>
  <c r="E1639" i="3"/>
  <c r="E1655" i="3"/>
  <c r="E1671" i="3"/>
  <c r="E1687" i="3"/>
  <c r="E1703" i="3"/>
  <c r="E1719" i="3"/>
  <c r="E1735" i="3"/>
  <c r="E1751" i="3"/>
  <c r="E1767" i="3"/>
  <c r="E1783" i="3"/>
  <c r="E1799" i="3"/>
  <c r="E1815" i="3"/>
  <c r="E1831" i="3"/>
  <c r="E1847" i="3"/>
  <c r="E1863" i="3"/>
  <c r="E1879" i="3"/>
  <c r="E1895" i="3"/>
  <c r="E1911" i="3"/>
  <c r="E1927" i="3"/>
  <c r="E1943" i="3"/>
  <c r="E1959" i="3"/>
  <c r="E1975" i="3"/>
  <c r="E115" i="3"/>
  <c r="E243" i="3"/>
  <c r="E371" i="3"/>
  <c r="E499" i="3"/>
  <c r="E627" i="3"/>
  <c r="E755" i="3"/>
  <c r="E868" i="3"/>
  <c r="E961" i="3"/>
  <c r="E1043" i="3"/>
  <c r="E1124" i="3"/>
  <c r="E1203" i="3"/>
  <c r="E1267" i="3"/>
  <c r="E1320" i="3"/>
  <c r="E1336" i="3"/>
  <c r="E1352" i="3"/>
  <c r="E1368" i="3"/>
  <c r="E1384" i="3"/>
  <c r="E1400" i="3"/>
  <c r="E1416" i="3"/>
  <c r="E1432" i="3"/>
  <c r="E1448" i="3"/>
  <c r="E1464" i="3"/>
  <c r="E1480" i="3"/>
  <c r="E1496" i="3"/>
  <c r="E1512" i="3"/>
  <c r="E1528" i="3"/>
  <c r="E1544" i="3"/>
  <c r="E1560" i="3"/>
  <c r="E1576" i="3"/>
  <c r="E1592" i="3"/>
  <c r="E1608" i="3"/>
  <c r="E1624" i="3"/>
  <c r="E1640" i="3"/>
  <c r="E1656" i="3"/>
  <c r="E1672" i="3"/>
  <c r="E1688" i="3"/>
  <c r="E1704" i="3"/>
  <c r="E1720" i="3"/>
  <c r="E1736" i="3"/>
  <c r="E1752" i="3"/>
  <c r="E1768" i="3"/>
  <c r="E1784" i="3"/>
  <c r="E1800" i="3"/>
  <c r="E1816" i="3"/>
  <c r="E1832" i="3"/>
  <c r="E1848" i="3"/>
  <c r="E1864" i="3"/>
  <c r="E1880" i="3"/>
  <c r="E1896" i="3"/>
  <c r="E1912" i="3"/>
  <c r="E1928" i="3"/>
  <c r="E116" i="3"/>
  <c r="E244" i="3"/>
  <c r="E372" i="3"/>
  <c r="E500" i="3"/>
  <c r="E628" i="3"/>
  <c r="E756" i="3"/>
  <c r="E881" i="3"/>
  <c r="E963" i="3"/>
  <c r="E1044" i="3"/>
  <c r="E1137" i="3"/>
  <c r="E1204" i="3"/>
  <c r="E1268" i="3"/>
  <c r="E1321" i="3"/>
  <c r="E1337" i="3"/>
  <c r="E1353" i="3"/>
  <c r="E1369" i="3"/>
  <c r="E1385" i="3"/>
  <c r="E1401" i="3"/>
  <c r="E1417" i="3"/>
  <c r="E1433" i="3"/>
  <c r="E1449" i="3"/>
  <c r="E1465" i="3"/>
  <c r="E1481" i="3"/>
  <c r="E1497" i="3"/>
  <c r="E1513" i="3"/>
  <c r="E1529" i="3"/>
  <c r="E1545" i="3"/>
  <c r="E1561" i="3"/>
  <c r="E1577" i="3"/>
  <c r="E1593" i="3"/>
  <c r="E1609" i="3"/>
  <c r="E1625" i="3"/>
  <c r="E1641" i="3"/>
  <c r="E1657" i="3"/>
  <c r="E1673" i="3"/>
  <c r="E1689" i="3"/>
  <c r="E1705" i="3"/>
  <c r="E1721" i="3"/>
  <c r="E1737" i="3"/>
  <c r="E1753" i="3"/>
  <c r="E1769" i="3"/>
  <c r="E1785" i="3"/>
  <c r="E1801" i="3"/>
  <c r="E1817" i="3"/>
  <c r="E1833" i="3"/>
  <c r="E1849" i="3"/>
  <c r="E1865" i="3"/>
  <c r="E1881" i="3"/>
  <c r="E1897" i="3"/>
  <c r="E1913" i="3"/>
  <c r="E1929" i="3"/>
  <c r="E1945" i="3"/>
  <c r="E1961" i="3"/>
  <c r="E1977" i="3"/>
  <c r="E1993" i="3"/>
  <c r="E2009" i="3"/>
  <c r="E2025" i="3"/>
  <c r="E2041" i="3"/>
  <c r="E2057" i="3"/>
  <c r="E2073" i="3"/>
  <c r="E2089" i="3"/>
  <c r="E2105" i="3"/>
  <c r="E2121" i="3"/>
  <c r="E2137" i="3"/>
  <c r="E2153" i="3"/>
  <c r="E2169" i="3"/>
  <c r="E2185" i="3"/>
  <c r="E2201" i="3"/>
  <c r="E2217" i="3"/>
  <c r="E2233" i="3"/>
  <c r="E2249" i="3"/>
  <c r="E2265" i="3"/>
  <c r="E2281" i="3"/>
  <c r="E2297" i="3"/>
  <c r="E2313" i="3"/>
  <c r="E2329" i="3"/>
  <c r="E2345" i="3"/>
  <c r="E2361" i="3"/>
  <c r="E2377" i="3"/>
  <c r="E2393" i="3"/>
  <c r="E2409" i="3"/>
  <c r="E2425" i="3"/>
  <c r="E2441" i="3"/>
  <c r="E2457" i="3"/>
  <c r="E2473" i="3"/>
  <c r="E3" i="3"/>
  <c r="E131" i="3"/>
  <c r="E259" i="3"/>
  <c r="E387" i="3"/>
  <c r="E515" i="3"/>
  <c r="E643" i="3"/>
  <c r="E771" i="3"/>
  <c r="E883" i="3"/>
  <c r="E964" i="3"/>
  <c r="E1057" i="3"/>
  <c r="E1139" i="3"/>
  <c r="E1213" i="3"/>
  <c r="E1277" i="3"/>
  <c r="E1322" i="3"/>
  <c r="E1338" i="3"/>
  <c r="E1354" i="3"/>
  <c r="E1370" i="3"/>
  <c r="E1386" i="3"/>
  <c r="E1402" i="3"/>
  <c r="E1418" i="3"/>
  <c r="E1434" i="3"/>
  <c r="E1450" i="3"/>
  <c r="E1466" i="3"/>
  <c r="E1482" i="3"/>
  <c r="E1498" i="3"/>
  <c r="E1514" i="3"/>
  <c r="E1530" i="3"/>
  <c r="E1546" i="3"/>
  <c r="E1562" i="3"/>
  <c r="E1578" i="3"/>
  <c r="E1594" i="3"/>
  <c r="E1610" i="3"/>
  <c r="E1626" i="3"/>
  <c r="E1642" i="3"/>
  <c r="E1658" i="3"/>
  <c r="E1674" i="3"/>
  <c r="E1690" i="3"/>
  <c r="E1706" i="3"/>
  <c r="E1722" i="3"/>
  <c r="E1738" i="3"/>
  <c r="E1754" i="3"/>
  <c r="E1770" i="3"/>
  <c r="E1786" i="3"/>
  <c r="E1802" i="3"/>
  <c r="E1818" i="3"/>
  <c r="E1834" i="3"/>
  <c r="E1850" i="3"/>
  <c r="E1866" i="3"/>
  <c r="E1882" i="3"/>
  <c r="E1898" i="3"/>
  <c r="E1914" i="3"/>
  <c r="E1930" i="3"/>
  <c r="E1946" i="3"/>
  <c r="E1962" i="3"/>
  <c r="E1978" i="3"/>
  <c r="E1994" i="3"/>
  <c r="E2010" i="3"/>
  <c r="E2026" i="3"/>
  <c r="E2042" i="3"/>
  <c r="E2058" i="3"/>
  <c r="E2074" i="3"/>
  <c r="E2090" i="3"/>
  <c r="E2106" i="3"/>
  <c r="E2122" i="3"/>
  <c r="E2138" i="3"/>
  <c r="E2154" i="3"/>
  <c r="E2170" i="3"/>
  <c r="E2186" i="3"/>
  <c r="E2202" i="3"/>
  <c r="E2218" i="3"/>
  <c r="E2234" i="3"/>
  <c r="E2250" i="3"/>
  <c r="E2266" i="3"/>
  <c r="E2282" i="3"/>
  <c r="E2298" i="3"/>
  <c r="E2314" i="3"/>
  <c r="E2330" i="3"/>
  <c r="E2346" i="3"/>
  <c r="E2362" i="3"/>
  <c r="E2378" i="3"/>
  <c r="E2394" i="3"/>
  <c r="E2410" i="3"/>
  <c r="E2426" i="3"/>
  <c r="E2442" i="3"/>
  <c r="E2458" i="3"/>
  <c r="E2474" i="3"/>
  <c r="E2490" i="3"/>
  <c r="E2506" i="3"/>
  <c r="E2522" i="3"/>
  <c r="E4" i="3"/>
  <c r="E132" i="3"/>
  <c r="E260" i="3"/>
  <c r="E388" i="3"/>
  <c r="E516" i="3"/>
  <c r="E644" i="3"/>
  <c r="E772" i="3"/>
  <c r="E884" i="3"/>
  <c r="E977" i="3"/>
  <c r="E1059" i="3"/>
  <c r="E1140" i="3"/>
  <c r="E1217" i="3"/>
  <c r="E1281" i="3"/>
  <c r="E1323" i="3"/>
  <c r="E1339" i="3"/>
  <c r="E1355" i="3"/>
  <c r="E1371" i="3"/>
  <c r="E1387" i="3"/>
  <c r="E1403" i="3"/>
  <c r="E1419" i="3"/>
  <c r="E1435" i="3"/>
  <c r="E1451" i="3"/>
  <c r="E1467" i="3"/>
  <c r="E1483" i="3"/>
  <c r="E1499" i="3"/>
  <c r="E1515" i="3"/>
  <c r="E1531" i="3"/>
  <c r="E1547" i="3"/>
  <c r="E1563" i="3"/>
  <c r="E1579" i="3"/>
  <c r="E1595" i="3"/>
  <c r="E1611" i="3"/>
  <c r="E1627" i="3"/>
  <c r="E1643" i="3"/>
  <c r="E1659" i="3"/>
  <c r="E1675" i="3"/>
  <c r="E1691" i="3"/>
  <c r="E1707" i="3"/>
  <c r="E1723" i="3"/>
  <c r="E1739" i="3"/>
  <c r="E1755" i="3"/>
  <c r="E1771" i="3"/>
  <c r="E1787" i="3"/>
  <c r="E1803" i="3"/>
  <c r="E1819" i="3"/>
  <c r="E1835" i="3"/>
  <c r="E1851" i="3"/>
  <c r="E1867" i="3"/>
  <c r="E1883" i="3"/>
  <c r="E1899" i="3"/>
  <c r="E1915" i="3"/>
  <c r="E1931" i="3"/>
  <c r="E1947" i="3"/>
  <c r="E1963" i="3"/>
  <c r="E1979" i="3"/>
  <c r="E1995" i="3"/>
  <c r="E2011" i="3"/>
  <c r="E2027" i="3"/>
  <c r="E2043" i="3"/>
  <c r="E2059" i="3"/>
  <c r="E2075" i="3"/>
  <c r="E2091" i="3"/>
  <c r="E2107" i="3"/>
  <c r="E2123" i="3"/>
  <c r="E2139" i="3"/>
  <c r="E2155" i="3"/>
  <c r="E2171" i="3"/>
  <c r="E2187" i="3"/>
  <c r="E2203" i="3"/>
  <c r="E2219" i="3"/>
  <c r="E2235" i="3"/>
  <c r="E2251" i="3"/>
  <c r="E2267" i="3"/>
  <c r="E2283" i="3"/>
  <c r="E2299" i="3"/>
  <c r="E2315" i="3"/>
  <c r="E2331" i="3"/>
  <c r="E2347" i="3"/>
  <c r="E2363" i="3"/>
  <c r="E2379" i="3"/>
  <c r="E2395" i="3"/>
  <c r="E2411" i="3"/>
  <c r="E2427" i="3"/>
  <c r="E2443" i="3"/>
  <c r="E2459" i="3"/>
  <c r="E2475" i="3"/>
  <c r="E19" i="3"/>
  <c r="E147" i="3"/>
  <c r="E275" i="3"/>
  <c r="E403" i="3"/>
  <c r="E531" i="3"/>
  <c r="E659" i="3"/>
  <c r="E787" i="3"/>
  <c r="E897" i="3"/>
  <c r="E979" i="3"/>
  <c r="E1060" i="3"/>
  <c r="E1153" i="3"/>
  <c r="E1219" i="3"/>
  <c r="E1283" i="3"/>
  <c r="E1324" i="3"/>
  <c r="E1340" i="3"/>
  <c r="E1356" i="3"/>
  <c r="E1372" i="3"/>
  <c r="E1388" i="3"/>
  <c r="E1404" i="3"/>
  <c r="E1420" i="3"/>
  <c r="E1436" i="3"/>
  <c r="E1452" i="3"/>
  <c r="E1468" i="3"/>
  <c r="E1484" i="3"/>
  <c r="E1500" i="3"/>
  <c r="E1516" i="3"/>
  <c r="E1532" i="3"/>
  <c r="E1548" i="3"/>
  <c r="E1564" i="3"/>
  <c r="E1580" i="3"/>
  <c r="E1596" i="3"/>
  <c r="E1612" i="3"/>
  <c r="E1628" i="3"/>
  <c r="E1644" i="3"/>
  <c r="E1660" i="3"/>
  <c r="E1676" i="3"/>
  <c r="E1692" i="3"/>
  <c r="E1708" i="3"/>
  <c r="E1724" i="3"/>
  <c r="E1740" i="3"/>
  <c r="E1756" i="3"/>
  <c r="E1772" i="3"/>
  <c r="E1788" i="3"/>
  <c r="E1804" i="3"/>
  <c r="E1820" i="3"/>
  <c r="E1836" i="3"/>
  <c r="E1852" i="3"/>
  <c r="E1868" i="3"/>
  <c r="E1884" i="3"/>
  <c r="E1900" i="3"/>
  <c r="E1916" i="3"/>
  <c r="E1932" i="3"/>
  <c r="E1948" i="3"/>
  <c r="E1964" i="3"/>
  <c r="E1980" i="3"/>
  <c r="E1996" i="3"/>
  <c r="E2012" i="3"/>
  <c r="E2028" i="3"/>
  <c r="E2044" i="3"/>
  <c r="E2060" i="3"/>
  <c r="E2076" i="3"/>
  <c r="E2092" i="3"/>
  <c r="E2108" i="3"/>
  <c r="E2124" i="3"/>
  <c r="E2140" i="3"/>
  <c r="E2156" i="3"/>
  <c r="E2172" i="3"/>
  <c r="E2188" i="3"/>
  <c r="E2204" i="3"/>
  <c r="E2220" i="3"/>
  <c r="E2236" i="3"/>
  <c r="E2252" i="3"/>
  <c r="E2268" i="3"/>
  <c r="E2284" i="3"/>
  <c r="E2300" i="3"/>
  <c r="E2316" i="3"/>
  <c r="E2332" i="3"/>
  <c r="E2348" i="3"/>
  <c r="E2364" i="3"/>
  <c r="E2380" i="3"/>
  <c r="E2396" i="3"/>
  <c r="E2412" i="3"/>
  <c r="E2428" i="3"/>
  <c r="E2444" i="3"/>
  <c r="E2460" i="3"/>
  <c r="E20" i="3"/>
  <c r="E148" i="3"/>
  <c r="E276" i="3"/>
  <c r="E404" i="3"/>
  <c r="E532" i="3"/>
  <c r="E660" i="3"/>
  <c r="E788" i="3"/>
  <c r="E899" i="3"/>
  <c r="E980" i="3"/>
  <c r="E1073" i="3"/>
  <c r="E1155" i="3"/>
  <c r="E1220" i="3"/>
  <c r="E1284" i="3"/>
  <c r="E1325" i="3"/>
  <c r="E1341" i="3"/>
  <c r="E1357" i="3"/>
  <c r="E1373" i="3"/>
  <c r="E1389" i="3"/>
  <c r="E1405" i="3"/>
  <c r="E1421" i="3"/>
  <c r="E1437" i="3"/>
  <c r="E1453" i="3"/>
  <c r="E1469" i="3"/>
  <c r="E1485" i="3"/>
  <c r="E1501" i="3"/>
  <c r="E1517" i="3"/>
  <c r="E1533" i="3"/>
  <c r="E1549" i="3"/>
  <c r="E1565" i="3"/>
  <c r="E1581" i="3"/>
  <c r="E1597" i="3"/>
  <c r="E1613" i="3"/>
  <c r="E1629" i="3"/>
  <c r="E1645" i="3"/>
  <c r="E1661" i="3"/>
  <c r="E1677" i="3"/>
  <c r="E1693" i="3"/>
  <c r="E1709" i="3"/>
  <c r="E1725" i="3"/>
  <c r="E1741" i="3"/>
  <c r="E1757" i="3"/>
  <c r="E1773" i="3"/>
  <c r="E1789" i="3"/>
  <c r="E1805" i="3"/>
  <c r="E1821" i="3"/>
  <c r="E1837" i="3"/>
  <c r="E1853" i="3"/>
  <c r="E1869" i="3"/>
  <c r="E1885" i="3"/>
  <c r="E1901" i="3"/>
  <c r="E1917" i="3"/>
  <c r="E1933" i="3"/>
  <c r="E1949" i="3"/>
  <c r="E1965" i="3"/>
  <c r="E1981" i="3"/>
  <c r="E1997" i="3"/>
  <c r="E2013" i="3"/>
  <c r="E2029" i="3"/>
  <c r="E2045" i="3"/>
  <c r="E2061" i="3"/>
  <c r="E2077" i="3"/>
  <c r="E2093" i="3"/>
  <c r="E2109" i="3"/>
  <c r="E2125" i="3"/>
  <c r="E2141" i="3"/>
  <c r="E2157" i="3"/>
  <c r="E2173" i="3"/>
  <c r="E2189" i="3"/>
  <c r="E2205" i="3"/>
  <c r="E2221" i="3"/>
  <c r="E2237" i="3"/>
  <c r="E2253" i="3"/>
  <c r="E2269" i="3"/>
  <c r="E2285" i="3"/>
  <c r="E2301" i="3"/>
  <c r="E2317" i="3"/>
  <c r="E2333" i="3"/>
  <c r="E2349" i="3"/>
  <c r="E2365" i="3"/>
  <c r="E2381" i="3"/>
  <c r="E2397" i="3"/>
  <c r="E2413" i="3"/>
  <c r="E2429" i="3"/>
  <c r="E2445" i="3"/>
  <c r="E2461" i="3"/>
  <c r="E35" i="3"/>
  <c r="E163" i="3"/>
  <c r="E291" i="3"/>
  <c r="E419" i="3"/>
  <c r="E547" i="3"/>
  <c r="E675" i="3"/>
  <c r="E803" i="3"/>
  <c r="E900" i="3"/>
  <c r="E993" i="3"/>
  <c r="E1075" i="3"/>
  <c r="E1156" i="3"/>
  <c r="E1229" i="3"/>
  <c r="E1293" i="3"/>
  <c r="E1326" i="3"/>
  <c r="E1342" i="3"/>
  <c r="E1358" i="3"/>
  <c r="E1374" i="3"/>
  <c r="E1390" i="3"/>
  <c r="E1406" i="3"/>
  <c r="E1422" i="3"/>
  <c r="E1438" i="3"/>
  <c r="E1454" i="3"/>
  <c r="E1470" i="3"/>
  <c r="E1486" i="3"/>
  <c r="E1502" i="3"/>
  <c r="E1518" i="3"/>
  <c r="E1534" i="3"/>
  <c r="E1550" i="3"/>
  <c r="E1566" i="3"/>
  <c r="E1582" i="3"/>
  <c r="E1598" i="3"/>
  <c r="E1614" i="3"/>
  <c r="E1630" i="3"/>
  <c r="E1646" i="3"/>
  <c r="E1662" i="3"/>
  <c r="E1678" i="3"/>
  <c r="E1694" i="3"/>
  <c r="E1710" i="3"/>
  <c r="E1726" i="3"/>
  <c r="E1742" i="3"/>
  <c r="E1758" i="3"/>
  <c r="E1774" i="3"/>
  <c r="E1790" i="3"/>
  <c r="E1806" i="3"/>
  <c r="E1822" i="3"/>
  <c r="E1838" i="3"/>
  <c r="E1854" i="3"/>
  <c r="E1870" i="3"/>
  <c r="E1886" i="3"/>
  <c r="E1902" i="3"/>
  <c r="E1918" i="3"/>
  <c r="E1934" i="3"/>
  <c r="E1950" i="3"/>
  <c r="E1966" i="3"/>
  <c r="E1982" i="3"/>
  <c r="E1998" i="3"/>
  <c r="E2014" i="3"/>
  <c r="E2030" i="3"/>
  <c r="E2046" i="3"/>
  <c r="E2062" i="3"/>
  <c r="E2078" i="3"/>
  <c r="E2094" i="3"/>
  <c r="E2110" i="3"/>
  <c r="E2126" i="3"/>
  <c r="E2142" i="3"/>
  <c r="E2158" i="3"/>
  <c r="E2174" i="3"/>
  <c r="E2190" i="3"/>
  <c r="E2206" i="3"/>
  <c r="E2222" i="3"/>
  <c r="E2238" i="3"/>
  <c r="E2254" i="3"/>
  <c r="E2270" i="3"/>
  <c r="E2286" i="3"/>
  <c r="E2302" i="3"/>
  <c r="E2318" i="3"/>
  <c r="E2334" i="3"/>
  <c r="E2350" i="3"/>
  <c r="E2366" i="3"/>
  <c r="E2382" i="3"/>
  <c r="E2398" i="3"/>
  <c r="E2414" i="3"/>
  <c r="E2430" i="3"/>
  <c r="E2446" i="3"/>
  <c r="E2462" i="3"/>
  <c r="E2478" i="3"/>
  <c r="E36" i="3"/>
  <c r="E164" i="3"/>
  <c r="E292" i="3"/>
  <c r="E420" i="3"/>
  <c r="E548" i="3"/>
  <c r="E676" i="3"/>
  <c r="E804" i="3"/>
  <c r="E913" i="3"/>
  <c r="E995" i="3"/>
  <c r="E1076" i="3"/>
  <c r="E1169" i="3"/>
  <c r="E1233" i="3"/>
  <c r="E1297" i="3"/>
  <c r="E1327" i="3"/>
  <c r="E1343" i="3"/>
  <c r="E1359" i="3"/>
  <c r="E1375" i="3"/>
  <c r="E1391" i="3"/>
  <c r="E1407" i="3"/>
  <c r="E1423" i="3"/>
  <c r="E1439" i="3"/>
  <c r="E1455" i="3"/>
  <c r="E1471" i="3"/>
  <c r="E1487" i="3"/>
  <c r="E1503" i="3"/>
  <c r="E1519" i="3"/>
  <c r="E1535" i="3"/>
  <c r="E1551" i="3"/>
  <c r="E1567" i="3"/>
  <c r="E1583" i="3"/>
  <c r="E1599" i="3"/>
  <c r="E1615" i="3"/>
  <c r="E1631" i="3"/>
  <c r="E1647" i="3"/>
  <c r="E1663" i="3"/>
  <c r="E1679" i="3"/>
  <c r="E1695" i="3"/>
  <c r="E1711" i="3"/>
  <c r="E1727" i="3"/>
  <c r="E1743" i="3"/>
  <c r="E1759" i="3"/>
  <c r="E1775" i="3"/>
  <c r="E1791" i="3"/>
  <c r="E1807" i="3"/>
  <c r="E1823" i="3"/>
  <c r="E1839" i="3"/>
  <c r="E1855" i="3"/>
  <c r="E1871" i="3"/>
  <c r="E1887" i="3"/>
  <c r="E1903" i="3"/>
  <c r="E1919" i="3"/>
  <c r="E1935" i="3"/>
  <c r="E1951" i="3"/>
  <c r="E1967" i="3"/>
  <c r="E1983" i="3"/>
  <c r="E1999" i="3"/>
  <c r="E2015" i="3"/>
  <c r="E2031" i="3"/>
  <c r="E2047" i="3"/>
  <c r="E2063" i="3"/>
  <c r="E2079" i="3"/>
  <c r="E2095" i="3"/>
  <c r="E2111" i="3"/>
  <c r="E2127" i="3"/>
  <c r="E2143" i="3"/>
  <c r="E2159" i="3"/>
  <c r="E2175" i="3"/>
  <c r="E2191" i="3"/>
  <c r="E2207" i="3"/>
  <c r="E2223" i="3"/>
  <c r="E2239" i="3"/>
  <c r="E2255" i="3"/>
  <c r="E2271" i="3"/>
  <c r="E2287" i="3"/>
  <c r="E2303" i="3"/>
  <c r="E2319" i="3"/>
  <c r="E2335" i="3"/>
  <c r="E2351" i="3"/>
  <c r="E2367" i="3"/>
  <c r="E2383" i="3"/>
  <c r="E2399" i="3"/>
  <c r="E2415" i="3"/>
  <c r="E51" i="3"/>
  <c r="E179" i="3"/>
  <c r="E307" i="3"/>
  <c r="E435" i="3"/>
  <c r="E563" i="3"/>
  <c r="E691" i="3"/>
  <c r="E819" i="3"/>
  <c r="E915" i="3"/>
  <c r="E996" i="3"/>
  <c r="E1089" i="3"/>
  <c r="E1171" i="3"/>
  <c r="E1235" i="3"/>
  <c r="E1299" i="3"/>
  <c r="E1328" i="3"/>
  <c r="E1344" i="3"/>
  <c r="E1360" i="3"/>
  <c r="E1376" i="3"/>
  <c r="E1392" i="3"/>
  <c r="E1408" i="3"/>
  <c r="E1424" i="3"/>
  <c r="E1440" i="3"/>
  <c r="E1456" i="3"/>
  <c r="E1472" i="3"/>
  <c r="E1488" i="3"/>
  <c r="E1504" i="3"/>
  <c r="E1520" i="3"/>
  <c r="E1536" i="3"/>
  <c r="E1552" i="3"/>
  <c r="E1568" i="3"/>
  <c r="E1584" i="3"/>
  <c r="E1600" i="3"/>
  <c r="E1616" i="3"/>
  <c r="E1632" i="3"/>
  <c r="E1648" i="3"/>
  <c r="E1664" i="3"/>
  <c r="E1680" i="3"/>
  <c r="E1696" i="3"/>
  <c r="E1712" i="3"/>
  <c r="E1728" i="3"/>
  <c r="E1744" i="3"/>
  <c r="E1760" i="3"/>
  <c r="E1776" i="3"/>
  <c r="E1792" i="3"/>
  <c r="E1808" i="3"/>
  <c r="E1824" i="3"/>
  <c r="E1840" i="3"/>
  <c r="E1856" i="3"/>
  <c r="E1872" i="3"/>
  <c r="E1888" i="3"/>
  <c r="E1904" i="3"/>
  <c r="E1920" i="3"/>
  <c r="E1936" i="3"/>
  <c r="E1952" i="3"/>
  <c r="E1968" i="3"/>
  <c r="E1984" i="3"/>
  <c r="E2000" i="3"/>
  <c r="E2016" i="3"/>
  <c r="E2032" i="3"/>
  <c r="E2048" i="3"/>
  <c r="E2064" i="3"/>
  <c r="E2080" i="3"/>
  <c r="E2096" i="3"/>
  <c r="E2112" i="3"/>
  <c r="E2128" i="3"/>
  <c r="E2144" i="3"/>
  <c r="E2160" i="3"/>
  <c r="E2176" i="3"/>
  <c r="E2192" i="3"/>
  <c r="E2208" i="3"/>
  <c r="E2224" i="3"/>
  <c r="E2240" i="3"/>
  <c r="E2256" i="3"/>
  <c r="E2272" i="3"/>
  <c r="E2288" i="3"/>
  <c r="E2304" i="3"/>
  <c r="E2320" i="3"/>
  <c r="E2336" i="3"/>
  <c r="E2352" i="3"/>
  <c r="E83" i="3"/>
  <c r="E211" i="3"/>
  <c r="E339" i="3"/>
  <c r="E467" i="3"/>
  <c r="E595" i="3"/>
  <c r="E723" i="3"/>
  <c r="E851" i="3"/>
  <c r="E932" i="3"/>
  <c r="E1025" i="3"/>
  <c r="E1107" i="3"/>
  <c r="E1187" i="3"/>
  <c r="E1251" i="3"/>
  <c r="E1315" i="3"/>
  <c r="E1332" i="3"/>
  <c r="E1348" i="3"/>
  <c r="E1364" i="3"/>
  <c r="E1380" i="3"/>
  <c r="E1396" i="3"/>
  <c r="E1412" i="3"/>
  <c r="E1428" i="3"/>
  <c r="E1444" i="3"/>
  <c r="E1460" i="3"/>
  <c r="E1476" i="3"/>
  <c r="E1492" i="3"/>
  <c r="E1508" i="3"/>
  <c r="E1524" i="3"/>
  <c r="E1540" i="3"/>
  <c r="E1556" i="3"/>
  <c r="E1572" i="3"/>
  <c r="E1588" i="3"/>
  <c r="E1604" i="3"/>
  <c r="E1620" i="3"/>
  <c r="E1636" i="3"/>
  <c r="E1652" i="3"/>
  <c r="E1668" i="3"/>
  <c r="E1684" i="3"/>
  <c r="E1700" i="3"/>
  <c r="E1716" i="3"/>
  <c r="E1732" i="3"/>
  <c r="E1748" i="3"/>
  <c r="E1764" i="3"/>
  <c r="E1780" i="3"/>
  <c r="E1796" i="3"/>
  <c r="E1812" i="3"/>
  <c r="E1828" i="3"/>
  <c r="E1844" i="3"/>
  <c r="E1860" i="3"/>
  <c r="E1876" i="3"/>
  <c r="E1892" i="3"/>
  <c r="E1908" i="3"/>
  <c r="E1924" i="3"/>
  <c r="E1940" i="3"/>
  <c r="E1956" i="3"/>
  <c r="E1972" i="3"/>
  <c r="E1988" i="3"/>
  <c r="E2004" i="3"/>
  <c r="E2020" i="3"/>
  <c r="E2036" i="3"/>
  <c r="E2052" i="3"/>
  <c r="E2068" i="3"/>
  <c r="E2084" i="3"/>
  <c r="E2100" i="3"/>
  <c r="E2116" i="3"/>
  <c r="E2132" i="3"/>
  <c r="E2148" i="3"/>
  <c r="E2164" i="3"/>
  <c r="E2180" i="3"/>
  <c r="E2196" i="3"/>
  <c r="E2212" i="3"/>
  <c r="E2228" i="3"/>
  <c r="E2244" i="3"/>
  <c r="E2260" i="3"/>
  <c r="E2276" i="3"/>
  <c r="E2292" i="3"/>
  <c r="E2308" i="3"/>
  <c r="E2324" i="3"/>
  <c r="E2340" i="3"/>
  <c r="E2356" i="3"/>
  <c r="E692" i="3"/>
  <c r="E1181" i="3"/>
  <c r="E1363" i="3"/>
  <c r="E1457" i="3"/>
  <c r="E1538" i="3"/>
  <c r="E1619" i="3"/>
  <c r="E1713" i="3"/>
  <c r="E1794" i="3"/>
  <c r="E1875" i="3"/>
  <c r="E1955" i="3"/>
  <c r="E2017" i="3"/>
  <c r="E2066" i="3"/>
  <c r="E2115" i="3"/>
  <c r="E2167" i="3"/>
  <c r="E2216" i="3"/>
  <c r="E2273" i="3"/>
  <c r="E2322" i="3"/>
  <c r="E2370" i="3"/>
  <c r="E2404" i="3"/>
  <c r="E2439" i="3"/>
  <c r="E2471" i="3"/>
  <c r="E2494" i="3"/>
  <c r="E2513" i="3"/>
  <c r="E2532" i="3"/>
  <c r="E2549" i="3"/>
  <c r="E2565" i="3"/>
  <c r="E2581" i="3"/>
  <c r="E2597" i="3"/>
  <c r="E2613" i="3"/>
  <c r="E2629" i="3"/>
  <c r="E2645" i="3"/>
  <c r="E2661" i="3"/>
  <c r="E2677" i="3"/>
  <c r="E2693" i="3"/>
  <c r="E2709" i="3"/>
  <c r="E2725" i="3"/>
  <c r="E2741" i="3"/>
  <c r="E2757" i="3"/>
  <c r="E2773" i="3"/>
  <c r="E2789" i="3"/>
  <c r="E2805" i="3"/>
  <c r="E2821" i="3"/>
  <c r="E2837" i="3"/>
  <c r="E2853" i="3"/>
  <c r="E2869" i="3"/>
  <c r="E2885" i="3"/>
  <c r="E2901" i="3"/>
  <c r="E2917" i="3"/>
  <c r="E2933" i="3"/>
  <c r="E2949" i="3"/>
  <c r="E2965" i="3"/>
  <c r="E2981" i="3"/>
  <c r="E2997" i="3"/>
  <c r="E3013" i="3"/>
  <c r="E3029" i="3"/>
  <c r="E3045" i="3"/>
  <c r="E3061" i="3"/>
  <c r="E3077" i="3"/>
  <c r="E3093" i="3"/>
  <c r="E3109" i="3"/>
  <c r="E3125" i="3"/>
  <c r="E3141" i="3"/>
  <c r="E3157" i="3"/>
  <c r="E3173" i="3"/>
  <c r="E3189" i="3"/>
  <c r="E3205" i="3"/>
  <c r="E3221" i="3"/>
  <c r="E3237" i="3"/>
  <c r="E3253" i="3"/>
  <c r="E3269" i="3"/>
  <c r="E3285" i="3"/>
  <c r="E3301" i="3"/>
  <c r="E3317" i="3"/>
  <c r="E3333" i="3"/>
  <c r="E3349" i="3"/>
  <c r="E3365" i="3"/>
  <c r="E3381" i="3"/>
  <c r="E3397" i="3"/>
  <c r="E3413" i="3"/>
  <c r="E3429" i="3"/>
  <c r="E3445" i="3"/>
  <c r="E3461" i="3"/>
  <c r="E3477" i="3"/>
  <c r="E3493" i="3"/>
  <c r="E3509" i="3"/>
  <c r="E3525" i="3"/>
  <c r="E3541" i="3"/>
  <c r="E3557" i="3"/>
  <c r="E3573" i="3"/>
  <c r="E3589" i="3"/>
  <c r="E3605" i="3"/>
  <c r="E3621" i="3"/>
  <c r="E3637" i="3"/>
  <c r="E3653" i="3"/>
  <c r="E3669" i="3"/>
  <c r="E52" i="3"/>
  <c r="E707" i="3"/>
  <c r="E1185" i="3"/>
  <c r="E1377" i="3"/>
  <c r="E1458" i="3"/>
  <c r="E1539" i="3"/>
  <c r="E1633" i="3"/>
  <c r="E1714" i="3"/>
  <c r="E1795" i="3"/>
  <c r="E1889" i="3"/>
  <c r="E1960" i="3"/>
  <c r="E2018" i="3"/>
  <c r="E2067" i="3"/>
  <c r="E2119" i="3"/>
  <c r="E2168" i="3"/>
  <c r="E2225" i="3"/>
  <c r="E2274" i="3"/>
  <c r="E2323" i="3"/>
  <c r="E2371" i="3"/>
  <c r="E2407" i="3"/>
  <c r="E2440" i="3"/>
  <c r="E2472" i="3"/>
  <c r="E2495" i="3"/>
  <c r="E2514" i="3"/>
  <c r="E2534" i="3"/>
  <c r="E2550" i="3"/>
  <c r="E2566" i="3"/>
  <c r="E2582" i="3"/>
  <c r="E2598" i="3"/>
  <c r="E2614" i="3"/>
  <c r="E2630" i="3"/>
  <c r="E2646" i="3"/>
  <c r="E2662" i="3"/>
  <c r="E2678" i="3"/>
  <c r="E2694" i="3"/>
  <c r="E2710" i="3"/>
  <c r="E2726" i="3"/>
  <c r="E2742" i="3"/>
  <c r="E2758" i="3"/>
  <c r="E2774" i="3"/>
  <c r="E2790" i="3"/>
  <c r="E2806" i="3"/>
  <c r="E2822" i="3"/>
  <c r="E2838" i="3"/>
  <c r="E2854" i="3"/>
  <c r="E2870" i="3"/>
  <c r="E2886" i="3"/>
  <c r="E2902" i="3"/>
  <c r="E2918" i="3"/>
  <c r="E2934" i="3"/>
  <c r="E2950" i="3"/>
  <c r="E2966" i="3"/>
  <c r="E2982" i="3"/>
  <c r="E2998" i="3"/>
  <c r="E3014" i="3"/>
  <c r="E3030" i="3"/>
  <c r="E3046" i="3"/>
  <c r="E3062" i="3"/>
  <c r="E3078" i="3"/>
  <c r="E3094" i="3"/>
  <c r="E3110" i="3"/>
  <c r="E3126" i="3"/>
  <c r="E3142" i="3"/>
  <c r="E3158" i="3"/>
  <c r="E3174" i="3"/>
  <c r="E3190" i="3"/>
  <c r="E3206" i="3"/>
  <c r="E3222" i="3"/>
  <c r="E3238" i="3"/>
  <c r="E3254" i="3"/>
  <c r="E3270" i="3"/>
  <c r="E3286" i="3"/>
  <c r="E3302" i="3"/>
  <c r="E3318" i="3"/>
  <c r="E3334" i="3"/>
  <c r="E3350" i="3"/>
  <c r="E3366" i="3"/>
  <c r="E3382" i="3"/>
  <c r="E3398" i="3"/>
  <c r="E3414" i="3"/>
  <c r="E3430" i="3"/>
  <c r="E3446" i="3"/>
  <c r="E3462" i="3"/>
  <c r="E3478" i="3"/>
  <c r="E3494" i="3"/>
  <c r="E3510" i="3"/>
  <c r="E3526" i="3"/>
  <c r="E3542" i="3"/>
  <c r="E3558" i="3"/>
  <c r="E3574" i="3"/>
  <c r="E3590" i="3"/>
  <c r="E3606" i="3"/>
  <c r="E3622" i="3"/>
  <c r="E3638" i="3"/>
  <c r="E3654" i="3"/>
  <c r="E3670" i="3"/>
  <c r="E67" i="3"/>
  <c r="E708" i="3"/>
  <c r="E1236" i="3"/>
  <c r="E1378" i="3"/>
  <c r="E1459" i="3"/>
  <c r="E1553" i="3"/>
  <c r="E1634" i="3"/>
  <c r="E1715" i="3"/>
  <c r="E1809" i="3"/>
  <c r="E1890" i="3"/>
  <c r="E1969" i="3"/>
  <c r="E2019" i="3"/>
  <c r="E2071" i="3"/>
  <c r="E2120" i="3"/>
  <c r="E2177" i="3"/>
  <c r="E2226" i="3"/>
  <c r="E2275" i="3"/>
  <c r="E2327" i="3"/>
  <c r="E2372" i="3"/>
  <c r="E2408" i="3"/>
  <c r="E2447" i="3"/>
  <c r="E2476" i="3"/>
  <c r="E2496" i="3"/>
  <c r="E2515" i="3"/>
  <c r="E2535" i="3"/>
  <c r="E2551" i="3"/>
  <c r="E2567" i="3"/>
  <c r="E2583" i="3"/>
  <c r="E2599" i="3"/>
  <c r="E2615" i="3"/>
  <c r="E2631" i="3"/>
  <c r="E2647" i="3"/>
  <c r="E2663" i="3"/>
  <c r="E2679" i="3"/>
  <c r="E2695" i="3"/>
  <c r="E2711" i="3"/>
  <c r="E2727" i="3"/>
  <c r="E2743" i="3"/>
  <c r="E2759" i="3"/>
  <c r="E2775" i="3"/>
  <c r="E2791" i="3"/>
  <c r="E2807" i="3"/>
  <c r="E2823" i="3"/>
  <c r="E2839" i="3"/>
  <c r="E2855" i="3"/>
  <c r="E2871" i="3"/>
  <c r="E2887" i="3"/>
  <c r="E2903" i="3"/>
  <c r="E2919" i="3"/>
  <c r="E2935" i="3"/>
  <c r="E2951" i="3"/>
  <c r="E2967" i="3"/>
  <c r="E2983" i="3"/>
  <c r="E2999" i="3"/>
  <c r="E3015" i="3"/>
  <c r="E3031" i="3"/>
  <c r="E3047" i="3"/>
  <c r="E3063" i="3"/>
  <c r="E3079" i="3"/>
  <c r="E3095" i="3"/>
  <c r="E3111" i="3"/>
  <c r="E3127" i="3"/>
  <c r="E3143" i="3"/>
  <c r="E3159" i="3"/>
  <c r="E3175" i="3"/>
  <c r="E3191" i="3"/>
  <c r="E3207" i="3"/>
  <c r="E3223" i="3"/>
  <c r="E3239" i="3"/>
  <c r="E3255" i="3"/>
  <c r="E3271" i="3"/>
  <c r="E3287" i="3"/>
  <c r="E3303" i="3"/>
  <c r="E3319" i="3"/>
  <c r="E3335" i="3"/>
  <c r="E3351" i="3"/>
  <c r="E3367" i="3"/>
  <c r="E3383" i="3"/>
  <c r="E3399" i="3"/>
  <c r="E3415" i="3"/>
  <c r="E3431" i="3"/>
  <c r="E3447" i="3"/>
  <c r="E3463" i="3"/>
  <c r="E3479" i="3"/>
  <c r="E3495" i="3"/>
  <c r="E3511" i="3"/>
  <c r="E3527" i="3"/>
  <c r="E3543" i="3"/>
  <c r="E3559" i="3"/>
  <c r="E3575" i="3"/>
  <c r="E3591" i="3"/>
  <c r="E3607" i="3"/>
  <c r="E3623" i="3"/>
  <c r="E3639" i="3"/>
  <c r="E3655" i="3"/>
  <c r="E3671" i="3"/>
  <c r="E68" i="3"/>
  <c r="E820" i="3"/>
  <c r="E1245" i="3"/>
  <c r="E1379" i="3"/>
  <c r="E1473" i="3"/>
  <c r="E1554" i="3"/>
  <c r="E1635" i="3"/>
  <c r="E1729" i="3"/>
  <c r="E1810" i="3"/>
  <c r="E1891" i="3"/>
  <c r="E1970" i="3"/>
  <c r="E2023" i="3"/>
  <c r="E2072" i="3"/>
  <c r="E2129" i="3"/>
  <c r="E2178" i="3"/>
  <c r="E2227" i="3"/>
  <c r="E2279" i="3"/>
  <c r="E2328" i="3"/>
  <c r="E2375" i="3"/>
  <c r="E2416" i="3"/>
  <c r="E2448" i="3"/>
  <c r="E2477" i="3"/>
  <c r="E2497" i="3"/>
  <c r="E2516" i="3"/>
  <c r="E2536" i="3"/>
  <c r="E2552" i="3"/>
  <c r="E2568" i="3"/>
  <c r="E2584" i="3"/>
  <c r="E2600" i="3"/>
  <c r="E2616" i="3"/>
  <c r="E2632" i="3"/>
  <c r="E2648" i="3"/>
  <c r="E2664" i="3"/>
  <c r="E2680" i="3"/>
  <c r="E2696" i="3"/>
  <c r="E2712" i="3"/>
  <c r="E2728" i="3"/>
  <c r="E2744" i="3"/>
  <c r="E2760" i="3"/>
  <c r="E2776" i="3"/>
  <c r="E2792" i="3"/>
  <c r="E2808" i="3"/>
  <c r="E2824" i="3"/>
  <c r="E2840" i="3"/>
  <c r="E2856" i="3"/>
  <c r="E2872" i="3"/>
  <c r="E2888" i="3"/>
  <c r="E2904" i="3"/>
  <c r="E2920" i="3"/>
  <c r="E2936" i="3"/>
  <c r="E2952" i="3"/>
  <c r="E2968" i="3"/>
  <c r="E2984" i="3"/>
  <c r="E3000" i="3"/>
  <c r="E3016" i="3"/>
  <c r="E3032" i="3"/>
  <c r="E3048" i="3"/>
  <c r="E3064" i="3"/>
  <c r="E3080" i="3"/>
  <c r="E3096" i="3"/>
  <c r="E3112" i="3"/>
  <c r="E3128" i="3"/>
  <c r="E3144" i="3"/>
  <c r="E3160" i="3"/>
  <c r="E3176" i="3"/>
  <c r="E3192" i="3"/>
  <c r="E3208" i="3"/>
  <c r="E3224" i="3"/>
  <c r="E3240" i="3"/>
  <c r="E3256" i="3"/>
  <c r="E3272" i="3"/>
  <c r="E3288" i="3"/>
  <c r="E3304" i="3"/>
  <c r="E3320" i="3"/>
  <c r="E3336" i="3"/>
  <c r="E3352" i="3"/>
  <c r="E3368" i="3"/>
  <c r="E3384" i="3"/>
  <c r="E3400" i="3"/>
  <c r="E3416" i="3"/>
  <c r="E3432" i="3"/>
  <c r="E3448" i="3"/>
  <c r="E3464" i="3"/>
  <c r="E3480" i="3"/>
  <c r="E3496" i="3"/>
  <c r="E3512" i="3"/>
  <c r="E3528" i="3"/>
  <c r="E3544" i="3"/>
  <c r="E3560" i="3"/>
  <c r="E3576" i="3"/>
  <c r="E3592" i="3"/>
  <c r="E3608" i="3"/>
  <c r="E3624" i="3"/>
  <c r="E3640" i="3"/>
  <c r="E180" i="3"/>
  <c r="E835" i="3"/>
  <c r="E1249" i="3"/>
  <c r="E1393" i="3"/>
  <c r="E1474" i="3"/>
  <c r="E1555" i="3"/>
  <c r="E1649" i="3"/>
  <c r="E1730" i="3"/>
  <c r="E1811" i="3"/>
  <c r="E1905" i="3"/>
  <c r="E1971" i="3"/>
  <c r="E2024" i="3"/>
  <c r="E2081" i="3"/>
  <c r="E2130" i="3"/>
  <c r="E2179" i="3"/>
  <c r="E2231" i="3"/>
  <c r="E2280" i="3"/>
  <c r="E2337" i="3"/>
  <c r="E2376" i="3"/>
  <c r="E2417" i="3"/>
  <c r="E2449" i="3"/>
  <c r="E2479" i="3"/>
  <c r="E2498" i="3"/>
  <c r="E2519" i="3"/>
  <c r="E2537" i="3"/>
  <c r="E2553" i="3"/>
  <c r="E2569" i="3"/>
  <c r="E2585" i="3"/>
  <c r="E2601" i="3"/>
  <c r="E2617" i="3"/>
  <c r="E2633" i="3"/>
  <c r="E2649" i="3"/>
  <c r="E2665" i="3"/>
  <c r="E2681" i="3"/>
  <c r="E2697" i="3"/>
  <c r="E2713" i="3"/>
  <c r="E2729" i="3"/>
  <c r="E2745" i="3"/>
  <c r="E2761" i="3"/>
  <c r="E2777" i="3"/>
  <c r="E2793" i="3"/>
  <c r="E2809" i="3"/>
  <c r="E2825" i="3"/>
  <c r="E2841" i="3"/>
  <c r="E2857" i="3"/>
  <c r="E2873" i="3"/>
  <c r="E2889" i="3"/>
  <c r="E2905" i="3"/>
  <c r="E2921" i="3"/>
  <c r="E2937" i="3"/>
  <c r="E2953" i="3"/>
  <c r="E2969" i="3"/>
  <c r="E2985" i="3"/>
  <c r="E3001" i="3"/>
  <c r="E3017" i="3"/>
  <c r="E3033" i="3"/>
  <c r="E3049" i="3"/>
  <c r="E3065" i="3"/>
  <c r="E3081" i="3"/>
  <c r="E3097" i="3"/>
  <c r="E3113" i="3"/>
  <c r="E3129" i="3"/>
  <c r="E3145" i="3"/>
  <c r="E3161" i="3"/>
  <c r="E3177" i="3"/>
  <c r="E3193" i="3"/>
  <c r="E3209" i="3"/>
  <c r="E3225" i="3"/>
  <c r="E3241" i="3"/>
  <c r="E3257" i="3"/>
  <c r="E3273" i="3"/>
  <c r="E3289" i="3"/>
  <c r="E3305" i="3"/>
  <c r="E3321" i="3"/>
  <c r="E3337" i="3"/>
  <c r="E3353" i="3"/>
  <c r="E3369" i="3"/>
  <c r="E3385" i="3"/>
  <c r="E3401" i="3"/>
  <c r="E3417" i="3"/>
  <c r="E3433" i="3"/>
  <c r="E3449" i="3"/>
  <c r="E3465" i="3"/>
  <c r="E3481" i="3"/>
  <c r="E3497" i="3"/>
  <c r="E3513" i="3"/>
  <c r="E3529" i="3"/>
  <c r="E3545" i="3"/>
  <c r="E3561" i="3"/>
  <c r="E3577" i="3"/>
  <c r="E3593" i="3"/>
  <c r="E3609" i="3"/>
  <c r="E3625" i="3"/>
  <c r="E3641" i="3"/>
  <c r="E3657" i="3"/>
  <c r="E3673" i="3"/>
  <c r="E195" i="3"/>
  <c r="E836" i="3"/>
  <c r="E1300" i="3"/>
  <c r="E1394" i="3"/>
  <c r="E1475" i="3"/>
  <c r="E1569" i="3"/>
  <c r="E1650" i="3"/>
  <c r="E1731" i="3"/>
  <c r="E1825" i="3"/>
  <c r="E1906" i="3"/>
  <c r="E1976" i="3"/>
  <c r="E2033" i="3"/>
  <c r="E2082" i="3"/>
  <c r="E2131" i="3"/>
  <c r="E2183" i="3"/>
  <c r="E2232" i="3"/>
  <c r="E2289" i="3"/>
  <c r="E2338" i="3"/>
  <c r="E2384" i="3"/>
  <c r="E2418" i="3"/>
  <c r="E2450" i="3"/>
  <c r="E2480" i="3"/>
  <c r="E2499" i="3"/>
  <c r="E2520" i="3"/>
  <c r="E2538" i="3"/>
  <c r="E2554" i="3"/>
  <c r="E2570" i="3"/>
  <c r="E2586" i="3"/>
  <c r="E2602" i="3"/>
  <c r="E2618" i="3"/>
  <c r="E2634" i="3"/>
  <c r="E2650" i="3"/>
  <c r="E2666" i="3"/>
  <c r="E2682" i="3"/>
  <c r="E2698" i="3"/>
  <c r="E2714" i="3"/>
  <c r="E2730" i="3"/>
  <c r="E2746" i="3"/>
  <c r="E2762" i="3"/>
  <c r="E2778" i="3"/>
  <c r="E2794" i="3"/>
  <c r="E2810" i="3"/>
  <c r="E2826" i="3"/>
  <c r="E2842" i="3"/>
  <c r="E2858" i="3"/>
  <c r="E2874" i="3"/>
  <c r="E2890" i="3"/>
  <c r="E2906" i="3"/>
  <c r="E2922" i="3"/>
  <c r="E2938" i="3"/>
  <c r="E2954" i="3"/>
  <c r="E2970" i="3"/>
  <c r="E2986" i="3"/>
  <c r="E3002" i="3"/>
  <c r="E3018" i="3"/>
  <c r="E3034" i="3"/>
  <c r="E3050" i="3"/>
  <c r="E3066" i="3"/>
  <c r="E3082" i="3"/>
  <c r="E3098" i="3"/>
  <c r="E3114" i="3"/>
  <c r="E3130" i="3"/>
  <c r="E3146" i="3"/>
  <c r="E3162" i="3"/>
  <c r="E3178" i="3"/>
  <c r="E3194" i="3"/>
  <c r="E3210" i="3"/>
  <c r="E3226" i="3"/>
  <c r="E3242" i="3"/>
  <c r="E3258" i="3"/>
  <c r="E3274" i="3"/>
  <c r="E3290" i="3"/>
  <c r="E3306" i="3"/>
  <c r="E3322" i="3"/>
  <c r="E3338" i="3"/>
  <c r="E3354" i="3"/>
  <c r="E3370" i="3"/>
  <c r="E3386" i="3"/>
  <c r="E3402" i="3"/>
  <c r="E3418" i="3"/>
  <c r="E3434" i="3"/>
  <c r="E3450" i="3"/>
  <c r="E3466" i="3"/>
  <c r="E3482" i="3"/>
  <c r="E3498" i="3"/>
  <c r="E3514" i="3"/>
  <c r="E3530" i="3"/>
  <c r="E3546" i="3"/>
  <c r="E3562" i="3"/>
  <c r="E3578" i="3"/>
  <c r="E3594" i="3"/>
  <c r="E3610" i="3"/>
  <c r="E3626" i="3"/>
  <c r="E3642" i="3"/>
  <c r="E3658" i="3"/>
  <c r="E3674" i="3"/>
  <c r="E196" i="3"/>
  <c r="E916" i="3"/>
  <c r="E1309" i="3"/>
  <c r="E1395" i="3"/>
  <c r="E1489" i="3"/>
  <c r="E1570" i="3"/>
  <c r="E1651" i="3"/>
  <c r="E1745" i="3"/>
  <c r="E1826" i="3"/>
  <c r="E1907" i="3"/>
  <c r="E1985" i="3"/>
  <c r="E2034" i="3"/>
  <c r="E2083" i="3"/>
  <c r="E2135" i="3"/>
  <c r="E2184" i="3"/>
  <c r="E2241" i="3"/>
  <c r="E2290" i="3"/>
  <c r="E2339" i="3"/>
  <c r="E2385" i="3"/>
  <c r="E2419" i="3"/>
  <c r="E2451" i="3"/>
  <c r="E2481" i="3"/>
  <c r="E2500" i="3"/>
  <c r="E2521" i="3"/>
  <c r="E2539" i="3"/>
  <c r="E2555" i="3"/>
  <c r="E2571" i="3"/>
  <c r="E2587" i="3"/>
  <c r="E2603" i="3"/>
  <c r="E2619" i="3"/>
  <c r="E2635" i="3"/>
  <c r="E2651" i="3"/>
  <c r="E2667" i="3"/>
  <c r="E2683" i="3"/>
  <c r="E2699" i="3"/>
  <c r="E2715" i="3"/>
  <c r="E2731" i="3"/>
  <c r="E2747" i="3"/>
  <c r="E2763" i="3"/>
  <c r="E2779" i="3"/>
  <c r="E2795" i="3"/>
  <c r="E2811" i="3"/>
  <c r="E2827" i="3"/>
  <c r="E2843" i="3"/>
  <c r="E2859" i="3"/>
  <c r="E2875" i="3"/>
  <c r="E2891" i="3"/>
  <c r="E2907" i="3"/>
  <c r="E2923" i="3"/>
  <c r="E2939" i="3"/>
  <c r="E2955" i="3"/>
  <c r="E2971" i="3"/>
  <c r="E2987" i="3"/>
  <c r="E3003" i="3"/>
  <c r="E3019" i="3"/>
  <c r="E3035" i="3"/>
  <c r="E3051" i="3"/>
  <c r="E3067" i="3"/>
  <c r="E3083" i="3"/>
  <c r="E3099" i="3"/>
  <c r="E3115" i="3"/>
  <c r="E3131" i="3"/>
  <c r="E3147" i="3"/>
  <c r="E3163" i="3"/>
  <c r="E3179" i="3"/>
  <c r="E3195" i="3"/>
  <c r="E3211" i="3"/>
  <c r="E3227" i="3"/>
  <c r="E3243" i="3"/>
  <c r="E3259" i="3"/>
  <c r="E3275" i="3"/>
  <c r="E3291" i="3"/>
  <c r="E3307" i="3"/>
  <c r="E3323" i="3"/>
  <c r="E3339" i="3"/>
  <c r="E3355" i="3"/>
  <c r="E3371" i="3"/>
  <c r="E3387" i="3"/>
  <c r="E3403" i="3"/>
  <c r="E3419" i="3"/>
  <c r="E3435" i="3"/>
  <c r="E3451" i="3"/>
  <c r="E3467" i="3"/>
  <c r="E3483" i="3"/>
  <c r="E3499" i="3"/>
  <c r="E3515" i="3"/>
  <c r="E3531" i="3"/>
  <c r="E3547" i="3"/>
  <c r="E3563" i="3"/>
  <c r="E3579" i="3"/>
  <c r="E3595" i="3"/>
  <c r="E3611" i="3"/>
  <c r="E308" i="3"/>
  <c r="E929" i="3"/>
  <c r="E1313" i="3"/>
  <c r="E1409" i="3"/>
  <c r="E1490" i="3"/>
  <c r="E1571" i="3"/>
  <c r="E1665" i="3"/>
  <c r="E1746" i="3"/>
  <c r="E1827" i="3"/>
  <c r="E1921" i="3"/>
  <c r="E1986" i="3"/>
  <c r="E2035" i="3"/>
  <c r="E2087" i="3"/>
  <c r="E2136" i="3"/>
  <c r="E2193" i="3"/>
  <c r="E2242" i="3"/>
  <c r="E2291" i="3"/>
  <c r="E2343" i="3"/>
  <c r="E2386" i="3"/>
  <c r="E2420" i="3"/>
  <c r="E2452" i="3"/>
  <c r="E2482" i="3"/>
  <c r="E2503" i="3"/>
  <c r="E2523" i="3"/>
  <c r="E2540" i="3"/>
  <c r="E2556" i="3"/>
  <c r="E2572" i="3"/>
  <c r="E2588" i="3"/>
  <c r="E2604" i="3"/>
  <c r="E2620" i="3"/>
  <c r="E2636" i="3"/>
  <c r="E2652" i="3"/>
  <c r="E2668" i="3"/>
  <c r="E2684" i="3"/>
  <c r="E2700" i="3"/>
  <c r="E2716" i="3"/>
  <c r="E2732" i="3"/>
  <c r="E2748" i="3"/>
  <c r="E2764" i="3"/>
  <c r="E2780" i="3"/>
  <c r="E2796" i="3"/>
  <c r="E2812" i="3"/>
  <c r="E2828" i="3"/>
  <c r="E2844" i="3"/>
  <c r="E2860" i="3"/>
  <c r="E2876" i="3"/>
  <c r="E2892" i="3"/>
  <c r="E2908" i="3"/>
  <c r="E2924" i="3"/>
  <c r="E2940" i="3"/>
  <c r="E2956" i="3"/>
  <c r="E2972" i="3"/>
  <c r="E2988" i="3"/>
  <c r="E3004" i="3"/>
  <c r="E3020" i="3"/>
  <c r="E3036" i="3"/>
  <c r="E3052" i="3"/>
  <c r="E3068" i="3"/>
  <c r="E3084" i="3"/>
  <c r="E3100" i="3"/>
  <c r="E3116" i="3"/>
  <c r="E3132" i="3"/>
  <c r="E3148" i="3"/>
  <c r="E3164" i="3"/>
  <c r="E3180" i="3"/>
  <c r="E3196" i="3"/>
  <c r="E3212" i="3"/>
  <c r="E3228" i="3"/>
  <c r="E3244" i="3"/>
  <c r="E3260" i="3"/>
  <c r="E3276" i="3"/>
  <c r="E3292" i="3"/>
  <c r="E3308" i="3"/>
  <c r="E3324" i="3"/>
  <c r="E3340" i="3"/>
  <c r="E3356" i="3"/>
  <c r="E3372" i="3"/>
  <c r="E3388" i="3"/>
  <c r="E3404" i="3"/>
  <c r="E3420" i="3"/>
  <c r="E3436" i="3"/>
  <c r="E3452" i="3"/>
  <c r="E3468" i="3"/>
  <c r="E3484" i="3"/>
  <c r="E3500" i="3"/>
  <c r="E3516" i="3"/>
  <c r="E3532" i="3"/>
  <c r="E3548" i="3"/>
  <c r="E3564" i="3"/>
  <c r="E3580" i="3"/>
  <c r="E323" i="3"/>
  <c r="E931" i="3"/>
  <c r="E1329" i="3"/>
  <c r="E1410" i="3"/>
  <c r="E1491" i="3"/>
  <c r="E1585" i="3"/>
  <c r="E1666" i="3"/>
  <c r="E1747" i="3"/>
  <c r="E1841" i="3"/>
  <c r="E1922" i="3"/>
  <c r="E1987" i="3"/>
  <c r="E2039" i="3"/>
  <c r="E2088" i="3"/>
  <c r="E2145" i="3"/>
  <c r="E2194" i="3"/>
  <c r="E2243" i="3"/>
  <c r="E2295" i="3"/>
  <c r="E2344" i="3"/>
  <c r="E2387" i="3"/>
  <c r="E2423" i="3"/>
  <c r="E2455" i="3"/>
  <c r="E2483" i="3"/>
  <c r="E2504" i="3"/>
  <c r="E2524" i="3"/>
  <c r="E2541" i="3"/>
  <c r="E2557" i="3"/>
  <c r="E2573" i="3"/>
  <c r="E2589" i="3"/>
  <c r="E2605" i="3"/>
  <c r="E2621" i="3"/>
  <c r="E2637" i="3"/>
  <c r="E2653" i="3"/>
  <c r="E2669" i="3"/>
  <c r="E2685" i="3"/>
  <c r="E2701" i="3"/>
  <c r="E2717" i="3"/>
  <c r="E2733" i="3"/>
  <c r="E2749" i="3"/>
  <c r="E2765" i="3"/>
  <c r="E2781" i="3"/>
  <c r="E2797" i="3"/>
  <c r="E2813" i="3"/>
  <c r="E2829" i="3"/>
  <c r="E2845" i="3"/>
  <c r="E2861" i="3"/>
  <c r="E2877" i="3"/>
  <c r="E2893" i="3"/>
  <c r="E2909" i="3"/>
  <c r="E2925" i="3"/>
  <c r="E2941" i="3"/>
  <c r="E2957" i="3"/>
  <c r="E2973" i="3"/>
  <c r="E2989" i="3"/>
  <c r="E3005" i="3"/>
  <c r="E3021" i="3"/>
  <c r="E3037" i="3"/>
  <c r="E3053" i="3"/>
  <c r="E3069" i="3"/>
  <c r="E3085" i="3"/>
  <c r="E3101" i="3"/>
  <c r="E3117" i="3"/>
  <c r="E3133" i="3"/>
  <c r="E3149" i="3"/>
  <c r="E3165" i="3"/>
  <c r="E3181" i="3"/>
  <c r="E3197" i="3"/>
  <c r="E3213" i="3"/>
  <c r="E3229" i="3"/>
  <c r="E3245" i="3"/>
  <c r="E3261" i="3"/>
  <c r="E3277" i="3"/>
  <c r="E3293" i="3"/>
  <c r="E3309" i="3"/>
  <c r="E3325" i="3"/>
  <c r="E3341" i="3"/>
  <c r="E3357" i="3"/>
  <c r="E3373" i="3"/>
  <c r="E3389" i="3"/>
  <c r="E3405" i="3"/>
  <c r="E3421" i="3"/>
  <c r="E3437" i="3"/>
  <c r="E3453" i="3"/>
  <c r="E3469" i="3"/>
  <c r="E3485" i="3"/>
  <c r="E3501" i="3"/>
  <c r="E3517" i="3"/>
  <c r="E3533" i="3"/>
  <c r="E3549" i="3"/>
  <c r="E3565" i="3"/>
  <c r="E3581" i="3"/>
  <c r="E3597" i="3"/>
  <c r="E3613" i="3"/>
  <c r="E3629" i="3"/>
  <c r="E3645" i="3"/>
  <c r="E3661" i="3"/>
  <c r="E3677" i="3"/>
  <c r="E324" i="3"/>
  <c r="E1009" i="3"/>
  <c r="E1330" i="3"/>
  <c r="E1411" i="3"/>
  <c r="E1505" i="3"/>
  <c r="E1586" i="3"/>
  <c r="E1667" i="3"/>
  <c r="E1761" i="3"/>
  <c r="E1842" i="3"/>
  <c r="E1923" i="3"/>
  <c r="E1991" i="3"/>
  <c r="E2040" i="3"/>
  <c r="E2097" i="3"/>
  <c r="E2146" i="3"/>
  <c r="E2195" i="3"/>
  <c r="E2247" i="3"/>
  <c r="E2296" i="3"/>
  <c r="E2353" i="3"/>
  <c r="E2388" i="3"/>
  <c r="E2424" i="3"/>
  <c r="E2456" i="3"/>
  <c r="E2484" i="3"/>
  <c r="E2505" i="3"/>
  <c r="E2525" i="3"/>
  <c r="E2542" i="3"/>
  <c r="E2558" i="3"/>
  <c r="E2574" i="3"/>
  <c r="E2590" i="3"/>
  <c r="E2606" i="3"/>
  <c r="E2622" i="3"/>
  <c r="E2638" i="3"/>
  <c r="E2654" i="3"/>
  <c r="E2670" i="3"/>
  <c r="E2686" i="3"/>
  <c r="E2702" i="3"/>
  <c r="E2718" i="3"/>
  <c r="E2734" i="3"/>
  <c r="E2750" i="3"/>
  <c r="E2766" i="3"/>
  <c r="E2782" i="3"/>
  <c r="E2798" i="3"/>
  <c r="E2814" i="3"/>
  <c r="E2830" i="3"/>
  <c r="E2846" i="3"/>
  <c r="E2862" i="3"/>
  <c r="E2878" i="3"/>
  <c r="E2894" i="3"/>
  <c r="E2910" i="3"/>
  <c r="E2926" i="3"/>
  <c r="E2942" i="3"/>
  <c r="E2958" i="3"/>
  <c r="E2974" i="3"/>
  <c r="E2990" i="3"/>
  <c r="E3006" i="3"/>
  <c r="E3022" i="3"/>
  <c r="E3038" i="3"/>
  <c r="E3054" i="3"/>
  <c r="E3070" i="3"/>
  <c r="E3086" i="3"/>
  <c r="E3102" i="3"/>
  <c r="E3118" i="3"/>
  <c r="E3134" i="3"/>
  <c r="E3150" i="3"/>
  <c r="E3166" i="3"/>
  <c r="E3182" i="3"/>
  <c r="E3198" i="3"/>
  <c r="E3214" i="3"/>
  <c r="E3230" i="3"/>
  <c r="E3246" i="3"/>
  <c r="E3262" i="3"/>
  <c r="E3278" i="3"/>
  <c r="E3294" i="3"/>
  <c r="E3310" i="3"/>
  <c r="E3326" i="3"/>
  <c r="E3342" i="3"/>
  <c r="E3358" i="3"/>
  <c r="E3374" i="3"/>
  <c r="E3390" i="3"/>
  <c r="E3406" i="3"/>
  <c r="E3422" i="3"/>
  <c r="E3438" i="3"/>
  <c r="E3454" i="3"/>
  <c r="E3470" i="3"/>
  <c r="E3486" i="3"/>
  <c r="E3502" i="3"/>
  <c r="E3518" i="3"/>
  <c r="E3534" i="3"/>
  <c r="E3550" i="3"/>
  <c r="E3566" i="3"/>
  <c r="E3582" i="3"/>
  <c r="E3598" i="3"/>
  <c r="E3614" i="3"/>
  <c r="E436" i="3"/>
  <c r="E1011" i="3"/>
  <c r="E1331" i="3"/>
  <c r="E1425" i="3"/>
  <c r="E1506" i="3"/>
  <c r="E1587" i="3"/>
  <c r="E1681" i="3"/>
  <c r="E1762" i="3"/>
  <c r="E1843" i="3"/>
  <c r="E1937" i="3"/>
  <c r="E1992" i="3"/>
  <c r="E2049" i="3"/>
  <c r="E2098" i="3"/>
  <c r="E2147" i="3"/>
  <c r="E2199" i="3"/>
  <c r="E2248" i="3"/>
  <c r="E2305" i="3"/>
  <c r="E2354" i="3"/>
  <c r="E2391" i="3"/>
  <c r="E2431" i="3"/>
  <c r="E2463" i="3"/>
  <c r="E2487" i="3"/>
  <c r="E2507" i="3"/>
  <c r="E2526" i="3"/>
  <c r="E2543" i="3"/>
  <c r="E2559" i="3"/>
  <c r="E2575" i="3"/>
  <c r="E2591" i="3"/>
  <c r="E2607" i="3"/>
  <c r="E2623" i="3"/>
  <c r="E2639" i="3"/>
  <c r="E2655" i="3"/>
  <c r="E2671" i="3"/>
  <c r="E2687" i="3"/>
  <c r="E2703" i="3"/>
  <c r="E2719" i="3"/>
  <c r="E2735" i="3"/>
  <c r="E2751" i="3"/>
  <c r="E2767" i="3"/>
  <c r="E2783" i="3"/>
  <c r="E2799" i="3"/>
  <c r="E2815" i="3"/>
  <c r="E2831" i="3"/>
  <c r="E2847" i="3"/>
  <c r="E2863" i="3"/>
  <c r="E2879" i="3"/>
  <c r="E2895" i="3"/>
  <c r="E2911" i="3"/>
  <c r="E2927" i="3"/>
  <c r="E2943" i="3"/>
  <c r="E2959" i="3"/>
  <c r="E2975" i="3"/>
  <c r="E2991" i="3"/>
  <c r="E3007" i="3"/>
  <c r="E3023" i="3"/>
  <c r="E3039" i="3"/>
  <c r="E3055" i="3"/>
  <c r="E3071" i="3"/>
  <c r="E3087" i="3"/>
  <c r="E3103" i="3"/>
  <c r="E3119" i="3"/>
  <c r="E3135" i="3"/>
  <c r="E3151" i="3"/>
  <c r="E3167" i="3"/>
  <c r="E3183" i="3"/>
  <c r="E3199" i="3"/>
  <c r="E3215" i="3"/>
  <c r="E564" i="3"/>
  <c r="E1092" i="3"/>
  <c r="E1347" i="3"/>
  <c r="E1441" i="3"/>
  <c r="E1522" i="3"/>
  <c r="E1603" i="3"/>
  <c r="E1697" i="3"/>
  <c r="E1778" i="3"/>
  <c r="E1859" i="3"/>
  <c r="E1944" i="3"/>
  <c r="E2003" i="3"/>
  <c r="E2055" i="3"/>
  <c r="E2104" i="3"/>
  <c r="E2161" i="3"/>
  <c r="E2210" i="3"/>
  <c r="E2259" i="3"/>
  <c r="E2311" i="3"/>
  <c r="E2360" i="3"/>
  <c r="E2401" i="3"/>
  <c r="E2434" i="3"/>
  <c r="E2466" i="3"/>
  <c r="E2491" i="3"/>
  <c r="E2510" i="3"/>
  <c r="E2529" i="3"/>
  <c r="E2546" i="3"/>
  <c r="E2562" i="3"/>
  <c r="E2578" i="3"/>
  <c r="E2594" i="3"/>
  <c r="E2610" i="3"/>
  <c r="E2626" i="3"/>
  <c r="E2642" i="3"/>
  <c r="E2658" i="3"/>
  <c r="E2674" i="3"/>
  <c r="E2690" i="3"/>
  <c r="E2706" i="3"/>
  <c r="E2722" i="3"/>
  <c r="E2738" i="3"/>
  <c r="E2754" i="3"/>
  <c r="E2770" i="3"/>
  <c r="E2786" i="3"/>
  <c r="E2802" i="3"/>
  <c r="E2818" i="3"/>
  <c r="E2834" i="3"/>
  <c r="E2850" i="3"/>
  <c r="E2866" i="3"/>
  <c r="E2882" i="3"/>
  <c r="E2898" i="3"/>
  <c r="E2914" i="3"/>
  <c r="E2930" i="3"/>
  <c r="E2946" i="3"/>
  <c r="E2962" i="3"/>
  <c r="E2978" i="3"/>
  <c r="E2994" i="3"/>
  <c r="E3010" i="3"/>
  <c r="E3026" i="3"/>
  <c r="E3042" i="3"/>
  <c r="E3058" i="3"/>
  <c r="E3074" i="3"/>
  <c r="E3090" i="3"/>
  <c r="E3106" i="3"/>
  <c r="E3122" i="3"/>
  <c r="E3138" i="3"/>
  <c r="E3154" i="3"/>
  <c r="E3170" i="3"/>
  <c r="E3186" i="3"/>
  <c r="E3202" i="3"/>
  <c r="E3218" i="3"/>
  <c r="E3234" i="3"/>
  <c r="E3250" i="3"/>
  <c r="E3266" i="3"/>
  <c r="E3282" i="3"/>
  <c r="E3298" i="3"/>
  <c r="E3314" i="3"/>
  <c r="E3330" i="3"/>
  <c r="E3346" i="3"/>
  <c r="E3362" i="3"/>
  <c r="E3378" i="3"/>
  <c r="E3394" i="3"/>
  <c r="E3410" i="3"/>
  <c r="E3426" i="3"/>
  <c r="E3442" i="3"/>
  <c r="E3458" i="3"/>
  <c r="E3474" i="3"/>
  <c r="E3490" i="3"/>
  <c r="E3506" i="3"/>
  <c r="E580" i="3"/>
  <c r="E1172" i="3"/>
  <c r="E1362" i="3"/>
  <c r="E1443" i="3"/>
  <c r="E1537" i="3"/>
  <c r="E1618" i="3"/>
  <c r="E1699" i="3"/>
  <c r="E1793" i="3"/>
  <c r="E1874" i="3"/>
  <c r="E1954" i="3"/>
  <c r="E2008" i="3"/>
  <c r="E2065" i="3"/>
  <c r="E2114" i="3"/>
  <c r="E2163" i="3"/>
  <c r="E2215" i="3"/>
  <c r="E2264" i="3"/>
  <c r="E2321" i="3"/>
  <c r="E2369" i="3"/>
  <c r="E2403" i="3"/>
  <c r="E2436" i="3"/>
  <c r="E2468" i="3"/>
  <c r="E2493" i="3"/>
  <c r="E2512" i="3"/>
  <c r="E2531" i="3"/>
  <c r="E2548" i="3"/>
  <c r="E2564" i="3"/>
  <c r="E2580" i="3"/>
  <c r="E2596" i="3"/>
  <c r="E2612" i="3"/>
  <c r="E2628" i="3"/>
  <c r="E2644" i="3"/>
  <c r="E2660" i="3"/>
  <c r="E2676" i="3"/>
  <c r="E2692" i="3"/>
  <c r="E2708" i="3"/>
  <c r="E2724" i="3"/>
  <c r="E2740" i="3"/>
  <c r="E2756" i="3"/>
  <c r="E2772" i="3"/>
  <c r="E2788" i="3"/>
  <c r="E2804" i="3"/>
  <c r="E2820" i="3"/>
  <c r="E2836" i="3"/>
  <c r="E2852" i="3"/>
  <c r="E2868" i="3"/>
  <c r="E2884" i="3"/>
  <c r="E2900" i="3"/>
  <c r="E2916" i="3"/>
  <c r="E2932" i="3"/>
  <c r="E2948" i="3"/>
  <c r="E2964" i="3"/>
  <c r="E2980" i="3"/>
  <c r="E2996" i="3"/>
  <c r="E3012" i="3"/>
  <c r="E3028" i="3"/>
  <c r="E3044" i="3"/>
  <c r="E3060" i="3"/>
  <c r="E3076" i="3"/>
  <c r="E3092" i="3"/>
  <c r="E3108" i="3"/>
  <c r="E3124" i="3"/>
  <c r="E3140" i="3"/>
  <c r="E3156" i="3"/>
  <c r="E3172" i="3"/>
  <c r="E3188" i="3"/>
  <c r="E3204" i="3"/>
  <c r="E3220" i="3"/>
  <c r="E3236" i="3"/>
  <c r="E3252" i="3"/>
  <c r="E3268" i="3"/>
  <c r="E3284" i="3"/>
  <c r="E3300" i="3"/>
  <c r="E3316" i="3"/>
  <c r="E3332" i="3"/>
  <c r="E3348" i="3"/>
  <c r="E3364" i="3"/>
  <c r="E3380" i="3"/>
  <c r="E3396" i="3"/>
  <c r="E3412" i="3"/>
  <c r="E3428" i="3"/>
  <c r="E3444" i="3"/>
  <c r="E3460" i="3"/>
  <c r="E3476" i="3"/>
  <c r="E3492" i="3"/>
  <c r="E3508" i="3"/>
  <c r="E3524" i="3"/>
  <c r="E3540" i="3"/>
  <c r="E3556" i="3"/>
  <c r="E3572" i="3"/>
  <c r="E1601" i="3"/>
  <c r="E2002" i="3"/>
  <c r="E2263" i="3"/>
  <c r="E2488" i="3"/>
  <c r="E2577" i="3"/>
  <c r="E2659" i="3"/>
  <c r="E2752" i="3"/>
  <c r="E2833" i="3"/>
  <c r="E2915" i="3"/>
  <c r="E3008" i="3"/>
  <c r="E3089" i="3"/>
  <c r="E3171" i="3"/>
  <c r="E3249" i="3"/>
  <c r="E3313" i="3"/>
  <c r="E3377" i="3"/>
  <c r="E3441" i="3"/>
  <c r="E3505" i="3"/>
  <c r="E3555" i="3"/>
  <c r="E3602" i="3"/>
  <c r="E3634" i="3"/>
  <c r="E3663" i="3"/>
  <c r="E3685" i="3"/>
  <c r="E3701" i="3"/>
  <c r="E3717" i="3"/>
  <c r="E3733" i="3"/>
  <c r="E3749" i="3"/>
  <c r="E3765" i="3"/>
  <c r="E3781" i="3"/>
  <c r="E3797" i="3"/>
  <c r="E3813" i="3"/>
  <c r="E3829" i="3"/>
  <c r="E3845" i="3"/>
  <c r="E3861" i="3"/>
  <c r="E3877" i="3"/>
  <c r="E3893" i="3"/>
  <c r="E3909" i="3"/>
  <c r="E3925" i="3"/>
  <c r="E3941" i="3"/>
  <c r="E3957" i="3"/>
  <c r="E3973" i="3"/>
  <c r="E3989" i="3"/>
  <c r="E4005" i="3"/>
  <c r="E4021" i="3"/>
  <c r="E4037" i="3"/>
  <c r="E4053" i="3"/>
  <c r="E4069" i="3"/>
  <c r="E4085" i="3"/>
  <c r="E4101" i="3"/>
  <c r="E4117" i="3"/>
  <c r="E4133" i="3"/>
  <c r="E4149" i="3"/>
  <c r="E4165" i="3"/>
  <c r="E4181" i="3"/>
  <c r="E4197" i="3"/>
  <c r="E4213" i="3"/>
  <c r="E4229" i="3"/>
  <c r="E4245" i="3"/>
  <c r="E4261" i="3"/>
  <c r="E4277" i="3"/>
  <c r="E4293" i="3"/>
  <c r="E4309" i="3"/>
  <c r="E4325" i="3"/>
  <c r="E4341" i="3"/>
  <c r="E4357" i="3"/>
  <c r="E4373" i="3"/>
  <c r="E4389" i="3"/>
  <c r="E4405" i="3"/>
  <c r="E4421" i="3"/>
  <c r="E4437" i="3"/>
  <c r="E4453" i="3"/>
  <c r="E4469" i="3"/>
  <c r="E4485" i="3"/>
  <c r="E4501" i="3"/>
  <c r="E4517" i="3"/>
  <c r="E4533" i="3"/>
  <c r="E4549" i="3"/>
  <c r="E4565" i="3"/>
  <c r="E4581" i="3"/>
  <c r="E4597" i="3"/>
  <c r="E4613" i="3"/>
  <c r="E4629" i="3"/>
  <c r="E4645" i="3"/>
  <c r="E4661" i="3"/>
  <c r="E4677" i="3"/>
  <c r="E4693" i="3"/>
  <c r="E4709" i="3"/>
  <c r="E4725" i="3"/>
  <c r="E4741" i="3"/>
  <c r="E4757" i="3"/>
  <c r="E4773" i="3"/>
  <c r="E4789" i="3"/>
  <c r="E4805" i="3"/>
  <c r="E4821" i="3"/>
  <c r="E4837" i="3"/>
  <c r="E4853" i="3"/>
  <c r="E4869" i="3"/>
  <c r="E4885" i="3"/>
  <c r="E4901" i="3"/>
  <c r="E4917" i="3"/>
  <c r="E4933" i="3"/>
  <c r="E4949" i="3"/>
  <c r="E4965" i="3"/>
  <c r="E4981" i="3"/>
  <c r="E4997" i="3"/>
  <c r="E451" i="3"/>
  <c r="E1602" i="3"/>
  <c r="E2007" i="3"/>
  <c r="E2306" i="3"/>
  <c r="E2489" i="3"/>
  <c r="E2579" i="3"/>
  <c r="E2672" i="3"/>
  <c r="E2753" i="3"/>
  <c r="E2835" i="3"/>
  <c r="E2928" i="3"/>
  <c r="E3009" i="3"/>
  <c r="E3091" i="3"/>
  <c r="E3184" i="3"/>
  <c r="E3251" i="3"/>
  <c r="E3315" i="3"/>
  <c r="E3379" i="3"/>
  <c r="E3443" i="3"/>
  <c r="E3507" i="3"/>
  <c r="E3567" i="3"/>
  <c r="E3603" i="3"/>
  <c r="E3635" i="3"/>
  <c r="E3664" i="3"/>
  <c r="E3686" i="3"/>
  <c r="E3702" i="3"/>
  <c r="E3718" i="3"/>
  <c r="E3734" i="3"/>
  <c r="E3750" i="3"/>
  <c r="E3766" i="3"/>
  <c r="E3782" i="3"/>
  <c r="E3798" i="3"/>
  <c r="E3814" i="3"/>
  <c r="E3830" i="3"/>
  <c r="E3846" i="3"/>
  <c r="E3862" i="3"/>
  <c r="E3878" i="3"/>
  <c r="E3894" i="3"/>
  <c r="E3910" i="3"/>
  <c r="E3926" i="3"/>
  <c r="E3942" i="3"/>
  <c r="E3958" i="3"/>
  <c r="E3974" i="3"/>
  <c r="E3990" i="3"/>
  <c r="E4006" i="3"/>
  <c r="E4022" i="3"/>
  <c r="E4038" i="3"/>
  <c r="E4054" i="3"/>
  <c r="E4070" i="3"/>
  <c r="E4086" i="3"/>
  <c r="E4102" i="3"/>
  <c r="E4118" i="3"/>
  <c r="E4134" i="3"/>
  <c r="E4150" i="3"/>
  <c r="E4166" i="3"/>
  <c r="E4182" i="3"/>
  <c r="E4198" i="3"/>
  <c r="E4214" i="3"/>
  <c r="E4230" i="3"/>
  <c r="E4246" i="3"/>
  <c r="E4262" i="3"/>
  <c r="E4278" i="3"/>
  <c r="E4294" i="3"/>
  <c r="E4310" i="3"/>
  <c r="E4326" i="3"/>
  <c r="E4342" i="3"/>
  <c r="E4358" i="3"/>
  <c r="E4374" i="3"/>
  <c r="E4390" i="3"/>
  <c r="E4406" i="3"/>
  <c r="E4422" i="3"/>
  <c r="E4438" i="3"/>
  <c r="E4454" i="3"/>
  <c r="E4470" i="3"/>
  <c r="E4486" i="3"/>
  <c r="E4502" i="3"/>
  <c r="E4518" i="3"/>
  <c r="E4534" i="3"/>
  <c r="E4550" i="3"/>
  <c r="E4566" i="3"/>
  <c r="E4582" i="3"/>
  <c r="E4598" i="3"/>
  <c r="E4614" i="3"/>
  <c r="E4630" i="3"/>
  <c r="E4646" i="3"/>
  <c r="E4662" i="3"/>
  <c r="E4678" i="3"/>
  <c r="E4694" i="3"/>
  <c r="E4710" i="3"/>
  <c r="E4726" i="3"/>
  <c r="E4742" i="3"/>
  <c r="E4758" i="3"/>
  <c r="E4774" i="3"/>
  <c r="E4790" i="3"/>
  <c r="E4806" i="3"/>
  <c r="E4822" i="3"/>
  <c r="E4838" i="3"/>
  <c r="E4854" i="3"/>
  <c r="E4870" i="3"/>
  <c r="E4886" i="3"/>
  <c r="E4902" i="3"/>
  <c r="E4918" i="3"/>
  <c r="E4934" i="3"/>
  <c r="E4950" i="3"/>
  <c r="E4966" i="3"/>
  <c r="E4982" i="3"/>
  <c r="E4998" i="3"/>
  <c r="E452" i="3"/>
  <c r="E1617" i="3"/>
  <c r="E2050" i="3"/>
  <c r="E2307" i="3"/>
  <c r="E2492" i="3"/>
  <c r="E2592" i="3"/>
  <c r="E2673" i="3"/>
  <c r="E2755" i="3"/>
  <c r="E2848" i="3"/>
  <c r="E2929" i="3"/>
  <c r="E3011" i="3"/>
  <c r="E3104" i="3"/>
  <c r="E3185" i="3"/>
  <c r="E3263" i="3"/>
  <c r="E3327" i="3"/>
  <c r="E3391" i="3"/>
  <c r="E3455" i="3"/>
  <c r="E3519" i="3"/>
  <c r="E3568" i="3"/>
  <c r="E3604" i="3"/>
  <c r="E3636" i="3"/>
  <c r="E3665" i="3"/>
  <c r="E3687" i="3"/>
  <c r="E3703" i="3"/>
  <c r="E3719" i="3"/>
  <c r="E3735" i="3"/>
  <c r="E3751" i="3"/>
  <c r="E3767" i="3"/>
  <c r="E3783" i="3"/>
  <c r="E3799" i="3"/>
  <c r="E3815" i="3"/>
  <c r="E3831" i="3"/>
  <c r="E3847" i="3"/>
  <c r="E3863" i="3"/>
  <c r="E3879" i="3"/>
  <c r="E3895" i="3"/>
  <c r="E3911" i="3"/>
  <c r="E3927" i="3"/>
  <c r="E3943" i="3"/>
  <c r="E3959" i="3"/>
  <c r="E3975" i="3"/>
  <c r="E3991" i="3"/>
  <c r="E4007" i="3"/>
  <c r="E4023" i="3"/>
  <c r="E4039" i="3"/>
  <c r="E4055" i="3"/>
  <c r="E4071" i="3"/>
  <c r="E4087" i="3"/>
  <c r="E4103" i="3"/>
  <c r="E4119" i="3"/>
  <c r="E4135" i="3"/>
  <c r="E4151" i="3"/>
  <c r="E4167" i="3"/>
  <c r="E4183" i="3"/>
  <c r="E4199" i="3"/>
  <c r="E4215" i="3"/>
  <c r="E4231" i="3"/>
  <c r="E4247" i="3"/>
  <c r="E4263" i="3"/>
  <c r="E4279" i="3"/>
  <c r="E4295" i="3"/>
  <c r="E4311" i="3"/>
  <c r="E4327" i="3"/>
  <c r="E4343" i="3"/>
  <c r="E4359" i="3"/>
  <c r="E4375" i="3"/>
  <c r="E4391" i="3"/>
  <c r="E4407" i="3"/>
  <c r="E4423" i="3"/>
  <c r="E4439" i="3"/>
  <c r="E4455" i="3"/>
  <c r="E4471" i="3"/>
  <c r="E4487" i="3"/>
  <c r="E4503" i="3"/>
  <c r="E4519" i="3"/>
  <c r="E4535" i="3"/>
  <c r="E4551" i="3"/>
  <c r="E4567" i="3"/>
  <c r="E4583" i="3"/>
  <c r="E4599" i="3"/>
  <c r="E4615" i="3"/>
  <c r="E4631" i="3"/>
  <c r="E4647" i="3"/>
  <c r="E4663" i="3"/>
  <c r="E4679" i="3"/>
  <c r="E4695" i="3"/>
  <c r="E4711" i="3"/>
  <c r="E4727" i="3"/>
  <c r="E4743" i="3"/>
  <c r="E4759" i="3"/>
  <c r="E4775" i="3"/>
  <c r="E4791" i="3"/>
  <c r="E4807" i="3"/>
  <c r="E4823" i="3"/>
  <c r="E4839" i="3"/>
  <c r="E4855" i="3"/>
  <c r="E4871" i="3"/>
  <c r="E4887" i="3"/>
  <c r="E4903" i="3"/>
  <c r="E4919" i="3"/>
  <c r="E4935" i="3"/>
  <c r="E4951" i="3"/>
  <c r="E4967" i="3"/>
  <c r="E4983" i="3"/>
  <c r="E4999" i="3"/>
  <c r="E579" i="3"/>
  <c r="E1682" i="3"/>
  <c r="E2051" i="3"/>
  <c r="E2312" i="3"/>
  <c r="E2508" i="3"/>
  <c r="E2593" i="3"/>
  <c r="E2675" i="3"/>
  <c r="E2768" i="3"/>
  <c r="E2849" i="3"/>
  <c r="E2931" i="3"/>
  <c r="E3024" i="3"/>
  <c r="E3105" i="3"/>
  <c r="E3187" i="3"/>
  <c r="E3264" i="3"/>
  <c r="E3328" i="3"/>
  <c r="E3392" i="3"/>
  <c r="E3456" i="3"/>
  <c r="E3520" i="3"/>
  <c r="E3569" i="3"/>
  <c r="E3612" i="3"/>
  <c r="E3643" i="3"/>
  <c r="E3666" i="3"/>
  <c r="E3688" i="3"/>
  <c r="E3704" i="3"/>
  <c r="E3720" i="3"/>
  <c r="E3736" i="3"/>
  <c r="E3752" i="3"/>
  <c r="E3768" i="3"/>
  <c r="E3784" i="3"/>
  <c r="E3800" i="3"/>
  <c r="E3816" i="3"/>
  <c r="E3832" i="3"/>
  <c r="E3848" i="3"/>
  <c r="E3864" i="3"/>
  <c r="E3880" i="3"/>
  <c r="E3896" i="3"/>
  <c r="E3912" i="3"/>
  <c r="E3928" i="3"/>
  <c r="E3944" i="3"/>
  <c r="E3960" i="3"/>
  <c r="E3976" i="3"/>
  <c r="E3992" i="3"/>
  <c r="E4008" i="3"/>
  <c r="E4024" i="3"/>
  <c r="E4040" i="3"/>
  <c r="E4056" i="3"/>
  <c r="E4072" i="3"/>
  <c r="E4088" i="3"/>
  <c r="E4104" i="3"/>
  <c r="E4120" i="3"/>
  <c r="E4136" i="3"/>
  <c r="E4152" i="3"/>
  <c r="E4168" i="3"/>
  <c r="E4184" i="3"/>
  <c r="E4200" i="3"/>
  <c r="E4216" i="3"/>
  <c r="E4232" i="3"/>
  <c r="E4248" i="3"/>
  <c r="E4264" i="3"/>
  <c r="E4280" i="3"/>
  <c r="E4296" i="3"/>
  <c r="E4312" i="3"/>
  <c r="E4328" i="3"/>
  <c r="E4344" i="3"/>
  <c r="E4360" i="3"/>
  <c r="E4376" i="3"/>
  <c r="E4392" i="3"/>
  <c r="E4408" i="3"/>
  <c r="E4424" i="3"/>
  <c r="E4440" i="3"/>
  <c r="E4456" i="3"/>
  <c r="E4472" i="3"/>
  <c r="E4488" i="3"/>
  <c r="E4504" i="3"/>
  <c r="E4520" i="3"/>
  <c r="E4536" i="3"/>
  <c r="E4552" i="3"/>
  <c r="E4568" i="3"/>
  <c r="E4584" i="3"/>
  <c r="E4600" i="3"/>
  <c r="E4616" i="3"/>
  <c r="E4632" i="3"/>
  <c r="E4648" i="3"/>
  <c r="E4664" i="3"/>
  <c r="E4680" i="3"/>
  <c r="E4696" i="3"/>
  <c r="E4712" i="3"/>
  <c r="E4728" i="3"/>
  <c r="E4744" i="3"/>
  <c r="E4760" i="3"/>
  <c r="E4776" i="3"/>
  <c r="E4792" i="3"/>
  <c r="E4808" i="3"/>
  <c r="E4824" i="3"/>
  <c r="E4840" i="3"/>
  <c r="E4856" i="3"/>
  <c r="E4872" i="3"/>
  <c r="E4888" i="3"/>
  <c r="E4904" i="3"/>
  <c r="E4920" i="3"/>
  <c r="E4936" i="3"/>
  <c r="E4952" i="3"/>
  <c r="E4968" i="3"/>
  <c r="E4984" i="3"/>
  <c r="E5000" i="3"/>
  <c r="E1012" i="3"/>
  <c r="E1683" i="3"/>
  <c r="E2056" i="3"/>
  <c r="E2355" i="3"/>
  <c r="E2509" i="3"/>
  <c r="E2595" i="3"/>
  <c r="E2688" i="3"/>
  <c r="E2769" i="3"/>
  <c r="E2851" i="3"/>
  <c r="E2944" i="3"/>
  <c r="E3025" i="3"/>
  <c r="E3107" i="3"/>
  <c r="E3200" i="3"/>
  <c r="E3265" i="3"/>
  <c r="E3329" i="3"/>
  <c r="E3393" i="3"/>
  <c r="E3457" i="3"/>
  <c r="E3521" i="3"/>
  <c r="E3570" i="3"/>
  <c r="E3615" i="3"/>
  <c r="E3644" i="3"/>
  <c r="E3667" i="3"/>
  <c r="E3689" i="3"/>
  <c r="E3705" i="3"/>
  <c r="E3721" i="3"/>
  <c r="E3737" i="3"/>
  <c r="E3753" i="3"/>
  <c r="E3769" i="3"/>
  <c r="E3785" i="3"/>
  <c r="E3801" i="3"/>
  <c r="E3817" i="3"/>
  <c r="E3833" i="3"/>
  <c r="E3849" i="3"/>
  <c r="E3865" i="3"/>
  <c r="E3881" i="3"/>
  <c r="E3897" i="3"/>
  <c r="E3913" i="3"/>
  <c r="E3929" i="3"/>
  <c r="E3945" i="3"/>
  <c r="E3961" i="3"/>
  <c r="E3977" i="3"/>
  <c r="E3993" i="3"/>
  <c r="E4009" i="3"/>
  <c r="E4025" i="3"/>
  <c r="E4041" i="3"/>
  <c r="E4057" i="3"/>
  <c r="E4073" i="3"/>
  <c r="E4089" i="3"/>
  <c r="E4105" i="3"/>
  <c r="E4121" i="3"/>
  <c r="E4137" i="3"/>
  <c r="E4153" i="3"/>
  <c r="E4169" i="3"/>
  <c r="E4185" i="3"/>
  <c r="E4201" i="3"/>
  <c r="E4217" i="3"/>
  <c r="E4233" i="3"/>
  <c r="E4249" i="3"/>
  <c r="E4265" i="3"/>
  <c r="E4281" i="3"/>
  <c r="E4297" i="3"/>
  <c r="E4313" i="3"/>
  <c r="E4329" i="3"/>
  <c r="E4345" i="3"/>
  <c r="E4361" i="3"/>
  <c r="E4377" i="3"/>
  <c r="E4393" i="3"/>
  <c r="E4409" i="3"/>
  <c r="E4425" i="3"/>
  <c r="E4441" i="3"/>
  <c r="E4457" i="3"/>
  <c r="E4473" i="3"/>
  <c r="E4489" i="3"/>
  <c r="E4505" i="3"/>
  <c r="E4521" i="3"/>
  <c r="E4537" i="3"/>
  <c r="E4553" i="3"/>
  <c r="E4569" i="3"/>
  <c r="E4585" i="3"/>
  <c r="E4601" i="3"/>
  <c r="E4617" i="3"/>
  <c r="E4633" i="3"/>
  <c r="E4649" i="3"/>
  <c r="E4665" i="3"/>
  <c r="E4681" i="3"/>
  <c r="E4697" i="3"/>
  <c r="E4713" i="3"/>
  <c r="E4729" i="3"/>
  <c r="E4745" i="3"/>
  <c r="E4761" i="3"/>
  <c r="E4777" i="3"/>
  <c r="E4793" i="3"/>
  <c r="E4809" i="3"/>
  <c r="E4825" i="3"/>
  <c r="E4841" i="3"/>
  <c r="E4857" i="3"/>
  <c r="E4873" i="3"/>
  <c r="E4889" i="3"/>
  <c r="E4905" i="3"/>
  <c r="E4921" i="3"/>
  <c r="E4937" i="3"/>
  <c r="E4953" i="3"/>
  <c r="E4969" i="3"/>
  <c r="E4985" i="3"/>
  <c r="E1091" i="3"/>
  <c r="E1698" i="3"/>
  <c r="E2099" i="3"/>
  <c r="E2359" i="3"/>
  <c r="E2511" i="3"/>
  <c r="E2608" i="3"/>
  <c r="E2689" i="3"/>
  <c r="E2771" i="3"/>
  <c r="E2864" i="3"/>
  <c r="E2945" i="3"/>
  <c r="E3027" i="3"/>
  <c r="E3120" i="3"/>
  <c r="E3201" i="3"/>
  <c r="E3267" i="3"/>
  <c r="E3331" i="3"/>
  <c r="E3395" i="3"/>
  <c r="E3459" i="3"/>
  <c r="E3522" i="3"/>
  <c r="E3571" i="3"/>
  <c r="E3616" i="3"/>
  <c r="E3646" i="3"/>
  <c r="E3668" i="3"/>
  <c r="E3690" i="3"/>
  <c r="E3706" i="3"/>
  <c r="E3722" i="3"/>
  <c r="E3738" i="3"/>
  <c r="E3754" i="3"/>
  <c r="E3770" i="3"/>
  <c r="E3786" i="3"/>
  <c r="E3802" i="3"/>
  <c r="E3818" i="3"/>
  <c r="E3834" i="3"/>
  <c r="E3850" i="3"/>
  <c r="E3866" i="3"/>
  <c r="E3882" i="3"/>
  <c r="E3898" i="3"/>
  <c r="E3914" i="3"/>
  <c r="E3930" i="3"/>
  <c r="E3946" i="3"/>
  <c r="E3962" i="3"/>
  <c r="E3978" i="3"/>
  <c r="E3994" i="3"/>
  <c r="E4010" i="3"/>
  <c r="E4026" i="3"/>
  <c r="E4042" i="3"/>
  <c r="E4058" i="3"/>
  <c r="E4074" i="3"/>
  <c r="E4090" i="3"/>
  <c r="E4106" i="3"/>
  <c r="E4122" i="3"/>
  <c r="E4138" i="3"/>
  <c r="E4154" i="3"/>
  <c r="E4170" i="3"/>
  <c r="E4186" i="3"/>
  <c r="E4202" i="3"/>
  <c r="E4218" i="3"/>
  <c r="E4234" i="3"/>
  <c r="E4250" i="3"/>
  <c r="E4266" i="3"/>
  <c r="E4282" i="3"/>
  <c r="E4298" i="3"/>
  <c r="E4314" i="3"/>
  <c r="E4330" i="3"/>
  <c r="E4346" i="3"/>
  <c r="E4362" i="3"/>
  <c r="E4378" i="3"/>
  <c r="E4394" i="3"/>
  <c r="E4410" i="3"/>
  <c r="E4426" i="3"/>
  <c r="E4442" i="3"/>
  <c r="E4458" i="3"/>
  <c r="E4474" i="3"/>
  <c r="E4490" i="3"/>
  <c r="E4506" i="3"/>
  <c r="E4522" i="3"/>
  <c r="E4538" i="3"/>
  <c r="E4554" i="3"/>
  <c r="E4570" i="3"/>
  <c r="E4586" i="3"/>
  <c r="E4602" i="3"/>
  <c r="E4618" i="3"/>
  <c r="E4634" i="3"/>
  <c r="E4650" i="3"/>
  <c r="E4666" i="3"/>
  <c r="E4682" i="3"/>
  <c r="E4698" i="3"/>
  <c r="E4714" i="3"/>
  <c r="E4730" i="3"/>
  <c r="E4746" i="3"/>
  <c r="E4762" i="3"/>
  <c r="E4778" i="3"/>
  <c r="E4794" i="3"/>
  <c r="E4810" i="3"/>
  <c r="E4826" i="3"/>
  <c r="E4842" i="3"/>
  <c r="E4858" i="3"/>
  <c r="E4874" i="3"/>
  <c r="E4890" i="3"/>
  <c r="E4906" i="3"/>
  <c r="E4922" i="3"/>
  <c r="E4938" i="3"/>
  <c r="E4954" i="3"/>
  <c r="E4970" i="3"/>
  <c r="E4986" i="3"/>
  <c r="E1105" i="3"/>
  <c r="E1763" i="3"/>
  <c r="E2103" i="3"/>
  <c r="E2368" i="3"/>
  <c r="E2527" i="3"/>
  <c r="E2609" i="3"/>
  <c r="E2691" i="3"/>
  <c r="E2784" i="3"/>
  <c r="E2865" i="3"/>
  <c r="E2947" i="3"/>
  <c r="E3040" i="3"/>
  <c r="E3121" i="3"/>
  <c r="E3203" i="3"/>
  <c r="E3279" i="3"/>
  <c r="E3343" i="3"/>
  <c r="E3407" i="3"/>
  <c r="E3471" i="3"/>
  <c r="E3523" i="3"/>
  <c r="E3583" i="3"/>
  <c r="E3617" i="3"/>
  <c r="E3647" i="3"/>
  <c r="E3672" i="3"/>
  <c r="E3691" i="3"/>
  <c r="E3707" i="3"/>
  <c r="E3723" i="3"/>
  <c r="E3739" i="3"/>
  <c r="E3755" i="3"/>
  <c r="E3771" i="3"/>
  <c r="E3787" i="3"/>
  <c r="E3803" i="3"/>
  <c r="E3819" i="3"/>
  <c r="E3835" i="3"/>
  <c r="E3851" i="3"/>
  <c r="E3867" i="3"/>
  <c r="E3883" i="3"/>
  <c r="E3899" i="3"/>
  <c r="E3915" i="3"/>
  <c r="E3931" i="3"/>
  <c r="E3947" i="3"/>
  <c r="E3963" i="3"/>
  <c r="E3979" i="3"/>
  <c r="E3995" i="3"/>
  <c r="E4011" i="3"/>
  <c r="E4027" i="3"/>
  <c r="E4043" i="3"/>
  <c r="E4059" i="3"/>
  <c r="E4075" i="3"/>
  <c r="E4091" i="3"/>
  <c r="E4107" i="3"/>
  <c r="E4123" i="3"/>
  <c r="E4139" i="3"/>
  <c r="E4155" i="3"/>
  <c r="E4171" i="3"/>
  <c r="E4187" i="3"/>
  <c r="E4203" i="3"/>
  <c r="E4219" i="3"/>
  <c r="E4235" i="3"/>
  <c r="E4251" i="3"/>
  <c r="E4267" i="3"/>
  <c r="E4283" i="3"/>
  <c r="E4299" i="3"/>
  <c r="E4315" i="3"/>
  <c r="E4331" i="3"/>
  <c r="E4347" i="3"/>
  <c r="E4363" i="3"/>
  <c r="E4379" i="3"/>
  <c r="E4395" i="3"/>
  <c r="E4411" i="3"/>
  <c r="E4427" i="3"/>
  <c r="E4443" i="3"/>
  <c r="E4459" i="3"/>
  <c r="E4475" i="3"/>
  <c r="E4491" i="3"/>
  <c r="E4507" i="3"/>
  <c r="E4523" i="3"/>
  <c r="E4539" i="3"/>
  <c r="E4555" i="3"/>
  <c r="E4571" i="3"/>
  <c r="E4587" i="3"/>
  <c r="E4603" i="3"/>
  <c r="E4619" i="3"/>
  <c r="E4635" i="3"/>
  <c r="E4651" i="3"/>
  <c r="E4667" i="3"/>
  <c r="E4683" i="3"/>
  <c r="E4699" i="3"/>
  <c r="E4715" i="3"/>
  <c r="E4731" i="3"/>
  <c r="E4747" i="3"/>
  <c r="E4763" i="3"/>
  <c r="E4779" i="3"/>
  <c r="E4795" i="3"/>
  <c r="E4811" i="3"/>
  <c r="E4827" i="3"/>
  <c r="E4843" i="3"/>
  <c r="E4859" i="3"/>
  <c r="E4875" i="3"/>
  <c r="E4891" i="3"/>
  <c r="E4907" i="3"/>
  <c r="E4923" i="3"/>
  <c r="E4939" i="3"/>
  <c r="E4955" i="3"/>
  <c r="E4971" i="3"/>
  <c r="E4987" i="3"/>
  <c r="E1345" i="3"/>
  <c r="E1777" i="3"/>
  <c r="E2113" i="3"/>
  <c r="E2392" i="3"/>
  <c r="E2528" i="3"/>
  <c r="E2611" i="3"/>
  <c r="E2704" i="3"/>
  <c r="E2785" i="3"/>
  <c r="E2867" i="3"/>
  <c r="E2960" i="3"/>
  <c r="E3041" i="3"/>
  <c r="E3123" i="3"/>
  <c r="E3216" i="3"/>
  <c r="E3280" i="3"/>
  <c r="E3344" i="3"/>
  <c r="E3408" i="3"/>
  <c r="E3472" i="3"/>
  <c r="E3535" i="3"/>
  <c r="E3584" i="3"/>
  <c r="E3618" i="3"/>
  <c r="E3648" i="3"/>
  <c r="E3675" i="3"/>
  <c r="E3692" i="3"/>
  <c r="E3708" i="3"/>
  <c r="E3724" i="3"/>
  <c r="E3740" i="3"/>
  <c r="E3756" i="3"/>
  <c r="E3772" i="3"/>
  <c r="E3788" i="3"/>
  <c r="E3804" i="3"/>
  <c r="E3820" i="3"/>
  <c r="E3836" i="3"/>
  <c r="E3852" i="3"/>
  <c r="E3868" i="3"/>
  <c r="E3884" i="3"/>
  <c r="E3900" i="3"/>
  <c r="E3916" i="3"/>
  <c r="E3932" i="3"/>
  <c r="E3948" i="3"/>
  <c r="E3964" i="3"/>
  <c r="E3980" i="3"/>
  <c r="E3996" i="3"/>
  <c r="E4012" i="3"/>
  <c r="E4028" i="3"/>
  <c r="E4044" i="3"/>
  <c r="E4060" i="3"/>
  <c r="E4076" i="3"/>
  <c r="E4092" i="3"/>
  <c r="E4108" i="3"/>
  <c r="E4124" i="3"/>
  <c r="E4140" i="3"/>
  <c r="E4156" i="3"/>
  <c r="E4172" i="3"/>
  <c r="E4188" i="3"/>
  <c r="E4204" i="3"/>
  <c r="E4220" i="3"/>
  <c r="E4236" i="3"/>
  <c r="E4252" i="3"/>
  <c r="E4268" i="3"/>
  <c r="E4284" i="3"/>
  <c r="E4300" i="3"/>
  <c r="E4316" i="3"/>
  <c r="E4332" i="3"/>
  <c r="E4348" i="3"/>
  <c r="E4364" i="3"/>
  <c r="E4380" i="3"/>
  <c r="E4396" i="3"/>
  <c r="E4412" i="3"/>
  <c r="E4428" i="3"/>
  <c r="E4444" i="3"/>
  <c r="E4460" i="3"/>
  <c r="E4476" i="3"/>
  <c r="E4492" i="3"/>
  <c r="E4508" i="3"/>
  <c r="E4524" i="3"/>
  <c r="E4540" i="3"/>
  <c r="E4556" i="3"/>
  <c r="E4572" i="3"/>
  <c r="E4588" i="3"/>
  <c r="E4604" i="3"/>
  <c r="E4620" i="3"/>
  <c r="E4636" i="3"/>
  <c r="E4652" i="3"/>
  <c r="E4668" i="3"/>
  <c r="E4684" i="3"/>
  <c r="E4700" i="3"/>
  <c r="E4716" i="3"/>
  <c r="E4732" i="3"/>
  <c r="E4748" i="3"/>
  <c r="E4764" i="3"/>
  <c r="E4780" i="3"/>
  <c r="E4796" i="3"/>
  <c r="E4812" i="3"/>
  <c r="E4828" i="3"/>
  <c r="E4844" i="3"/>
  <c r="E4860" i="3"/>
  <c r="E4876" i="3"/>
  <c r="E4892" i="3"/>
  <c r="E4908" i="3"/>
  <c r="E4924" i="3"/>
  <c r="E4940" i="3"/>
  <c r="E4956" i="3"/>
  <c r="E4972" i="3"/>
  <c r="E4988" i="3"/>
  <c r="E1346" i="3"/>
  <c r="E1779" i="3"/>
  <c r="E2151" i="3"/>
  <c r="E2400" i="3"/>
  <c r="E2530" i="3"/>
  <c r="E2624" i="3"/>
  <c r="E2705" i="3"/>
  <c r="E2787" i="3"/>
  <c r="E2880" i="3"/>
  <c r="E2961" i="3"/>
  <c r="E3043" i="3"/>
  <c r="E3136" i="3"/>
  <c r="E3217" i="3"/>
  <c r="E3281" i="3"/>
  <c r="E3345" i="3"/>
  <c r="E3409" i="3"/>
  <c r="E3473" i="3"/>
  <c r="E3536" i="3"/>
  <c r="E3585" i="3"/>
  <c r="E3619" i="3"/>
  <c r="E3649" i="3"/>
  <c r="E3676" i="3"/>
  <c r="E3693" i="3"/>
  <c r="E3709" i="3"/>
  <c r="E3725" i="3"/>
  <c r="E3741" i="3"/>
  <c r="E3757" i="3"/>
  <c r="E3773" i="3"/>
  <c r="E3789" i="3"/>
  <c r="E3805" i="3"/>
  <c r="E3821" i="3"/>
  <c r="E3837" i="3"/>
  <c r="E3853" i="3"/>
  <c r="E3869" i="3"/>
  <c r="E3885" i="3"/>
  <c r="E3901" i="3"/>
  <c r="E3917" i="3"/>
  <c r="E3933" i="3"/>
  <c r="E3949" i="3"/>
  <c r="E3965" i="3"/>
  <c r="E3981" i="3"/>
  <c r="E3997" i="3"/>
  <c r="E4013" i="3"/>
  <c r="E4029" i="3"/>
  <c r="E4045" i="3"/>
  <c r="E4061" i="3"/>
  <c r="E4077" i="3"/>
  <c r="E4093" i="3"/>
  <c r="E4109" i="3"/>
  <c r="E4125" i="3"/>
  <c r="E4141" i="3"/>
  <c r="E4157" i="3"/>
  <c r="E4173" i="3"/>
  <c r="E4189" i="3"/>
  <c r="E4205" i="3"/>
  <c r="E4221" i="3"/>
  <c r="E4237" i="3"/>
  <c r="E4253" i="3"/>
  <c r="E4269" i="3"/>
  <c r="E4285" i="3"/>
  <c r="E4301" i="3"/>
  <c r="E4317" i="3"/>
  <c r="E4333" i="3"/>
  <c r="E4349" i="3"/>
  <c r="E4365" i="3"/>
  <c r="E4381" i="3"/>
  <c r="E4397" i="3"/>
  <c r="E4413" i="3"/>
  <c r="E4429" i="3"/>
  <c r="E4445" i="3"/>
  <c r="E4461" i="3"/>
  <c r="E4477" i="3"/>
  <c r="E4493" i="3"/>
  <c r="E4509" i="3"/>
  <c r="E4525" i="3"/>
  <c r="E4541" i="3"/>
  <c r="E4557" i="3"/>
  <c r="E4573" i="3"/>
  <c r="E4589" i="3"/>
  <c r="E4605" i="3"/>
  <c r="E4621" i="3"/>
  <c r="E4637" i="3"/>
  <c r="E4653" i="3"/>
  <c r="E4669" i="3"/>
  <c r="E4685" i="3"/>
  <c r="E4701" i="3"/>
  <c r="E4717" i="3"/>
  <c r="E4733" i="3"/>
  <c r="E4749" i="3"/>
  <c r="E4765" i="3"/>
  <c r="E4781" i="3"/>
  <c r="E4797" i="3"/>
  <c r="E4813" i="3"/>
  <c r="E4829" i="3"/>
  <c r="E4845" i="3"/>
  <c r="E4861" i="3"/>
  <c r="E4877" i="3"/>
  <c r="E4893" i="3"/>
  <c r="E4909" i="3"/>
  <c r="E4925" i="3"/>
  <c r="E4941" i="3"/>
  <c r="E4957" i="3"/>
  <c r="E4973" i="3"/>
  <c r="E4989" i="3"/>
  <c r="E1361" i="3"/>
  <c r="E1857" i="3"/>
  <c r="E2152" i="3"/>
  <c r="E2402" i="3"/>
  <c r="E2544" i="3"/>
  <c r="E2625" i="3"/>
  <c r="E2707" i="3"/>
  <c r="E2800" i="3"/>
  <c r="E2881" i="3"/>
  <c r="E2963" i="3"/>
  <c r="E3056" i="3"/>
  <c r="E3137" i="3"/>
  <c r="E3219" i="3"/>
  <c r="E3283" i="3"/>
  <c r="E3347" i="3"/>
  <c r="E3411" i="3"/>
  <c r="E3475" i="3"/>
  <c r="E3537" i="3"/>
  <c r="E3586" i="3"/>
  <c r="E3620" i="3"/>
  <c r="E3650" i="3"/>
  <c r="E3678" i="3"/>
  <c r="E3694" i="3"/>
  <c r="E3710" i="3"/>
  <c r="E3726" i="3"/>
  <c r="E3742" i="3"/>
  <c r="E3758" i="3"/>
  <c r="E3774" i="3"/>
  <c r="E3790" i="3"/>
  <c r="E3806" i="3"/>
  <c r="E3822" i="3"/>
  <c r="E3838" i="3"/>
  <c r="E3854" i="3"/>
  <c r="E3870" i="3"/>
  <c r="E3886" i="3"/>
  <c r="E3902" i="3"/>
  <c r="E3918" i="3"/>
  <c r="E3934" i="3"/>
  <c r="E3950" i="3"/>
  <c r="E3966" i="3"/>
  <c r="E3982" i="3"/>
  <c r="E3998" i="3"/>
  <c r="E4014" i="3"/>
  <c r="E4030" i="3"/>
  <c r="E4046" i="3"/>
  <c r="E4062" i="3"/>
  <c r="E4078" i="3"/>
  <c r="E4094" i="3"/>
  <c r="E4110" i="3"/>
  <c r="E4126" i="3"/>
  <c r="E4142" i="3"/>
  <c r="E4158" i="3"/>
  <c r="E4174" i="3"/>
  <c r="E4190" i="3"/>
  <c r="E4206" i="3"/>
  <c r="E4222" i="3"/>
  <c r="E4238" i="3"/>
  <c r="E4254" i="3"/>
  <c r="E4270" i="3"/>
  <c r="E4286" i="3"/>
  <c r="E4302" i="3"/>
  <c r="E4318" i="3"/>
  <c r="E4334" i="3"/>
  <c r="E4350" i="3"/>
  <c r="E4366" i="3"/>
  <c r="E4382" i="3"/>
  <c r="E4398" i="3"/>
  <c r="E4414" i="3"/>
  <c r="E4430" i="3"/>
  <c r="E4446" i="3"/>
  <c r="E4462" i="3"/>
  <c r="E4478" i="3"/>
  <c r="E4494" i="3"/>
  <c r="E4510" i="3"/>
  <c r="E4526" i="3"/>
  <c r="E4542" i="3"/>
  <c r="E4558" i="3"/>
  <c r="E4574" i="3"/>
  <c r="E4590" i="3"/>
  <c r="E4606" i="3"/>
  <c r="E4622" i="3"/>
  <c r="E4638" i="3"/>
  <c r="E4654" i="3"/>
  <c r="E4670" i="3"/>
  <c r="E4686" i="3"/>
  <c r="E4702" i="3"/>
  <c r="E4718" i="3"/>
  <c r="E4734" i="3"/>
  <c r="E4750" i="3"/>
  <c r="E4766" i="3"/>
  <c r="E4782" i="3"/>
  <c r="E4798" i="3"/>
  <c r="E4814" i="3"/>
  <c r="E4830" i="3"/>
  <c r="E4846" i="3"/>
  <c r="E4862" i="3"/>
  <c r="E4878" i="3"/>
  <c r="E4894" i="3"/>
  <c r="E4910" i="3"/>
  <c r="E4926" i="3"/>
  <c r="E4942" i="3"/>
  <c r="E4958" i="3"/>
  <c r="E4974" i="3"/>
  <c r="E4990" i="3"/>
  <c r="E1426" i="3"/>
  <c r="E1858" i="3"/>
  <c r="E2162" i="3"/>
  <c r="E2432" i="3"/>
  <c r="E2545" i="3"/>
  <c r="E2627" i="3"/>
  <c r="E2720" i="3"/>
  <c r="E2801" i="3"/>
  <c r="E2883" i="3"/>
  <c r="E2976" i="3"/>
  <c r="E3057" i="3"/>
  <c r="E3139" i="3"/>
  <c r="E3231" i="3"/>
  <c r="E3295" i="3"/>
  <c r="E3359" i="3"/>
  <c r="E3423" i="3"/>
  <c r="E3487" i="3"/>
  <c r="E3538" i="3"/>
  <c r="E3587" i="3"/>
  <c r="E3627" i="3"/>
  <c r="E3651" i="3"/>
  <c r="E3679" i="3"/>
  <c r="E3695" i="3"/>
  <c r="E3711" i="3"/>
  <c r="E3727" i="3"/>
  <c r="E3743" i="3"/>
  <c r="E3759" i="3"/>
  <c r="E3775" i="3"/>
  <c r="E3791" i="3"/>
  <c r="E3807" i="3"/>
  <c r="E3823" i="3"/>
  <c r="E3839" i="3"/>
  <c r="E3855" i="3"/>
  <c r="E3871" i="3"/>
  <c r="E3887" i="3"/>
  <c r="E3903" i="3"/>
  <c r="E3919" i="3"/>
  <c r="E3935" i="3"/>
  <c r="E3951" i="3"/>
  <c r="E3967" i="3"/>
  <c r="E3983" i="3"/>
  <c r="E3999" i="3"/>
  <c r="E4015" i="3"/>
  <c r="E4031" i="3"/>
  <c r="E4047" i="3"/>
  <c r="E4063" i="3"/>
  <c r="E4079" i="3"/>
  <c r="E4095" i="3"/>
  <c r="E4111" i="3"/>
  <c r="E4127" i="3"/>
  <c r="E4143" i="3"/>
  <c r="E4159" i="3"/>
  <c r="E4175" i="3"/>
  <c r="E4191" i="3"/>
  <c r="E4207" i="3"/>
  <c r="E4223" i="3"/>
  <c r="E4239" i="3"/>
  <c r="E4255" i="3"/>
  <c r="E4271" i="3"/>
  <c r="E4287" i="3"/>
  <c r="E4303" i="3"/>
  <c r="E4319" i="3"/>
  <c r="E4335" i="3"/>
  <c r="E4351" i="3"/>
  <c r="E4367" i="3"/>
  <c r="E4383" i="3"/>
  <c r="E4399" i="3"/>
  <c r="E4415" i="3"/>
  <c r="E4431" i="3"/>
  <c r="E4447" i="3"/>
  <c r="E4463" i="3"/>
  <c r="E4479" i="3"/>
  <c r="E4495" i="3"/>
  <c r="E4511" i="3"/>
  <c r="E4527" i="3"/>
  <c r="E4543" i="3"/>
  <c r="E4559" i="3"/>
  <c r="E4575" i="3"/>
  <c r="E4591" i="3"/>
  <c r="E4607" i="3"/>
  <c r="E4623" i="3"/>
  <c r="E4639" i="3"/>
  <c r="E4655" i="3"/>
  <c r="E4671" i="3"/>
  <c r="E4687" i="3"/>
  <c r="E4703" i="3"/>
  <c r="E4719" i="3"/>
  <c r="E4735" i="3"/>
  <c r="E4751" i="3"/>
  <c r="E4767" i="3"/>
  <c r="E4783" i="3"/>
  <c r="E4799" i="3"/>
  <c r="E4815" i="3"/>
  <c r="E4831" i="3"/>
  <c r="E4847" i="3"/>
  <c r="E4863" i="3"/>
  <c r="E4879" i="3"/>
  <c r="E4895" i="3"/>
  <c r="E4911" i="3"/>
  <c r="E4927" i="3"/>
  <c r="E4943" i="3"/>
  <c r="E4959" i="3"/>
  <c r="E4975" i="3"/>
  <c r="E4991" i="3"/>
  <c r="E1427" i="3"/>
  <c r="E1873" i="3"/>
  <c r="E2200" i="3"/>
  <c r="E2433" i="3"/>
  <c r="E2547" i="3"/>
  <c r="E2640" i="3"/>
  <c r="E2721" i="3"/>
  <c r="E2803" i="3"/>
  <c r="E2896" i="3"/>
  <c r="E2977" i="3"/>
  <c r="E3059" i="3"/>
  <c r="E3152" i="3"/>
  <c r="E3232" i="3"/>
  <c r="E3296" i="3"/>
  <c r="E3360" i="3"/>
  <c r="E3424" i="3"/>
  <c r="E3488" i="3"/>
  <c r="E3539" i="3"/>
  <c r="E3588" i="3"/>
  <c r="E3628" i="3"/>
  <c r="E3652" i="3"/>
  <c r="E3680" i="3"/>
  <c r="E3696" i="3"/>
  <c r="E3712" i="3"/>
  <c r="E3728" i="3"/>
  <c r="E3744" i="3"/>
  <c r="E3760" i="3"/>
  <c r="E3776" i="3"/>
  <c r="E3792" i="3"/>
  <c r="E3808" i="3"/>
  <c r="E3824" i="3"/>
  <c r="E3840" i="3"/>
  <c r="E3856" i="3"/>
  <c r="E3872" i="3"/>
  <c r="E3888" i="3"/>
  <c r="E3904" i="3"/>
  <c r="E3920" i="3"/>
  <c r="E3936" i="3"/>
  <c r="E3952" i="3"/>
  <c r="E3968" i="3"/>
  <c r="E3984" i="3"/>
  <c r="E4000" i="3"/>
  <c r="E4016" i="3"/>
  <c r="E4032" i="3"/>
  <c r="E4048" i="3"/>
  <c r="E4064" i="3"/>
  <c r="E4080" i="3"/>
  <c r="E4096" i="3"/>
  <c r="E4112" i="3"/>
  <c r="E4128" i="3"/>
  <c r="E4144" i="3"/>
  <c r="E4160" i="3"/>
  <c r="E4176" i="3"/>
  <c r="E4192" i="3"/>
  <c r="E4208" i="3"/>
  <c r="E4224" i="3"/>
  <c r="E4240" i="3"/>
  <c r="E4256" i="3"/>
  <c r="E4272" i="3"/>
  <c r="E4288" i="3"/>
  <c r="E4304" i="3"/>
  <c r="E4320" i="3"/>
  <c r="E4336" i="3"/>
  <c r="E4352" i="3"/>
  <c r="E4368" i="3"/>
  <c r="E4384" i="3"/>
  <c r="E4400" i="3"/>
  <c r="E4416" i="3"/>
  <c r="E4432" i="3"/>
  <c r="E4448" i="3"/>
  <c r="E4464" i="3"/>
  <c r="E4480" i="3"/>
  <c r="E4496" i="3"/>
  <c r="E4512" i="3"/>
  <c r="E4528" i="3"/>
  <c r="E4544" i="3"/>
  <c r="E4560" i="3"/>
  <c r="E4576" i="3"/>
  <c r="E4592" i="3"/>
  <c r="E4608" i="3"/>
  <c r="E4624" i="3"/>
  <c r="E4640" i="3"/>
  <c r="E4656" i="3"/>
  <c r="E4672" i="3"/>
  <c r="E4688" i="3"/>
  <c r="E1507" i="3"/>
  <c r="E1939" i="3"/>
  <c r="E2211" i="3"/>
  <c r="E2464" i="3"/>
  <c r="E2561" i="3"/>
  <c r="E2643" i="3"/>
  <c r="E2736" i="3"/>
  <c r="E2817" i="3"/>
  <c r="E2899" i="3"/>
  <c r="E2992" i="3"/>
  <c r="E3073" i="3"/>
  <c r="E3155" i="3"/>
  <c r="E3235" i="3"/>
  <c r="E3299" i="3"/>
  <c r="E3363" i="3"/>
  <c r="E3427" i="3"/>
  <c r="E3491" i="3"/>
  <c r="E3552" i="3"/>
  <c r="E3599" i="3"/>
  <c r="E3631" i="3"/>
  <c r="E3659" i="3"/>
  <c r="E3682" i="3"/>
  <c r="E3698" i="3"/>
  <c r="E3714" i="3"/>
  <c r="E3730" i="3"/>
  <c r="E3746" i="3"/>
  <c r="E3762" i="3"/>
  <c r="E3778" i="3"/>
  <c r="E3794" i="3"/>
  <c r="E3810" i="3"/>
  <c r="E3826" i="3"/>
  <c r="E3842" i="3"/>
  <c r="E3858" i="3"/>
  <c r="E3874" i="3"/>
  <c r="E3890" i="3"/>
  <c r="E3906" i="3"/>
  <c r="E3922" i="3"/>
  <c r="E3938" i="3"/>
  <c r="E3954" i="3"/>
  <c r="E3970" i="3"/>
  <c r="E3986" i="3"/>
  <c r="E4002" i="3"/>
  <c r="E4018" i="3"/>
  <c r="E4034" i="3"/>
  <c r="E4050" i="3"/>
  <c r="E4066" i="3"/>
  <c r="E4082" i="3"/>
  <c r="E4098" i="3"/>
  <c r="E4114" i="3"/>
  <c r="E4130" i="3"/>
  <c r="E4146" i="3"/>
  <c r="E4162" i="3"/>
  <c r="E4178" i="3"/>
  <c r="E4194" i="3"/>
  <c r="E4210" i="3"/>
  <c r="E4226" i="3"/>
  <c r="E4242" i="3"/>
  <c r="E4258" i="3"/>
  <c r="E4274" i="3"/>
  <c r="E4290" i="3"/>
  <c r="E4306" i="3"/>
  <c r="E4322" i="3"/>
  <c r="E4338" i="3"/>
  <c r="E4354" i="3"/>
  <c r="E4370" i="3"/>
  <c r="E4386" i="3"/>
  <c r="E4402" i="3"/>
  <c r="E4418" i="3"/>
  <c r="E4434" i="3"/>
  <c r="E4450" i="3"/>
  <c r="E4466" i="3"/>
  <c r="E4482" i="3"/>
  <c r="E4498" i="3"/>
  <c r="E4514" i="3"/>
  <c r="E4530" i="3"/>
  <c r="E4546" i="3"/>
  <c r="E4562" i="3"/>
  <c r="E4578" i="3"/>
  <c r="E4594" i="3"/>
  <c r="E4610" i="3"/>
  <c r="E4626" i="3"/>
  <c r="E4642" i="3"/>
  <c r="E4658" i="3"/>
  <c r="E4674" i="3"/>
  <c r="E4690" i="3"/>
  <c r="E4706" i="3"/>
  <c r="E4722" i="3"/>
  <c r="E4738" i="3"/>
  <c r="E4754" i="3"/>
  <c r="E4770" i="3"/>
  <c r="E4786" i="3"/>
  <c r="E4802" i="3"/>
  <c r="E4818" i="3"/>
  <c r="E4834" i="3"/>
  <c r="E4850" i="3"/>
  <c r="E4866" i="3"/>
  <c r="E4882" i="3"/>
  <c r="E4898" i="3"/>
  <c r="E4914" i="3"/>
  <c r="E4930" i="3"/>
  <c r="E4946" i="3"/>
  <c r="E4962" i="3"/>
  <c r="E4978" i="3"/>
  <c r="E4994" i="3"/>
  <c r="E1523" i="3"/>
  <c r="E2001" i="3"/>
  <c r="E2258" i="3"/>
  <c r="E2467" i="3"/>
  <c r="E2576" i="3"/>
  <c r="E2657" i="3"/>
  <c r="E2739" i="3"/>
  <c r="E2832" i="3"/>
  <c r="E2913" i="3"/>
  <c r="E2995" i="3"/>
  <c r="E3088" i="3"/>
  <c r="E3169" i="3"/>
  <c r="E3248" i="3"/>
  <c r="E3312" i="3"/>
  <c r="E3376" i="3"/>
  <c r="E3440" i="3"/>
  <c r="E3504" i="3"/>
  <c r="E3554" i="3"/>
  <c r="E3601" i="3"/>
  <c r="E3633" i="3"/>
  <c r="E3662" i="3"/>
  <c r="E3684" i="3"/>
  <c r="E3700" i="3"/>
  <c r="E3716" i="3"/>
  <c r="E3732" i="3"/>
  <c r="E3748" i="3"/>
  <c r="E3764" i="3"/>
  <c r="E3780" i="3"/>
  <c r="E3796" i="3"/>
  <c r="E3812" i="3"/>
  <c r="E3828" i="3"/>
  <c r="E3844" i="3"/>
  <c r="E3860" i="3"/>
  <c r="E3876" i="3"/>
  <c r="E3892" i="3"/>
  <c r="E3908" i="3"/>
  <c r="E3924" i="3"/>
  <c r="E3940" i="3"/>
  <c r="E3956" i="3"/>
  <c r="E3972" i="3"/>
  <c r="E3988" i="3"/>
  <c r="E4004" i="3"/>
  <c r="E4020" i="3"/>
  <c r="E4036" i="3"/>
  <c r="E4052" i="3"/>
  <c r="E4068" i="3"/>
  <c r="E4084" i="3"/>
  <c r="E4100" i="3"/>
  <c r="E4116" i="3"/>
  <c r="E4132" i="3"/>
  <c r="E4148" i="3"/>
  <c r="E4164" i="3"/>
  <c r="E4180" i="3"/>
  <c r="E4196" i="3"/>
  <c r="E4212" i="3"/>
  <c r="E4228" i="3"/>
  <c r="E4244" i="3"/>
  <c r="E4260" i="3"/>
  <c r="E4276" i="3"/>
  <c r="E4292" i="3"/>
  <c r="E4308" i="3"/>
  <c r="E4324" i="3"/>
  <c r="E4340" i="3"/>
  <c r="E4356" i="3"/>
  <c r="E4372" i="3"/>
  <c r="E4388" i="3"/>
  <c r="E4404" i="3"/>
  <c r="E4420" i="3"/>
  <c r="E4436" i="3"/>
  <c r="E4452" i="3"/>
  <c r="E4468" i="3"/>
  <c r="E4484" i="3"/>
  <c r="E4500" i="3"/>
  <c r="E4516" i="3"/>
  <c r="E4532" i="3"/>
  <c r="E4548" i="3"/>
  <c r="E4564" i="3"/>
  <c r="E4580" i="3"/>
  <c r="E4596" i="3"/>
  <c r="E4612" i="3"/>
  <c r="E4628" i="3"/>
  <c r="E4644" i="3"/>
  <c r="E4660" i="3"/>
  <c r="E4676" i="3"/>
  <c r="E4692" i="3"/>
  <c r="E4708" i="3"/>
  <c r="E4724" i="3"/>
  <c r="E4740" i="3"/>
  <c r="E4756" i="3"/>
  <c r="E4772" i="3"/>
  <c r="E4788" i="3"/>
  <c r="E4804" i="3"/>
  <c r="E4820" i="3"/>
  <c r="E4836" i="3"/>
  <c r="E4852" i="3"/>
  <c r="E4868" i="3"/>
  <c r="E4884" i="3"/>
  <c r="E4900" i="3"/>
  <c r="E4916" i="3"/>
  <c r="E4932" i="3"/>
  <c r="E4948" i="3"/>
  <c r="E4964" i="3"/>
  <c r="E4980" i="3"/>
  <c r="E4996" i="3"/>
  <c r="E4915" i="3"/>
  <c r="E4833" i="3"/>
  <c r="E4752" i="3"/>
  <c r="E4643" i="3"/>
  <c r="E4515" i="3"/>
  <c r="E4387" i="3"/>
  <c r="E4259" i="3"/>
  <c r="E4131" i="3"/>
  <c r="E4003" i="3"/>
  <c r="E3875" i="3"/>
  <c r="E3747" i="3"/>
  <c r="E3553" i="3"/>
  <c r="E2993" i="3"/>
  <c r="E1953" i="3"/>
  <c r="E4995" i="3"/>
  <c r="E4913" i="3"/>
  <c r="E4832" i="3"/>
  <c r="E4739" i="3"/>
  <c r="E4641" i="3"/>
  <c r="E4513" i="3"/>
  <c r="E4385" i="3"/>
  <c r="E4257" i="3"/>
  <c r="E4129" i="3"/>
  <c r="E4001" i="3"/>
  <c r="E3873" i="3"/>
  <c r="E3745" i="3"/>
  <c r="E3551" i="3"/>
  <c r="E2979" i="3"/>
  <c r="E1938" i="3"/>
  <c r="E4993" i="3"/>
  <c r="E4912" i="3"/>
  <c r="E4819" i="3"/>
  <c r="E4737" i="3"/>
  <c r="E4627" i="3"/>
  <c r="E4499" i="3"/>
  <c r="E4371" i="3"/>
  <c r="E4243" i="3"/>
  <c r="E4115" i="3"/>
  <c r="E3987" i="3"/>
  <c r="E3859" i="3"/>
  <c r="E3731" i="3"/>
  <c r="E3503" i="3"/>
  <c r="E2912" i="3"/>
  <c r="E1521" i="3"/>
  <c r="E4992" i="3"/>
  <c r="E4899" i="3"/>
  <c r="E4817" i="3"/>
  <c r="E4736" i="3"/>
  <c r="E4625" i="3"/>
  <c r="E4497" i="3"/>
  <c r="E4369" i="3"/>
  <c r="E4241" i="3"/>
  <c r="E4113" i="3"/>
  <c r="E3985" i="3"/>
  <c r="E3857" i="3"/>
  <c r="E3729" i="3"/>
  <c r="E3489" i="3"/>
  <c r="E2897" i="3"/>
  <c r="E1442" i="3"/>
  <c r="E4979" i="3"/>
  <c r="E4897" i="3"/>
  <c r="E4816" i="3"/>
  <c r="E4723" i="3"/>
  <c r="E4611" i="3"/>
  <c r="E4483" i="3"/>
  <c r="E4355" i="3"/>
  <c r="E4227" i="3"/>
  <c r="E4099" i="3"/>
  <c r="E3971" i="3"/>
  <c r="E3843" i="3"/>
  <c r="E3715" i="3"/>
  <c r="E3439" i="3"/>
  <c r="E2819" i="3"/>
  <c r="M7" i="3"/>
  <c r="R4" i="1"/>
  <c r="P25" i="1"/>
  <c r="P23" i="1"/>
  <c r="P24" i="1"/>
  <c r="P38" i="1"/>
  <c r="P22" i="1"/>
  <c r="P37" i="1"/>
  <c r="P21" i="1"/>
  <c r="P36" i="1"/>
  <c r="P20" i="1"/>
  <c r="P35" i="1"/>
  <c r="P19" i="1"/>
  <c r="P34" i="1"/>
  <c r="P18" i="1"/>
  <c r="P33" i="1"/>
  <c r="P17" i="1"/>
  <c r="P32" i="1"/>
  <c r="P16" i="1"/>
  <c r="P31" i="1"/>
  <c r="P15" i="1"/>
  <c r="P30" i="1"/>
  <c r="P14" i="1"/>
  <c r="P29" i="1"/>
  <c r="P13" i="1"/>
  <c r="P28" i="1"/>
  <c r="P12" i="1"/>
  <c r="P27" i="1"/>
  <c r="P11" i="1"/>
  <c r="P26" i="1"/>
  <c r="N3" i="1"/>
  <c r="V8" i="3" l="1"/>
  <c r="F8" i="3"/>
  <c r="F24" i="3"/>
  <c r="F40" i="3"/>
  <c r="F56" i="3"/>
  <c r="F72" i="3"/>
  <c r="F88" i="3"/>
  <c r="F104" i="3"/>
  <c r="F120" i="3"/>
  <c r="F136" i="3"/>
  <c r="F152" i="3"/>
  <c r="F168" i="3"/>
  <c r="F184" i="3"/>
  <c r="F200" i="3"/>
  <c r="F216" i="3"/>
  <c r="F232" i="3"/>
  <c r="F248" i="3"/>
  <c r="F264" i="3"/>
  <c r="F280" i="3"/>
  <c r="F296" i="3"/>
  <c r="F312" i="3"/>
  <c r="F328" i="3"/>
  <c r="F344" i="3"/>
  <c r="F360" i="3"/>
  <c r="F376" i="3"/>
  <c r="F392" i="3"/>
  <c r="F408" i="3"/>
  <c r="F424" i="3"/>
  <c r="F440" i="3"/>
  <c r="F456" i="3"/>
  <c r="F472" i="3"/>
  <c r="F488" i="3"/>
  <c r="F504" i="3"/>
  <c r="F520" i="3"/>
  <c r="F536" i="3"/>
  <c r="F552" i="3"/>
  <c r="F568" i="3"/>
  <c r="F584" i="3"/>
  <c r="F600" i="3"/>
  <c r="F616" i="3"/>
  <c r="F632" i="3"/>
  <c r="F648" i="3"/>
  <c r="F664" i="3"/>
  <c r="F680" i="3"/>
  <c r="F696" i="3"/>
  <c r="F712" i="3"/>
  <c r="F728" i="3"/>
  <c r="F744" i="3"/>
  <c r="F760" i="3"/>
  <c r="F776" i="3"/>
  <c r="F792" i="3"/>
  <c r="F808" i="3"/>
  <c r="F824" i="3"/>
  <c r="F840" i="3"/>
  <c r="F856" i="3"/>
  <c r="F872" i="3"/>
  <c r="F888" i="3"/>
  <c r="F904" i="3"/>
  <c r="F920" i="3"/>
  <c r="F936" i="3"/>
  <c r="F952" i="3"/>
  <c r="F968" i="3"/>
  <c r="F984" i="3"/>
  <c r="F1000" i="3"/>
  <c r="F1016" i="3"/>
  <c r="F1032" i="3"/>
  <c r="F1048" i="3"/>
  <c r="F1064" i="3"/>
  <c r="F1080" i="3"/>
  <c r="F1096" i="3"/>
  <c r="F1112" i="3"/>
  <c r="F1128" i="3"/>
  <c r="F1144" i="3"/>
  <c r="F1160" i="3"/>
  <c r="F1176" i="3"/>
  <c r="F1192" i="3"/>
  <c r="F1208" i="3"/>
  <c r="F1224" i="3"/>
  <c r="F1240" i="3"/>
  <c r="F1256" i="3"/>
  <c r="F1272" i="3"/>
  <c r="F1288" i="3"/>
  <c r="F1304" i="3"/>
  <c r="F9" i="3"/>
  <c r="F25" i="3"/>
  <c r="F41" i="3"/>
  <c r="F57" i="3"/>
  <c r="F73" i="3"/>
  <c r="F89" i="3"/>
  <c r="F105" i="3"/>
  <c r="F121" i="3"/>
  <c r="F137" i="3"/>
  <c r="F153" i="3"/>
  <c r="F169" i="3"/>
  <c r="F185" i="3"/>
  <c r="F201" i="3"/>
  <c r="F217" i="3"/>
  <c r="F233" i="3"/>
  <c r="F249" i="3"/>
  <c r="F265" i="3"/>
  <c r="F281" i="3"/>
  <c r="F297" i="3"/>
  <c r="F313" i="3"/>
  <c r="F329" i="3"/>
  <c r="F345" i="3"/>
  <c r="F361" i="3"/>
  <c r="F377" i="3"/>
  <c r="F393" i="3"/>
  <c r="F409" i="3"/>
  <c r="F425" i="3"/>
  <c r="F441" i="3"/>
  <c r="F457" i="3"/>
  <c r="F473" i="3"/>
  <c r="F489" i="3"/>
  <c r="F505" i="3"/>
  <c r="F521" i="3"/>
  <c r="F537" i="3"/>
  <c r="F553" i="3"/>
  <c r="F569" i="3"/>
  <c r="F585" i="3"/>
  <c r="F601" i="3"/>
  <c r="F617" i="3"/>
  <c r="F633" i="3"/>
  <c r="F649" i="3"/>
  <c r="F665" i="3"/>
  <c r="F681" i="3"/>
  <c r="F697" i="3"/>
  <c r="F713" i="3"/>
  <c r="F729" i="3"/>
  <c r="F745" i="3"/>
  <c r="F761" i="3"/>
  <c r="F777" i="3"/>
  <c r="F793" i="3"/>
  <c r="F809" i="3"/>
  <c r="F825" i="3"/>
  <c r="F841" i="3"/>
  <c r="F857" i="3"/>
  <c r="F873" i="3"/>
  <c r="F889" i="3"/>
  <c r="F905" i="3"/>
  <c r="F921" i="3"/>
  <c r="F937" i="3"/>
  <c r="F953" i="3"/>
  <c r="F969" i="3"/>
  <c r="F985" i="3"/>
  <c r="F1001" i="3"/>
  <c r="F1017" i="3"/>
  <c r="F1033" i="3"/>
  <c r="F1049" i="3"/>
  <c r="F1065" i="3"/>
  <c r="F1081" i="3"/>
  <c r="F1097" i="3"/>
  <c r="F1113" i="3"/>
  <c r="F1129" i="3"/>
  <c r="F1145" i="3"/>
  <c r="F1161" i="3"/>
  <c r="F1177" i="3"/>
  <c r="F1193" i="3"/>
  <c r="F1209" i="3"/>
  <c r="F1225" i="3"/>
  <c r="F1241" i="3"/>
  <c r="F1257" i="3"/>
  <c r="F1273" i="3"/>
  <c r="F10" i="3"/>
  <c r="F26" i="3"/>
  <c r="F42" i="3"/>
  <c r="F58" i="3"/>
  <c r="F74" i="3"/>
  <c r="F90" i="3"/>
  <c r="F106" i="3"/>
  <c r="F122" i="3"/>
  <c r="F138" i="3"/>
  <c r="F154" i="3"/>
  <c r="F170" i="3"/>
  <c r="F186" i="3"/>
  <c r="F202" i="3"/>
  <c r="F218" i="3"/>
  <c r="F234" i="3"/>
  <c r="F250" i="3"/>
  <c r="F266" i="3"/>
  <c r="F282" i="3"/>
  <c r="F298" i="3"/>
  <c r="F314" i="3"/>
  <c r="F330" i="3"/>
  <c r="F346" i="3"/>
  <c r="F362" i="3"/>
  <c r="F378" i="3"/>
  <c r="F394" i="3"/>
  <c r="F410" i="3"/>
  <c r="F426" i="3"/>
  <c r="F442" i="3"/>
  <c r="F458" i="3"/>
  <c r="F474" i="3"/>
  <c r="F490" i="3"/>
  <c r="F506" i="3"/>
  <c r="F522" i="3"/>
  <c r="F538" i="3"/>
  <c r="F554" i="3"/>
  <c r="F570" i="3"/>
  <c r="F586" i="3"/>
  <c r="F602" i="3"/>
  <c r="F618" i="3"/>
  <c r="F634" i="3"/>
  <c r="F650" i="3"/>
  <c r="F666" i="3"/>
  <c r="F682" i="3"/>
  <c r="F698" i="3"/>
  <c r="F714" i="3"/>
  <c r="F730" i="3"/>
  <c r="F746" i="3"/>
  <c r="F762" i="3"/>
  <c r="F778" i="3"/>
  <c r="F794" i="3"/>
  <c r="F810" i="3"/>
  <c r="F826" i="3"/>
  <c r="F842" i="3"/>
  <c r="F858" i="3"/>
  <c r="F874" i="3"/>
  <c r="F890" i="3"/>
  <c r="F906" i="3"/>
  <c r="F922" i="3"/>
  <c r="F938" i="3"/>
  <c r="F954" i="3"/>
  <c r="F970" i="3"/>
  <c r="F986" i="3"/>
  <c r="F1002" i="3"/>
  <c r="F1018" i="3"/>
  <c r="F1034" i="3"/>
  <c r="F1050" i="3"/>
  <c r="F1066" i="3"/>
  <c r="F1082" i="3"/>
  <c r="F1098" i="3"/>
  <c r="F1114" i="3"/>
  <c r="F1130" i="3"/>
  <c r="F1146" i="3"/>
  <c r="F1162" i="3"/>
  <c r="F1178" i="3"/>
  <c r="F1194" i="3"/>
  <c r="F1210" i="3"/>
  <c r="F1226" i="3"/>
  <c r="F1242" i="3"/>
  <c r="F1258" i="3"/>
  <c r="F1274" i="3"/>
  <c r="F1290" i="3"/>
  <c r="F1306" i="3"/>
  <c r="F11" i="3"/>
  <c r="F27" i="3"/>
  <c r="F43" i="3"/>
  <c r="F59" i="3"/>
  <c r="F75" i="3"/>
  <c r="F91" i="3"/>
  <c r="F107" i="3"/>
  <c r="F123" i="3"/>
  <c r="F139" i="3"/>
  <c r="F155" i="3"/>
  <c r="F171" i="3"/>
  <c r="F187" i="3"/>
  <c r="F203" i="3"/>
  <c r="F219" i="3"/>
  <c r="F235" i="3"/>
  <c r="F251" i="3"/>
  <c r="F267" i="3"/>
  <c r="F283" i="3"/>
  <c r="F299" i="3"/>
  <c r="F315" i="3"/>
  <c r="F331" i="3"/>
  <c r="F347" i="3"/>
  <c r="F363" i="3"/>
  <c r="F379" i="3"/>
  <c r="F395" i="3"/>
  <c r="F411" i="3"/>
  <c r="F427" i="3"/>
  <c r="F443" i="3"/>
  <c r="F459" i="3"/>
  <c r="F475" i="3"/>
  <c r="F491" i="3"/>
  <c r="F507" i="3"/>
  <c r="F523" i="3"/>
  <c r="F539" i="3"/>
  <c r="F555" i="3"/>
  <c r="F571" i="3"/>
  <c r="F587" i="3"/>
  <c r="F603" i="3"/>
  <c r="F619" i="3"/>
  <c r="F635" i="3"/>
  <c r="F651" i="3"/>
  <c r="F667" i="3"/>
  <c r="F683" i="3"/>
  <c r="F699" i="3"/>
  <c r="F715" i="3"/>
  <c r="F731" i="3"/>
  <c r="F747" i="3"/>
  <c r="F763" i="3"/>
  <c r="F779" i="3"/>
  <c r="F795" i="3"/>
  <c r="F811" i="3"/>
  <c r="F827" i="3"/>
  <c r="F843" i="3"/>
  <c r="F859" i="3"/>
  <c r="F875" i="3"/>
  <c r="F891" i="3"/>
  <c r="F907" i="3"/>
  <c r="F923" i="3"/>
  <c r="F939" i="3"/>
  <c r="F955" i="3"/>
  <c r="F971" i="3"/>
  <c r="F987" i="3"/>
  <c r="F1003" i="3"/>
  <c r="F1019" i="3"/>
  <c r="F1035" i="3"/>
  <c r="F1051" i="3"/>
  <c r="F1067" i="3"/>
  <c r="F1083" i="3"/>
  <c r="F1099" i="3"/>
  <c r="F1115" i="3"/>
  <c r="F1131" i="3"/>
  <c r="F1147" i="3"/>
  <c r="F1163" i="3"/>
  <c r="F1179" i="3"/>
  <c r="F1195" i="3"/>
  <c r="F1211" i="3"/>
  <c r="F1227" i="3"/>
  <c r="F1243" i="3"/>
  <c r="F1259" i="3"/>
  <c r="F1275" i="3"/>
  <c r="F1291" i="3"/>
  <c r="F1307" i="3"/>
  <c r="F1323" i="3"/>
  <c r="F12" i="3"/>
  <c r="F28" i="3"/>
  <c r="F44" i="3"/>
  <c r="F60" i="3"/>
  <c r="F76" i="3"/>
  <c r="F92" i="3"/>
  <c r="F108" i="3"/>
  <c r="F124" i="3"/>
  <c r="F140" i="3"/>
  <c r="F156" i="3"/>
  <c r="F172" i="3"/>
  <c r="F188" i="3"/>
  <c r="F204" i="3"/>
  <c r="F220" i="3"/>
  <c r="F236" i="3"/>
  <c r="F252" i="3"/>
  <c r="F268" i="3"/>
  <c r="F284" i="3"/>
  <c r="F300" i="3"/>
  <c r="F316" i="3"/>
  <c r="F332" i="3"/>
  <c r="F348" i="3"/>
  <c r="F364" i="3"/>
  <c r="F380" i="3"/>
  <c r="F396" i="3"/>
  <c r="F412" i="3"/>
  <c r="F428" i="3"/>
  <c r="F444" i="3"/>
  <c r="F460" i="3"/>
  <c r="F476" i="3"/>
  <c r="F492" i="3"/>
  <c r="F508" i="3"/>
  <c r="F524" i="3"/>
  <c r="F540" i="3"/>
  <c r="F556" i="3"/>
  <c r="F572" i="3"/>
  <c r="F588" i="3"/>
  <c r="F604" i="3"/>
  <c r="F620" i="3"/>
  <c r="F636" i="3"/>
  <c r="F652" i="3"/>
  <c r="F668" i="3"/>
  <c r="F684" i="3"/>
  <c r="F700" i="3"/>
  <c r="F716" i="3"/>
  <c r="F732" i="3"/>
  <c r="F748" i="3"/>
  <c r="F764" i="3"/>
  <c r="F780" i="3"/>
  <c r="F796" i="3"/>
  <c r="F812" i="3"/>
  <c r="F828" i="3"/>
  <c r="F844" i="3"/>
  <c r="F860" i="3"/>
  <c r="F876" i="3"/>
  <c r="F892" i="3"/>
  <c r="F908" i="3"/>
  <c r="F924" i="3"/>
  <c r="F940" i="3"/>
  <c r="F956" i="3"/>
  <c r="F972" i="3"/>
  <c r="F988" i="3"/>
  <c r="F1004" i="3"/>
  <c r="F1020" i="3"/>
  <c r="F1036" i="3"/>
  <c r="F1052" i="3"/>
  <c r="F1068" i="3"/>
  <c r="F1084" i="3"/>
  <c r="F1100" i="3"/>
  <c r="F1116" i="3"/>
  <c r="F1132" i="3"/>
  <c r="F1148" i="3"/>
  <c r="F1164" i="3"/>
  <c r="F1180" i="3"/>
  <c r="F1196" i="3"/>
  <c r="F1212" i="3"/>
  <c r="F1228" i="3"/>
  <c r="F1244" i="3"/>
  <c r="F13" i="3"/>
  <c r="F29" i="3"/>
  <c r="F45" i="3"/>
  <c r="F61" i="3"/>
  <c r="F77" i="3"/>
  <c r="F93" i="3"/>
  <c r="F109" i="3"/>
  <c r="F125" i="3"/>
  <c r="F141" i="3"/>
  <c r="F157" i="3"/>
  <c r="F173" i="3"/>
  <c r="F189" i="3"/>
  <c r="F205" i="3"/>
  <c r="F221" i="3"/>
  <c r="F237" i="3"/>
  <c r="F253" i="3"/>
  <c r="F269" i="3"/>
  <c r="F285" i="3"/>
  <c r="F301" i="3"/>
  <c r="F317" i="3"/>
  <c r="F333" i="3"/>
  <c r="F349" i="3"/>
  <c r="F365" i="3"/>
  <c r="F381" i="3"/>
  <c r="F397" i="3"/>
  <c r="F413" i="3"/>
  <c r="F429" i="3"/>
  <c r="F445" i="3"/>
  <c r="F461" i="3"/>
  <c r="F477" i="3"/>
  <c r="F493" i="3"/>
  <c r="F509" i="3"/>
  <c r="F525" i="3"/>
  <c r="F541" i="3"/>
  <c r="F557" i="3"/>
  <c r="F573" i="3"/>
  <c r="F589" i="3"/>
  <c r="F605" i="3"/>
  <c r="F621" i="3"/>
  <c r="F637" i="3"/>
  <c r="F653" i="3"/>
  <c r="F669" i="3"/>
  <c r="F685" i="3"/>
  <c r="F701" i="3"/>
  <c r="F717" i="3"/>
  <c r="F733" i="3"/>
  <c r="F749" i="3"/>
  <c r="F765" i="3"/>
  <c r="F781" i="3"/>
  <c r="F797" i="3"/>
  <c r="F813" i="3"/>
  <c r="F829" i="3"/>
  <c r="F845" i="3"/>
  <c r="F861" i="3"/>
  <c r="F877" i="3"/>
  <c r="F893" i="3"/>
  <c r="F909" i="3"/>
  <c r="F925" i="3"/>
  <c r="F941" i="3"/>
  <c r="F957" i="3"/>
  <c r="F973" i="3"/>
  <c r="F989" i="3"/>
  <c r="F1005" i="3"/>
  <c r="F1021" i="3"/>
  <c r="F1037" i="3"/>
  <c r="F1053" i="3"/>
  <c r="F1069" i="3"/>
  <c r="F1085" i="3"/>
  <c r="F1101" i="3"/>
  <c r="F1117" i="3"/>
  <c r="F1133" i="3"/>
  <c r="F1149" i="3"/>
  <c r="F1165" i="3"/>
  <c r="F1181" i="3"/>
  <c r="F1197" i="3"/>
  <c r="F1213" i="3"/>
  <c r="F1229" i="3"/>
  <c r="F1245" i="3"/>
  <c r="F1261" i="3"/>
  <c r="F1277" i="3"/>
  <c r="F1293" i="3"/>
  <c r="F14" i="3"/>
  <c r="F30" i="3"/>
  <c r="F46" i="3"/>
  <c r="F62" i="3"/>
  <c r="F78" i="3"/>
  <c r="F94" i="3"/>
  <c r="F110" i="3"/>
  <c r="F126" i="3"/>
  <c r="F142" i="3"/>
  <c r="F158" i="3"/>
  <c r="F174" i="3"/>
  <c r="F190" i="3"/>
  <c r="F206" i="3"/>
  <c r="F222" i="3"/>
  <c r="F238" i="3"/>
  <c r="F254" i="3"/>
  <c r="F270" i="3"/>
  <c r="F286" i="3"/>
  <c r="F302" i="3"/>
  <c r="F318" i="3"/>
  <c r="F334" i="3"/>
  <c r="F350" i="3"/>
  <c r="F366" i="3"/>
  <c r="F382" i="3"/>
  <c r="F398" i="3"/>
  <c r="F414" i="3"/>
  <c r="F430" i="3"/>
  <c r="F446" i="3"/>
  <c r="F462" i="3"/>
  <c r="F478" i="3"/>
  <c r="F494" i="3"/>
  <c r="F510" i="3"/>
  <c r="F526" i="3"/>
  <c r="F542" i="3"/>
  <c r="F558" i="3"/>
  <c r="F574" i="3"/>
  <c r="F590" i="3"/>
  <c r="F606" i="3"/>
  <c r="F622" i="3"/>
  <c r="F638" i="3"/>
  <c r="F654" i="3"/>
  <c r="F670" i="3"/>
  <c r="F686" i="3"/>
  <c r="F702" i="3"/>
  <c r="F718" i="3"/>
  <c r="F734" i="3"/>
  <c r="F750" i="3"/>
  <c r="F766" i="3"/>
  <c r="F782" i="3"/>
  <c r="F798" i="3"/>
  <c r="F814" i="3"/>
  <c r="F830" i="3"/>
  <c r="F846" i="3"/>
  <c r="F862" i="3"/>
  <c r="F878" i="3"/>
  <c r="F894" i="3"/>
  <c r="F910" i="3"/>
  <c r="F926" i="3"/>
  <c r="F942" i="3"/>
  <c r="F958" i="3"/>
  <c r="F974" i="3"/>
  <c r="F990" i="3"/>
  <c r="F1006" i="3"/>
  <c r="F1022" i="3"/>
  <c r="F1038" i="3"/>
  <c r="F1054" i="3"/>
  <c r="F1070" i="3"/>
  <c r="F1086" i="3"/>
  <c r="F1102" i="3"/>
  <c r="F1118" i="3"/>
  <c r="F1134" i="3"/>
  <c r="F1150" i="3"/>
  <c r="F1166" i="3"/>
  <c r="F1182" i="3"/>
  <c r="F1198" i="3"/>
  <c r="F1214" i="3"/>
  <c r="F1230" i="3"/>
  <c r="F1246" i="3"/>
  <c r="F1262" i="3"/>
  <c r="F1278" i="3"/>
  <c r="F15" i="3"/>
  <c r="F31" i="3"/>
  <c r="F47" i="3"/>
  <c r="F63" i="3"/>
  <c r="F79" i="3"/>
  <c r="F95" i="3"/>
  <c r="F111" i="3"/>
  <c r="F127" i="3"/>
  <c r="F143" i="3"/>
  <c r="F159" i="3"/>
  <c r="F175" i="3"/>
  <c r="F191" i="3"/>
  <c r="F207" i="3"/>
  <c r="F223" i="3"/>
  <c r="F239" i="3"/>
  <c r="F255" i="3"/>
  <c r="F271" i="3"/>
  <c r="F287" i="3"/>
  <c r="F303" i="3"/>
  <c r="F319" i="3"/>
  <c r="F335" i="3"/>
  <c r="F351" i="3"/>
  <c r="F367" i="3"/>
  <c r="F383" i="3"/>
  <c r="F399" i="3"/>
  <c r="F415" i="3"/>
  <c r="F431" i="3"/>
  <c r="F447" i="3"/>
  <c r="F463" i="3"/>
  <c r="F479" i="3"/>
  <c r="F495" i="3"/>
  <c r="F511" i="3"/>
  <c r="F527" i="3"/>
  <c r="F543" i="3"/>
  <c r="F559" i="3"/>
  <c r="F575" i="3"/>
  <c r="F591" i="3"/>
  <c r="F607" i="3"/>
  <c r="F623" i="3"/>
  <c r="F639" i="3"/>
  <c r="F655" i="3"/>
  <c r="F671" i="3"/>
  <c r="F687" i="3"/>
  <c r="F703" i="3"/>
  <c r="F719" i="3"/>
  <c r="F735" i="3"/>
  <c r="F751" i="3"/>
  <c r="F767" i="3"/>
  <c r="F783" i="3"/>
  <c r="F799" i="3"/>
  <c r="F815" i="3"/>
  <c r="F831" i="3"/>
  <c r="F847" i="3"/>
  <c r="F863" i="3"/>
  <c r="F879" i="3"/>
  <c r="F895" i="3"/>
  <c r="F911" i="3"/>
  <c r="F927" i="3"/>
  <c r="F943" i="3"/>
  <c r="F959" i="3"/>
  <c r="F975" i="3"/>
  <c r="F991" i="3"/>
  <c r="F1007" i="3"/>
  <c r="F1023" i="3"/>
  <c r="F1039" i="3"/>
  <c r="F1055" i="3"/>
  <c r="F1071" i="3"/>
  <c r="F1087" i="3"/>
  <c r="F1103" i="3"/>
  <c r="F1119" i="3"/>
  <c r="F1135" i="3"/>
  <c r="F1151" i="3"/>
  <c r="F1167" i="3"/>
  <c r="F1183" i="3"/>
  <c r="F1199" i="3"/>
  <c r="F1215" i="3"/>
  <c r="F1231" i="3"/>
  <c r="F1247" i="3"/>
  <c r="F1263" i="3"/>
  <c r="F16" i="3"/>
  <c r="F32" i="3"/>
  <c r="F48" i="3"/>
  <c r="F64" i="3"/>
  <c r="F80" i="3"/>
  <c r="F96" i="3"/>
  <c r="F112" i="3"/>
  <c r="F128" i="3"/>
  <c r="F144" i="3"/>
  <c r="F160" i="3"/>
  <c r="F176" i="3"/>
  <c r="F192" i="3"/>
  <c r="F208" i="3"/>
  <c r="F224" i="3"/>
  <c r="F240" i="3"/>
  <c r="F256" i="3"/>
  <c r="F272" i="3"/>
  <c r="F288" i="3"/>
  <c r="F304" i="3"/>
  <c r="F320" i="3"/>
  <c r="F336" i="3"/>
  <c r="F352" i="3"/>
  <c r="F368" i="3"/>
  <c r="F384" i="3"/>
  <c r="F400" i="3"/>
  <c r="F416" i="3"/>
  <c r="F432" i="3"/>
  <c r="F448" i="3"/>
  <c r="F464" i="3"/>
  <c r="F480" i="3"/>
  <c r="F496" i="3"/>
  <c r="F512" i="3"/>
  <c r="F528" i="3"/>
  <c r="F544" i="3"/>
  <c r="F560" i="3"/>
  <c r="F576" i="3"/>
  <c r="F592" i="3"/>
  <c r="F608" i="3"/>
  <c r="F624" i="3"/>
  <c r="F640" i="3"/>
  <c r="F656" i="3"/>
  <c r="F672" i="3"/>
  <c r="F688" i="3"/>
  <c r="F704" i="3"/>
  <c r="F720" i="3"/>
  <c r="F736" i="3"/>
  <c r="F752" i="3"/>
  <c r="F768" i="3"/>
  <c r="F784" i="3"/>
  <c r="F800" i="3"/>
  <c r="F816" i="3"/>
  <c r="F832" i="3"/>
  <c r="F848" i="3"/>
  <c r="F864" i="3"/>
  <c r="F880" i="3"/>
  <c r="F896" i="3"/>
  <c r="F912" i="3"/>
  <c r="F928" i="3"/>
  <c r="F944" i="3"/>
  <c r="F960" i="3"/>
  <c r="F976" i="3"/>
  <c r="F992" i="3"/>
  <c r="F1008" i="3"/>
  <c r="F1024" i="3"/>
  <c r="F1040" i="3"/>
  <c r="F1056" i="3"/>
  <c r="F1072" i="3"/>
  <c r="F1088" i="3"/>
  <c r="F1104" i="3"/>
  <c r="F1120" i="3"/>
  <c r="F1136" i="3"/>
  <c r="F1152" i="3"/>
  <c r="F1168" i="3"/>
  <c r="F1184" i="3"/>
  <c r="F1200" i="3"/>
  <c r="F1216" i="3"/>
  <c r="F1232" i="3"/>
  <c r="F1248" i="3"/>
  <c r="F1264" i="3"/>
  <c r="F1280" i="3"/>
  <c r="F1296" i="3"/>
  <c r="F1312" i="3"/>
  <c r="F17" i="3"/>
  <c r="F33" i="3"/>
  <c r="F49" i="3"/>
  <c r="F65" i="3"/>
  <c r="F81" i="3"/>
  <c r="F97" i="3"/>
  <c r="F113" i="3"/>
  <c r="F129" i="3"/>
  <c r="F145" i="3"/>
  <c r="F161" i="3"/>
  <c r="F177" i="3"/>
  <c r="F193" i="3"/>
  <c r="F209" i="3"/>
  <c r="F225" i="3"/>
  <c r="F241" i="3"/>
  <c r="F257" i="3"/>
  <c r="F273" i="3"/>
  <c r="F289" i="3"/>
  <c r="F305" i="3"/>
  <c r="F321" i="3"/>
  <c r="F337" i="3"/>
  <c r="F353" i="3"/>
  <c r="F369" i="3"/>
  <c r="F385" i="3"/>
  <c r="F401" i="3"/>
  <c r="F417" i="3"/>
  <c r="F433" i="3"/>
  <c r="F449" i="3"/>
  <c r="F465" i="3"/>
  <c r="F481" i="3"/>
  <c r="F497" i="3"/>
  <c r="F513" i="3"/>
  <c r="F529" i="3"/>
  <c r="F545" i="3"/>
  <c r="F561" i="3"/>
  <c r="F577" i="3"/>
  <c r="F593" i="3"/>
  <c r="F609" i="3"/>
  <c r="F625" i="3"/>
  <c r="F641" i="3"/>
  <c r="F657" i="3"/>
  <c r="F673" i="3"/>
  <c r="F689" i="3"/>
  <c r="F705" i="3"/>
  <c r="F721" i="3"/>
  <c r="F737" i="3"/>
  <c r="F753" i="3"/>
  <c r="F769" i="3"/>
  <c r="F785" i="3"/>
  <c r="F801" i="3"/>
  <c r="F817" i="3"/>
  <c r="F833" i="3"/>
  <c r="F849" i="3"/>
  <c r="F865" i="3"/>
  <c r="F881" i="3"/>
  <c r="F897" i="3"/>
  <c r="F913" i="3"/>
  <c r="F929" i="3"/>
  <c r="F945" i="3"/>
  <c r="F961" i="3"/>
  <c r="F977" i="3"/>
  <c r="F993" i="3"/>
  <c r="F1009" i="3"/>
  <c r="F1025" i="3"/>
  <c r="F1041" i="3"/>
  <c r="F1057" i="3"/>
  <c r="F1073" i="3"/>
  <c r="F1089" i="3"/>
  <c r="F1105" i="3"/>
  <c r="F1121" i="3"/>
  <c r="F1137" i="3"/>
  <c r="F1153" i="3"/>
  <c r="F1169" i="3"/>
  <c r="F1185" i="3"/>
  <c r="F1201" i="3"/>
  <c r="F1217" i="3"/>
  <c r="F1233" i="3"/>
  <c r="F1249" i="3"/>
  <c r="F2" i="3"/>
  <c r="F18" i="3"/>
  <c r="F34" i="3"/>
  <c r="F50" i="3"/>
  <c r="F66" i="3"/>
  <c r="F82" i="3"/>
  <c r="F98" i="3"/>
  <c r="F114" i="3"/>
  <c r="F130" i="3"/>
  <c r="F146" i="3"/>
  <c r="F162" i="3"/>
  <c r="F178" i="3"/>
  <c r="F194" i="3"/>
  <c r="F210" i="3"/>
  <c r="F226" i="3"/>
  <c r="F242" i="3"/>
  <c r="F258" i="3"/>
  <c r="F274" i="3"/>
  <c r="F290" i="3"/>
  <c r="F306" i="3"/>
  <c r="F322" i="3"/>
  <c r="F338" i="3"/>
  <c r="F354" i="3"/>
  <c r="F370" i="3"/>
  <c r="F386" i="3"/>
  <c r="F402" i="3"/>
  <c r="F418" i="3"/>
  <c r="F434" i="3"/>
  <c r="F450" i="3"/>
  <c r="F466" i="3"/>
  <c r="F482" i="3"/>
  <c r="F498" i="3"/>
  <c r="F514" i="3"/>
  <c r="F530" i="3"/>
  <c r="F546" i="3"/>
  <c r="F562" i="3"/>
  <c r="F578" i="3"/>
  <c r="F594" i="3"/>
  <c r="F610" i="3"/>
  <c r="F626" i="3"/>
  <c r="F642" i="3"/>
  <c r="F658" i="3"/>
  <c r="F674" i="3"/>
  <c r="F690" i="3"/>
  <c r="F706" i="3"/>
  <c r="F722" i="3"/>
  <c r="F738" i="3"/>
  <c r="F754" i="3"/>
  <c r="F770" i="3"/>
  <c r="F786" i="3"/>
  <c r="F802" i="3"/>
  <c r="F818" i="3"/>
  <c r="F834" i="3"/>
  <c r="F850" i="3"/>
  <c r="F866" i="3"/>
  <c r="F882" i="3"/>
  <c r="F898" i="3"/>
  <c r="F914" i="3"/>
  <c r="F930" i="3"/>
  <c r="F946" i="3"/>
  <c r="F962" i="3"/>
  <c r="F978" i="3"/>
  <c r="F994" i="3"/>
  <c r="F1010" i="3"/>
  <c r="F1026" i="3"/>
  <c r="F1042" i="3"/>
  <c r="F1058" i="3"/>
  <c r="F1074" i="3"/>
  <c r="F1090" i="3"/>
  <c r="F1106" i="3"/>
  <c r="F1122" i="3"/>
  <c r="F1138" i="3"/>
  <c r="F1154" i="3"/>
  <c r="F1170" i="3"/>
  <c r="F1186" i="3"/>
  <c r="F1202" i="3"/>
  <c r="F1218" i="3"/>
  <c r="F1234" i="3"/>
  <c r="F1250" i="3"/>
  <c r="F1266" i="3"/>
  <c r="F1282" i="3"/>
  <c r="F1298" i="3"/>
  <c r="F1314" i="3"/>
  <c r="F1330" i="3"/>
  <c r="F3" i="3"/>
  <c r="F19" i="3"/>
  <c r="F35" i="3"/>
  <c r="F51" i="3"/>
  <c r="F67" i="3"/>
  <c r="F83" i="3"/>
  <c r="F99" i="3"/>
  <c r="F115" i="3"/>
  <c r="F131" i="3"/>
  <c r="F147" i="3"/>
  <c r="F163" i="3"/>
  <c r="F179" i="3"/>
  <c r="F195" i="3"/>
  <c r="F211" i="3"/>
  <c r="F227" i="3"/>
  <c r="F243" i="3"/>
  <c r="F259" i="3"/>
  <c r="F275" i="3"/>
  <c r="F291" i="3"/>
  <c r="F307" i="3"/>
  <c r="F323" i="3"/>
  <c r="F339" i="3"/>
  <c r="F355" i="3"/>
  <c r="F371" i="3"/>
  <c r="F387" i="3"/>
  <c r="F403" i="3"/>
  <c r="F419" i="3"/>
  <c r="F435" i="3"/>
  <c r="F451" i="3"/>
  <c r="F467" i="3"/>
  <c r="F483" i="3"/>
  <c r="F499" i="3"/>
  <c r="F515" i="3"/>
  <c r="F531" i="3"/>
  <c r="F547" i="3"/>
  <c r="F563" i="3"/>
  <c r="F579" i="3"/>
  <c r="F595" i="3"/>
  <c r="F611" i="3"/>
  <c r="F627" i="3"/>
  <c r="F643" i="3"/>
  <c r="F659" i="3"/>
  <c r="F675" i="3"/>
  <c r="F691" i="3"/>
  <c r="F707" i="3"/>
  <c r="F723" i="3"/>
  <c r="F739" i="3"/>
  <c r="F755" i="3"/>
  <c r="F771" i="3"/>
  <c r="F787" i="3"/>
  <c r="F803" i="3"/>
  <c r="F819" i="3"/>
  <c r="F835" i="3"/>
  <c r="F851" i="3"/>
  <c r="F867" i="3"/>
  <c r="F883" i="3"/>
  <c r="F899" i="3"/>
  <c r="F915" i="3"/>
  <c r="F931" i="3"/>
  <c r="F947" i="3"/>
  <c r="F963" i="3"/>
  <c r="F979" i="3"/>
  <c r="F995" i="3"/>
  <c r="F1011" i="3"/>
  <c r="F1027" i="3"/>
  <c r="F1043" i="3"/>
  <c r="F1059" i="3"/>
  <c r="F1075" i="3"/>
  <c r="F1091" i="3"/>
  <c r="F1107" i="3"/>
  <c r="F1123" i="3"/>
  <c r="F1139" i="3"/>
  <c r="F1155" i="3"/>
  <c r="F1171" i="3"/>
  <c r="F1187" i="3"/>
  <c r="F1203" i="3"/>
  <c r="F1219" i="3"/>
  <c r="F1235" i="3"/>
  <c r="F1251" i="3"/>
  <c r="F1267" i="3"/>
  <c r="F1283" i="3"/>
  <c r="F1299" i="3"/>
  <c r="F4" i="3"/>
  <c r="F20" i="3"/>
  <c r="F36" i="3"/>
  <c r="F52" i="3"/>
  <c r="F68" i="3"/>
  <c r="F84" i="3"/>
  <c r="F100" i="3"/>
  <c r="F116" i="3"/>
  <c r="F132" i="3"/>
  <c r="F148" i="3"/>
  <c r="F164" i="3"/>
  <c r="F180" i="3"/>
  <c r="F196" i="3"/>
  <c r="F212" i="3"/>
  <c r="F228" i="3"/>
  <c r="F244" i="3"/>
  <c r="F260" i="3"/>
  <c r="F276" i="3"/>
  <c r="F292" i="3"/>
  <c r="F308" i="3"/>
  <c r="F324" i="3"/>
  <c r="F340" i="3"/>
  <c r="F356" i="3"/>
  <c r="F372" i="3"/>
  <c r="F388" i="3"/>
  <c r="F404" i="3"/>
  <c r="F420" i="3"/>
  <c r="F436" i="3"/>
  <c r="F452" i="3"/>
  <c r="F468" i="3"/>
  <c r="F484" i="3"/>
  <c r="F500" i="3"/>
  <c r="F516" i="3"/>
  <c r="F532" i="3"/>
  <c r="F548" i="3"/>
  <c r="F564" i="3"/>
  <c r="F580" i="3"/>
  <c r="F596" i="3"/>
  <c r="F612" i="3"/>
  <c r="F628" i="3"/>
  <c r="F644" i="3"/>
  <c r="F660" i="3"/>
  <c r="F676" i="3"/>
  <c r="F692" i="3"/>
  <c r="F708" i="3"/>
  <c r="F724" i="3"/>
  <c r="F740" i="3"/>
  <c r="F756" i="3"/>
  <c r="F772" i="3"/>
  <c r="F788" i="3"/>
  <c r="F804" i="3"/>
  <c r="F820" i="3"/>
  <c r="F836" i="3"/>
  <c r="F852" i="3"/>
  <c r="F868" i="3"/>
  <c r="F884" i="3"/>
  <c r="F900" i="3"/>
  <c r="F916" i="3"/>
  <c r="F932" i="3"/>
  <c r="F948" i="3"/>
  <c r="F964" i="3"/>
  <c r="F980" i="3"/>
  <c r="F996" i="3"/>
  <c r="F1012" i="3"/>
  <c r="F1028" i="3"/>
  <c r="F1044" i="3"/>
  <c r="F1060" i="3"/>
  <c r="F1076" i="3"/>
  <c r="F1092" i="3"/>
  <c r="F1108" i="3"/>
  <c r="F1124" i="3"/>
  <c r="F1140" i="3"/>
  <c r="F1156" i="3"/>
  <c r="F1172" i="3"/>
  <c r="F1188" i="3"/>
  <c r="F1204" i="3"/>
  <c r="F1220" i="3"/>
  <c r="F1236" i="3"/>
  <c r="F1252" i="3"/>
  <c r="F1268" i="3"/>
  <c r="F1284" i="3"/>
  <c r="F1300" i="3"/>
  <c r="F1316" i="3"/>
  <c r="F5" i="3"/>
  <c r="F21" i="3"/>
  <c r="F37" i="3"/>
  <c r="F53" i="3"/>
  <c r="F69" i="3"/>
  <c r="F85" i="3"/>
  <c r="F101" i="3"/>
  <c r="F117" i="3"/>
  <c r="F133" i="3"/>
  <c r="F149" i="3"/>
  <c r="F165" i="3"/>
  <c r="F181" i="3"/>
  <c r="F197" i="3"/>
  <c r="F213" i="3"/>
  <c r="F229" i="3"/>
  <c r="F245" i="3"/>
  <c r="F261" i="3"/>
  <c r="F277" i="3"/>
  <c r="F293" i="3"/>
  <c r="F309" i="3"/>
  <c r="F325" i="3"/>
  <c r="F341" i="3"/>
  <c r="F357" i="3"/>
  <c r="F373" i="3"/>
  <c r="F389" i="3"/>
  <c r="F405" i="3"/>
  <c r="F421" i="3"/>
  <c r="F437" i="3"/>
  <c r="F453" i="3"/>
  <c r="F469" i="3"/>
  <c r="F485" i="3"/>
  <c r="F501" i="3"/>
  <c r="F517" i="3"/>
  <c r="F533" i="3"/>
  <c r="F549" i="3"/>
  <c r="F565" i="3"/>
  <c r="F581" i="3"/>
  <c r="F597" i="3"/>
  <c r="F613" i="3"/>
  <c r="F629" i="3"/>
  <c r="F645" i="3"/>
  <c r="F661" i="3"/>
  <c r="F677" i="3"/>
  <c r="F693" i="3"/>
  <c r="F709" i="3"/>
  <c r="F725" i="3"/>
  <c r="F741" i="3"/>
  <c r="F757" i="3"/>
  <c r="F773" i="3"/>
  <c r="F789" i="3"/>
  <c r="F805" i="3"/>
  <c r="F821" i="3"/>
  <c r="F837" i="3"/>
  <c r="F853" i="3"/>
  <c r="F869" i="3"/>
  <c r="F885" i="3"/>
  <c r="F901" i="3"/>
  <c r="F917" i="3"/>
  <c r="F933" i="3"/>
  <c r="F949" i="3"/>
  <c r="F965" i="3"/>
  <c r="F981" i="3"/>
  <c r="F997" i="3"/>
  <c r="F1013" i="3"/>
  <c r="F1029" i="3"/>
  <c r="F1045" i="3"/>
  <c r="F1061" i="3"/>
  <c r="F1077" i="3"/>
  <c r="F1093" i="3"/>
  <c r="F1109" i="3"/>
  <c r="F1125" i="3"/>
  <c r="F1141" i="3"/>
  <c r="F1157" i="3"/>
  <c r="F1173" i="3"/>
  <c r="F1189" i="3"/>
  <c r="F1205" i="3"/>
  <c r="F1221" i="3"/>
  <c r="F1237" i="3"/>
  <c r="F1253" i="3"/>
  <c r="F1269" i="3"/>
  <c r="F1285" i="3"/>
  <c r="F1301" i="3"/>
  <c r="F1317" i="3"/>
  <c r="F1333" i="3"/>
  <c r="F6" i="3"/>
  <c r="F22" i="3"/>
  <c r="F38" i="3"/>
  <c r="F54" i="3"/>
  <c r="F70" i="3"/>
  <c r="F86" i="3"/>
  <c r="F102" i="3"/>
  <c r="F118" i="3"/>
  <c r="F134" i="3"/>
  <c r="F150" i="3"/>
  <c r="F166" i="3"/>
  <c r="F182" i="3"/>
  <c r="F198" i="3"/>
  <c r="F214" i="3"/>
  <c r="F230" i="3"/>
  <c r="F246" i="3"/>
  <c r="F262" i="3"/>
  <c r="F278" i="3"/>
  <c r="F294" i="3"/>
  <c r="F310" i="3"/>
  <c r="F326" i="3"/>
  <c r="F342" i="3"/>
  <c r="F358" i="3"/>
  <c r="F374" i="3"/>
  <c r="F390" i="3"/>
  <c r="F406" i="3"/>
  <c r="F422" i="3"/>
  <c r="F438" i="3"/>
  <c r="F454" i="3"/>
  <c r="F470" i="3"/>
  <c r="F486" i="3"/>
  <c r="F502" i="3"/>
  <c r="F518" i="3"/>
  <c r="F534" i="3"/>
  <c r="F550" i="3"/>
  <c r="F566" i="3"/>
  <c r="F582" i="3"/>
  <c r="F598" i="3"/>
  <c r="F614" i="3"/>
  <c r="F630" i="3"/>
  <c r="F646" i="3"/>
  <c r="F662" i="3"/>
  <c r="F678" i="3"/>
  <c r="F694" i="3"/>
  <c r="F710" i="3"/>
  <c r="F726" i="3"/>
  <c r="F742" i="3"/>
  <c r="F758" i="3"/>
  <c r="F774" i="3"/>
  <c r="F790" i="3"/>
  <c r="F806" i="3"/>
  <c r="F822" i="3"/>
  <c r="F838" i="3"/>
  <c r="F854" i="3"/>
  <c r="F870" i="3"/>
  <c r="F886" i="3"/>
  <c r="F902" i="3"/>
  <c r="F918" i="3"/>
  <c r="F934" i="3"/>
  <c r="F950" i="3"/>
  <c r="F966" i="3"/>
  <c r="F982" i="3"/>
  <c r="F998" i="3"/>
  <c r="F1014" i="3"/>
  <c r="F1030" i="3"/>
  <c r="F1046" i="3"/>
  <c r="F1062" i="3"/>
  <c r="F1078" i="3"/>
  <c r="F1094" i="3"/>
  <c r="F1110" i="3"/>
  <c r="F1126" i="3"/>
  <c r="F1142" i="3"/>
  <c r="F1158" i="3"/>
  <c r="F1174" i="3"/>
  <c r="F1190" i="3"/>
  <c r="F1206" i="3"/>
  <c r="F1222" i="3"/>
  <c r="F1238" i="3"/>
  <c r="F1254" i="3"/>
  <c r="F1270" i="3"/>
  <c r="F1286" i="3"/>
  <c r="F247" i="3"/>
  <c r="F503" i="3"/>
  <c r="F759" i="3"/>
  <c r="F1015" i="3"/>
  <c r="F1260" i="3"/>
  <c r="F1309" i="3"/>
  <c r="F1331" i="3"/>
  <c r="F1348" i="3"/>
  <c r="F1364" i="3"/>
  <c r="F1380" i="3"/>
  <c r="F1396" i="3"/>
  <c r="F1412" i="3"/>
  <c r="F7" i="3"/>
  <c r="F263" i="3"/>
  <c r="F519" i="3"/>
  <c r="F775" i="3"/>
  <c r="F1031" i="3"/>
  <c r="F1265" i="3"/>
  <c r="F1310" i="3"/>
  <c r="F1332" i="3"/>
  <c r="F1349" i="3"/>
  <c r="F1365" i="3"/>
  <c r="F1381" i="3"/>
  <c r="F1397" i="3"/>
  <c r="F1413" i="3"/>
  <c r="F1429" i="3"/>
  <c r="F1445" i="3"/>
  <c r="F1461" i="3"/>
  <c r="F1477" i="3"/>
  <c r="F1493" i="3"/>
  <c r="F1509" i="3"/>
  <c r="F1525" i="3"/>
  <c r="F1541" i="3"/>
  <c r="F1557" i="3"/>
  <c r="F1573" i="3"/>
  <c r="F1589" i="3"/>
  <c r="F1605" i="3"/>
  <c r="F1621" i="3"/>
  <c r="F1637" i="3"/>
  <c r="F1653" i="3"/>
  <c r="F1669" i="3"/>
  <c r="F1685" i="3"/>
  <c r="F1701" i="3"/>
  <c r="F1717" i="3"/>
  <c r="F1733" i="3"/>
  <c r="F1749" i="3"/>
  <c r="F1765" i="3"/>
  <c r="F1781" i="3"/>
  <c r="F1797" i="3"/>
  <c r="F1813" i="3"/>
  <c r="F1829" i="3"/>
  <c r="F1845" i="3"/>
  <c r="F1861" i="3"/>
  <c r="F1877" i="3"/>
  <c r="F1893" i="3"/>
  <c r="F1909" i="3"/>
  <c r="F1925" i="3"/>
  <c r="F1941" i="3"/>
  <c r="F1957" i="3"/>
  <c r="F1973" i="3"/>
  <c r="F1989" i="3"/>
  <c r="F2005" i="3"/>
  <c r="F2021" i="3"/>
  <c r="F2037" i="3"/>
  <c r="F2053" i="3"/>
  <c r="F2069" i="3"/>
  <c r="F2085" i="3"/>
  <c r="F2101" i="3"/>
  <c r="F2117" i="3"/>
  <c r="F2133" i="3"/>
  <c r="F2149" i="3"/>
  <c r="F2165" i="3"/>
  <c r="F2181" i="3"/>
  <c r="F2197" i="3"/>
  <c r="F2213" i="3"/>
  <c r="F2229" i="3"/>
  <c r="F2245" i="3"/>
  <c r="F2261" i="3"/>
  <c r="F2277" i="3"/>
  <c r="F2293" i="3"/>
  <c r="F2309" i="3"/>
  <c r="F2325" i="3"/>
  <c r="F2341" i="3"/>
  <c r="F2357" i="3"/>
  <c r="F2373" i="3"/>
  <c r="F2389" i="3"/>
  <c r="F2405" i="3"/>
  <c r="F2421" i="3"/>
  <c r="F2437" i="3"/>
  <c r="F2453" i="3"/>
  <c r="F2469" i="3"/>
  <c r="F2485" i="3"/>
  <c r="F23" i="3"/>
  <c r="F279" i="3"/>
  <c r="F535" i="3"/>
  <c r="F791" i="3"/>
  <c r="F1047" i="3"/>
  <c r="F1271" i="3"/>
  <c r="F1311" i="3"/>
  <c r="F1334" i="3"/>
  <c r="F1350" i="3"/>
  <c r="F1366" i="3"/>
  <c r="F1382" i="3"/>
  <c r="F1398" i="3"/>
  <c r="F1414" i="3"/>
  <c r="F1430" i="3"/>
  <c r="F1446" i="3"/>
  <c r="F1462" i="3"/>
  <c r="F1478" i="3"/>
  <c r="F1494" i="3"/>
  <c r="F1510" i="3"/>
  <c r="F1526" i="3"/>
  <c r="F1542" i="3"/>
  <c r="F1558" i="3"/>
  <c r="F1574" i="3"/>
  <c r="F1590" i="3"/>
  <c r="F1606" i="3"/>
  <c r="F1622" i="3"/>
  <c r="F1638" i="3"/>
  <c r="F1654" i="3"/>
  <c r="F1670" i="3"/>
  <c r="F1686" i="3"/>
  <c r="F1702" i="3"/>
  <c r="F1718" i="3"/>
  <c r="F1734" i="3"/>
  <c r="F1750" i="3"/>
  <c r="F1766" i="3"/>
  <c r="F1782" i="3"/>
  <c r="F1798" i="3"/>
  <c r="F1814" i="3"/>
  <c r="F1830" i="3"/>
  <c r="F1846" i="3"/>
  <c r="F1862" i="3"/>
  <c r="F1878" i="3"/>
  <c r="F1894" i="3"/>
  <c r="F1910" i="3"/>
  <c r="F1926" i="3"/>
  <c r="F1942" i="3"/>
  <c r="F1958" i="3"/>
  <c r="F1974" i="3"/>
  <c r="F1990" i="3"/>
  <c r="F2006" i="3"/>
  <c r="F2022" i="3"/>
  <c r="F2038" i="3"/>
  <c r="F2054" i="3"/>
  <c r="F2070" i="3"/>
  <c r="F2086" i="3"/>
  <c r="F2102" i="3"/>
  <c r="F2118" i="3"/>
  <c r="F2134" i="3"/>
  <c r="F2150" i="3"/>
  <c r="F2166" i="3"/>
  <c r="F2182" i="3"/>
  <c r="F2198" i="3"/>
  <c r="F2214" i="3"/>
  <c r="F2230" i="3"/>
  <c r="F2246" i="3"/>
  <c r="F2262" i="3"/>
  <c r="F2278" i="3"/>
  <c r="F2294" i="3"/>
  <c r="F2310" i="3"/>
  <c r="F2326" i="3"/>
  <c r="F2342" i="3"/>
  <c r="F2358" i="3"/>
  <c r="F2374" i="3"/>
  <c r="F2390" i="3"/>
  <c r="F2406" i="3"/>
  <c r="F2422" i="3"/>
  <c r="F2438" i="3"/>
  <c r="F2454" i="3"/>
  <c r="F2470" i="3"/>
  <c r="F2486" i="3"/>
  <c r="F2502" i="3"/>
  <c r="F2518" i="3"/>
  <c r="F2534" i="3"/>
  <c r="F39" i="3"/>
  <c r="F295" i="3"/>
  <c r="F551" i="3"/>
  <c r="F807" i="3"/>
  <c r="F1063" i="3"/>
  <c r="F1276" i="3"/>
  <c r="F1313" i="3"/>
  <c r="F1335" i="3"/>
  <c r="F1351" i="3"/>
  <c r="F1367" i="3"/>
  <c r="F1383" i="3"/>
  <c r="F1399" i="3"/>
  <c r="F1415" i="3"/>
  <c r="F1431" i="3"/>
  <c r="F1447" i="3"/>
  <c r="F1463" i="3"/>
  <c r="F1479" i="3"/>
  <c r="F1495" i="3"/>
  <c r="F1511" i="3"/>
  <c r="F1527" i="3"/>
  <c r="F1543" i="3"/>
  <c r="F1559" i="3"/>
  <c r="F1575" i="3"/>
  <c r="F1591" i="3"/>
  <c r="F1607" i="3"/>
  <c r="F1623" i="3"/>
  <c r="F1639" i="3"/>
  <c r="F1655" i="3"/>
  <c r="F1671" i="3"/>
  <c r="F1687" i="3"/>
  <c r="F1703" i="3"/>
  <c r="F1719" i="3"/>
  <c r="F1735" i="3"/>
  <c r="F1751" i="3"/>
  <c r="F1767" i="3"/>
  <c r="F1783" i="3"/>
  <c r="F1799" i="3"/>
  <c r="F1815" i="3"/>
  <c r="F1831" i="3"/>
  <c r="F1847" i="3"/>
  <c r="F1863" i="3"/>
  <c r="F1879" i="3"/>
  <c r="F1895" i="3"/>
  <c r="F1911" i="3"/>
  <c r="F1927" i="3"/>
  <c r="F1943" i="3"/>
  <c r="F1959" i="3"/>
  <c r="F1975" i="3"/>
  <c r="F1991" i="3"/>
  <c r="F2007" i="3"/>
  <c r="F2023" i="3"/>
  <c r="F2039" i="3"/>
  <c r="F2055" i="3"/>
  <c r="F2071" i="3"/>
  <c r="F2087" i="3"/>
  <c r="F2103" i="3"/>
  <c r="F2119" i="3"/>
  <c r="F2135" i="3"/>
  <c r="F2151" i="3"/>
  <c r="F2167" i="3"/>
  <c r="F2183" i="3"/>
  <c r="F2199" i="3"/>
  <c r="F2215" i="3"/>
  <c r="F2231" i="3"/>
  <c r="F2247" i="3"/>
  <c r="F2263" i="3"/>
  <c r="F2279" i="3"/>
  <c r="F2295" i="3"/>
  <c r="F2311" i="3"/>
  <c r="F2327" i="3"/>
  <c r="F2343" i="3"/>
  <c r="F2359" i="3"/>
  <c r="F2375" i="3"/>
  <c r="F2391" i="3"/>
  <c r="F2407" i="3"/>
  <c r="F2423" i="3"/>
  <c r="F2439" i="3"/>
  <c r="F2455" i="3"/>
  <c r="F2471" i="3"/>
  <c r="F2487" i="3"/>
  <c r="F2503" i="3"/>
  <c r="F2519" i="3"/>
  <c r="F2535" i="3"/>
  <c r="F2551" i="3"/>
  <c r="F2567" i="3"/>
  <c r="F2583" i="3"/>
  <c r="F55" i="3"/>
  <c r="F311" i="3"/>
  <c r="F567" i="3"/>
  <c r="F823" i="3"/>
  <c r="F1079" i="3"/>
  <c r="F1279" i="3"/>
  <c r="F1315" i="3"/>
  <c r="F1336" i="3"/>
  <c r="F1352" i="3"/>
  <c r="F1368" i="3"/>
  <c r="F1384" i="3"/>
  <c r="F1400" i="3"/>
  <c r="F1416" i="3"/>
  <c r="F1432" i="3"/>
  <c r="F1448" i="3"/>
  <c r="F1464" i="3"/>
  <c r="F1480" i="3"/>
  <c r="F1496" i="3"/>
  <c r="F1512" i="3"/>
  <c r="F1528" i="3"/>
  <c r="F1544" i="3"/>
  <c r="F1560" i="3"/>
  <c r="F1576" i="3"/>
  <c r="F1592" i="3"/>
  <c r="F1608" i="3"/>
  <c r="F1624" i="3"/>
  <c r="F1640" i="3"/>
  <c r="F1656" i="3"/>
  <c r="F1672" i="3"/>
  <c r="F1688" i="3"/>
  <c r="F1704" i="3"/>
  <c r="F1720" i="3"/>
  <c r="F1736" i="3"/>
  <c r="F1752" i="3"/>
  <c r="F1768" i="3"/>
  <c r="F1784" i="3"/>
  <c r="F1800" i="3"/>
  <c r="F1816" i="3"/>
  <c r="F1832" i="3"/>
  <c r="F1848" i="3"/>
  <c r="F1864" i="3"/>
  <c r="F1880" i="3"/>
  <c r="F1896" i="3"/>
  <c r="F1912" i="3"/>
  <c r="F1928" i="3"/>
  <c r="F1944" i="3"/>
  <c r="F1960" i="3"/>
  <c r="F1976" i="3"/>
  <c r="F1992" i="3"/>
  <c r="F2008" i="3"/>
  <c r="F2024" i="3"/>
  <c r="F2040" i="3"/>
  <c r="F2056" i="3"/>
  <c r="F2072" i="3"/>
  <c r="F2088" i="3"/>
  <c r="F2104" i="3"/>
  <c r="F2120" i="3"/>
  <c r="F2136" i="3"/>
  <c r="F2152" i="3"/>
  <c r="F2168" i="3"/>
  <c r="F2184" i="3"/>
  <c r="F2200" i="3"/>
  <c r="F2216" i="3"/>
  <c r="F2232" i="3"/>
  <c r="F2248" i="3"/>
  <c r="F2264" i="3"/>
  <c r="F2280" i="3"/>
  <c r="F2296" i="3"/>
  <c r="F2312" i="3"/>
  <c r="F2328" i="3"/>
  <c r="F71" i="3"/>
  <c r="F327" i="3"/>
  <c r="F583" i="3"/>
  <c r="F839" i="3"/>
  <c r="F1095" i="3"/>
  <c r="F1281" i="3"/>
  <c r="F1318" i="3"/>
  <c r="F1337" i="3"/>
  <c r="F1353" i="3"/>
  <c r="F1369" i="3"/>
  <c r="F1385" i="3"/>
  <c r="F1401" i="3"/>
  <c r="F1417" i="3"/>
  <c r="F1433" i="3"/>
  <c r="F1449" i="3"/>
  <c r="F1465" i="3"/>
  <c r="F1481" i="3"/>
  <c r="F1497" i="3"/>
  <c r="F1513" i="3"/>
  <c r="F1529" i="3"/>
  <c r="F1545" i="3"/>
  <c r="F1561" i="3"/>
  <c r="F1577" i="3"/>
  <c r="F1593" i="3"/>
  <c r="F1609" i="3"/>
  <c r="F1625" i="3"/>
  <c r="F1641" i="3"/>
  <c r="F1657" i="3"/>
  <c r="F1673" i="3"/>
  <c r="F1689" i="3"/>
  <c r="F1705" i="3"/>
  <c r="F1721" i="3"/>
  <c r="F1737" i="3"/>
  <c r="F1753" i="3"/>
  <c r="F1769" i="3"/>
  <c r="F1785" i="3"/>
  <c r="F1801" i="3"/>
  <c r="F1817" i="3"/>
  <c r="F1833" i="3"/>
  <c r="F1849" i="3"/>
  <c r="F1865" i="3"/>
  <c r="F1881" i="3"/>
  <c r="F1897" i="3"/>
  <c r="F1913" i="3"/>
  <c r="F1929" i="3"/>
  <c r="F1945" i="3"/>
  <c r="F1961" i="3"/>
  <c r="F1977" i="3"/>
  <c r="F1993" i="3"/>
  <c r="F2009" i="3"/>
  <c r="F2025" i="3"/>
  <c r="F2041" i="3"/>
  <c r="F2057" i="3"/>
  <c r="F2073" i="3"/>
  <c r="F2089" i="3"/>
  <c r="F2105" i="3"/>
  <c r="F2121" i="3"/>
  <c r="F2137" i="3"/>
  <c r="F2153" i="3"/>
  <c r="F2169" i="3"/>
  <c r="F2185" i="3"/>
  <c r="F2201" i="3"/>
  <c r="F2217" i="3"/>
  <c r="F2233" i="3"/>
  <c r="F2249" i="3"/>
  <c r="F2265" i="3"/>
  <c r="F2281" i="3"/>
  <c r="F2297" i="3"/>
  <c r="F2313" i="3"/>
  <c r="F2329" i="3"/>
  <c r="F2345" i="3"/>
  <c r="F2361" i="3"/>
  <c r="F2377" i="3"/>
  <c r="F2393" i="3"/>
  <c r="F2409" i="3"/>
  <c r="F2425" i="3"/>
  <c r="F2441" i="3"/>
  <c r="F2457" i="3"/>
  <c r="F2473" i="3"/>
  <c r="F2489" i="3"/>
  <c r="F2505" i="3"/>
  <c r="F2521" i="3"/>
  <c r="F2537" i="3"/>
  <c r="F87" i="3"/>
  <c r="F343" i="3"/>
  <c r="F599" i="3"/>
  <c r="F855" i="3"/>
  <c r="F1111" i="3"/>
  <c r="F1287" i="3"/>
  <c r="F1319" i="3"/>
  <c r="F1338" i="3"/>
  <c r="F1354" i="3"/>
  <c r="F1370" i="3"/>
  <c r="F1386" i="3"/>
  <c r="F1402" i="3"/>
  <c r="F1418" i="3"/>
  <c r="F1434" i="3"/>
  <c r="F1450" i="3"/>
  <c r="F1466" i="3"/>
  <c r="F1482" i="3"/>
  <c r="F1498" i="3"/>
  <c r="F1514" i="3"/>
  <c r="F1530" i="3"/>
  <c r="F1546" i="3"/>
  <c r="F1562" i="3"/>
  <c r="F1578" i="3"/>
  <c r="F1594" i="3"/>
  <c r="F1610" i="3"/>
  <c r="F1626" i="3"/>
  <c r="F1642" i="3"/>
  <c r="F1658" i="3"/>
  <c r="F1674" i="3"/>
  <c r="F1690" i="3"/>
  <c r="F1706" i="3"/>
  <c r="F1722" i="3"/>
  <c r="F1738" i="3"/>
  <c r="F1754" i="3"/>
  <c r="F1770" i="3"/>
  <c r="F1786" i="3"/>
  <c r="F1802" i="3"/>
  <c r="F1818" i="3"/>
  <c r="F1834" i="3"/>
  <c r="F1850" i="3"/>
  <c r="F1866" i="3"/>
  <c r="F1882" i="3"/>
  <c r="F1898" i="3"/>
  <c r="F1914" i="3"/>
  <c r="F1930" i="3"/>
  <c r="F1946" i="3"/>
  <c r="F1962" i="3"/>
  <c r="F1978" i="3"/>
  <c r="F1994" i="3"/>
  <c r="F2010" i="3"/>
  <c r="F2026" i="3"/>
  <c r="F2042" i="3"/>
  <c r="F2058" i="3"/>
  <c r="F2074" i="3"/>
  <c r="F2090" i="3"/>
  <c r="F2106" i="3"/>
  <c r="F2122" i="3"/>
  <c r="F2138" i="3"/>
  <c r="F2154" i="3"/>
  <c r="F2170" i="3"/>
  <c r="F2186" i="3"/>
  <c r="F2202" i="3"/>
  <c r="F2218" i="3"/>
  <c r="F2234" i="3"/>
  <c r="F2250" i="3"/>
  <c r="F2266" i="3"/>
  <c r="F2282" i="3"/>
  <c r="F2298" i="3"/>
  <c r="F2314" i="3"/>
  <c r="F2330" i="3"/>
  <c r="F2346" i="3"/>
  <c r="F103" i="3"/>
  <c r="F359" i="3"/>
  <c r="F615" i="3"/>
  <c r="F871" i="3"/>
  <c r="F1127" i="3"/>
  <c r="F1289" i="3"/>
  <c r="F1320" i="3"/>
  <c r="F1339" i="3"/>
  <c r="F1355" i="3"/>
  <c r="F1371" i="3"/>
  <c r="F1387" i="3"/>
  <c r="F1403" i="3"/>
  <c r="F1419" i="3"/>
  <c r="F1435" i="3"/>
  <c r="F1451" i="3"/>
  <c r="F1467" i="3"/>
  <c r="F1483" i="3"/>
  <c r="F1499" i="3"/>
  <c r="F1515" i="3"/>
  <c r="F1531" i="3"/>
  <c r="F1547" i="3"/>
  <c r="F1563" i="3"/>
  <c r="F1579" i="3"/>
  <c r="F1595" i="3"/>
  <c r="F1611" i="3"/>
  <c r="F1627" i="3"/>
  <c r="F1643" i="3"/>
  <c r="F1659" i="3"/>
  <c r="F1675" i="3"/>
  <c r="F1691" i="3"/>
  <c r="F1707" i="3"/>
  <c r="F1723" i="3"/>
  <c r="F1739" i="3"/>
  <c r="F1755" i="3"/>
  <c r="F1771" i="3"/>
  <c r="F1787" i="3"/>
  <c r="F1803" i="3"/>
  <c r="F1819" i="3"/>
  <c r="F1835" i="3"/>
  <c r="F1851" i="3"/>
  <c r="F1867" i="3"/>
  <c r="F1883" i="3"/>
  <c r="F1899" i="3"/>
  <c r="F1915" i="3"/>
  <c r="F1931" i="3"/>
  <c r="F1947" i="3"/>
  <c r="F1963" i="3"/>
  <c r="F1979" i="3"/>
  <c r="F1995" i="3"/>
  <c r="F2011" i="3"/>
  <c r="F2027" i="3"/>
  <c r="F2043" i="3"/>
  <c r="F2059" i="3"/>
  <c r="F2075" i="3"/>
  <c r="F2091" i="3"/>
  <c r="F2107" i="3"/>
  <c r="F2123" i="3"/>
  <c r="F2139" i="3"/>
  <c r="F2155" i="3"/>
  <c r="F2171" i="3"/>
  <c r="F2187" i="3"/>
  <c r="F2203" i="3"/>
  <c r="F2219" i="3"/>
  <c r="F2235" i="3"/>
  <c r="F2251" i="3"/>
  <c r="F2267" i="3"/>
  <c r="F2283" i="3"/>
  <c r="F2299" i="3"/>
  <c r="F2315" i="3"/>
  <c r="F2331" i="3"/>
  <c r="F2347" i="3"/>
  <c r="F2363" i="3"/>
  <c r="F2379" i="3"/>
  <c r="F2395" i="3"/>
  <c r="F2411" i="3"/>
  <c r="F2427" i="3"/>
  <c r="F2443" i="3"/>
  <c r="F2459" i="3"/>
  <c r="F2475" i="3"/>
  <c r="F2491" i="3"/>
  <c r="F2507" i="3"/>
  <c r="F2523" i="3"/>
  <c r="F119" i="3"/>
  <c r="F375" i="3"/>
  <c r="F631" i="3"/>
  <c r="F887" i="3"/>
  <c r="F1143" i="3"/>
  <c r="F1292" i="3"/>
  <c r="F1321" i="3"/>
  <c r="F1340" i="3"/>
  <c r="F1356" i="3"/>
  <c r="F1372" i="3"/>
  <c r="F1388" i="3"/>
  <c r="F1404" i="3"/>
  <c r="F1420" i="3"/>
  <c r="F1436" i="3"/>
  <c r="F1452" i="3"/>
  <c r="F1468" i="3"/>
  <c r="F1484" i="3"/>
  <c r="F1500" i="3"/>
  <c r="F1516" i="3"/>
  <c r="F1532" i="3"/>
  <c r="F1548" i="3"/>
  <c r="F1564" i="3"/>
  <c r="F1580" i="3"/>
  <c r="F1596" i="3"/>
  <c r="F1612" i="3"/>
  <c r="F1628" i="3"/>
  <c r="F1644" i="3"/>
  <c r="F1660" i="3"/>
  <c r="F1676" i="3"/>
  <c r="F1692" i="3"/>
  <c r="F1708" i="3"/>
  <c r="F1724" i="3"/>
  <c r="F1740" i="3"/>
  <c r="F1756" i="3"/>
  <c r="F1772" i="3"/>
  <c r="F1788" i="3"/>
  <c r="F1804" i="3"/>
  <c r="F1820" i="3"/>
  <c r="F1836" i="3"/>
  <c r="F1852" i="3"/>
  <c r="F1868" i="3"/>
  <c r="F1884" i="3"/>
  <c r="F1900" i="3"/>
  <c r="F1916" i="3"/>
  <c r="F1932" i="3"/>
  <c r="F1948" i="3"/>
  <c r="F1964" i="3"/>
  <c r="F1980" i="3"/>
  <c r="F1996" i="3"/>
  <c r="F2012" i="3"/>
  <c r="F2028" i="3"/>
  <c r="F2044" i="3"/>
  <c r="F2060" i="3"/>
  <c r="F2076" i="3"/>
  <c r="F2092" i="3"/>
  <c r="F2108" i="3"/>
  <c r="F2124" i="3"/>
  <c r="F2140" i="3"/>
  <c r="F2156" i="3"/>
  <c r="F2172" i="3"/>
  <c r="F2188" i="3"/>
  <c r="F2204" i="3"/>
  <c r="F2220" i="3"/>
  <c r="F2236" i="3"/>
  <c r="F2252" i="3"/>
  <c r="F2268" i="3"/>
  <c r="F2284" i="3"/>
  <c r="F2300" i="3"/>
  <c r="F2316" i="3"/>
  <c r="F2332" i="3"/>
  <c r="F2348" i="3"/>
  <c r="F2364" i="3"/>
  <c r="F2380" i="3"/>
  <c r="F2396" i="3"/>
  <c r="F2412" i="3"/>
  <c r="F2428" i="3"/>
  <c r="F2444" i="3"/>
  <c r="F2460" i="3"/>
  <c r="F2476" i="3"/>
  <c r="F2492" i="3"/>
  <c r="F2508" i="3"/>
  <c r="F2524" i="3"/>
  <c r="F2540" i="3"/>
  <c r="F2556" i="3"/>
  <c r="F2572" i="3"/>
  <c r="F135" i="3"/>
  <c r="F391" i="3"/>
  <c r="F647" i="3"/>
  <c r="F903" i="3"/>
  <c r="F1159" i="3"/>
  <c r="F1294" i="3"/>
  <c r="F1322" i="3"/>
  <c r="F1341" i="3"/>
  <c r="F1357" i="3"/>
  <c r="F1373" i="3"/>
  <c r="F1389" i="3"/>
  <c r="F1405" i="3"/>
  <c r="F1421" i="3"/>
  <c r="F1437" i="3"/>
  <c r="F1453" i="3"/>
  <c r="F1469" i="3"/>
  <c r="F1485" i="3"/>
  <c r="F1501" i="3"/>
  <c r="F1517" i="3"/>
  <c r="F1533" i="3"/>
  <c r="F1549" i="3"/>
  <c r="F1565" i="3"/>
  <c r="F1581" i="3"/>
  <c r="F1597" i="3"/>
  <c r="F1613" i="3"/>
  <c r="F1629" i="3"/>
  <c r="F1645" i="3"/>
  <c r="F1661" i="3"/>
  <c r="F1677" i="3"/>
  <c r="F1693" i="3"/>
  <c r="F1709" i="3"/>
  <c r="F1725" i="3"/>
  <c r="F1741" i="3"/>
  <c r="F1757" i="3"/>
  <c r="F1773" i="3"/>
  <c r="F1789" i="3"/>
  <c r="F1805" i="3"/>
  <c r="F1821" i="3"/>
  <c r="F1837" i="3"/>
  <c r="F1853" i="3"/>
  <c r="F1869" i="3"/>
  <c r="F1885" i="3"/>
  <c r="F1901" i="3"/>
  <c r="F1917" i="3"/>
  <c r="F1933" i="3"/>
  <c r="F1949" i="3"/>
  <c r="F1965" i="3"/>
  <c r="F1981" i="3"/>
  <c r="F1997" i="3"/>
  <c r="F2013" i="3"/>
  <c r="F2029" i="3"/>
  <c r="F2045" i="3"/>
  <c r="F2061" i="3"/>
  <c r="F2077" i="3"/>
  <c r="F2093" i="3"/>
  <c r="F2109" i="3"/>
  <c r="F2125" i="3"/>
  <c r="F2141" i="3"/>
  <c r="F2157" i="3"/>
  <c r="F2173" i="3"/>
  <c r="F2189" i="3"/>
  <c r="F2205" i="3"/>
  <c r="F2221" i="3"/>
  <c r="F2237" i="3"/>
  <c r="F2253" i="3"/>
  <c r="F2269" i="3"/>
  <c r="F2285" i="3"/>
  <c r="F2301" i="3"/>
  <c r="F2317" i="3"/>
  <c r="F2333" i="3"/>
  <c r="F151" i="3"/>
  <c r="F407" i="3"/>
  <c r="F663" i="3"/>
  <c r="F919" i="3"/>
  <c r="F1175" i="3"/>
  <c r="F1295" i="3"/>
  <c r="F1324" i="3"/>
  <c r="F1342" i="3"/>
  <c r="F1358" i="3"/>
  <c r="F1374" i="3"/>
  <c r="F1390" i="3"/>
  <c r="F1406" i="3"/>
  <c r="F1422" i="3"/>
  <c r="F1438" i="3"/>
  <c r="F1454" i="3"/>
  <c r="F1470" i="3"/>
  <c r="F1486" i="3"/>
  <c r="F1502" i="3"/>
  <c r="F1518" i="3"/>
  <c r="F1534" i="3"/>
  <c r="F1550" i="3"/>
  <c r="F1566" i="3"/>
  <c r="F1582" i="3"/>
  <c r="F1598" i="3"/>
  <c r="F1614" i="3"/>
  <c r="F1630" i="3"/>
  <c r="F1646" i="3"/>
  <c r="F1662" i="3"/>
  <c r="F1678" i="3"/>
  <c r="F1694" i="3"/>
  <c r="F1710" i="3"/>
  <c r="F1726" i="3"/>
  <c r="F1742" i="3"/>
  <c r="F1758" i="3"/>
  <c r="F1774" i="3"/>
  <c r="F1790" i="3"/>
  <c r="F1806" i="3"/>
  <c r="F1822" i="3"/>
  <c r="F1838" i="3"/>
  <c r="F1854" i="3"/>
  <c r="F1870" i="3"/>
  <c r="F1886" i="3"/>
  <c r="F1902" i="3"/>
  <c r="F1918" i="3"/>
  <c r="F1934" i="3"/>
  <c r="F1950" i="3"/>
  <c r="F1966" i="3"/>
  <c r="F1982" i="3"/>
  <c r="F1998" i="3"/>
  <c r="F2014" i="3"/>
  <c r="F2030" i="3"/>
  <c r="F2046" i="3"/>
  <c r="F2062" i="3"/>
  <c r="F2078" i="3"/>
  <c r="F2094" i="3"/>
  <c r="F2110" i="3"/>
  <c r="F2126" i="3"/>
  <c r="F2142" i="3"/>
  <c r="F2158" i="3"/>
  <c r="F2174" i="3"/>
  <c r="F2190" i="3"/>
  <c r="F2206" i="3"/>
  <c r="F2222" i="3"/>
  <c r="F2238" i="3"/>
  <c r="F2254" i="3"/>
  <c r="F2270" i="3"/>
  <c r="F2286" i="3"/>
  <c r="F2302" i="3"/>
  <c r="F2318" i="3"/>
  <c r="F2334" i="3"/>
  <c r="F2350" i="3"/>
  <c r="F2366" i="3"/>
  <c r="F2382" i="3"/>
  <c r="F2398" i="3"/>
  <c r="F2414" i="3"/>
  <c r="F2430" i="3"/>
  <c r="F2446" i="3"/>
  <c r="F2462" i="3"/>
  <c r="F2478" i="3"/>
  <c r="F2494" i="3"/>
  <c r="F2510" i="3"/>
  <c r="F2526" i="3"/>
  <c r="F2542" i="3"/>
  <c r="F199" i="3"/>
  <c r="F455" i="3"/>
  <c r="F711" i="3"/>
  <c r="F967" i="3"/>
  <c r="F1223" i="3"/>
  <c r="F1303" i="3"/>
  <c r="F1327" i="3"/>
  <c r="F1345" i="3"/>
  <c r="F1361" i="3"/>
  <c r="F1377" i="3"/>
  <c r="F1393" i="3"/>
  <c r="F1409" i="3"/>
  <c r="F1425" i="3"/>
  <c r="F1441" i="3"/>
  <c r="F1457" i="3"/>
  <c r="F1473" i="3"/>
  <c r="F1489" i="3"/>
  <c r="F1505" i="3"/>
  <c r="F1521" i="3"/>
  <c r="F1537" i="3"/>
  <c r="F1553" i="3"/>
  <c r="F1569" i="3"/>
  <c r="F1585" i="3"/>
  <c r="F1601" i="3"/>
  <c r="F1617" i="3"/>
  <c r="F1633" i="3"/>
  <c r="F1649" i="3"/>
  <c r="F1665" i="3"/>
  <c r="F1681" i="3"/>
  <c r="F1697" i="3"/>
  <c r="F1713" i="3"/>
  <c r="F1729" i="3"/>
  <c r="F1745" i="3"/>
  <c r="F1761" i="3"/>
  <c r="F1777" i="3"/>
  <c r="F1793" i="3"/>
  <c r="F1809" i="3"/>
  <c r="F1825" i="3"/>
  <c r="F1841" i="3"/>
  <c r="F1857" i="3"/>
  <c r="F1873" i="3"/>
  <c r="F1889" i="3"/>
  <c r="F1905" i="3"/>
  <c r="F1921" i="3"/>
  <c r="F1937" i="3"/>
  <c r="F1953" i="3"/>
  <c r="F1969" i="3"/>
  <c r="F1985" i="3"/>
  <c r="F2001" i="3"/>
  <c r="F2017" i="3"/>
  <c r="F2033" i="3"/>
  <c r="F2049" i="3"/>
  <c r="F2065" i="3"/>
  <c r="F2081" i="3"/>
  <c r="F2097" i="3"/>
  <c r="F2113" i="3"/>
  <c r="F2129" i="3"/>
  <c r="F2145" i="3"/>
  <c r="F2161" i="3"/>
  <c r="F2177" i="3"/>
  <c r="F2193" i="3"/>
  <c r="F2209" i="3"/>
  <c r="F2225" i="3"/>
  <c r="F2241" i="3"/>
  <c r="F2257" i="3"/>
  <c r="F2273" i="3"/>
  <c r="F2289" i="3"/>
  <c r="F2305" i="3"/>
  <c r="F2321" i="3"/>
  <c r="F2337" i="3"/>
  <c r="F2353" i="3"/>
  <c r="F2369" i="3"/>
  <c r="F2385" i="3"/>
  <c r="F2401" i="3"/>
  <c r="F2417" i="3"/>
  <c r="F2433" i="3"/>
  <c r="F2449" i="3"/>
  <c r="F2465" i="3"/>
  <c r="F2481" i="3"/>
  <c r="F2497" i="3"/>
  <c r="F2513" i="3"/>
  <c r="F215" i="3"/>
  <c r="F471" i="3"/>
  <c r="F727" i="3"/>
  <c r="F983" i="3"/>
  <c r="F1239" i="3"/>
  <c r="F1305" i="3"/>
  <c r="F1328" i="3"/>
  <c r="F1346" i="3"/>
  <c r="F1362" i="3"/>
  <c r="F1378" i="3"/>
  <c r="F1394" i="3"/>
  <c r="F1410" i="3"/>
  <c r="F1426" i="3"/>
  <c r="F1442" i="3"/>
  <c r="F1458" i="3"/>
  <c r="F1474" i="3"/>
  <c r="F1490" i="3"/>
  <c r="F1506" i="3"/>
  <c r="F1522" i="3"/>
  <c r="F1538" i="3"/>
  <c r="F1554" i="3"/>
  <c r="F1570" i="3"/>
  <c r="F1586" i="3"/>
  <c r="F1602" i="3"/>
  <c r="F1618" i="3"/>
  <c r="F1634" i="3"/>
  <c r="F1650" i="3"/>
  <c r="F1666" i="3"/>
  <c r="F1682" i="3"/>
  <c r="F1698" i="3"/>
  <c r="F1714" i="3"/>
  <c r="F1730" i="3"/>
  <c r="F1746" i="3"/>
  <c r="F1762" i="3"/>
  <c r="F1778" i="3"/>
  <c r="F1794" i="3"/>
  <c r="F1810" i="3"/>
  <c r="F1826" i="3"/>
  <c r="F1842" i="3"/>
  <c r="F1858" i="3"/>
  <c r="F1874" i="3"/>
  <c r="F1890" i="3"/>
  <c r="F1906" i="3"/>
  <c r="F1922" i="3"/>
  <c r="F1938" i="3"/>
  <c r="F1954" i="3"/>
  <c r="F1970" i="3"/>
  <c r="F1986" i="3"/>
  <c r="F2002" i="3"/>
  <c r="F2018" i="3"/>
  <c r="F2034" i="3"/>
  <c r="F2050" i="3"/>
  <c r="F2066" i="3"/>
  <c r="F2082" i="3"/>
  <c r="F2098" i="3"/>
  <c r="F2114" i="3"/>
  <c r="F2130" i="3"/>
  <c r="F2146" i="3"/>
  <c r="F2162" i="3"/>
  <c r="F2178" i="3"/>
  <c r="F2194" i="3"/>
  <c r="F2210" i="3"/>
  <c r="F2226" i="3"/>
  <c r="F2242" i="3"/>
  <c r="F2258" i="3"/>
  <c r="F2274" i="3"/>
  <c r="F2290" i="3"/>
  <c r="F2306" i="3"/>
  <c r="F2322" i="3"/>
  <c r="F2338" i="3"/>
  <c r="F2354" i="3"/>
  <c r="F2370" i="3"/>
  <c r="F2386" i="3"/>
  <c r="F2402" i="3"/>
  <c r="F2418" i="3"/>
  <c r="F2434" i="3"/>
  <c r="F2450" i="3"/>
  <c r="F2466" i="3"/>
  <c r="F2482" i="3"/>
  <c r="F2498" i="3"/>
  <c r="F2514" i="3"/>
  <c r="F2530" i="3"/>
  <c r="F2546" i="3"/>
  <c r="F2562" i="3"/>
  <c r="F231" i="3"/>
  <c r="F487" i="3"/>
  <c r="F743" i="3"/>
  <c r="F999" i="3"/>
  <c r="F1255" i="3"/>
  <c r="F1308" i="3"/>
  <c r="F1329" i="3"/>
  <c r="F1347" i="3"/>
  <c r="F1363" i="3"/>
  <c r="F1379" i="3"/>
  <c r="F1395" i="3"/>
  <c r="F1411" i="3"/>
  <c r="F1427" i="3"/>
  <c r="F1443" i="3"/>
  <c r="F1459" i="3"/>
  <c r="F1475" i="3"/>
  <c r="F1491" i="3"/>
  <c r="F1507" i="3"/>
  <c r="F1523" i="3"/>
  <c r="F1539" i="3"/>
  <c r="F1555" i="3"/>
  <c r="F1571" i="3"/>
  <c r="F1587" i="3"/>
  <c r="F1603" i="3"/>
  <c r="F1619" i="3"/>
  <c r="F1635" i="3"/>
  <c r="F1651" i="3"/>
  <c r="F1667" i="3"/>
  <c r="F1683" i="3"/>
  <c r="F1699" i="3"/>
  <c r="F1715" i="3"/>
  <c r="F1731" i="3"/>
  <c r="F1747" i="3"/>
  <c r="F1763" i="3"/>
  <c r="F1779" i="3"/>
  <c r="F1795" i="3"/>
  <c r="F1811" i="3"/>
  <c r="F1827" i="3"/>
  <c r="F1843" i="3"/>
  <c r="F1859" i="3"/>
  <c r="F1875" i="3"/>
  <c r="F1891" i="3"/>
  <c r="F1907" i="3"/>
  <c r="F1923" i="3"/>
  <c r="F1939" i="3"/>
  <c r="F1955" i="3"/>
  <c r="F1971" i="3"/>
  <c r="F1987" i="3"/>
  <c r="F2003" i="3"/>
  <c r="F2019" i="3"/>
  <c r="F2035" i="3"/>
  <c r="F2051" i="3"/>
  <c r="F2067" i="3"/>
  <c r="F2083" i="3"/>
  <c r="F2099" i="3"/>
  <c r="F2115" i="3"/>
  <c r="F2131" i="3"/>
  <c r="F2147" i="3"/>
  <c r="F2163" i="3"/>
  <c r="F2179" i="3"/>
  <c r="F2195" i="3"/>
  <c r="F2211" i="3"/>
  <c r="F2227" i="3"/>
  <c r="F2243" i="3"/>
  <c r="F2259" i="3"/>
  <c r="F2275" i="3"/>
  <c r="F2291" i="3"/>
  <c r="F2307" i="3"/>
  <c r="F2323" i="3"/>
  <c r="F2339" i="3"/>
  <c r="F167" i="3"/>
  <c r="F1359" i="3"/>
  <c r="F1460" i="3"/>
  <c r="F1551" i="3"/>
  <c r="F1632" i="3"/>
  <c r="F1716" i="3"/>
  <c r="F1807" i="3"/>
  <c r="F1888" i="3"/>
  <c r="F1972" i="3"/>
  <c r="F2063" i="3"/>
  <c r="F2144" i="3"/>
  <c r="F2228" i="3"/>
  <c r="F2319" i="3"/>
  <c r="F2368" i="3"/>
  <c r="F2404" i="3"/>
  <c r="F2442" i="3"/>
  <c r="F2479" i="3"/>
  <c r="F2512" i="3"/>
  <c r="F2541" i="3"/>
  <c r="F2561" i="3"/>
  <c r="F2580" i="3"/>
  <c r="F2597" i="3"/>
  <c r="F2613" i="3"/>
  <c r="F2629" i="3"/>
  <c r="F2645" i="3"/>
  <c r="F2661" i="3"/>
  <c r="F2677" i="3"/>
  <c r="F2693" i="3"/>
  <c r="F2709" i="3"/>
  <c r="F2725" i="3"/>
  <c r="F2741" i="3"/>
  <c r="F2757" i="3"/>
  <c r="F2773" i="3"/>
  <c r="F2789" i="3"/>
  <c r="F2805" i="3"/>
  <c r="F2821" i="3"/>
  <c r="F2837" i="3"/>
  <c r="F2853" i="3"/>
  <c r="F2869" i="3"/>
  <c r="F2885" i="3"/>
  <c r="F2901" i="3"/>
  <c r="F2917" i="3"/>
  <c r="F2933" i="3"/>
  <c r="F2949" i="3"/>
  <c r="F2965" i="3"/>
  <c r="F2981" i="3"/>
  <c r="F2997" i="3"/>
  <c r="F3013" i="3"/>
  <c r="F3029" i="3"/>
  <c r="F3045" i="3"/>
  <c r="F3061" i="3"/>
  <c r="F3077" i="3"/>
  <c r="F3093" i="3"/>
  <c r="F3109" i="3"/>
  <c r="F3125" i="3"/>
  <c r="F3141" i="3"/>
  <c r="F3157" i="3"/>
  <c r="F3173" i="3"/>
  <c r="F3189" i="3"/>
  <c r="F3205" i="3"/>
  <c r="F3221" i="3"/>
  <c r="F3237" i="3"/>
  <c r="F3253" i="3"/>
  <c r="F3269" i="3"/>
  <c r="F3285" i="3"/>
  <c r="F3301" i="3"/>
  <c r="F3317" i="3"/>
  <c r="F3333" i="3"/>
  <c r="F3349" i="3"/>
  <c r="F3365" i="3"/>
  <c r="F3381" i="3"/>
  <c r="F3397" i="3"/>
  <c r="F3413" i="3"/>
  <c r="F3429" i="3"/>
  <c r="F3445" i="3"/>
  <c r="F3461" i="3"/>
  <c r="F3477" i="3"/>
  <c r="F3493" i="3"/>
  <c r="F3509" i="3"/>
  <c r="F3525" i="3"/>
  <c r="F3541" i="3"/>
  <c r="F183" i="3"/>
  <c r="F1360" i="3"/>
  <c r="F1471" i="3"/>
  <c r="F1552" i="3"/>
  <c r="F1636" i="3"/>
  <c r="F1727" i="3"/>
  <c r="F1808" i="3"/>
  <c r="F1892" i="3"/>
  <c r="F1983" i="3"/>
  <c r="F2064" i="3"/>
  <c r="F2148" i="3"/>
  <c r="F2239" i="3"/>
  <c r="F2320" i="3"/>
  <c r="F2371" i="3"/>
  <c r="F2408" i="3"/>
  <c r="F2445" i="3"/>
  <c r="F2480" i="3"/>
  <c r="F2515" i="3"/>
  <c r="F2543" i="3"/>
  <c r="F2563" i="3"/>
  <c r="F2581" i="3"/>
  <c r="F2598" i="3"/>
  <c r="F2614" i="3"/>
  <c r="F2630" i="3"/>
  <c r="F2646" i="3"/>
  <c r="F2662" i="3"/>
  <c r="F2678" i="3"/>
  <c r="F2694" i="3"/>
  <c r="F2710" i="3"/>
  <c r="F2726" i="3"/>
  <c r="F2742" i="3"/>
  <c r="F2758" i="3"/>
  <c r="F2774" i="3"/>
  <c r="F2790" i="3"/>
  <c r="F2806" i="3"/>
  <c r="F2822" i="3"/>
  <c r="F2838" i="3"/>
  <c r="F2854" i="3"/>
  <c r="F2870" i="3"/>
  <c r="F2886" i="3"/>
  <c r="F2902" i="3"/>
  <c r="F2918" i="3"/>
  <c r="F2934" i="3"/>
  <c r="F2950" i="3"/>
  <c r="F2966" i="3"/>
  <c r="F2982" i="3"/>
  <c r="F2998" i="3"/>
  <c r="F3014" i="3"/>
  <c r="F3030" i="3"/>
  <c r="F3046" i="3"/>
  <c r="F3062" i="3"/>
  <c r="F3078" i="3"/>
  <c r="F3094" i="3"/>
  <c r="F3110" i="3"/>
  <c r="F3126" i="3"/>
  <c r="F3142" i="3"/>
  <c r="F3158" i="3"/>
  <c r="F3174" i="3"/>
  <c r="F3190" i="3"/>
  <c r="F3206" i="3"/>
  <c r="F3222" i="3"/>
  <c r="F3238" i="3"/>
  <c r="F3254" i="3"/>
  <c r="F3270" i="3"/>
  <c r="F3286" i="3"/>
  <c r="F3302" i="3"/>
  <c r="F3318" i="3"/>
  <c r="F3334" i="3"/>
  <c r="F3350" i="3"/>
  <c r="F3366" i="3"/>
  <c r="F3382" i="3"/>
  <c r="F3398" i="3"/>
  <c r="F3414" i="3"/>
  <c r="F3430" i="3"/>
  <c r="F3446" i="3"/>
  <c r="F3462" i="3"/>
  <c r="F3478" i="3"/>
  <c r="F3494" i="3"/>
  <c r="F3510" i="3"/>
  <c r="F3526" i="3"/>
  <c r="F3542" i="3"/>
  <c r="F3558" i="3"/>
  <c r="F3574" i="3"/>
  <c r="F3590" i="3"/>
  <c r="F423" i="3"/>
  <c r="F1375" i="3"/>
  <c r="F1472" i="3"/>
  <c r="F1556" i="3"/>
  <c r="F1647" i="3"/>
  <c r="F1728" i="3"/>
  <c r="F1812" i="3"/>
  <c r="F1903" i="3"/>
  <c r="F1984" i="3"/>
  <c r="F2068" i="3"/>
  <c r="F2159" i="3"/>
  <c r="F2240" i="3"/>
  <c r="F2324" i="3"/>
  <c r="F2372" i="3"/>
  <c r="F2410" i="3"/>
  <c r="F2447" i="3"/>
  <c r="F2483" i="3"/>
  <c r="F2516" i="3"/>
  <c r="F2544" i="3"/>
  <c r="F2564" i="3"/>
  <c r="F2582" i="3"/>
  <c r="F2599" i="3"/>
  <c r="F2615" i="3"/>
  <c r="F2631" i="3"/>
  <c r="F2647" i="3"/>
  <c r="F2663" i="3"/>
  <c r="F2679" i="3"/>
  <c r="F2695" i="3"/>
  <c r="F2711" i="3"/>
  <c r="F2727" i="3"/>
  <c r="F2743" i="3"/>
  <c r="F2759" i="3"/>
  <c r="F2775" i="3"/>
  <c r="F2791" i="3"/>
  <c r="F2807" i="3"/>
  <c r="F2823" i="3"/>
  <c r="F2839" i="3"/>
  <c r="F2855" i="3"/>
  <c r="F2871" i="3"/>
  <c r="F2887" i="3"/>
  <c r="F2903" i="3"/>
  <c r="F2919" i="3"/>
  <c r="F2935" i="3"/>
  <c r="F2951" i="3"/>
  <c r="F2967" i="3"/>
  <c r="F2983" i="3"/>
  <c r="F2999" i="3"/>
  <c r="F3015" i="3"/>
  <c r="F3031" i="3"/>
  <c r="F3047" i="3"/>
  <c r="F3063" i="3"/>
  <c r="F3079" i="3"/>
  <c r="F3095" i="3"/>
  <c r="F3111" i="3"/>
  <c r="F3127" i="3"/>
  <c r="F3143" i="3"/>
  <c r="F3159" i="3"/>
  <c r="F3175" i="3"/>
  <c r="F3191" i="3"/>
  <c r="F3207" i="3"/>
  <c r="F3223" i="3"/>
  <c r="F3239" i="3"/>
  <c r="F3255" i="3"/>
  <c r="F3271" i="3"/>
  <c r="F3287" i="3"/>
  <c r="F3303" i="3"/>
  <c r="F3319" i="3"/>
  <c r="F3335" i="3"/>
  <c r="F3351" i="3"/>
  <c r="F3367" i="3"/>
  <c r="F3383" i="3"/>
  <c r="F3399" i="3"/>
  <c r="F3415" i="3"/>
  <c r="F3431" i="3"/>
  <c r="F3447" i="3"/>
  <c r="F3463" i="3"/>
  <c r="F3479" i="3"/>
  <c r="F3495" i="3"/>
  <c r="F3511" i="3"/>
  <c r="F3527" i="3"/>
  <c r="F3543" i="3"/>
  <c r="F3559" i="3"/>
  <c r="F3575" i="3"/>
  <c r="F3591" i="3"/>
  <c r="F3607" i="3"/>
  <c r="F439" i="3"/>
  <c r="F1376" i="3"/>
  <c r="F1476" i="3"/>
  <c r="F1567" i="3"/>
  <c r="F1648" i="3"/>
  <c r="F1732" i="3"/>
  <c r="F1823" i="3"/>
  <c r="F1904" i="3"/>
  <c r="F1988" i="3"/>
  <c r="F2079" i="3"/>
  <c r="F2160" i="3"/>
  <c r="F2244" i="3"/>
  <c r="F2335" i="3"/>
  <c r="F2376" i="3"/>
  <c r="F2413" i="3"/>
  <c r="F2448" i="3"/>
  <c r="F2484" i="3"/>
  <c r="F2517" i="3"/>
  <c r="F2545" i="3"/>
  <c r="F2565" i="3"/>
  <c r="F2584" i="3"/>
  <c r="F2600" i="3"/>
  <c r="F2616" i="3"/>
  <c r="F2632" i="3"/>
  <c r="F2648" i="3"/>
  <c r="F2664" i="3"/>
  <c r="F2680" i="3"/>
  <c r="F2696" i="3"/>
  <c r="F2712" i="3"/>
  <c r="F2728" i="3"/>
  <c r="F2744" i="3"/>
  <c r="F2760" i="3"/>
  <c r="F2776" i="3"/>
  <c r="F2792" i="3"/>
  <c r="F2808" i="3"/>
  <c r="F2824" i="3"/>
  <c r="F2840" i="3"/>
  <c r="F2856" i="3"/>
  <c r="F2872" i="3"/>
  <c r="F2888" i="3"/>
  <c r="F2904" i="3"/>
  <c r="F2920" i="3"/>
  <c r="F2936" i="3"/>
  <c r="F2952" i="3"/>
  <c r="F2968" i="3"/>
  <c r="F2984" i="3"/>
  <c r="F3000" i="3"/>
  <c r="F3016" i="3"/>
  <c r="F3032" i="3"/>
  <c r="F3048" i="3"/>
  <c r="F3064" i="3"/>
  <c r="F3080" i="3"/>
  <c r="F3096" i="3"/>
  <c r="F3112" i="3"/>
  <c r="F3128" i="3"/>
  <c r="F3144" i="3"/>
  <c r="F3160" i="3"/>
  <c r="F3176" i="3"/>
  <c r="F3192" i="3"/>
  <c r="F3208" i="3"/>
  <c r="F3224" i="3"/>
  <c r="F3240" i="3"/>
  <c r="F3256" i="3"/>
  <c r="F3272" i="3"/>
  <c r="F3288" i="3"/>
  <c r="F3304" i="3"/>
  <c r="F3320" i="3"/>
  <c r="F3336" i="3"/>
  <c r="F3352" i="3"/>
  <c r="F3368" i="3"/>
  <c r="F3384" i="3"/>
  <c r="F3400" i="3"/>
  <c r="F3416" i="3"/>
  <c r="F3432" i="3"/>
  <c r="F3448" i="3"/>
  <c r="F3464" i="3"/>
  <c r="F3480" i="3"/>
  <c r="F3496" i="3"/>
  <c r="F3512" i="3"/>
  <c r="F3528" i="3"/>
  <c r="F3544" i="3"/>
  <c r="F3560" i="3"/>
  <c r="F3576" i="3"/>
  <c r="F3592" i="3"/>
  <c r="F3608" i="3"/>
  <c r="F3624" i="3"/>
  <c r="F679" i="3"/>
  <c r="F1391" i="3"/>
  <c r="F1487" i="3"/>
  <c r="F1568" i="3"/>
  <c r="F1652" i="3"/>
  <c r="F1743" i="3"/>
  <c r="F1824" i="3"/>
  <c r="F1908" i="3"/>
  <c r="F1999" i="3"/>
  <c r="F2080" i="3"/>
  <c r="F2164" i="3"/>
  <c r="F2255" i="3"/>
  <c r="F2336" i="3"/>
  <c r="F2378" i="3"/>
  <c r="F2415" i="3"/>
  <c r="F2451" i="3"/>
  <c r="F2488" i="3"/>
  <c r="F2520" i="3"/>
  <c r="F2547" i="3"/>
  <c r="F2566" i="3"/>
  <c r="F2585" i="3"/>
  <c r="F2601" i="3"/>
  <c r="F2617" i="3"/>
  <c r="F2633" i="3"/>
  <c r="F2649" i="3"/>
  <c r="F2665" i="3"/>
  <c r="F2681" i="3"/>
  <c r="F2697" i="3"/>
  <c r="F2713" i="3"/>
  <c r="F2729" i="3"/>
  <c r="F2745" i="3"/>
  <c r="F2761" i="3"/>
  <c r="F2777" i="3"/>
  <c r="F2793" i="3"/>
  <c r="F2809" i="3"/>
  <c r="F2825" i="3"/>
  <c r="F2841" i="3"/>
  <c r="F2857" i="3"/>
  <c r="F2873" i="3"/>
  <c r="F2889" i="3"/>
  <c r="F2905" i="3"/>
  <c r="F2921" i="3"/>
  <c r="F2937" i="3"/>
  <c r="F2953" i="3"/>
  <c r="F2969" i="3"/>
  <c r="F2985" i="3"/>
  <c r="F3001" i="3"/>
  <c r="F3017" i="3"/>
  <c r="F3033" i="3"/>
  <c r="F3049" i="3"/>
  <c r="F3065" i="3"/>
  <c r="F3081" i="3"/>
  <c r="F3097" i="3"/>
  <c r="F3113" i="3"/>
  <c r="F3129" i="3"/>
  <c r="F3145" i="3"/>
  <c r="F3161" i="3"/>
  <c r="F3177" i="3"/>
  <c r="F3193" i="3"/>
  <c r="F3209" i="3"/>
  <c r="F3225" i="3"/>
  <c r="F3241" i="3"/>
  <c r="F3257" i="3"/>
  <c r="F3273" i="3"/>
  <c r="F3289" i="3"/>
  <c r="F3305" i="3"/>
  <c r="F3321" i="3"/>
  <c r="F3337" i="3"/>
  <c r="F3353" i="3"/>
  <c r="F3369" i="3"/>
  <c r="F3385" i="3"/>
  <c r="F3401" i="3"/>
  <c r="F3417" i="3"/>
  <c r="F3433" i="3"/>
  <c r="F3449" i="3"/>
  <c r="F3465" i="3"/>
  <c r="F3481" i="3"/>
  <c r="F3497" i="3"/>
  <c r="F3513" i="3"/>
  <c r="F3529" i="3"/>
  <c r="F3545" i="3"/>
  <c r="F3561" i="3"/>
  <c r="F3577" i="3"/>
  <c r="F3593" i="3"/>
  <c r="F3609" i="3"/>
  <c r="F695" i="3"/>
  <c r="F1392" i="3"/>
  <c r="F1488" i="3"/>
  <c r="F1572" i="3"/>
  <c r="F1663" i="3"/>
  <c r="F1744" i="3"/>
  <c r="F1828" i="3"/>
  <c r="F1919" i="3"/>
  <c r="F2000" i="3"/>
  <c r="F2084" i="3"/>
  <c r="F2175" i="3"/>
  <c r="F2256" i="3"/>
  <c r="F2340" i="3"/>
  <c r="F2381" i="3"/>
  <c r="F2416" i="3"/>
  <c r="F2452" i="3"/>
  <c r="F2490" i="3"/>
  <c r="F2522" i="3"/>
  <c r="F2548" i="3"/>
  <c r="F2568" i="3"/>
  <c r="F2586" i="3"/>
  <c r="F2602" i="3"/>
  <c r="F2618" i="3"/>
  <c r="F2634" i="3"/>
  <c r="F2650" i="3"/>
  <c r="F2666" i="3"/>
  <c r="F2682" i="3"/>
  <c r="F2698" i="3"/>
  <c r="F2714" i="3"/>
  <c r="F2730" i="3"/>
  <c r="F2746" i="3"/>
  <c r="F2762" i="3"/>
  <c r="F2778" i="3"/>
  <c r="F2794" i="3"/>
  <c r="F2810" i="3"/>
  <c r="F2826" i="3"/>
  <c r="F2842" i="3"/>
  <c r="F2858" i="3"/>
  <c r="F2874" i="3"/>
  <c r="F2890" i="3"/>
  <c r="F2906" i="3"/>
  <c r="F2922" i="3"/>
  <c r="F2938" i="3"/>
  <c r="F2954" i="3"/>
  <c r="F2970" i="3"/>
  <c r="F2986" i="3"/>
  <c r="F3002" i="3"/>
  <c r="F3018" i="3"/>
  <c r="F3034" i="3"/>
  <c r="F3050" i="3"/>
  <c r="F3066" i="3"/>
  <c r="F3082" i="3"/>
  <c r="F3098" i="3"/>
  <c r="F3114" i="3"/>
  <c r="F3130" i="3"/>
  <c r="F3146" i="3"/>
  <c r="F3162" i="3"/>
  <c r="F3178" i="3"/>
  <c r="F3194" i="3"/>
  <c r="F3210" i="3"/>
  <c r="F3226" i="3"/>
  <c r="F3242" i="3"/>
  <c r="F3258" i="3"/>
  <c r="F3274" i="3"/>
  <c r="F3290" i="3"/>
  <c r="F3306" i="3"/>
  <c r="F3322" i="3"/>
  <c r="F3338" i="3"/>
  <c r="F3354" i="3"/>
  <c r="F3370" i="3"/>
  <c r="F3386" i="3"/>
  <c r="F3402" i="3"/>
  <c r="F3418" i="3"/>
  <c r="F3434" i="3"/>
  <c r="F3450" i="3"/>
  <c r="F3466" i="3"/>
  <c r="F3482" i="3"/>
  <c r="F3498" i="3"/>
  <c r="F3514" i="3"/>
  <c r="F3530" i="3"/>
  <c r="F3546" i="3"/>
  <c r="F3562" i="3"/>
  <c r="F3578" i="3"/>
  <c r="F3594" i="3"/>
  <c r="F935" i="3"/>
  <c r="F1407" i="3"/>
  <c r="F1492" i="3"/>
  <c r="F1583" i="3"/>
  <c r="F1664" i="3"/>
  <c r="F1748" i="3"/>
  <c r="F1839" i="3"/>
  <c r="F1920" i="3"/>
  <c r="F2004" i="3"/>
  <c r="F2095" i="3"/>
  <c r="F2176" i="3"/>
  <c r="F2260" i="3"/>
  <c r="F2344" i="3"/>
  <c r="F2383" i="3"/>
  <c r="F2419" i="3"/>
  <c r="F2456" i="3"/>
  <c r="F2493" i="3"/>
  <c r="F2525" i="3"/>
  <c r="F2549" i="3"/>
  <c r="F2569" i="3"/>
  <c r="F2587" i="3"/>
  <c r="F2603" i="3"/>
  <c r="F2619" i="3"/>
  <c r="F2635" i="3"/>
  <c r="F2651" i="3"/>
  <c r="F2667" i="3"/>
  <c r="F2683" i="3"/>
  <c r="F2699" i="3"/>
  <c r="F2715" i="3"/>
  <c r="F2731" i="3"/>
  <c r="F2747" i="3"/>
  <c r="F2763" i="3"/>
  <c r="F2779" i="3"/>
  <c r="F2795" i="3"/>
  <c r="F2811" i="3"/>
  <c r="F2827" i="3"/>
  <c r="F2843" i="3"/>
  <c r="F2859" i="3"/>
  <c r="F2875" i="3"/>
  <c r="F2891" i="3"/>
  <c r="F2907" i="3"/>
  <c r="F2923" i="3"/>
  <c r="F2939" i="3"/>
  <c r="F2955" i="3"/>
  <c r="F2971" i="3"/>
  <c r="F2987" i="3"/>
  <c r="F3003" i="3"/>
  <c r="F3019" i="3"/>
  <c r="F3035" i="3"/>
  <c r="F3051" i="3"/>
  <c r="F3067" i="3"/>
  <c r="F3083" i="3"/>
  <c r="F3099" i="3"/>
  <c r="F3115" i="3"/>
  <c r="F3131" i="3"/>
  <c r="F3147" i="3"/>
  <c r="F3163" i="3"/>
  <c r="F3179" i="3"/>
  <c r="F3195" i="3"/>
  <c r="F3211" i="3"/>
  <c r="F3227" i="3"/>
  <c r="F3243" i="3"/>
  <c r="F3259" i="3"/>
  <c r="F3275" i="3"/>
  <c r="F3291" i="3"/>
  <c r="F3307" i="3"/>
  <c r="F3323" i="3"/>
  <c r="F3339" i="3"/>
  <c r="F3355" i="3"/>
  <c r="F3371" i="3"/>
  <c r="F3387" i="3"/>
  <c r="F3403" i="3"/>
  <c r="F3419" i="3"/>
  <c r="F3435" i="3"/>
  <c r="F3451" i="3"/>
  <c r="F3467" i="3"/>
  <c r="F3483" i="3"/>
  <c r="F3499" i="3"/>
  <c r="F3515" i="3"/>
  <c r="F3531" i="3"/>
  <c r="F3547" i="3"/>
  <c r="F3563" i="3"/>
  <c r="F3579" i="3"/>
  <c r="F3595" i="3"/>
  <c r="F951" i="3"/>
  <c r="F1408" i="3"/>
  <c r="F1503" i="3"/>
  <c r="F1584" i="3"/>
  <c r="F1668" i="3"/>
  <c r="F1759" i="3"/>
  <c r="F1840" i="3"/>
  <c r="F1924" i="3"/>
  <c r="F2015" i="3"/>
  <c r="F2096" i="3"/>
  <c r="F2180" i="3"/>
  <c r="F2271" i="3"/>
  <c r="F2349" i="3"/>
  <c r="F2384" i="3"/>
  <c r="F2420" i="3"/>
  <c r="F2458" i="3"/>
  <c r="F2495" i="3"/>
  <c r="F2527" i="3"/>
  <c r="F2550" i="3"/>
  <c r="F2570" i="3"/>
  <c r="F2588" i="3"/>
  <c r="F2604" i="3"/>
  <c r="F2620" i="3"/>
  <c r="F2636" i="3"/>
  <c r="F2652" i="3"/>
  <c r="F2668" i="3"/>
  <c r="F2684" i="3"/>
  <c r="F2700" i="3"/>
  <c r="F2716" i="3"/>
  <c r="F2732" i="3"/>
  <c r="F2748" i="3"/>
  <c r="F2764" i="3"/>
  <c r="F2780" i="3"/>
  <c r="F2796" i="3"/>
  <c r="F2812" i="3"/>
  <c r="F2828" i="3"/>
  <c r="F2844" i="3"/>
  <c r="F2860" i="3"/>
  <c r="F2876" i="3"/>
  <c r="F2892" i="3"/>
  <c r="F2908" i="3"/>
  <c r="F2924" i="3"/>
  <c r="F2940" i="3"/>
  <c r="F2956" i="3"/>
  <c r="F2972" i="3"/>
  <c r="F2988" i="3"/>
  <c r="F3004" i="3"/>
  <c r="F3020" i="3"/>
  <c r="F3036" i="3"/>
  <c r="F3052" i="3"/>
  <c r="F3068" i="3"/>
  <c r="F3084" i="3"/>
  <c r="F3100" i="3"/>
  <c r="F3116" i="3"/>
  <c r="F3132" i="3"/>
  <c r="F3148" i="3"/>
  <c r="F3164" i="3"/>
  <c r="F3180" i="3"/>
  <c r="F3196" i="3"/>
  <c r="F3212" i="3"/>
  <c r="F3228" i="3"/>
  <c r="F3244" i="3"/>
  <c r="F3260" i="3"/>
  <c r="F3276" i="3"/>
  <c r="F3292" i="3"/>
  <c r="F3308" i="3"/>
  <c r="F3324" i="3"/>
  <c r="F3340" i="3"/>
  <c r="F3356" i="3"/>
  <c r="F3372" i="3"/>
  <c r="F3388" i="3"/>
  <c r="F3404" i="3"/>
  <c r="F3420" i="3"/>
  <c r="F3436" i="3"/>
  <c r="F1191" i="3"/>
  <c r="F1423" i="3"/>
  <c r="F1504" i="3"/>
  <c r="F1588" i="3"/>
  <c r="F1679" i="3"/>
  <c r="F1760" i="3"/>
  <c r="F1844" i="3"/>
  <c r="F1935" i="3"/>
  <c r="F2016" i="3"/>
  <c r="F2100" i="3"/>
  <c r="F2191" i="3"/>
  <c r="F2272" i="3"/>
  <c r="F2351" i="3"/>
  <c r="F2387" i="3"/>
  <c r="F2424" i="3"/>
  <c r="F2461" i="3"/>
  <c r="F2496" i="3"/>
  <c r="F2528" i="3"/>
  <c r="F2552" i="3"/>
  <c r="F2571" i="3"/>
  <c r="F2589" i="3"/>
  <c r="F2605" i="3"/>
  <c r="F2621" i="3"/>
  <c r="F2637" i="3"/>
  <c r="F2653" i="3"/>
  <c r="F2669" i="3"/>
  <c r="F2685" i="3"/>
  <c r="F2701" i="3"/>
  <c r="F2717" i="3"/>
  <c r="F2733" i="3"/>
  <c r="F2749" i="3"/>
  <c r="F2765" i="3"/>
  <c r="F2781" i="3"/>
  <c r="F2797" i="3"/>
  <c r="F2813" i="3"/>
  <c r="F2829" i="3"/>
  <c r="F2845" i="3"/>
  <c r="F2861" i="3"/>
  <c r="F2877" i="3"/>
  <c r="F2893" i="3"/>
  <c r="F2909" i="3"/>
  <c r="F2925" i="3"/>
  <c r="F2941" i="3"/>
  <c r="F2957" i="3"/>
  <c r="F2973" i="3"/>
  <c r="F2989" i="3"/>
  <c r="F3005" i="3"/>
  <c r="F3021" i="3"/>
  <c r="F3037" i="3"/>
  <c r="F3053" i="3"/>
  <c r="F3069" i="3"/>
  <c r="F3085" i="3"/>
  <c r="F3101" i="3"/>
  <c r="F3117" i="3"/>
  <c r="F3133" i="3"/>
  <c r="F3149" i="3"/>
  <c r="F3165" i="3"/>
  <c r="F3181" i="3"/>
  <c r="F3197" i="3"/>
  <c r="F3213" i="3"/>
  <c r="F3229" i="3"/>
  <c r="F3245" i="3"/>
  <c r="F3261" i="3"/>
  <c r="F3277" i="3"/>
  <c r="F3293" i="3"/>
  <c r="F3309" i="3"/>
  <c r="F3325" i="3"/>
  <c r="F3341" i="3"/>
  <c r="F3357" i="3"/>
  <c r="F3373" i="3"/>
  <c r="F3389" i="3"/>
  <c r="F3405" i="3"/>
  <c r="F3421" i="3"/>
  <c r="F3437" i="3"/>
  <c r="F3453" i="3"/>
  <c r="F3469" i="3"/>
  <c r="F3485" i="3"/>
  <c r="F3501" i="3"/>
  <c r="F3517" i="3"/>
  <c r="F3533" i="3"/>
  <c r="F3549" i="3"/>
  <c r="F3565" i="3"/>
  <c r="F3581" i="3"/>
  <c r="F1207" i="3"/>
  <c r="F1424" i="3"/>
  <c r="F1508" i="3"/>
  <c r="F1599" i="3"/>
  <c r="F1680" i="3"/>
  <c r="F1764" i="3"/>
  <c r="F1855" i="3"/>
  <c r="F1936" i="3"/>
  <c r="F2020" i="3"/>
  <c r="F2111" i="3"/>
  <c r="F2192" i="3"/>
  <c r="F2276" i="3"/>
  <c r="F2352" i="3"/>
  <c r="F2388" i="3"/>
  <c r="F2426" i="3"/>
  <c r="F2463" i="3"/>
  <c r="F2499" i="3"/>
  <c r="F2529" i="3"/>
  <c r="F2553" i="3"/>
  <c r="F2573" i="3"/>
  <c r="F2590" i="3"/>
  <c r="F2606" i="3"/>
  <c r="F2622" i="3"/>
  <c r="F2638" i="3"/>
  <c r="F2654" i="3"/>
  <c r="F2670" i="3"/>
  <c r="F2686" i="3"/>
  <c r="F2702" i="3"/>
  <c r="F2718" i="3"/>
  <c r="F2734" i="3"/>
  <c r="F2750" i="3"/>
  <c r="F2766" i="3"/>
  <c r="F2782" i="3"/>
  <c r="F2798" i="3"/>
  <c r="F2814" i="3"/>
  <c r="F2830" i="3"/>
  <c r="F2846" i="3"/>
  <c r="F2862" i="3"/>
  <c r="F2878" i="3"/>
  <c r="F2894" i="3"/>
  <c r="F2910" i="3"/>
  <c r="F2926" i="3"/>
  <c r="F2942" i="3"/>
  <c r="F2958" i="3"/>
  <c r="F2974" i="3"/>
  <c r="F2990" i="3"/>
  <c r="F3006" i="3"/>
  <c r="F3022" i="3"/>
  <c r="F3038" i="3"/>
  <c r="F3054" i="3"/>
  <c r="F3070" i="3"/>
  <c r="F3086" i="3"/>
  <c r="F3102" i="3"/>
  <c r="F3118" i="3"/>
  <c r="F3134" i="3"/>
  <c r="F3150" i="3"/>
  <c r="F3166" i="3"/>
  <c r="F3182" i="3"/>
  <c r="F3198" i="3"/>
  <c r="F3214" i="3"/>
  <c r="F3230" i="3"/>
  <c r="F3246" i="3"/>
  <c r="F3262" i="3"/>
  <c r="F3278" i="3"/>
  <c r="F3294" i="3"/>
  <c r="F3310" i="3"/>
  <c r="F3326" i="3"/>
  <c r="F3342" i="3"/>
  <c r="F3358" i="3"/>
  <c r="F3374" i="3"/>
  <c r="F3390" i="3"/>
  <c r="F3406" i="3"/>
  <c r="F3422" i="3"/>
  <c r="F3438" i="3"/>
  <c r="F3454" i="3"/>
  <c r="F3470" i="3"/>
  <c r="F3486" i="3"/>
  <c r="F3502" i="3"/>
  <c r="F3518" i="3"/>
  <c r="F3534" i="3"/>
  <c r="F3550" i="3"/>
  <c r="F3566" i="3"/>
  <c r="F3582" i="3"/>
  <c r="F3598" i="3"/>
  <c r="F3614" i="3"/>
  <c r="F1297" i="3"/>
  <c r="F1428" i="3"/>
  <c r="F1519" i="3"/>
  <c r="F1600" i="3"/>
  <c r="F1684" i="3"/>
  <c r="F1775" i="3"/>
  <c r="F1856" i="3"/>
  <c r="F1940" i="3"/>
  <c r="F2031" i="3"/>
  <c r="F2112" i="3"/>
  <c r="F2196" i="3"/>
  <c r="F2287" i="3"/>
  <c r="F2355" i="3"/>
  <c r="F2392" i="3"/>
  <c r="F2429" i="3"/>
  <c r="F2464" i="3"/>
  <c r="F2500" i="3"/>
  <c r="F2531" i="3"/>
  <c r="F2554" i="3"/>
  <c r="F2574" i="3"/>
  <c r="F2591" i="3"/>
  <c r="F2607" i="3"/>
  <c r="F2623" i="3"/>
  <c r="F2639" i="3"/>
  <c r="F2655" i="3"/>
  <c r="F2671" i="3"/>
  <c r="F2687" i="3"/>
  <c r="F2703" i="3"/>
  <c r="F2719" i="3"/>
  <c r="F2735" i="3"/>
  <c r="F2751" i="3"/>
  <c r="F2767" i="3"/>
  <c r="F2783" i="3"/>
  <c r="F2799" i="3"/>
  <c r="F2815" i="3"/>
  <c r="F2831" i="3"/>
  <c r="F2847" i="3"/>
  <c r="F2863" i="3"/>
  <c r="F2879" i="3"/>
  <c r="F2895" i="3"/>
  <c r="F2911" i="3"/>
  <c r="F2927" i="3"/>
  <c r="F2943" i="3"/>
  <c r="F2959" i="3"/>
  <c r="F2975" i="3"/>
  <c r="F2991" i="3"/>
  <c r="F3007" i="3"/>
  <c r="F3023" i="3"/>
  <c r="F3039" i="3"/>
  <c r="F3055" i="3"/>
  <c r="F3071" i="3"/>
  <c r="F3087" i="3"/>
  <c r="F3103" i="3"/>
  <c r="F3119" i="3"/>
  <c r="F3135" i="3"/>
  <c r="F3151" i="3"/>
  <c r="F3167" i="3"/>
  <c r="F3183" i="3"/>
  <c r="F3199" i="3"/>
  <c r="F3215" i="3"/>
  <c r="F3231" i="3"/>
  <c r="F3247" i="3"/>
  <c r="F3263" i="3"/>
  <c r="F3279" i="3"/>
  <c r="F3295" i="3"/>
  <c r="F3311" i="3"/>
  <c r="F3327" i="3"/>
  <c r="F3343" i="3"/>
  <c r="F3359" i="3"/>
  <c r="F3375" i="3"/>
  <c r="F3391" i="3"/>
  <c r="F3407" i="3"/>
  <c r="F3423" i="3"/>
  <c r="F3439" i="3"/>
  <c r="F3455" i="3"/>
  <c r="F3471" i="3"/>
  <c r="F3487" i="3"/>
  <c r="F3503" i="3"/>
  <c r="F3519" i="3"/>
  <c r="F3535" i="3"/>
  <c r="F3551" i="3"/>
  <c r="F3567" i="3"/>
  <c r="F3583" i="3"/>
  <c r="F3599" i="3"/>
  <c r="F1302" i="3"/>
  <c r="F1439" i="3"/>
  <c r="F1520" i="3"/>
  <c r="F1604" i="3"/>
  <c r="F1695" i="3"/>
  <c r="F1776" i="3"/>
  <c r="F1860" i="3"/>
  <c r="F1951" i="3"/>
  <c r="F2032" i="3"/>
  <c r="F2116" i="3"/>
  <c r="F2207" i="3"/>
  <c r="F2288" i="3"/>
  <c r="F2356" i="3"/>
  <c r="F2394" i="3"/>
  <c r="F2431" i="3"/>
  <c r="F2467" i="3"/>
  <c r="F2501" i="3"/>
  <c r="F2532" i="3"/>
  <c r="F2555" i="3"/>
  <c r="F2575" i="3"/>
  <c r="F2592" i="3"/>
  <c r="F2608" i="3"/>
  <c r="F2624" i="3"/>
  <c r="F2640" i="3"/>
  <c r="F2656" i="3"/>
  <c r="F2672" i="3"/>
  <c r="F2688" i="3"/>
  <c r="F2704" i="3"/>
  <c r="F2720" i="3"/>
  <c r="F2736" i="3"/>
  <c r="F2752" i="3"/>
  <c r="F2768" i="3"/>
  <c r="F2784" i="3"/>
  <c r="F2800" i="3"/>
  <c r="F2816" i="3"/>
  <c r="F2832" i="3"/>
  <c r="F2848" i="3"/>
  <c r="F2864" i="3"/>
  <c r="F2880" i="3"/>
  <c r="F2896" i="3"/>
  <c r="F2912" i="3"/>
  <c r="F2928" i="3"/>
  <c r="F2944" i="3"/>
  <c r="F2960" i="3"/>
  <c r="F2976" i="3"/>
  <c r="F2992" i="3"/>
  <c r="F3008" i="3"/>
  <c r="F3024" i="3"/>
  <c r="F3040" i="3"/>
  <c r="F3056" i="3"/>
  <c r="F3072" i="3"/>
  <c r="F3088" i="3"/>
  <c r="F3104" i="3"/>
  <c r="F3120" i="3"/>
  <c r="F3136" i="3"/>
  <c r="F3152" i="3"/>
  <c r="F3168" i="3"/>
  <c r="F3184" i="3"/>
  <c r="F3200" i="3"/>
  <c r="F3216" i="3"/>
  <c r="F3232" i="3"/>
  <c r="F3248" i="3"/>
  <c r="F3264" i="3"/>
  <c r="F3280" i="3"/>
  <c r="F3296" i="3"/>
  <c r="F3312" i="3"/>
  <c r="F3328" i="3"/>
  <c r="F3344" i="3"/>
  <c r="F3360" i="3"/>
  <c r="F3376" i="3"/>
  <c r="F3392" i="3"/>
  <c r="F3408" i="3"/>
  <c r="F3424" i="3"/>
  <c r="F3440" i="3"/>
  <c r="F3456" i="3"/>
  <c r="F3472" i="3"/>
  <c r="F3488" i="3"/>
  <c r="F3504" i="3"/>
  <c r="F3520" i="3"/>
  <c r="F3536" i="3"/>
  <c r="F3552" i="3"/>
  <c r="F3568" i="3"/>
  <c r="F3584" i="3"/>
  <c r="F3600" i="3"/>
  <c r="F3616" i="3"/>
  <c r="F1325" i="3"/>
  <c r="F1440" i="3"/>
  <c r="F1524" i="3"/>
  <c r="F1615" i="3"/>
  <c r="F1696" i="3"/>
  <c r="F1780" i="3"/>
  <c r="F1871" i="3"/>
  <c r="F1952" i="3"/>
  <c r="F2036" i="3"/>
  <c r="F2127" i="3"/>
  <c r="F2208" i="3"/>
  <c r="F2292" i="3"/>
  <c r="F2360" i="3"/>
  <c r="F2397" i="3"/>
  <c r="F2432" i="3"/>
  <c r="F2468" i="3"/>
  <c r="F2504" i="3"/>
  <c r="F2533" i="3"/>
  <c r="F2557" i="3"/>
  <c r="F2576" i="3"/>
  <c r="F2593" i="3"/>
  <c r="F2609" i="3"/>
  <c r="F2625" i="3"/>
  <c r="F2641" i="3"/>
  <c r="F2657" i="3"/>
  <c r="F2673" i="3"/>
  <c r="F2689" i="3"/>
  <c r="F2705" i="3"/>
  <c r="F2721" i="3"/>
  <c r="F2737" i="3"/>
  <c r="F2753" i="3"/>
  <c r="F2769" i="3"/>
  <c r="F2785" i="3"/>
  <c r="F2801" i="3"/>
  <c r="F2817" i="3"/>
  <c r="F2833" i="3"/>
  <c r="F2849" i="3"/>
  <c r="F2865" i="3"/>
  <c r="F2881" i="3"/>
  <c r="F2897" i="3"/>
  <c r="F2913" i="3"/>
  <c r="F2929" i="3"/>
  <c r="F2945" i="3"/>
  <c r="F2961" i="3"/>
  <c r="F2977" i="3"/>
  <c r="F2993" i="3"/>
  <c r="F3009" i="3"/>
  <c r="F3025" i="3"/>
  <c r="F3041" i="3"/>
  <c r="F3057" i="3"/>
  <c r="F3073" i="3"/>
  <c r="F3089" i="3"/>
  <c r="F3105" i="3"/>
  <c r="F3121" i="3"/>
  <c r="F3137" i="3"/>
  <c r="F3153" i="3"/>
  <c r="F3169" i="3"/>
  <c r="F3185" i="3"/>
  <c r="F3201" i="3"/>
  <c r="F3217" i="3"/>
  <c r="F3233" i="3"/>
  <c r="F3249" i="3"/>
  <c r="F3265" i="3"/>
  <c r="F3281" i="3"/>
  <c r="F3297" i="3"/>
  <c r="F3313" i="3"/>
  <c r="F3329" i="3"/>
  <c r="F3345" i="3"/>
  <c r="F3361" i="3"/>
  <c r="F3377" i="3"/>
  <c r="F3393" i="3"/>
  <c r="F3409" i="3"/>
  <c r="F3425" i="3"/>
  <c r="F3441" i="3"/>
  <c r="F3457" i="3"/>
  <c r="F3473" i="3"/>
  <c r="F3489" i="3"/>
  <c r="F3505" i="3"/>
  <c r="F3521" i="3"/>
  <c r="F3537" i="3"/>
  <c r="F3553" i="3"/>
  <c r="F3569" i="3"/>
  <c r="F3585" i="3"/>
  <c r="F3601" i="3"/>
  <c r="F1326" i="3"/>
  <c r="F1444" i="3"/>
  <c r="F1535" i="3"/>
  <c r="F1616" i="3"/>
  <c r="F1700" i="3"/>
  <c r="F1791" i="3"/>
  <c r="F1872" i="3"/>
  <c r="F1956" i="3"/>
  <c r="F2047" i="3"/>
  <c r="F2128" i="3"/>
  <c r="F2212" i="3"/>
  <c r="F2303" i="3"/>
  <c r="F2362" i="3"/>
  <c r="F2399" i="3"/>
  <c r="F2435" i="3"/>
  <c r="F2472" i="3"/>
  <c r="F2506" i="3"/>
  <c r="F2536" i="3"/>
  <c r="F2558" i="3"/>
  <c r="F2577" i="3"/>
  <c r="F2594" i="3"/>
  <c r="F2610" i="3"/>
  <c r="F2626" i="3"/>
  <c r="F2642" i="3"/>
  <c r="F2658" i="3"/>
  <c r="F2674" i="3"/>
  <c r="F2690" i="3"/>
  <c r="F2706" i="3"/>
  <c r="F2722" i="3"/>
  <c r="F2738" i="3"/>
  <c r="F2754" i="3"/>
  <c r="F2770" i="3"/>
  <c r="F2786" i="3"/>
  <c r="F2802" i="3"/>
  <c r="F2818" i="3"/>
  <c r="F2834" i="3"/>
  <c r="F2850" i="3"/>
  <c r="F2866" i="3"/>
  <c r="F2882" i="3"/>
  <c r="F2898" i="3"/>
  <c r="F2914" i="3"/>
  <c r="F2930" i="3"/>
  <c r="F2946" i="3"/>
  <c r="F2962" i="3"/>
  <c r="F2978" i="3"/>
  <c r="F2994" i="3"/>
  <c r="F3010" i="3"/>
  <c r="F3026" i="3"/>
  <c r="F3042" i="3"/>
  <c r="F3058" i="3"/>
  <c r="F3074" i="3"/>
  <c r="F3090" i="3"/>
  <c r="F3106" i="3"/>
  <c r="F3122" i="3"/>
  <c r="F3138" i="3"/>
  <c r="F3154" i="3"/>
  <c r="F3170" i="3"/>
  <c r="F3186" i="3"/>
  <c r="F3202" i="3"/>
  <c r="F3218" i="3"/>
  <c r="F3234" i="3"/>
  <c r="F3250" i="3"/>
  <c r="F3266" i="3"/>
  <c r="F3282" i="3"/>
  <c r="F3298" i="3"/>
  <c r="F3314" i="3"/>
  <c r="F3330" i="3"/>
  <c r="F3346" i="3"/>
  <c r="F3362" i="3"/>
  <c r="F3378" i="3"/>
  <c r="F3394" i="3"/>
  <c r="F3410" i="3"/>
  <c r="F3426" i="3"/>
  <c r="F3442" i="3"/>
  <c r="F3458" i="3"/>
  <c r="F3474" i="3"/>
  <c r="F3490" i="3"/>
  <c r="F3506" i="3"/>
  <c r="F3522" i="3"/>
  <c r="F3538" i="3"/>
  <c r="F3554" i="3"/>
  <c r="F3570" i="3"/>
  <c r="F3586" i="3"/>
  <c r="F3602" i="3"/>
  <c r="F1343" i="3"/>
  <c r="F1455" i="3"/>
  <c r="F1536" i="3"/>
  <c r="F1620" i="3"/>
  <c r="F1711" i="3"/>
  <c r="F1792" i="3"/>
  <c r="F1876" i="3"/>
  <c r="F1967" i="3"/>
  <c r="F2048" i="3"/>
  <c r="F2132" i="3"/>
  <c r="F2223" i="3"/>
  <c r="F2304" i="3"/>
  <c r="F2365" i="3"/>
  <c r="F2400" i="3"/>
  <c r="F2436" i="3"/>
  <c r="F2474" i="3"/>
  <c r="F2509" i="3"/>
  <c r="F2538" i="3"/>
  <c r="F2559" i="3"/>
  <c r="F2578" i="3"/>
  <c r="F2595" i="3"/>
  <c r="F2611" i="3"/>
  <c r="F2627" i="3"/>
  <c r="F2643" i="3"/>
  <c r="F2659" i="3"/>
  <c r="F2675" i="3"/>
  <c r="F2691" i="3"/>
  <c r="F2707" i="3"/>
  <c r="F2723" i="3"/>
  <c r="F2739" i="3"/>
  <c r="F2755" i="3"/>
  <c r="F2771" i="3"/>
  <c r="F2787" i="3"/>
  <c r="F2803" i="3"/>
  <c r="F2819" i="3"/>
  <c r="F2835" i="3"/>
  <c r="F2851" i="3"/>
  <c r="F2867" i="3"/>
  <c r="F2883" i="3"/>
  <c r="F2899" i="3"/>
  <c r="F2915" i="3"/>
  <c r="F2931" i="3"/>
  <c r="F2947" i="3"/>
  <c r="F2963" i="3"/>
  <c r="F2979" i="3"/>
  <c r="F2995" i="3"/>
  <c r="F1344" i="3"/>
  <c r="F1456" i="3"/>
  <c r="F1540" i="3"/>
  <c r="F1631" i="3"/>
  <c r="F1712" i="3"/>
  <c r="F1796" i="3"/>
  <c r="F1887" i="3"/>
  <c r="F1968" i="3"/>
  <c r="F2052" i="3"/>
  <c r="F2143" i="3"/>
  <c r="F2224" i="3"/>
  <c r="F2308" i="3"/>
  <c r="F2367" i="3"/>
  <c r="F2403" i="3"/>
  <c r="F2440" i="3"/>
  <c r="F2477" i="3"/>
  <c r="F2511" i="3"/>
  <c r="F2539" i="3"/>
  <c r="F2560" i="3"/>
  <c r="F2579" i="3"/>
  <c r="F2596" i="3"/>
  <c r="F2612" i="3"/>
  <c r="F2628" i="3"/>
  <c r="F2644" i="3"/>
  <c r="F2660" i="3"/>
  <c r="F2676" i="3"/>
  <c r="F2692" i="3"/>
  <c r="F2708" i="3"/>
  <c r="F2724" i="3"/>
  <c r="F2740" i="3"/>
  <c r="F2756" i="3"/>
  <c r="F2772" i="3"/>
  <c r="F2788" i="3"/>
  <c r="F2804" i="3"/>
  <c r="F2820" i="3"/>
  <c r="F2836" i="3"/>
  <c r="F2852" i="3"/>
  <c r="F2868" i="3"/>
  <c r="F2884" i="3"/>
  <c r="F2900" i="3"/>
  <c r="F2916" i="3"/>
  <c r="F2932" i="3"/>
  <c r="F2948" i="3"/>
  <c r="F2964" i="3"/>
  <c r="F3108" i="3"/>
  <c r="F3236" i="3"/>
  <c r="F3364" i="3"/>
  <c r="F3476" i="3"/>
  <c r="F3557" i="3"/>
  <c r="F3611" i="3"/>
  <c r="F3630" i="3"/>
  <c r="F3646" i="3"/>
  <c r="F3662" i="3"/>
  <c r="F3678" i="3"/>
  <c r="F3694" i="3"/>
  <c r="F3710" i="3"/>
  <c r="F3726" i="3"/>
  <c r="F3742" i="3"/>
  <c r="F3758" i="3"/>
  <c r="F3774" i="3"/>
  <c r="F3790" i="3"/>
  <c r="F3806" i="3"/>
  <c r="F3822" i="3"/>
  <c r="F3838" i="3"/>
  <c r="F3854" i="3"/>
  <c r="F3870" i="3"/>
  <c r="F3886" i="3"/>
  <c r="F3902" i="3"/>
  <c r="F3918" i="3"/>
  <c r="F3934" i="3"/>
  <c r="F3950" i="3"/>
  <c r="F3966" i="3"/>
  <c r="F3982" i="3"/>
  <c r="F3998" i="3"/>
  <c r="F4014" i="3"/>
  <c r="F4030" i="3"/>
  <c r="F4046" i="3"/>
  <c r="F4062" i="3"/>
  <c r="F4078" i="3"/>
  <c r="F4094" i="3"/>
  <c r="F4110" i="3"/>
  <c r="F4126" i="3"/>
  <c r="F4142" i="3"/>
  <c r="F4158" i="3"/>
  <c r="F4174" i="3"/>
  <c r="F4190" i="3"/>
  <c r="F4206" i="3"/>
  <c r="F4222" i="3"/>
  <c r="F4238" i="3"/>
  <c r="F4254" i="3"/>
  <c r="F4270" i="3"/>
  <c r="F4286" i="3"/>
  <c r="F4302" i="3"/>
  <c r="F4318" i="3"/>
  <c r="F4334" i="3"/>
  <c r="F4350" i="3"/>
  <c r="F4366" i="3"/>
  <c r="F4382" i="3"/>
  <c r="F4398" i="3"/>
  <c r="F4414" i="3"/>
  <c r="F4430" i="3"/>
  <c r="F4446" i="3"/>
  <c r="F4462" i="3"/>
  <c r="F4478" i="3"/>
  <c r="F4494" i="3"/>
  <c r="F4510" i="3"/>
  <c r="F4526" i="3"/>
  <c r="F4542" i="3"/>
  <c r="F4558" i="3"/>
  <c r="F4574" i="3"/>
  <c r="F4590" i="3"/>
  <c r="F4606" i="3"/>
  <c r="F4622" i="3"/>
  <c r="F4638" i="3"/>
  <c r="F4654" i="3"/>
  <c r="F4670" i="3"/>
  <c r="F4686" i="3"/>
  <c r="F4702" i="3"/>
  <c r="F4718" i="3"/>
  <c r="F4734" i="3"/>
  <c r="F4750" i="3"/>
  <c r="F4766" i="3"/>
  <c r="F4782" i="3"/>
  <c r="F4798" i="3"/>
  <c r="F4814" i="3"/>
  <c r="F4830" i="3"/>
  <c r="F4846" i="3"/>
  <c r="F4862" i="3"/>
  <c r="F2980" i="3"/>
  <c r="F3123" i="3"/>
  <c r="F3251" i="3"/>
  <c r="F3379" i="3"/>
  <c r="F3484" i="3"/>
  <c r="F3564" i="3"/>
  <c r="F3612" i="3"/>
  <c r="F3631" i="3"/>
  <c r="F3647" i="3"/>
  <c r="F3663" i="3"/>
  <c r="F3679" i="3"/>
  <c r="F3695" i="3"/>
  <c r="F3711" i="3"/>
  <c r="F3727" i="3"/>
  <c r="F3743" i="3"/>
  <c r="F3759" i="3"/>
  <c r="F3775" i="3"/>
  <c r="F3791" i="3"/>
  <c r="F3807" i="3"/>
  <c r="F3823" i="3"/>
  <c r="F3839" i="3"/>
  <c r="F3855" i="3"/>
  <c r="F3871" i="3"/>
  <c r="F3887" i="3"/>
  <c r="F3903" i="3"/>
  <c r="F3919" i="3"/>
  <c r="F3935" i="3"/>
  <c r="F3951" i="3"/>
  <c r="F3967" i="3"/>
  <c r="F3983" i="3"/>
  <c r="F3999" i="3"/>
  <c r="F4015" i="3"/>
  <c r="F4031" i="3"/>
  <c r="F4047" i="3"/>
  <c r="F4063" i="3"/>
  <c r="F4079" i="3"/>
  <c r="F4095" i="3"/>
  <c r="F4111" i="3"/>
  <c r="F4127" i="3"/>
  <c r="F4143" i="3"/>
  <c r="F4159" i="3"/>
  <c r="F4175" i="3"/>
  <c r="F4191" i="3"/>
  <c r="F4207" i="3"/>
  <c r="F4223" i="3"/>
  <c r="F4239" i="3"/>
  <c r="F4255" i="3"/>
  <c r="F4271" i="3"/>
  <c r="F4287" i="3"/>
  <c r="F4303" i="3"/>
  <c r="F4319" i="3"/>
  <c r="F4335" i="3"/>
  <c r="F4351" i="3"/>
  <c r="F4367" i="3"/>
  <c r="F4383" i="3"/>
  <c r="F4399" i="3"/>
  <c r="F4415" i="3"/>
  <c r="F4431" i="3"/>
  <c r="F4447" i="3"/>
  <c r="F4463" i="3"/>
  <c r="F4479" i="3"/>
  <c r="F4495" i="3"/>
  <c r="F4511" i="3"/>
  <c r="F4527" i="3"/>
  <c r="F4543" i="3"/>
  <c r="F4559" i="3"/>
  <c r="F4575" i="3"/>
  <c r="F4591" i="3"/>
  <c r="F4607" i="3"/>
  <c r="F4623" i="3"/>
  <c r="F4639" i="3"/>
  <c r="F4655" i="3"/>
  <c r="F4671" i="3"/>
  <c r="F4687" i="3"/>
  <c r="F4703" i="3"/>
  <c r="F4719" i="3"/>
  <c r="F4735" i="3"/>
  <c r="F4751" i="3"/>
  <c r="F4767" i="3"/>
  <c r="F4783" i="3"/>
  <c r="F4799" i="3"/>
  <c r="F4815" i="3"/>
  <c r="F2996" i="3"/>
  <c r="F3124" i="3"/>
  <c r="F3252" i="3"/>
  <c r="F3380" i="3"/>
  <c r="F3491" i="3"/>
  <c r="F3571" i="3"/>
  <c r="F3613" i="3"/>
  <c r="F3632" i="3"/>
  <c r="F3648" i="3"/>
  <c r="F3664" i="3"/>
  <c r="F3680" i="3"/>
  <c r="F3696" i="3"/>
  <c r="F3712" i="3"/>
  <c r="F3728" i="3"/>
  <c r="F3744" i="3"/>
  <c r="F3760" i="3"/>
  <c r="F3776" i="3"/>
  <c r="F3792" i="3"/>
  <c r="F3808" i="3"/>
  <c r="F3824" i="3"/>
  <c r="F3840" i="3"/>
  <c r="F3856" i="3"/>
  <c r="F3872" i="3"/>
  <c r="F3888" i="3"/>
  <c r="F3904" i="3"/>
  <c r="F3920" i="3"/>
  <c r="F3936" i="3"/>
  <c r="F3952" i="3"/>
  <c r="F3968" i="3"/>
  <c r="F3984" i="3"/>
  <c r="F4000" i="3"/>
  <c r="F4016" i="3"/>
  <c r="F4032" i="3"/>
  <c r="F4048" i="3"/>
  <c r="F4064" i="3"/>
  <c r="F4080" i="3"/>
  <c r="F4096" i="3"/>
  <c r="F4112" i="3"/>
  <c r="F4128" i="3"/>
  <c r="F4144" i="3"/>
  <c r="F4160" i="3"/>
  <c r="F4176" i="3"/>
  <c r="F4192" i="3"/>
  <c r="F4208" i="3"/>
  <c r="F4224" i="3"/>
  <c r="F4240" i="3"/>
  <c r="F4256" i="3"/>
  <c r="F4272" i="3"/>
  <c r="F4288" i="3"/>
  <c r="F4304" i="3"/>
  <c r="F4320" i="3"/>
  <c r="F4336" i="3"/>
  <c r="F4352" i="3"/>
  <c r="F4368" i="3"/>
  <c r="F4384" i="3"/>
  <c r="F4400" i="3"/>
  <c r="F4416" i="3"/>
  <c r="F4432" i="3"/>
  <c r="F4448" i="3"/>
  <c r="F4464" i="3"/>
  <c r="F4480" i="3"/>
  <c r="F4496" i="3"/>
  <c r="F4512" i="3"/>
  <c r="F4528" i="3"/>
  <c r="F4544" i="3"/>
  <c r="F4560" i="3"/>
  <c r="F4576" i="3"/>
  <c r="F4592" i="3"/>
  <c r="F4608" i="3"/>
  <c r="F4624" i="3"/>
  <c r="F4640" i="3"/>
  <c r="F4656" i="3"/>
  <c r="F4672" i="3"/>
  <c r="F4688" i="3"/>
  <c r="F4704" i="3"/>
  <c r="F4720" i="3"/>
  <c r="F4736" i="3"/>
  <c r="F4752" i="3"/>
  <c r="F4768" i="3"/>
  <c r="F4784" i="3"/>
  <c r="F4800" i="3"/>
  <c r="F4816" i="3"/>
  <c r="F4832" i="3"/>
  <c r="F4848" i="3"/>
  <c r="F4864" i="3"/>
  <c r="F3011" i="3"/>
  <c r="F3139" i="3"/>
  <c r="F3267" i="3"/>
  <c r="F3395" i="3"/>
  <c r="F3492" i="3"/>
  <c r="F3572" i="3"/>
  <c r="F3615" i="3"/>
  <c r="F3633" i="3"/>
  <c r="F3649" i="3"/>
  <c r="F3665" i="3"/>
  <c r="F3681" i="3"/>
  <c r="F3697" i="3"/>
  <c r="F3713" i="3"/>
  <c r="F3729" i="3"/>
  <c r="F3745" i="3"/>
  <c r="F3761" i="3"/>
  <c r="F3777" i="3"/>
  <c r="F3793" i="3"/>
  <c r="F3809" i="3"/>
  <c r="F3825" i="3"/>
  <c r="F3841" i="3"/>
  <c r="F3857" i="3"/>
  <c r="F3873" i="3"/>
  <c r="F3889" i="3"/>
  <c r="F3905" i="3"/>
  <c r="F3921" i="3"/>
  <c r="F3937" i="3"/>
  <c r="F3953" i="3"/>
  <c r="F3969" i="3"/>
  <c r="F3985" i="3"/>
  <c r="F4001" i="3"/>
  <c r="F4017" i="3"/>
  <c r="F4033" i="3"/>
  <c r="F4049" i="3"/>
  <c r="F4065" i="3"/>
  <c r="F4081" i="3"/>
  <c r="F4097" i="3"/>
  <c r="F4113" i="3"/>
  <c r="F4129" i="3"/>
  <c r="F4145" i="3"/>
  <c r="F4161" i="3"/>
  <c r="F4177" i="3"/>
  <c r="F4193" i="3"/>
  <c r="F4209" i="3"/>
  <c r="F4225" i="3"/>
  <c r="F4241" i="3"/>
  <c r="F4257" i="3"/>
  <c r="F4273" i="3"/>
  <c r="F4289" i="3"/>
  <c r="F4305" i="3"/>
  <c r="F4321" i="3"/>
  <c r="F4337" i="3"/>
  <c r="F4353" i="3"/>
  <c r="F4369" i="3"/>
  <c r="F4385" i="3"/>
  <c r="F4401" i="3"/>
  <c r="F4417" i="3"/>
  <c r="F4433" i="3"/>
  <c r="F4449" i="3"/>
  <c r="F4465" i="3"/>
  <c r="F4481" i="3"/>
  <c r="F4497" i="3"/>
  <c r="F4513" i="3"/>
  <c r="F4529" i="3"/>
  <c r="F4545" i="3"/>
  <c r="F4561" i="3"/>
  <c r="F4577" i="3"/>
  <c r="F4593" i="3"/>
  <c r="F4609" i="3"/>
  <c r="F4625" i="3"/>
  <c r="F4641" i="3"/>
  <c r="F4657" i="3"/>
  <c r="F4673" i="3"/>
  <c r="F4689" i="3"/>
  <c r="F4705" i="3"/>
  <c r="F4721" i="3"/>
  <c r="F4737" i="3"/>
  <c r="F4753" i="3"/>
  <c r="F4769" i="3"/>
  <c r="F4785" i="3"/>
  <c r="F4801" i="3"/>
  <c r="F4817" i="3"/>
  <c r="F4833" i="3"/>
  <c r="F4849" i="3"/>
  <c r="F3012" i="3"/>
  <c r="F3140" i="3"/>
  <c r="F3268" i="3"/>
  <c r="F3396" i="3"/>
  <c r="F3500" i="3"/>
  <c r="F3573" i="3"/>
  <c r="F3617" i="3"/>
  <c r="F3634" i="3"/>
  <c r="F3650" i="3"/>
  <c r="F3666" i="3"/>
  <c r="F3682" i="3"/>
  <c r="F3698" i="3"/>
  <c r="F3714" i="3"/>
  <c r="F3730" i="3"/>
  <c r="F3746" i="3"/>
  <c r="F3762" i="3"/>
  <c r="F3778" i="3"/>
  <c r="F3794" i="3"/>
  <c r="F3810" i="3"/>
  <c r="F3826" i="3"/>
  <c r="F3842" i="3"/>
  <c r="F3858" i="3"/>
  <c r="F3874" i="3"/>
  <c r="F3890" i="3"/>
  <c r="F3906" i="3"/>
  <c r="F3922" i="3"/>
  <c r="F3938" i="3"/>
  <c r="F3954" i="3"/>
  <c r="F3970" i="3"/>
  <c r="F3986" i="3"/>
  <c r="F4002" i="3"/>
  <c r="F4018" i="3"/>
  <c r="F4034" i="3"/>
  <c r="F4050" i="3"/>
  <c r="F4066" i="3"/>
  <c r="F4082" i="3"/>
  <c r="F4098" i="3"/>
  <c r="F4114" i="3"/>
  <c r="F4130" i="3"/>
  <c r="F4146" i="3"/>
  <c r="F4162" i="3"/>
  <c r="F4178" i="3"/>
  <c r="F4194" i="3"/>
  <c r="F4210" i="3"/>
  <c r="F4226" i="3"/>
  <c r="F4242" i="3"/>
  <c r="F4258" i="3"/>
  <c r="F4274" i="3"/>
  <c r="F4290" i="3"/>
  <c r="F4306" i="3"/>
  <c r="F4322" i="3"/>
  <c r="F4338" i="3"/>
  <c r="F4354" i="3"/>
  <c r="F4370" i="3"/>
  <c r="F4386" i="3"/>
  <c r="F4402" i="3"/>
  <c r="F4418" i="3"/>
  <c r="F4434" i="3"/>
  <c r="F4450" i="3"/>
  <c r="F4466" i="3"/>
  <c r="F4482" i="3"/>
  <c r="F4498" i="3"/>
  <c r="F4514" i="3"/>
  <c r="F4530" i="3"/>
  <c r="F4546" i="3"/>
  <c r="F4562" i="3"/>
  <c r="F4578" i="3"/>
  <c r="F4594" i="3"/>
  <c r="F4610" i="3"/>
  <c r="F4626" i="3"/>
  <c r="F4642" i="3"/>
  <c r="F4658" i="3"/>
  <c r="F4674" i="3"/>
  <c r="F4690" i="3"/>
  <c r="F4706" i="3"/>
  <c r="F4722" i="3"/>
  <c r="F4738" i="3"/>
  <c r="F4754" i="3"/>
  <c r="F4770" i="3"/>
  <c r="F4786" i="3"/>
  <c r="F4802" i="3"/>
  <c r="F4818" i="3"/>
  <c r="F4834" i="3"/>
  <c r="F4850" i="3"/>
  <c r="F3027" i="3"/>
  <c r="F3155" i="3"/>
  <c r="F3283" i="3"/>
  <c r="F3411" i="3"/>
  <c r="F3507" i="3"/>
  <c r="F3580" i="3"/>
  <c r="F3618" i="3"/>
  <c r="F3635" i="3"/>
  <c r="F3651" i="3"/>
  <c r="F3667" i="3"/>
  <c r="F3683" i="3"/>
  <c r="F3699" i="3"/>
  <c r="F3715" i="3"/>
  <c r="F3731" i="3"/>
  <c r="F3747" i="3"/>
  <c r="F3763" i="3"/>
  <c r="F3779" i="3"/>
  <c r="F3795" i="3"/>
  <c r="F3811" i="3"/>
  <c r="F3827" i="3"/>
  <c r="F3843" i="3"/>
  <c r="F3859" i="3"/>
  <c r="F3875" i="3"/>
  <c r="F3891" i="3"/>
  <c r="F3907" i="3"/>
  <c r="F3923" i="3"/>
  <c r="F3939" i="3"/>
  <c r="F3955" i="3"/>
  <c r="F3971" i="3"/>
  <c r="F3987" i="3"/>
  <c r="F4003" i="3"/>
  <c r="F4019" i="3"/>
  <c r="F4035" i="3"/>
  <c r="F4051" i="3"/>
  <c r="F4067" i="3"/>
  <c r="F4083" i="3"/>
  <c r="F4099" i="3"/>
  <c r="F4115" i="3"/>
  <c r="F4131" i="3"/>
  <c r="F4147" i="3"/>
  <c r="F4163" i="3"/>
  <c r="F4179" i="3"/>
  <c r="F4195" i="3"/>
  <c r="F4211" i="3"/>
  <c r="F4227" i="3"/>
  <c r="F4243" i="3"/>
  <c r="F4259" i="3"/>
  <c r="F4275" i="3"/>
  <c r="F4291" i="3"/>
  <c r="F4307" i="3"/>
  <c r="F4323" i="3"/>
  <c r="F4339" i="3"/>
  <c r="F4355" i="3"/>
  <c r="F4371" i="3"/>
  <c r="F4387" i="3"/>
  <c r="F4403" i="3"/>
  <c r="F4419" i="3"/>
  <c r="F4435" i="3"/>
  <c r="F4451" i="3"/>
  <c r="F4467" i="3"/>
  <c r="F4483" i="3"/>
  <c r="F4499" i="3"/>
  <c r="F4515" i="3"/>
  <c r="F4531" i="3"/>
  <c r="F4547" i="3"/>
  <c r="F4563" i="3"/>
  <c r="F4579" i="3"/>
  <c r="F4595" i="3"/>
  <c r="F4611" i="3"/>
  <c r="F4627" i="3"/>
  <c r="F4643" i="3"/>
  <c r="F4659" i="3"/>
  <c r="F4675" i="3"/>
  <c r="F4691" i="3"/>
  <c r="F4707" i="3"/>
  <c r="F4723" i="3"/>
  <c r="F4739" i="3"/>
  <c r="F4755" i="3"/>
  <c r="F4771" i="3"/>
  <c r="F4787" i="3"/>
  <c r="F4803" i="3"/>
  <c r="F4819" i="3"/>
  <c r="F4835" i="3"/>
  <c r="F4851" i="3"/>
  <c r="F3028" i="3"/>
  <c r="F3156" i="3"/>
  <c r="F3284" i="3"/>
  <c r="F3412" i="3"/>
  <c r="F3508" i="3"/>
  <c r="F3587" i="3"/>
  <c r="F3619" i="3"/>
  <c r="F3636" i="3"/>
  <c r="F3652" i="3"/>
  <c r="F3668" i="3"/>
  <c r="F3684" i="3"/>
  <c r="F3700" i="3"/>
  <c r="F3716" i="3"/>
  <c r="F3732" i="3"/>
  <c r="F3748" i="3"/>
  <c r="F3764" i="3"/>
  <c r="F3780" i="3"/>
  <c r="F3796" i="3"/>
  <c r="F3812" i="3"/>
  <c r="F3828" i="3"/>
  <c r="F3844" i="3"/>
  <c r="F3860" i="3"/>
  <c r="F3876" i="3"/>
  <c r="F3892" i="3"/>
  <c r="F3908" i="3"/>
  <c r="F3924" i="3"/>
  <c r="F3940" i="3"/>
  <c r="F3956" i="3"/>
  <c r="F3972" i="3"/>
  <c r="F3988" i="3"/>
  <c r="F4004" i="3"/>
  <c r="F4020" i="3"/>
  <c r="F4036" i="3"/>
  <c r="F4052" i="3"/>
  <c r="F4068" i="3"/>
  <c r="F4084" i="3"/>
  <c r="F4100" i="3"/>
  <c r="F4116" i="3"/>
  <c r="F4132" i="3"/>
  <c r="F4148" i="3"/>
  <c r="F4164" i="3"/>
  <c r="F4180" i="3"/>
  <c r="F4196" i="3"/>
  <c r="F4212" i="3"/>
  <c r="F4228" i="3"/>
  <c r="F4244" i="3"/>
  <c r="F4260" i="3"/>
  <c r="F4276" i="3"/>
  <c r="F4292" i="3"/>
  <c r="F4308" i="3"/>
  <c r="F4324" i="3"/>
  <c r="F4340" i="3"/>
  <c r="F4356" i="3"/>
  <c r="F4372" i="3"/>
  <c r="F4388" i="3"/>
  <c r="F4404" i="3"/>
  <c r="F4420" i="3"/>
  <c r="F4436" i="3"/>
  <c r="F4452" i="3"/>
  <c r="F4468" i="3"/>
  <c r="F4484" i="3"/>
  <c r="F4500" i="3"/>
  <c r="F4516" i="3"/>
  <c r="F4532" i="3"/>
  <c r="F4548" i="3"/>
  <c r="F4564" i="3"/>
  <c r="F4580" i="3"/>
  <c r="F4596" i="3"/>
  <c r="F4612" i="3"/>
  <c r="F4628" i="3"/>
  <c r="F4644" i="3"/>
  <c r="F4660" i="3"/>
  <c r="F4676" i="3"/>
  <c r="F4692" i="3"/>
  <c r="F4708" i="3"/>
  <c r="F4724" i="3"/>
  <c r="F4740" i="3"/>
  <c r="F4756" i="3"/>
  <c r="F4772" i="3"/>
  <c r="F4788" i="3"/>
  <c r="F4804" i="3"/>
  <c r="F4820" i="3"/>
  <c r="F4836" i="3"/>
  <c r="F3043" i="3"/>
  <c r="F3171" i="3"/>
  <c r="F3299" i="3"/>
  <c r="F3427" i="3"/>
  <c r="F3516" i="3"/>
  <c r="F3588" i="3"/>
  <c r="F3620" i="3"/>
  <c r="F3637" i="3"/>
  <c r="F3653" i="3"/>
  <c r="F3669" i="3"/>
  <c r="F3685" i="3"/>
  <c r="F3701" i="3"/>
  <c r="F3717" i="3"/>
  <c r="F3733" i="3"/>
  <c r="F3749" i="3"/>
  <c r="F3765" i="3"/>
  <c r="F3781" i="3"/>
  <c r="F3797" i="3"/>
  <c r="F3813" i="3"/>
  <c r="F3829" i="3"/>
  <c r="F3845" i="3"/>
  <c r="F3861" i="3"/>
  <c r="F3877" i="3"/>
  <c r="F3893" i="3"/>
  <c r="F3909" i="3"/>
  <c r="F3925" i="3"/>
  <c r="F3941" i="3"/>
  <c r="F3957" i="3"/>
  <c r="F3973" i="3"/>
  <c r="F3989" i="3"/>
  <c r="F4005" i="3"/>
  <c r="F4021" i="3"/>
  <c r="F4037" i="3"/>
  <c r="F4053" i="3"/>
  <c r="F4069" i="3"/>
  <c r="F4085" i="3"/>
  <c r="F4101" i="3"/>
  <c r="F4117" i="3"/>
  <c r="F4133" i="3"/>
  <c r="F4149" i="3"/>
  <c r="F4165" i="3"/>
  <c r="F4181" i="3"/>
  <c r="F4197" i="3"/>
  <c r="F4213" i="3"/>
  <c r="F4229" i="3"/>
  <c r="F4245" i="3"/>
  <c r="F4261" i="3"/>
  <c r="F4277" i="3"/>
  <c r="F4293" i="3"/>
  <c r="F4309" i="3"/>
  <c r="F4325" i="3"/>
  <c r="F4341" i="3"/>
  <c r="F4357" i="3"/>
  <c r="F4373" i="3"/>
  <c r="F4389" i="3"/>
  <c r="F4405" i="3"/>
  <c r="F4421" i="3"/>
  <c r="F4437" i="3"/>
  <c r="F4453" i="3"/>
  <c r="F4469" i="3"/>
  <c r="F4485" i="3"/>
  <c r="F4501" i="3"/>
  <c r="F4517" i="3"/>
  <c r="F4533" i="3"/>
  <c r="F4549" i="3"/>
  <c r="F4565" i="3"/>
  <c r="F4581" i="3"/>
  <c r="F4597" i="3"/>
  <c r="F4613" i="3"/>
  <c r="F4629" i="3"/>
  <c r="F4645" i="3"/>
  <c r="F4661" i="3"/>
  <c r="F4677" i="3"/>
  <c r="F4693" i="3"/>
  <c r="F4709" i="3"/>
  <c r="F4725" i="3"/>
  <c r="F4741" i="3"/>
  <c r="F4757" i="3"/>
  <c r="F4773" i="3"/>
  <c r="F4789" i="3"/>
  <c r="F4805" i="3"/>
  <c r="F4821" i="3"/>
  <c r="F4837" i="3"/>
  <c r="F4853" i="3"/>
  <c r="F4869" i="3"/>
  <c r="F3044" i="3"/>
  <c r="F3172" i="3"/>
  <c r="F3300" i="3"/>
  <c r="F3428" i="3"/>
  <c r="F3523" i="3"/>
  <c r="F3589" i="3"/>
  <c r="F3621" i="3"/>
  <c r="F3638" i="3"/>
  <c r="F3654" i="3"/>
  <c r="F3670" i="3"/>
  <c r="F3686" i="3"/>
  <c r="F3702" i="3"/>
  <c r="F3718" i="3"/>
  <c r="F3734" i="3"/>
  <c r="F3750" i="3"/>
  <c r="F3766" i="3"/>
  <c r="F3782" i="3"/>
  <c r="F3798" i="3"/>
  <c r="F3814" i="3"/>
  <c r="F3830" i="3"/>
  <c r="F3846" i="3"/>
  <c r="F3862" i="3"/>
  <c r="F3878" i="3"/>
  <c r="F3894" i="3"/>
  <c r="F3910" i="3"/>
  <c r="F3926" i="3"/>
  <c r="F3942" i="3"/>
  <c r="F3958" i="3"/>
  <c r="F3974" i="3"/>
  <c r="F3990" i="3"/>
  <c r="F4006" i="3"/>
  <c r="F4022" i="3"/>
  <c r="F4038" i="3"/>
  <c r="F4054" i="3"/>
  <c r="F4070" i="3"/>
  <c r="F4086" i="3"/>
  <c r="F4102" i="3"/>
  <c r="F4118" i="3"/>
  <c r="F4134" i="3"/>
  <c r="F4150" i="3"/>
  <c r="F4166" i="3"/>
  <c r="F4182" i="3"/>
  <c r="F4198" i="3"/>
  <c r="F4214" i="3"/>
  <c r="F4230" i="3"/>
  <c r="F4246" i="3"/>
  <c r="F4262" i="3"/>
  <c r="F4278" i="3"/>
  <c r="F4294" i="3"/>
  <c r="F4310" i="3"/>
  <c r="F4326" i="3"/>
  <c r="F4342" i="3"/>
  <c r="F4358" i="3"/>
  <c r="F4374" i="3"/>
  <c r="F4390" i="3"/>
  <c r="F4406" i="3"/>
  <c r="F4422" i="3"/>
  <c r="F4438" i="3"/>
  <c r="F4454" i="3"/>
  <c r="F4470" i="3"/>
  <c r="F4486" i="3"/>
  <c r="F4502" i="3"/>
  <c r="F4518" i="3"/>
  <c r="F4534" i="3"/>
  <c r="F4550" i="3"/>
  <c r="F4566" i="3"/>
  <c r="F4582" i="3"/>
  <c r="F4598" i="3"/>
  <c r="F4614" i="3"/>
  <c r="F4630" i="3"/>
  <c r="F4646" i="3"/>
  <c r="F4662" i="3"/>
  <c r="F4678" i="3"/>
  <c r="F4694" i="3"/>
  <c r="F4710" i="3"/>
  <c r="F4726" i="3"/>
  <c r="F4742" i="3"/>
  <c r="F4758" i="3"/>
  <c r="F4774" i="3"/>
  <c r="F4790" i="3"/>
  <c r="F4806" i="3"/>
  <c r="F4822" i="3"/>
  <c r="F4838" i="3"/>
  <c r="F3059" i="3"/>
  <c r="F3187" i="3"/>
  <c r="F3315" i="3"/>
  <c r="F3443" i="3"/>
  <c r="F3524" i="3"/>
  <c r="F3596" i="3"/>
  <c r="F3622" i="3"/>
  <c r="F3639" i="3"/>
  <c r="F3655" i="3"/>
  <c r="F3671" i="3"/>
  <c r="F3687" i="3"/>
  <c r="F3703" i="3"/>
  <c r="F3719" i="3"/>
  <c r="F3735" i="3"/>
  <c r="F3751" i="3"/>
  <c r="F3767" i="3"/>
  <c r="F3783" i="3"/>
  <c r="F3799" i="3"/>
  <c r="F3815" i="3"/>
  <c r="F3831" i="3"/>
  <c r="F3847" i="3"/>
  <c r="F3863" i="3"/>
  <c r="F3879" i="3"/>
  <c r="F3895" i="3"/>
  <c r="F3911" i="3"/>
  <c r="F3927" i="3"/>
  <c r="F3943" i="3"/>
  <c r="F3959" i="3"/>
  <c r="F3975" i="3"/>
  <c r="F3991" i="3"/>
  <c r="F4007" i="3"/>
  <c r="F4023" i="3"/>
  <c r="F4039" i="3"/>
  <c r="F4055" i="3"/>
  <c r="F4071" i="3"/>
  <c r="F4087" i="3"/>
  <c r="F4103" i="3"/>
  <c r="F4119" i="3"/>
  <c r="F4135" i="3"/>
  <c r="F4151" i="3"/>
  <c r="F4167" i="3"/>
  <c r="F4183" i="3"/>
  <c r="F4199" i="3"/>
  <c r="F4215" i="3"/>
  <c r="F4231" i="3"/>
  <c r="F4247" i="3"/>
  <c r="F4263" i="3"/>
  <c r="F4279" i="3"/>
  <c r="F4295" i="3"/>
  <c r="F4311" i="3"/>
  <c r="F4327" i="3"/>
  <c r="F4343" i="3"/>
  <c r="F4359" i="3"/>
  <c r="F4375" i="3"/>
  <c r="F4391" i="3"/>
  <c r="F4407" i="3"/>
  <c r="F4423" i="3"/>
  <c r="F4439" i="3"/>
  <c r="F4455" i="3"/>
  <c r="F4471" i="3"/>
  <c r="F4487" i="3"/>
  <c r="F4503" i="3"/>
  <c r="F4519" i="3"/>
  <c r="F4535" i="3"/>
  <c r="F4551" i="3"/>
  <c r="F4567" i="3"/>
  <c r="F4583" i="3"/>
  <c r="F4599" i="3"/>
  <c r="F4615" i="3"/>
  <c r="F4631" i="3"/>
  <c r="F4647" i="3"/>
  <c r="F4663" i="3"/>
  <c r="F4679" i="3"/>
  <c r="F4695" i="3"/>
  <c r="F4711" i="3"/>
  <c r="F4727" i="3"/>
  <c r="F4743" i="3"/>
  <c r="F3060" i="3"/>
  <c r="F3188" i="3"/>
  <c r="F3316" i="3"/>
  <c r="F3444" i="3"/>
  <c r="F3532" i="3"/>
  <c r="F3597" i="3"/>
  <c r="F3623" i="3"/>
  <c r="F3640" i="3"/>
  <c r="F3656" i="3"/>
  <c r="F3672" i="3"/>
  <c r="F3688" i="3"/>
  <c r="F3704" i="3"/>
  <c r="F3720" i="3"/>
  <c r="F3736" i="3"/>
  <c r="F3752" i="3"/>
  <c r="F3768" i="3"/>
  <c r="F3784" i="3"/>
  <c r="F3800" i="3"/>
  <c r="F3816" i="3"/>
  <c r="F3832" i="3"/>
  <c r="F3848" i="3"/>
  <c r="F3864" i="3"/>
  <c r="F3880" i="3"/>
  <c r="F3896" i="3"/>
  <c r="F3912" i="3"/>
  <c r="F3928" i="3"/>
  <c r="F3944" i="3"/>
  <c r="F3960" i="3"/>
  <c r="F3976" i="3"/>
  <c r="F3992" i="3"/>
  <c r="F4008" i="3"/>
  <c r="F4024" i="3"/>
  <c r="F4040" i="3"/>
  <c r="F4056" i="3"/>
  <c r="F4072" i="3"/>
  <c r="F4088" i="3"/>
  <c r="F4104" i="3"/>
  <c r="F4120" i="3"/>
  <c r="F4136" i="3"/>
  <c r="F4152" i="3"/>
  <c r="F4168" i="3"/>
  <c r="F4184" i="3"/>
  <c r="F4200" i="3"/>
  <c r="F4216" i="3"/>
  <c r="F4232" i="3"/>
  <c r="F4248" i="3"/>
  <c r="F4264" i="3"/>
  <c r="F4280" i="3"/>
  <c r="F4296" i="3"/>
  <c r="F4312" i="3"/>
  <c r="F4328" i="3"/>
  <c r="F4344" i="3"/>
  <c r="F4360" i="3"/>
  <c r="F4376" i="3"/>
  <c r="F4392" i="3"/>
  <c r="F4408" i="3"/>
  <c r="F4424" i="3"/>
  <c r="F4440" i="3"/>
  <c r="F4456" i="3"/>
  <c r="F4472" i="3"/>
  <c r="F4488" i="3"/>
  <c r="F4504" i="3"/>
  <c r="F4520" i="3"/>
  <c r="F4536" i="3"/>
  <c r="F4552" i="3"/>
  <c r="F4568" i="3"/>
  <c r="F4584" i="3"/>
  <c r="F4600" i="3"/>
  <c r="F4616" i="3"/>
  <c r="F4632" i="3"/>
  <c r="F4648" i="3"/>
  <c r="F4664" i="3"/>
  <c r="F4680" i="3"/>
  <c r="F4696" i="3"/>
  <c r="F4712" i="3"/>
  <c r="F4728" i="3"/>
  <c r="F4744" i="3"/>
  <c r="F4760" i="3"/>
  <c r="F4776" i="3"/>
  <c r="F4792" i="3"/>
  <c r="F4808" i="3"/>
  <c r="F4824" i="3"/>
  <c r="F4840" i="3"/>
  <c r="F4856" i="3"/>
  <c r="F4872" i="3"/>
  <c r="F3075" i="3"/>
  <c r="F3203" i="3"/>
  <c r="F3331" i="3"/>
  <c r="F3452" i="3"/>
  <c r="F3539" i="3"/>
  <c r="F3603" i="3"/>
  <c r="F3625" i="3"/>
  <c r="F3641" i="3"/>
  <c r="F3657" i="3"/>
  <c r="F3673" i="3"/>
  <c r="F3689" i="3"/>
  <c r="F3705" i="3"/>
  <c r="F3721" i="3"/>
  <c r="F3737" i="3"/>
  <c r="F3753" i="3"/>
  <c r="F3769" i="3"/>
  <c r="F3785" i="3"/>
  <c r="F3801" i="3"/>
  <c r="F3817" i="3"/>
  <c r="F3833" i="3"/>
  <c r="F3849" i="3"/>
  <c r="F3865" i="3"/>
  <c r="F3881" i="3"/>
  <c r="F3897" i="3"/>
  <c r="F3913" i="3"/>
  <c r="F3929" i="3"/>
  <c r="F3945" i="3"/>
  <c r="F3961" i="3"/>
  <c r="F3977" i="3"/>
  <c r="F3993" i="3"/>
  <c r="F4009" i="3"/>
  <c r="F4025" i="3"/>
  <c r="F4041" i="3"/>
  <c r="F4057" i="3"/>
  <c r="F4073" i="3"/>
  <c r="F4089" i="3"/>
  <c r="F4105" i="3"/>
  <c r="F4121" i="3"/>
  <c r="F4137" i="3"/>
  <c r="F4153" i="3"/>
  <c r="F4169" i="3"/>
  <c r="F4185" i="3"/>
  <c r="F4201" i="3"/>
  <c r="F4217" i="3"/>
  <c r="F4233" i="3"/>
  <c r="F4249" i="3"/>
  <c r="F4265" i="3"/>
  <c r="F4281" i="3"/>
  <c r="F4297" i="3"/>
  <c r="F4313" i="3"/>
  <c r="F4329" i="3"/>
  <c r="F4345" i="3"/>
  <c r="F4361" i="3"/>
  <c r="F4377" i="3"/>
  <c r="F4393" i="3"/>
  <c r="F4409" i="3"/>
  <c r="F4425" i="3"/>
  <c r="F4441" i="3"/>
  <c r="F4457" i="3"/>
  <c r="F4473" i="3"/>
  <c r="F4489" i="3"/>
  <c r="F4505" i="3"/>
  <c r="F4521" i="3"/>
  <c r="F4537" i="3"/>
  <c r="F4553" i="3"/>
  <c r="F4569" i="3"/>
  <c r="F4585" i="3"/>
  <c r="F4601" i="3"/>
  <c r="F4617" i="3"/>
  <c r="F4633" i="3"/>
  <c r="F4649" i="3"/>
  <c r="F4665" i="3"/>
  <c r="F4681" i="3"/>
  <c r="F4697" i="3"/>
  <c r="F4713" i="3"/>
  <c r="F4729" i="3"/>
  <c r="F4745" i="3"/>
  <c r="F4761" i="3"/>
  <c r="F4777" i="3"/>
  <c r="F4793" i="3"/>
  <c r="F4809" i="3"/>
  <c r="F4825" i="3"/>
  <c r="F4841" i="3"/>
  <c r="F4857" i="3"/>
  <c r="F4873" i="3"/>
  <c r="F3076" i="3"/>
  <c r="F3204" i="3"/>
  <c r="F3332" i="3"/>
  <c r="F3459" i="3"/>
  <c r="F3540" i="3"/>
  <c r="F3604" i="3"/>
  <c r="F3626" i="3"/>
  <c r="F3642" i="3"/>
  <c r="F3658" i="3"/>
  <c r="F3674" i="3"/>
  <c r="F3690" i="3"/>
  <c r="F3706" i="3"/>
  <c r="F3722" i="3"/>
  <c r="F3738" i="3"/>
  <c r="F3754" i="3"/>
  <c r="F3770" i="3"/>
  <c r="F3786" i="3"/>
  <c r="F3802" i="3"/>
  <c r="F3818" i="3"/>
  <c r="F3834" i="3"/>
  <c r="F3850" i="3"/>
  <c r="F3866" i="3"/>
  <c r="F3882" i="3"/>
  <c r="F3898" i="3"/>
  <c r="F3914" i="3"/>
  <c r="F3930" i="3"/>
  <c r="F3946" i="3"/>
  <c r="F3962" i="3"/>
  <c r="F3978" i="3"/>
  <c r="F3994" i="3"/>
  <c r="F4010" i="3"/>
  <c r="F4026" i="3"/>
  <c r="F4042" i="3"/>
  <c r="F4058" i="3"/>
  <c r="F4074" i="3"/>
  <c r="F4090" i="3"/>
  <c r="F4106" i="3"/>
  <c r="F4122" i="3"/>
  <c r="F4138" i="3"/>
  <c r="F4154" i="3"/>
  <c r="F4170" i="3"/>
  <c r="F4186" i="3"/>
  <c r="F4202" i="3"/>
  <c r="F4218" i="3"/>
  <c r="F4234" i="3"/>
  <c r="F4250" i="3"/>
  <c r="F4266" i="3"/>
  <c r="F4282" i="3"/>
  <c r="F4298" i="3"/>
  <c r="F4314" i="3"/>
  <c r="F4330" i="3"/>
  <c r="F4346" i="3"/>
  <c r="F4362" i="3"/>
  <c r="F4378" i="3"/>
  <c r="F4394" i="3"/>
  <c r="F4410" i="3"/>
  <c r="F4426" i="3"/>
  <c r="F4442" i="3"/>
  <c r="F4458" i="3"/>
  <c r="F4474" i="3"/>
  <c r="F4490" i="3"/>
  <c r="F4506" i="3"/>
  <c r="F4522" i="3"/>
  <c r="F4538" i="3"/>
  <c r="F4554" i="3"/>
  <c r="F4570" i="3"/>
  <c r="F4586" i="3"/>
  <c r="F4602" i="3"/>
  <c r="F4618" i="3"/>
  <c r="F4634" i="3"/>
  <c r="F4650" i="3"/>
  <c r="F4666" i="3"/>
  <c r="F4682" i="3"/>
  <c r="F4698" i="3"/>
  <c r="F4714" i="3"/>
  <c r="F4730" i="3"/>
  <c r="F4746" i="3"/>
  <c r="F4762" i="3"/>
  <c r="F4778" i="3"/>
  <c r="F4794" i="3"/>
  <c r="F4810" i="3"/>
  <c r="F4826" i="3"/>
  <c r="F4842" i="3"/>
  <c r="F4858" i="3"/>
  <c r="F3091" i="3"/>
  <c r="F3219" i="3"/>
  <c r="F3347" i="3"/>
  <c r="F3460" i="3"/>
  <c r="F3548" i="3"/>
  <c r="F3605" i="3"/>
  <c r="F3627" i="3"/>
  <c r="F3643" i="3"/>
  <c r="F3659" i="3"/>
  <c r="F3675" i="3"/>
  <c r="F3691" i="3"/>
  <c r="F3707" i="3"/>
  <c r="F3723" i="3"/>
  <c r="F3739" i="3"/>
  <c r="F3755" i="3"/>
  <c r="F3771" i="3"/>
  <c r="F3787" i="3"/>
  <c r="F3803" i="3"/>
  <c r="F3819" i="3"/>
  <c r="F3835" i="3"/>
  <c r="F3851" i="3"/>
  <c r="F3867" i="3"/>
  <c r="F3883" i="3"/>
  <c r="F3899" i="3"/>
  <c r="F3915" i="3"/>
  <c r="F3931" i="3"/>
  <c r="F3947" i="3"/>
  <c r="F3963" i="3"/>
  <c r="F3979" i="3"/>
  <c r="F3995" i="3"/>
  <c r="F4011" i="3"/>
  <c r="F4027" i="3"/>
  <c r="F4043" i="3"/>
  <c r="F4059" i="3"/>
  <c r="F4075" i="3"/>
  <c r="F4091" i="3"/>
  <c r="F4107" i="3"/>
  <c r="F4123" i="3"/>
  <c r="F4139" i="3"/>
  <c r="F4155" i="3"/>
  <c r="F4171" i="3"/>
  <c r="F4187" i="3"/>
  <c r="F4203" i="3"/>
  <c r="F4219" i="3"/>
  <c r="F4235" i="3"/>
  <c r="F4251" i="3"/>
  <c r="F4267" i="3"/>
  <c r="F4283" i="3"/>
  <c r="F4299" i="3"/>
  <c r="F4315" i="3"/>
  <c r="F4331" i="3"/>
  <c r="F4347" i="3"/>
  <c r="F4363" i="3"/>
  <c r="F4379" i="3"/>
  <c r="F4395" i="3"/>
  <c r="F4411" i="3"/>
  <c r="F4427" i="3"/>
  <c r="F4443" i="3"/>
  <c r="F4459" i="3"/>
  <c r="F4475" i="3"/>
  <c r="F4491" i="3"/>
  <c r="F4507" i="3"/>
  <c r="F4523" i="3"/>
  <c r="F4539" i="3"/>
  <c r="F4555" i="3"/>
  <c r="F4571" i="3"/>
  <c r="F4587" i="3"/>
  <c r="F4603" i="3"/>
  <c r="F4619" i="3"/>
  <c r="F4635" i="3"/>
  <c r="F4651" i="3"/>
  <c r="F4667" i="3"/>
  <c r="F4683" i="3"/>
  <c r="F4699" i="3"/>
  <c r="F4715" i="3"/>
  <c r="F4731" i="3"/>
  <c r="F4747" i="3"/>
  <c r="F4763" i="3"/>
  <c r="F4779" i="3"/>
  <c r="F4795" i="3"/>
  <c r="F4811" i="3"/>
  <c r="F4827" i="3"/>
  <c r="F4843" i="3"/>
  <c r="F3092" i="3"/>
  <c r="F3220" i="3"/>
  <c r="F3348" i="3"/>
  <c r="F3468" i="3"/>
  <c r="F3555" i="3"/>
  <c r="F3606" i="3"/>
  <c r="F3628" i="3"/>
  <c r="F3644" i="3"/>
  <c r="F3660" i="3"/>
  <c r="F3676" i="3"/>
  <c r="F3692" i="3"/>
  <c r="F3708" i="3"/>
  <c r="F3724" i="3"/>
  <c r="F3740" i="3"/>
  <c r="F3756" i="3"/>
  <c r="F3772" i="3"/>
  <c r="F3788" i="3"/>
  <c r="F3804" i="3"/>
  <c r="F3820" i="3"/>
  <c r="F3836" i="3"/>
  <c r="F3852" i="3"/>
  <c r="F3868" i="3"/>
  <c r="F3884" i="3"/>
  <c r="F3900" i="3"/>
  <c r="F3916" i="3"/>
  <c r="F3932" i="3"/>
  <c r="F3948" i="3"/>
  <c r="F3964" i="3"/>
  <c r="F3980" i="3"/>
  <c r="F3996" i="3"/>
  <c r="F4012" i="3"/>
  <c r="F4028" i="3"/>
  <c r="F4044" i="3"/>
  <c r="F4060" i="3"/>
  <c r="F4076" i="3"/>
  <c r="F4092" i="3"/>
  <c r="F4108" i="3"/>
  <c r="F4124" i="3"/>
  <c r="F4140" i="3"/>
  <c r="F4156" i="3"/>
  <c r="F4172" i="3"/>
  <c r="F4188" i="3"/>
  <c r="F4204" i="3"/>
  <c r="F4220" i="3"/>
  <c r="F4236" i="3"/>
  <c r="F4252" i="3"/>
  <c r="F4268" i="3"/>
  <c r="F4284" i="3"/>
  <c r="F4300" i="3"/>
  <c r="F4316" i="3"/>
  <c r="F4332" i="3"/>
  <c r="F4348" i="3"/>
  <c r="F4364" i="3"/>
  <c r="F4380" i="3"/>
  <c r="F4396" i="3"/>
  <c r="F4412" i="3"/>
  <c r="F4428" i="3"/>
  <c r="F4444" i="3"/>
  <c r="F4460" i="3"/>
  <c r="F4476" i="3"/>
  <c r="F4492" i="3"/>
  <c r="F4508" i="3"/>
  <c r="F4524" i="3"/>
  <c r="F4540" i="3"/>
  <c r="F4556" i="3"/>
  <c r="F4572" i="3"/>
  <c r="F4588" i="3"/>
  <c r="F4604" i="3"/>
  <c r="F4620" i="3"/>
  <c r="F4636" i="3"/>
  <c r="F4652" i="3"/>
  <c r="F4668" i="3"/>
  <c r="F4684" i="3"/>
  <c r="F4700" i="3"/>
  <c r="F4716" i="3"/>
  <c r="F4732" i="3"/>
  <c r="F4748" i="3"/>
  <c r="F4764" i="3"/>
  <c r="F4780" i="3"/>
  <c r="F4796" i="3"/>
  <c r="F4812" i="3"/>
  <c r="F4828" i="3"/>
  <c r="F4844" i="3"/>
  <c r="F4860" i="3"/>
  <c r="F4876" i="3"/>
  <c r="F3107" i="3"/>
  <c r="F3235" i="3"/>
  <c r="F3363" i="3"/>
  <c r="F3475" i="3"/>
  <c r="F3556" i="3"/>
  <c r="F3610" i="3"/>
  <c r="F3629" i="3"/>
  <c r="F3645" i="3"/>
  <c r="F3661" i="3"/>
  <c r="F3677" i="3"/>
  <c r="F3693" i="3"/>
  <c r="F3709" i="3"/>
  <c r="F3725" i="3"/>
  <c r="F3741" i="3"/>
  <c r="F3757" i="3"/>
  <c r="F3773" i="3"/>
  <c r="F3789" i="3"/>
  <c r="F3805" i="3"/>
  <c r="F3821" i="3"/>
  <c r="F3837" i="3"/>
  <c r="F3853" i="3"/>
  <c r="F3869" i="3"/>
  <c r="F3885" i="3"/>
  <c r="F3901" i="3"/>
  <c r="F3917" i="3"/>
  <c r="F3933" i="3"/>
  <c r="F3949" i="3"/>
  <c r="F3965" i="3"/>
  <c r="F3981" i="3"/>
  <c r="F3997" i="3"/>
  <c r="F4013" i="3"/>
  <c r="F4029" i="3"/>
  <c r="F4045" i="3"/>
  <c r="F4061" i="3"/>
  <c r="F4077" i="3"/>
  <c r="F4093" i="3"/>
  <c r="F4109" i="3"/>
  <c r="F4125" i="3"/>
  <c r="F4141" i="3"/>
  <c r="F4157" i="3"/>
  <c r="F4173" i="3"/>
  <c r="F4189" i="3"/>
  <c r="F4205" i="3"/>
  <c r="F4221" i="3"/>
  <c r="F4237" i="3"/>
  <c r="F4253" i="3"/>
  <c r="F4269" i="3"/>
  <c r="F4285" i="3"/>
  <c r="F4301" i="3"/>
  <c r="F4317" i="3"/>
  <c r="F4333" i="3"/>
  <c r="F4349" i="3"/>
  <c r="F4365" i="3"/>
  <c r="F4381" i="3"/>
  <c r="F4397" i="3"/>
  <c r="F4413" i="3"/>
  <c r="F4429" i="3"/>
  <c r="F4445" i="3"/>
  <c r="F4461" i="3"/>
  <c r="F4477" i="3"/>
  <c r="F4493" i="3"/>
  <c r="F4509" i="3"/>
  <c r="F4525" i="3"/>
  <c r="F4541" i="3"/>
  <c r="F4557" i="3"/>
  <c r="F4573" i="3"/>
  <c r="F4589" i="3"/>
  <c r="F4605" i="3"/>
  <c r="F4621" i="3"/>
  <c r="F4637" i="3"/>
  <c r="F4653" i="3"/>
  <c r="F4669" i="3"/>
  <c r="F4685" i="3"/>
  <c r="F4701" i="3"/>
  <c r="F4717" i="3"/>
  <c r="F4733" i="3"/>
  <c r="F4749" i="3"/>
  <c r="F4765" i="3"/>
  <c r="F4781" i="3"/>
  <c r="F4797" i="3"/>
  <c r="F4759" i="3"/>
  <c r="F4863" i="3"/>
  <c r="F4884" i="3"/>
  <c r="F4900" i="3"/>
  <c r="F4916" i="3"/>
  <c r="F4932" i="3"/>
  <c r="F4948" i="3"/>
  <c r="F4964" i="3"/>
  <c r="F4980" i="3"/>
  <c r="F4996" i="3"/>
  <c r="F4775" i="3"/>
  <c r="F4865" i="3"/>
  <c r="F4885" i="3"/>
  <c r="F4901" i="3"/>
  <c r="F4917" i="3"/>
  <c r="F4933" i="3"/>
  <c r="F4949" i="3"/>
  <c r="F4965" i="3"/>
  <c r="F4981" i="3"/>
  <c r="F4997" i="3"/>
  <c r="F4791" i="3"/>
  <c r="F4866" i="3"/>
  <c r="F4886" i="3"/>
  <c r="F4902" i="3"/>
  <c r="F4918" i="3"/>
  <c r="F4934" i="3"/>
  <c r="F4950" i="3"/>
  <c r="F4966" i="3"/>
  <c r="F4982" i="3"/>
  <c r="F4998" i="3"/>
  <c r="F4807" i="3"/>
  <c r="F4867" i="3"/>
  <c r="F4887" i="3"/>
  <c r="F4903" i="3"/>
  <c r="F4919" i="3"/>
  <c r="F4935" i="3"/>
  <c r="F4951" i="3"/>
  <c r="F4967" i="3"/>
  <c r="F4983" i="3"/>
  <c r="F4999" i="3"/>
  <c r="F4813" i="3"/>
  <c r="F4868" i="3"/>
  <c r="F4888" i="3"/>
  <c r="F4904" i="3"/>
  <c r="F4920" i="3"/>
  <c r="F4936" i="3"/>
  <c r="F4952" i="3"/>
  <c r="F4968" i="3"/>
  <c r="F4984" i="3"/>
  <c r="F5000" i="3"/>
  <c r="F4823" i="3"/>
  <c r="F4870" i="3"/>
  <c r="F4889" i="3"/>
  <c r="F4905" i="3"/>
  <c r="F4921" i="3"/>
  <c r="F4937" i="3"/>
  <c r="F4953" i="3"/>
  <c r="F4969" i="3"/>
  <c r="F4985" i="3"/>
  <c r="F4829" i="3"/>
  <c r="F4871" i="3"/>
  <c r="F4890" i="3"/>
  <c r="F4906" i="3"/>
  <c r="F4922" i="3"/>
  <c r="F4938" i="3"/>
  <c r="F4954" i="3"/>
  <c r="F4970" i="3"/>
  <c r="F4986" i="3"/>
  <c r="F4831" i="3"/>
  <c r="F4874" i="3"/>
  <c r="F4891" i="3"/>
  <c r="F4907" i="3"/>
  <c r="F4923" i="3"/>
  <c r="F4939" i="3"/>
  <c r="F4955" i="3"/>
  <c r="F4971" i="3"/>
  <c r="F4987" i="3"/>
  <c r="F4839" i="3"/>
  <c r="F4875" i="3"/>
  <c r="F4892" i="3"/>
  <c r="F4908" i="3"/>
  <c r="F4924" i="3"/>
  <c r="F4940" i="3"/>
  <c r="F4956" i="3"/>
  <c r="F4972" i="3"/>
  <c r="F4988" i="3"/>
  <c r="F4845" i="3"/>
  <c r="F4877" i="3"/>
  <c r="F4893" i="3"/>
  <c r="F4909" i="3"/>
  <c r="F4925" i="3"/>
  <c r="F4941" i="3"/>
  <c r="F4957" i="3"/>
  <c r="F4973" i="3"/>
  <c r="F4989" i="3"/>
  <c r="F4847" i="3"/>
  <c r="F4878" i="3"/>
  <c r="F4894" i="3"/>
  <c r="F4910" i="3"/>
  <c r="F4926" i="3"/>
  <c r="F4942" i="3"/>
  <c r="F4958" i="3"/>
  <c r="F4974" i="3"/>
  <c r="F4990" i="3"/>
  <c r="F4852" i="3"/>
  <c r="F4879" i="3"/>
  <c r="F4895" i="3"/>
  <c r="F4911" i="3"/>
  <c r="F4927" i="3"/>
  <c r="F4943" i="3"/>
  <c r="F4959" i="3"/>
  <c r="F4975" i="3"/>
  <c r="F4991" i="3"/>
  <c r="F4854" i="3"/>
  <c r="F4880" i="3"/>
  <c r="F4896" i="3"/>
  <c r="F4912" i="3"/>
  <c r="F4928" i="3"/>
  <c r="F4944" i="3"/>
  <c r="F4960" i="3"/>
  <c r="F4976" i="3"/>
  <c r="F4992" i="3"/>
  <c r="F4855" i="3"/>
  <c r="F4881" i="3"/>
  <c r="F4897" i="3"/>
  <c r="F4913" i="3"/>
  <c r="F4929" i="3"/>
  <c r="F4945" i="3"/>
  <c r="F4961" i="3"/>
  <c r="F4977" i="3"/>
  <c r="F4993" i="3"/>
  <c r="F4859" i="3"/>
  <c r="F4882" i="3"/>
  <c r="F4898" i="3"/>
  <c r="F4914" i="3"/>
  <c r="F4930" i="3"/>
  <c r="F4946" i="3"/>
  <c r="F4962" i="3"/>
  <c r="F4978" i="3"/>
  <c r="F4994" i="3"/>
  <c r="F4861" i="3"/>
  <c r="F4883" i="3"/>
  <c r="F4899" i="3"/>
  <c r="F4915" i="3"/>
  <c r="F4931" i="3"/>
  <c r="F4947" i="3"/>
  <c r="F4963" i="3"/>
  <c r="F4979" i="3"/>
  <c r="F4995" i="3"/>
  <c r="Q21" i="1"/>
  <c r="Q29" i="1"/>
  <c r="Q37" i="1"/>
  <c r="Q14" i="1"/>
  <c r="P39" i="1"/>
  <c r="Q10" i="1" s="1"/>
  <c r="Q33" i="1"/>
  <c r="V37" i="3" l="1"/>
  <c r="V105" i="3"/>
  <c r="V17" i="3"/>
  <c r="V19" i="3"/>
  <c r="V54" i="3"/>
  <c r="V107" i="3"/>
  <c r="V76" i="3"/>
  <c r="V88" i="3"/>
  <c r="V85" i="3"/>
  <c r="V68" i="3"/>
  <c r="V14" i="3"/>
  <c r="V18" i="3"/>
  <c r="V40" i="3"/>
  <c r="V93" i="3"/>
  <c r="V62" i="3"/>
  <c r="V74" i="3"/>
  <c r="V71" i="3"/>
  <c r="V16" i="3"/>
  <c r="V23" i="3"/>
  <c r="V96" i="3"/>
  <c r="V79" i="3"/>
  <c r="V48" i="3"/>
  <c r="V59" i="3"/>
  <c r="V57" i="3"/>
  <c r="V15" i="3"/>
  <c r="V20" i="3"/>
  <c r="V82" i="3"/>
  <c r="V65" i="3"/>
  <c r="V34" i="3"/>
  <c r="V45" i="3"/>
  <c r="V28" i="3"/>
  <c r="V22" i="3"/>
  <c r="V99" i="3"/>
  <c r="V67" i="3"/>
  <c r="V36" i="3"/>
  <c r="V104" i="3"/>
  <c r="V31" i="3"/>
  <c r="V9" i="3"/>
  <c r="V56" i="3"/>
  <c r="V53" i="3"/>
  <c r="V92" i="3"/>
  <c r="V90" i="3"/>
  <c r="V101" i="3"/>
  <c r="V24" i="3"/>
  <c r="V42" i="3"/>
  <c r="V39" i="3"/>
  <c r="V78" i="3"/>
  <c r="V75" i="3"/>
  <c r="V87" i="3"/>
  <c r="V10" i="3"/>
  <c r="V98" i="3"/>
  <c r="V81" i="3"/>
  <c r="V50" i="3"/>
  <c r="V47" i="3"/>
  <c r="V44" i="3"/>
  <c r="V21" i="3"/>
  <c r="V61" i="3"/>
  <c r="V26" i="3"/>
  <c r="V83" i="3"/>
  <c r="V52" i="3"/>
  <c r="V35" i="3"/>
  <c r="V33" i="3"/>
  <c r="V30" i="3"/>
  <c r="V29" i="3"/>
  <c r="V25" i="3"/>
  <c r="V11" i="3"/>
  <c r="V69" i="3"/>
  <c r="V38" i="3"/>
  <c r="V106" i="3"/>
  <c r="V103" i="3"/>
  <c r="V100" i="3"/>
  <c r="V102" i="3"/>
  <c r="V64" i="3"/>
  <c r="V27" i="3"/>
  <c r="V55" i="3"/>
  <c r="V94" i="3"/>
  <c r="V91" i="3"/>
  <c r="V89" i="3"/>
  <c r="V86" i="3"/>
  <c r="V70" i="3"/>
  <c r="V41" i="3"/>
  <c r="V80" i="3"/>
  <c r="V77" i="3"/>
  <c r="V60" i="3"/>
  <c r="V72" i="3"/>
  <c r="V95" i="3"/>
  <c r="V73" i="3"/>
  <c r="V12" i="3"/>
  <c r="V84" i="3"/>
  <c r="V66" i="3"/>
  <c r="V63" i="3"/>
  <c r="V46" i="3"/>
  <c r="V58" i="3"/>
  <c r="V13" i="3"/>
  <c r="V97" i="3"/>
  <c r="V51" i="3"/>
  <c r="V49" i="3"/>
  <c r="V32" i="3"/>
  <c r="V43" i="3"/>
  <c r="J9" i="3"/>
  <c r="O18" i="3" s="1"/>
  <c r="Q13" i="1"/>
  <c r="Q17" i="1"/>
  <c r="Q36" i="1"/>
  <c r="Q32" i="1"/>
  <c r="Q28" i="1"/>
  <c r="Q25" i="1"/>
  <c r="Q20" i="1"/>
  <c r="Q16" i="1"/>
  <c r="Q12" i="1"/>
  <c r="Q23" i="1"/>
  <c r="Q11" i="1"/>
  <c r="Q31" i="1"/>
  <c r="Q35" i="1"/>
  <c r="Q24" i="1"/>
  <c r="Q27" i="1"/>
  <c r="Q15" i="1"/>
  <c r="Q19" i="1"/>
  <c r="Q38" i="1"/>
  <c r="Q34" i="1"/>
  <c r="Q30" i="1"/>
  <c r="Q26" i="1"/>
  <c r="Q22" i="1"/>
  <c r="Q18" i="1"/>
  <c r="O43" i="3" l="1"/>
  <c r="O38" i="3"/>
  <c r="O52" i="3"/>
  <c r="O10" i="3"/>
  <c r="O28" i="3"/>
  <c r="O91" i="3"/>
  <c r="O56" i="3"/>
  <c r="O96" i="3"/>
  <c r="O32" i="3"/>
  <c r="O12" i="3"/>
  <c r="O26" i="3"/>
  <c r="O45" i="3"/>
  <c r="O11" i="3"/>
  <c r="O75" i="3"/>
  <c r="O9" i="3"/>
  <c r="O23" i="3"/>
  <c r="O49" i="3"/>
  <c r="O95" i="3"/>
  <c r="O27" i="3"/>
  <c r="O25" i="3"/>
  <c r="O31" i="3"/>
  <c r="O34" i="3"/>
  <c r="O16" i="3"/>
  <c r="O21" i="3"/>
  <c r="O39" i="3"/>
  <c r="O54" i="3"/>
  <c r="O51" i="3"/>
  <c r="O29" i="3"/>
  <c r="O44" i="3"/>
  <c r="O104" i="3"/>
  <c r="O60" i="3"/>
  <c r="O102" i="3"/>
  <c r="O42" i="3"/>
  <c r="O97" i="3"/>
  <c r="O30" i="3"/>
  <c r="O47" i="3"/>
  <c r="O20" i="3"/>
  <c r="O19" i="3"/>
  <c r="O13" i="3"/>
  <c r="O24" i="3"/>
  <c r="O36" i="3"/>
  <c r="O15" i="3"/>
  <c r="O100" i="3"/>
  <c r="O40" i="3"/>
  <c r="O17" i="3"/>
  <c r="O41" i="3"/>
  <c r="O103" i="3"/>
  <c r="O33" i="3"/>
  <c r="O50" i="3"/>
  <c r="O57" i="3"/>
  <c r="O105" i="3"/>
  <c r="O46" i="3"/>
  <c r="O101" i="3"/>
  <c r="O99" i="3"/>
  <c r="O106" i="3"/>
  <c r="O35" i="3"/>
  <c r="O22" i="3"/>
  <c r="O84" i="3"/>
  <c r="O8" i="3"/>
  <c r="O98" i="3"/>
  <c r="O14" i="3"/>
  <c r="O37" i="3"/>
  <c r="O88" i="3"/>
  <c r="O74" i="3"/>
  <c r="O70" i="3"/>
  <c r="O53" i="3"/>
  <c r="O73" i="3"/>
  <c r="O86" i="3"/>
  <c r="O78" i="3"/>
  <c r="O59" i="3"/>
  <c r="O62" i="3"/>
  <c r="O76" i="3"/>
  <c r="O89" i="3"/>
  <c r="O48" i="3"/>
  <c r="O93" i="3"/>
  <c r="O107" i="3"/>
  <c r="W3" i="3"/>
  <c r="W4" i="3"/>
  <c r="O58" i="3"/>
  <c r="O72" i="3"/>
  <c r="O79" i="3"/>
  <c r="O94" i="3"/>
  <c r="O81" i="3"/>
  <c r="O65" i="3"/>
  <c r="O63" i="3"/>
  <c r="O77" i="3"/>
  <c r="O55" i="3"/>
  <c r="O69" i="3"/>
  <c r="O83" i="3"/>
  <c r="O82" i="3"/>
  <c r="O80" i="3"/>
  <c r="O90" i="3"/>
  <c r="O66" i="3"/>
  <c r="O67" i="3"/>
  <c r="O68" i="3"/>
  <c r="O64" i="3"/>
  <c r="O61" i="3"/>
  <c r="O87" i="3"/>
  <c r="O92" i="3"/>
  <c r="O71" i="3"/>
  <c r="O85" i="3"/>
  <c r="Q3" i="3" l="1"/>
  <c r="K9" i="3" s="1"/>
  <c r="U87" i="3" l="1"/>
  <c r="W87" i="3" s="1"/>
  <c r="U74" i="3"/>
  <c r="W74" i="3" s="1"/>
  <c r="U32" i="3"/>
  <c r="W32" i="3" s="1"/>
  <c r="U58" i="3"/>
  <c r="W58" i="3" s="1"/>
  <c r="U53" i="3"/>
  <c r="W53" i="3" s="1"/>
  <c r="U92" i="3"/>
  <c r="W92" i="3" s="1"/>
  <c r="U71" i="3"/>
  <c r="W71" i="3" s="1"/>
  <c r="U49" i="3"/>
  <c r="W49" i="3" s="1"/>
  <c r="U103" i="3"/>
  <c r="W103" i="3" s="1"/>
  <c r="U77" i="3"/>
  <c r="W77" i="3" s="1"/>
  <c r="U62" i="3"/>
  <c r="W62" i="3" s="1"/>
  <c r="U48" i="3"/>
  <c r="W48" i="3" s="1"/>
  <c r="U12" i="3"/>
  <c r="W12" i="3" s="1"/>
  <c r="U89" i="3"/>
  <c r="W89" i="3" s="1"/>
  <c r="U100" i="3"/>
  <c r="W100" i="3" s="1"/>
  <c r="U64" i="3"/>
  <c r="W64" i="3" s="1"/>
  <c r="U33" i="3"/>
  <c r="W33" i="3" s="1"/>
  <c r="U18" i="3"/>
  <c r="W18" i="3" s="1"/>
  <c r="U34" i="3"/>
  <c r="W34" i="3" s="1"/>
  <c r="U65" i="3"/>
  <c r="W65" i="3" s="1"/>
  <c r="U13" i="3"/>
  <c r="W13" i="3" s="1"/>
  <c r="U75" i="3"/>
  <c r="W75" i="3" s="1"/>
  <c r="U51" i="3"/>
  <c r="W51" i="3" s="1"/>
  <c r="U50" i="3"/>
  <c r="W50" i="3" s="1"/>
  <c r="U88" i="3"/>
  <c r="W88" i="3" s="1"/>
  <c r="U45" i="3"/>
  <c r="W45" i="3" s="1"/>
  <c r="U57" i="3"/>
  <c r="W57" i="3" s="1"/>
  <c r="U44" i="3"/>
  <c r="W44" i="3" s="1"/>
  <c r="U54" i="3"/>
  <c r="W54" i="3" s="1"/>
  <c r="U29" i="3"/>
  <c r="W29" i="3" s="1"/>
  <c r="U15" i="3"/>
  <c r="W15" i="3" s="1"/>
  <c r="U102" i="3"/>
  <c r="W102" i="3" s="1"/>
  <c r="U91" i="3"/>
  <c r="W91" i="3" s="1"/>
  <c r="U30" i="3"/>
  <c r="W30" i="3" s="1"/>
  <c r="U104" i="3"/>
  <c r="W104" i="3" s="1"/>
  <c r="U72" i="3"/>
  <c r="W72" i="3" s="1"/>
  <c r="U98" i="3"/>
  <c r="W98" i="3" s="1"/>
  <c r="U8" i="3"/>
  <c r="W8" i="3" s="1"/>
  <c r="U78" i="3"/>
  <c r="W78" i="3" s="1"/>
  <c r="U56" i="3"/>
  <c r="W56" i="3" s="1"/>
  <c r="U23" i="3"/>
  <c r="W23" i="3" s="1"/>
  <c r="U59" i="3"/>
  <c r="W59" i="3" s="1"/>
  <c r="U26" i="3"/>
  <c r="W26" i="3" s="1"/>
  <c r="U35" i="3"/>
  <c r="W35" i="3" s="1"/>
  <c r="U20" i="3"/>
  <c r="W20" i="3" s="1"/>
  <c r="U63" i="3"/>
  <c r="W63" i="3" s="1"/>
  <c r="U93" i="3"/>
  <c r="W93" i="3" s="1"/>
  <c r="U70" i="3"/>
  <c r="W70" i="3" s="1"/>
  <c r="U25" i="3"/>
  <c r="W25" i="3" s="1"/>
  <c r="U90" i="3"/>
  <c r="W90" i="3" s="1"/>
  <c r="U85" i="3"/>
  <c r="W85" i="3" s="1"/>
  <c r="U39" i="3"/>
  <c r="W39" i="3" s="1"/>
  <c r="U82" i="3"/>
  <c r="W82" i="3" s="1"/>
  <c r="U22" i="3"/>
  <c r="W22" i="3" s="1"/>
  <c r="U14" i="3"/>
  <c r="W14" i="3" s="1"/>
  <c r="U76" i="3"/>
  <c r="W76" i="3" s="1"/>
  <c r="U79" i="3"/>
  <c r="W79" i="3" s="1"/>
  <c r="U99" i="3"/>
  <c r="W99" i="3" s="1"/>
  <c r="U24" i="3"/>
  <c r="W24" i="3" s="1"/>
  <c r="U105" i="3"/>
  <c r="W105" i="3" s="1"/>
  <c r="U41" i="3"/>
  <c r="W41" i="3" s="1"/>
  <c r="U28" i="3"/>
  <c r="W28" i="3" s="1"/>
  <c r="U69" i="3"/>
  <c r="W69" i="3" s="1"/>
  <c r="U107" i="3"/>
  <c r="W107" i="3" s="1"/>
  <c r="U66" i="3"/>
  <c r="W66" i="3" s="1"/>
  <c r="U61" i="3"/>
  <c r="W61" i="3" s="1"/>
  <c r="U60" i="3"/>
  <c r="W60" i="3" s="1"/>
  <c r="U11" i="3"/>
  <c r="W11" i="3" s="1"/>
  <c r="U94" i="3"/>
  <c r="W94" i="3" s="1"/>
  <c r="U38" i="3"/>
  <c r="W38" i="3" s="1"/>
  <c r="U96" i="3"/>
  <c r="W96" i="3" s="1"/>
  <c r="U97" i="3"/>
  <c r="W97" i="3" s="1"/>
  <c r="U80" i="3"/>
  <c r="W80" i="3" s="1"/>
  <c r="U27" i="3"/>
  <c r="W27" i="3" s="1"/>
  <c r="U73" i="3"/>
  <c r="W73" i="3" s="1"/>
  <c r="U95" i="3"/>
  <c r="W95" i="3" s="1"/>
  <c r="U9" i="3"/>
  <c r="W9" i="3" s="1"/>
  <c r="U36" i="3"/>
  <c r="W36" i="3" s="1"/>
  <c r="U19" i="3"/>
  <c r="W19" i="3" s="1"/>
  <c r="U83" i="3"/>
  <c r="W83" i="3" s="1"/>
  <c r="U17" i="3"/>
  <c r="W17" i="3" s="1"/>
  <c r="U43" i="3"/>
  <c r="W43" i="3" s="1"/>
  <c r="U84" i="3"/>
  <c r="W84" i="3" s="1"/>
  <c r="U42" i="3"/>
  <c r="W42" i="3" s="1"/>
  <c r="U55" i="3"/>
  <c r="W55" i="3" s="1"/>
  <c r="U37" i="3"/>
  <c r="W37" i="3" s="1"/>
  <c r="U52" i="3"/>
  <c r="W52" i="3" s="1"/>
  <c r="U40" i="3"/>
  <c r="W40" i="3" s="1"/>
  <c r="U67" i="3"/>
  <c r="W67" i="3" s="1"/>
  <c r="U101" i="3"/>
  <c r="W101" i="3" s="1"/>
  <c r="U47" i="3"/>
  <c r="W47" i="3" s="1"/>
  <c r="U10" i="3"/>
  <c r="W10" i="3" s="1"/>
  <c r="U16" i="3"/>
  <c r="W16" i="3" s="1"/>
  <c r="U86" i="3"/>
  <c r="W86" i="3" s="1"/>
  <c r="U68" i="3"/>
  <c r="W68" i="3" s="1"/>
  <c r="U106" i="3"/>
  <c r="W106" i="3" s="1"/>
  <c r="U46" i="3"/>
  <c r="W46" i="3" s="1"/>
  <c r="U31" i="3"/>
  <c r="W31" i="3" s="1"/>
  <c r="U21" i="3"/>
  <c r="W21" i="3" s="1"/>
  <c r="O7" i="3"/>
  <c r="U7" i="3" s="1"/>
  <c r="W7" i="3" s="1"/>
  <c r="U81" i="3"/>
  <c r="W8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74FBA-0817-418E-A4F6-3C3C80EEFA79}" keepAlive="1" name="Query - S&amp;P 500 Historical Data (1)" description="Connection to the 'S&amp;P 500 Historical Data (1)' query in the workbook." type="5" refreshedVersion="8" background="1" saveData="1">
    <dbPr connection="Provider=Microsoft.Mashup.OleDb.1;Data Source=$Workbook$;Location=&quot;S&amp;P 500 Historical Data (1)&quot;;Extended Properties=&quot;&quot;" command="SELECT * FROM [S&amp;P 500 Historical Data (1)]"/>
  </connection>
  <connection id="2" xr16:uid="{34B555F5-1CC9-4813-B4F3-38D92B6984E1}" keepAlive="1" name="Query - spy_long_term" description="Connection to the 'spy_long_term' query in the workbook." type="5" refreshedVersion="8" background="1" saveData="1">
    <dbPr connection="Provider=Microsoft.Mashup.OleDb.1;Data Source=$Workbook$;Location=spy_long_term;Extended Properties=&quot;&quot;" command="SELECT * FROM [spy_long_ter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<sst xmlns="http://schemas.openxmlformats.org/spreadsheetml/2006/main" count="3531" uniqueCount="2316">
  <si>
    <t>Date</t>
  </si>
  <si>
    <t>S&amp;P 500</t>
  </si>
  <si>
    <t>return</t>
  </si>
  <si>
    <t>log1p_return</t>
  </si>
  <si>
    <t>log1p(return)</t>
  </si>
  <si>
    <t>count</t>
  </si>
  <si>
    <t>min</t>
  </si>
  <si>
    <t>max</t>
  </si>
  <si>
    <t>len</t>
  </si>
  <si>
    <t>frequency</t>
  </si>
  <si>
    <t>f</t>
  </si>
  <si>
    <t>r</t>
  </si>
  <si>
    <t>log1p(r)</t>
  </si>
  <si>
    <t>Price</t>
  </si>
  <si>
    <t>max return</t>
  </si>
  <si>
    <t>min return</t>
  </si>
  <si>
    <t>stops</t>
  </si>
  <si>
    <t>box</t>
  </si>
  <si>
    <t>norm_f</t>
  </si>
  <si>
    <t>total count</t>
  </si>
  <si>
    <t>index</t>
  </si>
  <si>
    <t>check</t>
  </si>
  <si>
    <t>box2</t>
  </si>
  <si>
    <t>1+r</t>
  </si>
  <si>
    <t>log(1+r)</t>
  </si>
  <si>
    <t>log_norm_f</t>
  </si>
  <si>
    <t>id</t>
  </si>
  <si>
    <t>date</t>
  </si>
  <si>
    <t>close</t>
  </si>
  <si>
    <t>SP500</t>
  </si>
  <si>
    <t>320.07</t>
  </si>
  <si>
    <t>17.660</t>
  </si>
  <si>
    <t>318.44</t>
  </si>
  <si>
    <t>17.570</t>
  </si>
  <si>
    <t>316.48</t>
  </si>
  <si>
    <t>17.260</t>
  </si>
  <si>
    <t>353.52</t>
  </si>
  <si>
    <t>19.280</t>
  </si>
  <si>
    <t>362.14</t>
  </si>
  <si>
    <t>19.750</t>
  </si>
  <si>
    <t>364.60</t>
  </si>
  <si>
    <t>20.000</t>
  </si>
  <si>
    <t>350.95</t>
  </si>
  <si>
    <t>19.140</t>
  </si>
  <si>
    <t>356.27</t>
  </si>
  <si>
    <t>19.430</t>
  </si>
  <si>
    <t>382.67</t>
  </si>
  <si>
    <t>20.870</t>
  </si>
  <si>
    <t>383.14</t>
  </si>
  <si>
    <t>21.140</t>
  </si>
  <si>
    <t>395.23</t>
  </si>
  <si>
    <t>21.680</t>
  </si>
  <si>
    <t>442.62</t>
  </si>
  <si>
    <t>24.280</t>
  </si>
  <si>
    <t>446.48</t>
  </si>
  <si>
    <t>24.350</t>
  </si>
  <si>
    <t>471.97</t>
  </si>
  <si>
    <t>25.740</t>
  </si>
  <si>
    <t>469.22</t>
  </si>
  <si>
    <t>25.590</t>
  </si>
  <si>
    <t>470.88</t>
  </si>
  <si>
    <t>25.530</t>
  </si>
  <si>
    <t>481.26</t>
  </si>
  <si>
    <t>25.940</t>
  </si>
  <si>
    <t>457.96</t>
  </si>
  <si>
    <t>24.830</t>
  </si>
  <si>
    <t>502.59</t>
  </si>
  <si>
    <t>27.410</t>
  </si>
  <si>
    <t>523.42</t>
  </si>
  <si>
    <t>28.880</t>
  </si>
  <si>
    <t>574.71</t>
  </si>
  <si>
    <t>31.710</t>
  </si>
  <si>
    <t>546.62</t>
  </si>
  <si>
    <t>30.160</t>
  </si>
  <si>
    <t>437.69</t>
  </si>
  <si>
    <t>24.150</t>
  </si>
  <si>
    <t>379.15</t>
  </si>
  <si>
    <t>20.920</t>
  </si>
  <si>
    <t>391.03</t>
  </si>
  <si>
    <t>21.450</t>
  </si>
  <si>
    <t>417.88</t>
  </si>
  <si>
    <t>22.790</t>
  </si>
  <si>
    <t>429.38</t>
  </si>
  <si>
    <t>23.280</t>
  </si>
  <si>
    <t>448.05</t>
  </si>
  <si>
    <t>459.26</t>
  </si>
  <si>
    <t>24.900</t>
  </si>
  <si>
    <t>454.36</t>
  </si>
  <si>
    <t>24.490</t>
  </si>
  <si>
    <t>381.87</t>
  </si>
  <si>
    <t>20.460</t>
  </si>
  <si>
    <t>400.61</t>
  </si>
  <si>
    <t>21.210</t>
  </si>
  <si>
    <t>406.09</t>
  </si>
  <si>
    <t>21.370</t>
  </si>
  <si>
    <t>351.13</t>
  </si>
  <si>
    <t>18.590</t>
  </si>
  <si>
    <t>321.91</t>
  </si>
  <si>
    <t>16.940</t>
  </si>
  <si>
    <t>316.80</t>
  </si>
  <si>
    <t>16.570</t>
  </si>
  <si>
    <t>298.75</t>
  </si>
  <si>
    <t>15.340</t>
  </si>
  <si>
    <t>317.29</t>
  </si>
  <si>
    <t>16.090</t>
  </si>
  <si>
    <t>358.08</t>
  </si>
  <si>
    <t>17.930</t>
  </si>
  <si>
    <t>335.45</t>
  </si>
  <si>
    <t>16.690</t>
  </si>
  <si>
    <t>305.26</t>
  </si>
  <si>
    <t>15.090</t>
  </si>
  <si>
    <t>266.82</t>
  </si>
  <si>
    <t>13.020</t>
  </si>
  <si>
    <t>307.94</t>
  </si>
  <si>
    <t>14.830</t>
  </si>
  <si>
    <t>285.10</t>
  </si>
  <si>
    <t>13.730</t>
  </si>
  <si>
    <t>287.80</t>
  </si>
  <si>
    <t>13.860</t>
  </si>
  <si>
    <t>202.97</t>
  </si>
  <si>
    <t>9.710</t>
  </si>
  <si>
    <t>221.58</t>
  </si>
  <si>
    <t>10.530</t>
  </si>
  <si>
    <t>202.64</t>
  </si>
  <si>
    <t>9.500</t>
  </si>
  <si>
    <t>174.39</t>
  </si>
  <si>
    <t>8.120</t>
  </si>
  <si>
    <t>173.00</t>
  </si>
  <si>
    <t>7.890</t>
  </si>
  <si>
    <t>184.34</t>
  </si>
  <si>
    <t>8.290</t>
  </si>
  <si>
    <t>163.71</t>
  </si>
  <si>
    <t>7.310</t>
  </si>
  <si>
    <t>131.51</t>
  </si>
  <si>
    <t>5.830</t>
  </si>
  <si>
    <t>102.30</t>
  </si>
  <si>
    <t>4.470</t>
  </si>
  <si>
    <t>102.13</t>
  </si>
  <si>
    <t>4.430</t>
  </si>
  <si>
    <t>140.64</t>
  </si>
  <si>
    <t>6.100</t>
  </si>
  <si>
    <t>194.87</t>
  </si>
  <si>
    <t>8.390</t>
  </si>
  <si>
    <t>189.06</t>
  </si>
  <si>
    <t>8.080</t>
  </si>
  <si>
    <t>164.08</t>
  </si>
  <si>
    <t>6.960</t>
  </si>
  <si>
    <t>155.59</t>
  </si>
  <si>
    <t>6.550</t>
  </si>
  <si>
    <t>164.91</t>
  </si>
  <si>
    <t>6.890</t>
  </si>
  <si>
    <t>168.68</t>
  </si>
  <si>
    <t>6.940</t>
  </si>
  <si>
    <t>139.74</t>
  </si>
  <si>
    <t>5.660</t>
  </si>
  <si>
    <t>145.58</t>
  </si>
  <si>
    <t>5.850</t>
  </si>
  <si>
    <t>207.04</t>
  </si>
  <si>
    <t>8.320</t>
  </si>
  <si>
    <t>239.89</t>
  </si>
  <si>
    <t>9.640</t>
  </si>
  <si>
    <t>269.36</t>
  </si>
  <si>
    <t>10.910</t>
  </si>
  <si>
    <t>238.15</t>
  </si>
  <si>
    <t>9.950</t>
  </si>
  <si>
    <t>263.43</t>
  </si>
  <si>
    <t>11.090</t>
  </si>
  <si>
    <t>233.50</t>
  </si>
  <si>
    <t>9.830</t>
  </si>
  <si>
    <t>212.84</t>
  </si>
  <si>
    <t>8.960</t>
  </si>
  <si>
    <t>234.69</t>
  </si>
  <si>
    <t>9.880</t>
  </si>
  <si>
    <t>239.92</t>
  </si>
  <si>
    <t>10.100</t>
  </si>
  <si>
    <t>265.33</t>
  </si>
  <si>
    <t>11.170</t>
  </si>
  <si>
    <t>253.67</t>
  </si>
  <si>
    <t>10.760</t>
  </si>
  <si>
    <t>253.43</t>
  </si>
  <si>
    <t>10.750</t>
  </si>
  <si>
    <t>246.59</t>
  </si>
  <si>
    <t>10.460</t>
  </si>
  <si>
    <t>226.56</t>
  </si>
  <si>
    <t>9.610</t>
  </si>
  <si>
    <t>229.54</t>
  </si>
  <si>
    <t>9.810</t>
  </si>
  <si>
    <t>203.10</t>
  </si>
  <si>
    <t>8.680</t>
  </si>
  <si>
    <t>214.10</t>
  </si>
  <si>
    <t>9.150</t>
  </si>
  <si>
    <t>209.80</t>
  </si>
  <si>
    <t>9.100</t>
  </si>
  <si>
    <t>204.62</t>
  </si>
  <si>
    <t>8.810</t>
  </si>
  <si>
    <t>9.540</t>
  </si>
  <si>
    <t>222.29</t>
  </si>
  <si>
    <t>200.03</t>
  </si>
  <si>
    <t>8.740</t>
  </si>
  <si>
    <t>193.85</t>
  </si>
  <si>
    <t>8.470</t>
  </si>
  <si>
    <t>210.85</t>
  </si>
  <si>
    <t>9.280</t>
  </si>
  <si>
    <t>217.67</t>
  </si>
  <si>
    <t>9.580</t>
  </si>
  <si>
    <t>234.13</t>
  </si>
  <si>
    <t>10.230</t>
  </si>
  <si>
    <t>253.59</t>
  </si>
  <si>
    <t>11.080</t>
  </si>
  <si>
    <t>259.08</t>
  </si>
  <si>
    <t>11.320</t>
  </si>
  <si>
    <t>265.26</t>
  </si>
  <si>
    <t>11.590</t>
  </si>
  <si>
    <t>285.17</t>
  </si>
  <si>
    <t>12.460</t>
  </si>
  <si>
    <t>294.24</t>
  </si>
  <si>
    <t>12.950</t>
  </si>
  <si>
    <t>305.14</t>
  </si>
  <si>
    <t>13.430</t>
  </si>
  <si>
    <t>325.14</t>
  </si>
  <si>
    <t>14.310</t>
  </si>
  <si>
    <t>330.59</t>
  </si>
  <si>
    <t>14.550</t>
  </si>
  <si>
    <t>341.47</t>
  </si>
  <si>
    <t>14.920</t>
  </si>
  <si>
    <t>315.15</t>
  </si>
  <si>
    <t>13.770</t>
  </si>
  <si>
    <t>329.57</t>
  </si>
  <si>
    <t>14.400</t>
  </si>
  <si>
    <t>337.18</t>
  </si>
  <si>
    <t>14.840</t>
  </si>
  <si>
    <t>357.53</t>
  </si>
  <si>
    <t>15.850</t>
  </si>
  <si>
    <t>358.11</t>
  </si>
  <si>
    <t>15.990</t>
  </si>
  <si>
    <t>358.56</t>
  </si>
  <si>
    <t>16.010</t>
  </si>
  <si>
    <t>385.44</t>
  </si>
  <si>
    <t>17.210</t>
  </si>
  <si>
    <t>387.00</t>
  </si>
  <si>
    <t>17.280</t>
  </si>
  <si>
    <t>384.76</t>
  </si>
  <si>
    <t>17.180</t>
  </si>
  <si>
    <t>396.49</t>
  </si>
  <si>
    <t>17.830</t>
  </si>
  <si>
    <t>402.27</t>
  </si>
  <si>
    <t>18.090</t>
  </si>
  <si>
    <t>395.69</t>
  </si>
  <si>
    <t>17.920</t>
  </si>
  <si>
    <t>360.24</t>
  </si>
  <si>
    <t>16.430</t>
  </si>
  <si>
    <t>354.05</t>
  </si>
  <si>
    <t>16.260</t>
  </si>
  <si>
    <t>335.32</t>
  </si>
  <si>
    <t>15.400</t>
  </si>
  <si>
    <t>367.18</t>
  </si>
  <si>
    <t>16.980</t>
  </si>
  <si>
    <t>346.85</t>
  </si>
  <si>
    <t>16.040</t>
  </si>
  <si>
    <t>295.51</t>
  </si>
  <si>
    <t>13.760</t>
  </si>
  <si>
    <t>265.44</t>
  </si>
  <si>
    <t>12.360</t>
  </si>
  <si>
    <t>240.24</t>
  </si>
  <si>
    <t>11.110</t>
  </si>
  <si>
    <t>229.72</t>
  </si>
  <si>
    <t>10.550</t>
  </si>
  <si>
    <t>236.05</t>
  </si>
  <si>
    <t>10.690</t>
  </si>
  <si>
    <t>252.17</t>
  </si>
  <si>
    <t>11.340</t>
  </si>
  <si>
    <t>189.01</t>
  </si>
  <si>
    <t>8.500</t>
  </si>
  <si>
    <t>214.19</t>
  </si>
  <si>
    <t>9.700</t>
  </si>
  <si>
    <t>206.14</t>
  </si>
  <si>
    <t>9.270</t>
  </si>
  <si>
    <t>257.06</t>
  </si>
  <si>
    <t>11.560</t>
  </si>
  <si>
    <t>275.74</t>
  </si>
  <si>
    <t>12.400</t>
  </si>
  <si>
    <t>268.18</t>
  </si>
  <si>
    <t>12.060</t>
  </si>
  <si>
    <t>272.18</t>
  </si>
  <si>
    <t>12.240</t>
  </si>
  <si>
    <t>294.96</t>
  </si>
  <si>
    <t>13.170</t>
  </si>
  <si>
    <t>12.730</t>
  </si>
  <si>
    <t>295.85</t>
  </si>
  <si>
    <t>13.210</t>
  </si>
  <si>
    <t>275.47</t>
  </si>
  <si>
    <t>12.300</t>
  </si>
  <si>
    <t>286.47</t>
  </si>
  <si>
    <t>12.700</t>
  </si>
  <si>
    <t>247.68</t>
  </si>
  <si>
    <t>10.980</t>
  </si>
  <si>
    <t>248.11</t>
  </si>
  <si>
    <t>10.920</t>
  </si>
  <si>
    <t>263.56</t>
  </si>
  <si>
    <t>11.600</t>
  </si>
  <si>
    <t>246.75</t>
  </si>
  <si>
    <t>10.860</t>
  </si>
  <si>
    <t>273.56</t>
  </si>
  <si>
    <t>12.040</t>
  </si>
  <si>
    <t>254.02</t>
  </si>
  <si>
    <t>11.180</t>
  </si>
  <si>
    <t>289.53</t>
  </si>
  <si>
    <t>287.34</t>
  </si>
  <si>
    <t>12.830</t>
  </si>
  <si>
    <t>273.23</t>
  </si>
  <si>
    <t>12.200</t>
  </si>
  <si>
    <t>279.73</t>
  </si>
  <si>
    <t>12.490</t>
  </si>
  <si>
    <t>271.81</t>
  </si>
  <si>
    <t>12.050</t>
  </si>
  <si>
    <t>271.66</t>
  </si>
  <si>
    <t>12.130</t>
  </si>
  <si>
    <t>274.35</t>
  </si>
  <si>
    <t>12.250</t>
  </si>
  <si>
    <t>273.01</t>
  </si>
  <si>
    <t>12.190</t>
  </si>
  <si>
    <t>207.61</t>
  </si>
  <si>
    <t>221.93</t>
  </si>
  <si>
    <t>9.980</t>
  </si>
  <si>
    <t>230.45</t>
  </si>
  <si>
    <t>10.290</t>
  </si>
  <si>
    <t>236.50</t>
  </si>
  <si>
    <t>10.560</t>
  </si>
  <si>
    <t>238.74</t>
  </si>
  <si>
    <t>10.660</t>
  </si>
  <si>
    <t>248.15</t>
  </si>
  <si>
    <t>237.62</t>
  </si>
  <si>
    <t>10.610</t>
  </si>
  <si>
    <t>235.27</t>
  </si>
  <si>
    <t>10.580</t>
  </si>
  <si>
    <t>223.93</t>
  </si>
  <si>
    <t>10.070</t>
  </si>
  <si>
    <t>220.59</t>
  </si>
  <si>
    <t>9.920</t>
  </si>
  <si>
    <t>219.93</t>
  </si>
  <si>
    <t>9.960</t>
  </si>
  <si>
    <t>204.13</t>
  </si>
  <si>
    <t>9.310</t>
  </si>
  <si>
    <t>203.59</t>
  </si>
  <si>
    <t>9.350</t>
  </si>
  <si>
    <t>210.10</t>
  </si>
  <si>
    <t>9.850</t>
  </si>
  <si>
    <t>221.62</t>
  </si>
  <si>
    <t>10.390</t>
  </si>
  <si>
    <t>216.74</t>
  </si>
  <si>
    <t>10.300</t>
  </si>
  <si>
    <t>211.80</t>
  </si>
  <si>
    <t>10.200</t>
  </si>
  <si>
    <t>194.68</t>
  </si>
  <si>
    <t>185.28</t>
  </si>
  <si>
    <t>175.79</t>
  </si>
  <si>
    <t>8.690</t>
  </si>
  <si>
    <t>175.94</t>
  </si>
  <si>
    <t>170.47</t>
  </si>
  <si>
    <t>8.590</t>
  </si>
  <si>
    <t>156.97</t>
  </si>
  <si>
    <t>8.010</t>
  </si>
  <si>
    <t>149.18</t>
  </si>
  <si>
    <t>7.660</t>
  </si>
  <si>
    <t>156.77</t>
  </si>
  <si>
    <t>8.150</t>
  </si>
  <si>
    <t>159.66</t>
  </si>
  <si>
    <t>8.300</t>
  </si>
  <si>
    <t>163.66</t>
  </si>
  <si>
    <t>8.560</t>
  </si>
  <si>
    <t>163.81</t>
  </si>
  <si>
    <t>8.620</t>
  </si>
  <si>
    <t>168.18</t>
  </si>
  <si>
    <t>8.850</t>
  </si>
  <si>
    <t>176.86</t>
  </si>
  <si>
    <t>9.420</t>
  </si>
  <si>
    <t>173.39</t>
  </si>
  <si>
    <t>9.290</t>
  </si>
  <si>
    <t>181.26</t>
  </si>
  <si>
    <t>9.770</t>
  </si>
  <si>
    <t>194.25</t>
  </si>
  <si>
    <t>10.470</t>
  </si>
  <si>
    <t>204.08</t>
  </si>
  <si>
    <t>11.000</t>
  </si>
  <si>
    <t>211.10</t>
  </si>
  <si>
    <t>11.580</t>
  </si>
  <si>
    <t>208.85</t>
  </si>
  <si>
    <t>216.97</t>
  </si>
  <si>
    <t>12.110</t>
  </si>
  <si>
    <t>221.27</t>
  </si>
  <si>
    <t>12.350</t>
  </si>
  <si>
    <t>210.47</t>
  </si>
  <si>
    <t>11.680</t>
  </si>
  <si>
    <t>213.86</t>
  </si>
  <si>
    <t>11.800</t>
  </si>
  <si>
    <t>217.68</t>
  </si>
  <si>
    <t>12.080</t>
  </si>
  <si>
    <t>214.80</t>
  </si>
  <si>
    <t>11.920</t>
  </si>
  <si>
    <t>198.58</t>
  </si>
  <si>
    <t>11.020</t>
  </si>
  <si>
    <t>210.29</t>
  </si>
  <si>
    <t>11.670</t>
  </si>
  <si>
    <t>213.54</t>
  </si>
  <si>
    <t>11.850</t>
  </si>
  <si>
    <t>213.00</t>
  </si>
  <si>
    <t>11.820</t>
  </si>
  <si>
    <t>216.60</t>
  </si>
  <si>
    <t>12.020</t>
  </si>
  <si>
    <t>212.67</t>
  </si>
  <si>
    <t>11.870</t>
  </si>
  <si>
    <t>231.24</t>
  </si>
  <si>
    <t>12.980</t>
  </si>
  <si>
    <t>225.16</t>
  </si>
  <si>
    <t>12.710</t>
  </si>
  <si>
    <t>227.11</t>
  </si>
  <si>
    <t>12.820</t>
  </si>
  <si>
    <t>226.40</t>
  </si>
  <si>
    <t>12.780</t>
  </si>
  <si>
    <t>227.28</t>
  </si>
  <si>
    <t>233.93</t>
  </si>
  <si>
    <t>13.280</t>
  </si>
  <si>
    <t>237.27</t>
  </si>
  <si>
    <t>13.470</t>
  </si>
  <si>
    <t>251.89</t>
  </si>
  <si>
    <t>14.300</t>
  </si>
  <si>
    <t>240.27</t>
  </si>
  <si>
    <t>13.640</t>
  </si>
  <si>
    <t>261.41</t>
  </si>
  <si>
    <t>262.93</t>
  </si>
  <si>
    <t>15.010</t>
  </si>
  <si>
    <t>259.15</t>
  </si>
  <si>
    <t>14.960</t>
  </si>
  <si>
    <t>253.96</t>
  </si>
  <si>
    <t>14.660</t>
  </si>
  <si>
    <t>268.68</t>
  </si>
  <si>
    <t>15.510</t>
  </si>
  <si>
    <t>279.94</t>
  </si>
  <si>
    <t>16.160</t>
  </si>
  <si>
    <t>288.43</t>
  </si>
  <si>
    <t>16.650</t>
  </si>
  <si>
    <t>297.78</t>
  </si>
  <si>
    <t>17.190</t>
  </si>
  <si>
    <t>299.08</t>
  </si>
  <si>
    <t>17.360</t>
  </si>
  <si>
    <t>319.92</t>
  </si>
  <si>
    <t>18.570</t>
  </si>
  <si>
    <t>299.34</t>
  </si>
  <si>
    <t>309.78</t>
  </si>
  <si>
    <t>18.080</t>
  </si>
  <si>
    <t>319.69</t>
  </si>
  <si>
    <t>18.760</t>
  </si>
  <si>
    <t>325.08</t>
  </si>
  <si>
    <t>19.180</t>
  </si>
  <si>
    <t>309.02</t>
  </si>
  <si>
    <t>18.430</t>
  </si>
  <si>
    <t>284.41</t>
  </si>
  <si>
    <t>17.960</t>
  </si>
  <si>
    <t>258.44</t>
  </si>
  <si>
    <t>229.94</t>
  </si>
  <si>
    <t>223.70</t>
  </si>
  <si>
    <t>215.96</t>
  </si>
  <si>
    <t>14.670</t>
  </si>
  <si>
    <t>223.14</t>
  </si>
  <si>
    <t>15.300</t>
  </si>
  <si>
    <t>228.39</t>
  </si>
  <si>
    <t>15.660</t>
  </si>
  <si>
    <t>225.03</t>
  </si>
  <si>
    <t>15.430</t>
  </si>
  <si>
    <t>217.19</t>
  </si>
  <si>
    <t>15.170</t>
  </si>
  <si>
    <t>208.74</t>
  </si>
  <si>
    <t>14.580</t>
  </si>
  <si>
    <t>206.88</t>
  </si>
  <si>
    <t>14.450</t>
  </si>
  <si>
    <t>216.77</t>
  </si>
  <si>
    <t>15.210</t>
  </si>
  <si>
    <t>222.59</t>
  </si>
  <si>
    <t>15.760</t>
  </si>
  <si>
    <t>213.48</t>
  </si>
  <si>
    <t>15.320</t>
  </si>
  <si>
    <t>205.99</t>
  </si>
  <si>
    <t>15.110</t>
  </si>
  <si>
    <t>210.36</t>
  </si>
  <si>
    <t>203.47</t>
  </si>
  <si>
    <t>14.990</t>
  </si>
  <si>
    <t>205.00</t>
  </si>
  <si>
    <t>194.35</t>
  </si>
  <si>
    <t>14.690</t>
  </si>
  <si>
    <t>186.79</t>
  </si>
  <si>
    <t>14.000</t>
  </si>
  <si>
    <t>202.06</t>
  </si>
  <si>
    <t>15.080</t>
  </si>
  <si>
    <t>203.93</t>
  </si>
  <si>
    <t>15.480</t>
  </si>
  <si>
    <t>218.96</t>
  </si>
  <si>
    <t>217.79</t>
  </si>
  <si>
    <t>16.740</t>
  </si>
  <si>
    <t>203.67</t>
  </si>
  <si>
    <t>204.38</t>
  </si>
  <si>
    <t>15.970</t>
  </si>
  <si>
    <t>198.24</t>
  </si>
  <si>
    <t>15.490</t>
  </si>
  <si>
    <t>212.54</t>
  </si>
  <si>
    <t>16.540</t>
  </si>
  <si>
    <t>191.12</t>
  </si>
  <si>
    <t>14.750</t>
  </si>
  <si>
    <t>197.75</t>
  </si>
  <si>
    <t>15.200</t>
  </si>
  <si>
    <t>198.85</t>
  </si>
  <si>
    <t>15.220</t>
  </si>
  <si>
    <t>192.60</t>
  </si>
  <si>
    <t>14.620</t>
  </si>
  <si>
    <t>198.40</t>
  </si>
  <si>
    <t>15.060</t>
  </si>
  <si>
    <t>193.37</t>
  </si>
  <si>
    <t>14.740</t>
  </si>
  <si>
    <t>186.94</t>
  </si>
  <si>
    <t>14.190</t>
  </si>
  <si>
    <t>185.77</t>
  </si>
  <si>
    <t>14.160</t>
  </si>
  <si>
    <t>198.98</t>
  </si>
  <si>
    <t>15.040</t>
  </si>
  <si>
    <t>200.51</t>
  </si>
  <si>
    <t>204.39</t>
  </si>
  <si>
    <t>15.580</t>
  </si>
  <si>
    <t>212.21</t>
  </si>
  <si>
    <t>211.57</t>
  </si>
  <si>
    <t>16.060</t>
  </si>
  <si>
    <t>222.67</t>
  </si>
  <si>
    <t>16.760</t>
  </si>
  <si>
    <t>227.48</t>
  </si>
  <si>
    <t>17.050</t>
  </si>
  <si>
    <t>229.75</t>
  </si>
  <si>
    <t>17.220</t>
  </si>
  <si>
    <t>229.71</t>
  </si>
  <si>
    <t>17.290</t>
  </si>
  <si>
    <t>240.08</t>
  </si>
  <si>
    <t>18.070</t>
  </si>
  <si>
    <t>248.46</t>
  </si>
  <si>
    <t>18.780</t>
  </si>
  <si>
    <t>233.05</t>
  </si>
  <si>
    <t>17.690</t>
  </si>
  <si>
    <t>232.10</t>
  </si>
  <si>
    <t>17.840</t>
  </si>
  <si>
    <t>237.67</t>
  </si>
  <si>
    <t>18.420</t>
  </si>
  <si>
    <t>249.93</t>
  </si>
  <si>
    <t>19.450</t>
  </si>
  <si>
    <t>248.93</t>
  </si>
  <si>
    <t>19.530</t>
  </si>
  <si>
    <t>247.66</t>
  </si>
  <si>
    <t>19.510</t>
  </si>
  <si>
    <t>255.98</t>
  </si>
  <si>
    <t>20.410</t>
  </si>
  <si>
    <t>267.37</t>
  </si>
  <si>
    <t>21.660</t>
  </si>
  <si>
    <t>265.96</t>
  </si>
  <si>
    <t>21.800</t>
  </si>
  <si>
    <t>260.07</t>
  </si>
  <si>
    <t>21.400</t>
  </si>
  <si>
    <t>272.59</t>
  </si>
  <si>
    <t>22.430</t>
  </si>
  <si>
    <t>260.52</t>
  </si>
  <si>
    <t>21.520</t>
  </si>
  <si>
    <t>253.74</t>
  </si>
  <si>
    <t>20.960</t>
  </si>
  <si>
    <t>271.17</t>
  </si>
  <si>
    <t>22.400</t>
  </si>
  <si>
    <t>281.83</t>
  </si>
  <si>
    <t>279.42</t>
  </si>
  <si>
    <t>23.260</t>
  </si>
  <si>
    <t>274.52</t>
  </si>
  <si>
    <t>22.940</t>
  </si>
  <si>
    <t>271.75</t>
  </si>
  <si>
    <t>22.880</t>
  </si>
  <si>
    <t>281.25</t>
  </si>
  <si>
    <t>23.770</t>
  </si>
  <si>
    <t>285.62</t>
  </si>
  <si>
    <t>24.140</t>
  </si>
  <si>
    <t>277.31</t>
  </si>
  <si>
    <t>290.54</t>
  </si>
  <si>
    <t>24.370</t>
  </si>
  <si>
    <t>276.97</t>
  </si>
  <si>
    <t>23.320</t>
  </si>
  <si>
    <t>283.39</t>
  </si>
  <si>
    <t>23.860</t>
  </si>
  <si>
    <t>295.33</t>
  </si>
  <si>
    <t>24.960</t>
  </si>
  <si>
    <t>298.27</t>
  </si>
  <si>
    <t>25.400</t>
  </si>
  <si>
    <t>293.93</t>
  </si>
  <si>
    <t>25.030</t>
  </si>
  <si>
    <t>288.17</t>
  </si>
  <si>
    <t>24.540</t>
  </si>
  <si>
    <t>287.94</t>
  </si>
  <si>
    <t>24.520</t>
  </si>
  <si>
    <t>301.33</t>
  </si>
  <si>
    <t>25.660</t>
  </si>
  <si>
    <t>312.01</t>
  </si>
  <si>
    <t>26.570</t>
  </si>
  <si>
    <t>310.97</t>
  </si>
  <si>
    <t>26.380</t>
  </si>
  <si>
    <t>306.45</t>
  </si>
  <si>
    <t>25.900</t>
  </si>
  <si>
    <t>298.12</t>
  </si>
  <si>
    <t>25.290</t>
  </si>
  <si>
    <t>290.22</t>
  </si>
  <si>
    <t>24.620</t>
  </si>
  <si>
    <t>282.44</t>
  </si>
  <si>
    <t>289.58</t>
  </si>
  <si>
    <t>24.750</t>
  </si>
  <si>
    <t>271.82</t>
  </si>
  <si>
    <t>272.17</t>
  </si>
  <si>
    <t>23.350</t>
  </si>
  <si>
    <t>284.98</t>
  </si>
  <si>
    <t>288.60</t>
  </si>
  <si>
    <t>24.760</t>
  </si>
  <si>
    <t>289.19</t>
  </si>
  <si>
    <t>24.810</t>
  </si>
  <si>
    <t>303.99</t>
  </si>
  <si>
    <t>26.080</t>
  </si>
  <si>
    <t>304.80</t>
  </si>
  <si>
    <t>26.150</t>
  </si>
  <si>
    <t>314.01</t>
  </si>
  <si>
    <t>26.940</t>
  </si>
  <si>
    <t>330.64</t>
  </si>
  <si>
    <t>28.260</t>
  </si>
  <si>
    <t>340.24</t>
  </si>
  <si>
    <t>29.190</t>
  </si>
  <si>
    <t>340.47</t>
  </si>
  <si>
    <t>29.210</t>
  </si>
  <si>
    <t>359.94</t>
  </si>
  <si>
    <t>30.880</t>
  </si>
  <si>
    <t>347.70</t>
  </si>
  <si>
    <t>29.830</t>
  </si>
  <si>
    <t>378.03</t>
  </si>
  <si>
    <t>32.310</t>
  </si>
  <si>
    <t>370.66</t>
  </si>
  <si>
    <t>31.680</t>
  </si>
  <si>
    <t>34.240</t>
  </si>
  <si>
    <t>422.51</t>
  </si>
  <si>
    <t>35.980</t>
  </si>
  <si>
    <t>430.15</t>
  </si>
  <si>
    <t>36.630</t>
  </si>
  <si>
    <t>431.67</t>
  </si>
  <si>
    <t>36.760</t>
  </si>
  <si>
    <t>429.56</t>
  </si>
  <si>
    <t>36.580</t>
  </si>
  <si>
    <t>445.76</t>
  </si>
  <si>
    <t>37.960</t>
  </si>
  <si>
    <t>445.18</t>
  </si>
  <si>
    <t>37.910</t>
  </si>
  <si>
    <t>481.82</t>
  </si>
  <si>
    <t>41.030</t>
  </si>
  <si>
    <t>509.18</t>
  </si>
  <si>
    <t>43.520</t>
  </si>
  <si>
    <t>505.21</t>
  </si>
  <si>
    <t>43.180</t>
  </si>
  <si>
    <t>509.02</t>
  </si>
  <si>
    <t>43.670</t>
  </si>
  <si>
    <t>493.52</t>
  </si>
  <si>
    <t>42.340</t>
  </si>
  <si>
    <t>530.46</t>
  </si>
  <si>
    <t>45.510</t>
  </si>
  <si>
    <t>532.12</t>
  </si>
  <si>
    <t>45.480</t>
  </si>
  <si>
    <t>512.69</t>
  </si>
  <si>
    <t>43.820</t>
  </si>
  <si>
    <t>530.48</t>
  </si>
  <si>
    <t>45.340</t>
  </si>
  <si>
    <t>567.22</t>
  </si>
  <si>
    <t>48.480</t>
  </si>
  <si>
    <t>563.92</t>
  </si>
  <si>
    <t>48.380</t>
  </si>
  <si>
    <t>524.91</t>
  </si>
  <si>
    <t>45.200</t>
  </si>
  <si>
    <t>541.47</t>
  </si>
  <si>
    <t>46.970</t>
  </si>
  <si>
    <t>565.17</t>
  </si>
  <si>
    <t>49.390</t>
  </si>
  <si>
    <t>545.65</t>
  </si>
  <si>
    <t>47.510</t>
  </si>
  <si>
    <t>518.94</t>
  </si>
  <si>
    <t>45.350</t>
  </si>
  <si>
    <t>519.70</t>
  </si>
  <si>
    <t>45.580</t>
  </si>
  <si>
    <t>514.00</t>
  </si>
  <si>
    <t>45.080</t>
  </si>
  <si>
    <t>530.17</t>
  </si>
  <si>
    <t>46.670</t>
  </si>
  <si>
    <t>508.02</t>
  </si>
  <si>
    <t>44.720</t>
  </si>
  <si>
    <t>489.66</t>
  </si>
  <si>
    <t>43.260</t>
  </si>
  <si>
    <t>497.52</t>
  </si>
  <si>
    <t>44.110</t>
  </si>
  <si>
    <t>514.03</t>
  </si>
  <si>
    <t>45.740</t>
  </si>
  <si>
    <t>531.12</t>
  </si>
  <si>
    <t>47.430</t>
  </si>
  <si>
    <t>528.55</t>
  </si>
  <si>
    <t>47.370</t>
  </si>
  <si>
    <t>530.79</t>
  </si>
  <si>
    <t>47.910</t>
  </si>
  <si>
    <t>500.99</t>
  </si>
  <si>
    <t>45.220</t>
  </si>
  <si>
    <t>469.97</t>
  </si>
  <si>
    <t>42.420</t>
  </si>
  <si>
    <t>454.90</t>
  </si>
  <si>
    <t>41.060</t>
  </si>
  <si>
    <t>460.59</t>
  </si>
  <si>
    <t>41.720</t>
  </si>
  <si>
    <t>441.49</t>
  </si>
  <si>
    <t>39.990</t>
  </si>
  <si>
    <t>457.16</t>
  </si>
  <si>
    <t>41.700</t>
  </si>
  <si>
    <t>447.73</t>
  </si>
  <si>
    <t>40.840</t>
  </si>
  <si>
    <t>458.34</t>
  </si>
  <si>
    <t>42.100</t>
  </si>
  <si>
    <t>471.28</t>
  </si>
  <si>
    <t>43.440</t>
  </si>
  <si>
    <t>478.33</t>
  </si>
  <si>
    <t>44.090</t>
  </si>
  <si>
    <t>490.81</t>
  </si>
  <si>
    <t>45.240</t>
  </si>
  <si>
    <t>510.22</t>
  </si>
  <si>
    <t>47.190</t>
  </si>
  <si>
    <t>518.04</t>
  </si>
  <si>
    <t>47.750</t>
  </si>
  <si>
    <t>543.10</t>
  </si>
  <si>
    <t>50.060</t>
  </si>
  <si>
    <t>556.88</t>
  </si>
  <si>
    <t>51.330</t>
  </si>
  <si>
    <t>567.41</t>
  </si>
  <si>
    <t>52.480</t>
  </si>
  <si>
    <t>598.97</t>
  </si>
  <si>
    <t>55.210</t>
  </si>
  <si>
    <t>599.53</t>
  </si>
  <si>
    <t>55.450</t>
  </si>
  <si>
    <t>601.14</t>
  </si>
  <si>
    <t>55.410</t>
  </si>
  <si>
    <t>601.47</t>
  </si>
  <si>
    <t>55.440</t>
  </si>
  <si>
    <t>622.66</t>
  </si>
  <si>
    <t>57.590</t>
  </si>
  <si>
    <t>634.45</t>
  </si>
  <si>
    <t>58.680</t>
  </si>
  <si>
    <t>630.01</t>
  </si>
  <si>
    <t>58.470</t>
  </si>
  <si>
    <t>649.76</t>
  </si>
  <si>
    <t>60.510</t>
  </si>
  <si>
    <t>639.98</t>
  </si>
  <si>
    <t>59.600</t>
  </si>
  <si>
    <t>608.67</t>
  </si>
  <si>
    <t>56.880</t>
  </si>
  <si>
    <t>613.45</t>
  </si>
  <si>
    <t>57.520</t>
  </si>
  <si>
    <t>621.56</t>
  </si>
  <si>
    <t>58.280</t>
  </si>
  <si>
    <t>638.73</t>
  </si>
  <si>
    <t>59.890</t>
  </si>
  <si>
    <t>595.08</t>
  </si>
  <si>
    <t>55.610</t>
  </si>
  <si>
    <t>598.52</t>
  </si>
  <si>
    <t>56.120</t>
  </si>
  <si>
    <t>590.20</t>
  </si>
  <si>
    <t>55.340</t>
  </si>
  <si>
    <t>577.90</t>
  </si>
  <si>
    <t>54.370</t>
  </si>
  <si>
    <t>593.42</t>
  </si>
  <si>
    <t>55.830</t>
  </si>
  <si>
    <t>602.95</t>
  </si>
  <si>
    <t>56.920</t>
  </si>
  <si>
    <t>588.02</t>
  </si>
  <si>
    <t>55.510</t>
  </si>
  <si>
    <t>603.38</t>
  </si>
  <si>
    <t>56.960</t>
  </si>
  <si>
    <t>566.94</t>
  </si>
  <si>
    <t>53.520</t>
  </si>
  <si>
    <t>561.77</t>
  </si>
  <si>
    <t>53.390</t>
  </si>
  <si>
    <t>584.39</t>
  </si>
  <si>
    <t>55.540</t>
  </si>
  <si>
    <t>611.43</t>
  </si>
  <si>
    <t>58.110</t>
  </si>
  <si>
    <t>650.05</t>
  </si>
  <si>
    <t>61.780</t>
  </si>
  <si>
    <t>667.52</t>
  </si>
  <si>
    <t>63.440</t>
  </si>
  <si>
    <t>684.56</t>
  </si>
  <si>
    <t>65.060</t>
  </si>
  <si>
    <t>687.19</t>
  </si>
  <si>
    <t>65.310</t>
  </si>
  <si>
    <t>700.34</t>
  </si>
  <si>
    <t>66.560</t>
  </si>
  <si>
    <t>680.14</t>
  </si>
  <si>
    <t>64.640</t>
  </si>
  <si>
    <t>697.78</t>
  </si>
  <si>
    <t>66.760</t>
  </si>
  <si>
    <t>713.85</t>
  </si>
  <si>
    <t>68.070</t>
  </si>
  <si>
    <t>697.46</t>
  </si>
  <si>
    <t>66.730</t>
  </si>
  <si>
    <t>717.22</t>
  </si>
  <si>
    <t>68.620</t>
  </si>
  <si>
    <t>745.44</t>
  </si>
  <si>
    <t>71.320</t>
  </si>
  <si>
    <t>747.84</t>
  </si>
  <si>
    <t>71.550</t>
  </si>
  <si>
    <t>719.52</t>
  </si>
  <si>
    <t>68.840</t>
  </si>
  <si>
    <t>728.77</t>
  </si>
  <si>
    <t>69.960</t>
  </si>
  <si>
    <t>724.50</t>
  </si>
  <si>
    <t>69.550</t>
  </si>
  <si>
    <t>677.32</t>
  </si>
  <si>
    <t>65.240</t>
  </si>
  <si>
    <t>619.08</t>
  </si>
  <si>
    <t>59.630</t>
  </si>
  <si>
    <t>568.41</t>
  </si>
  <si>
    <t>54.750</t>
  </si>
  <si>
    <t>602.56</t>
  </si>
  <si>
    <t>58.230</t>
  </si>
  <si>
    <t>611.77</t>
  </si>
  <si>
    <t>59.120</t>
  </si>
  <si>
    <t>580.37</t>
  </si>
  <si>
    <t>56.270</t>
  </si>
  <si>
    <t>582.95</t>
  </si>
  <si>
    <t>56.520</t>
  </si>
  <si>
    <t>642.15</t>
  </si>
  <si>
    <t>62.260</t>
  </si>
  <si>
    <t>650.81</t>
  </si>
  <si>
    <t>63.100</t>
  </si>
  <si>
    <t>682.79</t>
  </si>
  <si>
    <t>66.200</t>
  </si>
  <si>
    <t>663.09</t>
  </si>
  <si>
    <t>64.290</t>
  </si>
  <si>
    <t>684.34</t>
  </si>
  <si>
    <t>66.570</t>
  </si>
  <si>
    <t>717.54</t>
  </si>
  <si>
    <t>69.800</t>
  </si>
  <si>
    <t>727.82</t>
  </si>
  <si>
    <t>70.800</t>
  </si>
  <si>
    <t>710.83</t>
  </si>
  <si>
    <t>69.370</t>
  </si>
  <si>
    <t>706.02</t>
  </si>
  <si>
    <t>69.130</t>
  </si>
  <si>
    <t>740.44</t>
  </si>
  <si>
    <t>72.500</t>
  </si>
  <si>
    <t>732.27</t>
  </si>
  <si>
    <t>71.700</t>
  </si>
  <si>
    <t>753.42</t>
  </si>
  <si>
    <t>74.010</t>
  </si>
  <si>
    <t>745.48</t>
  </si>
  <si>
    <t>73.230</t>
  </si>
  <si>
    <t>761.23</t>
  </si>
  <si>
    <t>75.020</t>
  </si>
  <si>
    <t>781.72</t>
  </si>
  <si>
    <t>77.040</t>
  </si>
  <si>
    <t>789.44</t>
  </si>
  <si>
    <t>77.800</t>
  </si>
  <si>
    <t>801.41</t>
  </si>
  <si>
    <t>78.980</t>
  </si>
  <si>
    <t>806.28</t>
  </si>
  <si>
    <t>79.460</t>
  </si>
  <si>
    <t>815.51</t>
  </si>
  <si>
    <t>80.370</t>
  </si>
  <si>
    <t>826.21</t>
  </si>
  <si>
    <t>81.690</t>
  </si>
  <si>
    <t>838.62</t>
  </si>
  <si>
    <t>83.180</t>
  </si>
  <si>
    <t>827.63</t>
  </si>
  <si>
    <t>81.830</t>
  </si>
  <si>
    <t>848.70</t>
  </si>
  <si>
    <t>84.180</t>
  </si>
  <si>
    <t>855.56</t>
  </si>
  <si>
    <t>84.860</t>
  </si>
  <si>
    <t>848.42</t>
  </si>
  <si>
    <t>84.420</t>
  </si>
  <si>
    <t>851.74</t>
  </si>
  <si>
    <t>84.750</t>
  </si>
  <si>
    <t>879.98</t>
  </si>
  <si>
    <t>87.560</t>
  </si>
  <si>
    <t>878.67</t>
  </si>
  <si>
    <t>87.430</t>
  </si>
  <si>
    <t>863.15</t>
  </si>
  <si>
    <t>86.160</t>
  </si>
  <si>
    <t>889.85</t>
  </si>
  <si>
    <t>89.110</t>
  </si>
  <si>
    <t>882.96</t>
  </si>
  <si>
    <t>88.420</t>
  </si>
  <si>
    <t>834.64</t>
  </si>
  <si>
    <t>84.120</t>
  </si>
  <si>
    <t>845.85</t>
  </si>
  <si>
    <t>85.250</t>
  </si>
  <si>
    <t>864.90</t>
  </si>
  <si>
    <t>87.170</t>
  </si>
  <si>
    <t>892.58</t>
  </si>
  <si>
    <t>89.960</t>
  </si>
  <si>
    <t>914.13</t>
  </si>
  <si>
    <t>92.420</t>
  </si>
  <si>
    <t>906.11</t>
  </si>
  <si>
    <t>91.610</t>
  </si>
  <si>
    <t>911.36</t>
  </si>
  <si>
    <t>92.430</t>
  </si>
  <si>
    <t>915.80</t>
  </si>
  <si>
    <t>92.880</t>
  </si>
  <si>
    <t>893.77</t>
  </si>
  <si>
    <t>91.220</t>
  </si>
  <si>
    <t>871.60</t>
  </si>
  <si>
    <t>89.230</t>
  </si>
  <si>
    <t>883.92</t>
  </si>
  <si>
    <t>91.060</t>
  </si>
  <si>
    <t>836.06</t>
  </si>
  <si>
    <t>86.130</t>
  </si>
  <si>
    <t>820.03</t>
  </si>
  <si>
    <t>84.740</t>
  </si>
  <si>
    <t>806.57</t>
  </si>
  <si>
    <t>83.600</t>
  </si>
  <si>
    <t>739.31</t>
  </si>
  <si>
    <t>77.100</t>
  </si>
  <si>
    <t>734.13</t>
  </si>
  <si>
    <t>76.560</t>
  </si>
  <si>
    <t>764.31</t>
  </si>
  <si>
    <t>80.200</t>
  </si>
  <si>
    <t>766.69</t>
  </si>
  <si>
    <t>80.450</t>
  </si>
  <si>
    <t>765.54</t>
  </si>
  <si>
    <t>80.330</t>
  </si>
  <si>
    <t>825.39</t>
  </si>
  <si>
    <t>86.610</t>
  </si>
  <si>
    <t>827.01</t>
  </si>
  <si>
    <t>86.780</t>
  </si>
  <si>
    <t>856.99</t>
  </si>
  <si>
    <t>90.200</t>
  </si>
  <si>
    <t>890.56</t>
  </si>
  <si>
    <t>94.010</t>
  </si>
  <si>
    <t>841.27</t>
  </si>
  <si>
    <t>89.080</t>
  </si>
  <si>
    <t>853.47</t>
  </si>
  <si>
    <t>90.640</t>
  </si>
  <si>
    <t>889.51</t>
  </si>
  <si>
    <t>94.750</t>
  </si>
  <si>
    <t>876.47</t>
  </si>
  <si>
    <t>93.640</t>
  </si>
  <si>
    <t>902.50</t>
  </si>
  <si>
    <t>96.710</t>
  </si>
  <si>
    <t>868.06</t>
  </si>
  <si>
    <t>93.300</t>
  </si>
  <si>
    <t>872.04</t>
  </si>
  <si>
    <t>94.000</t>
  </si>
  <si>
    <t>892.25</t>
  </si>
  <si>
    <t>96.470</t>
  </si>
  <si>
    <t>848.15</t>
  </si>
  <si>
    <t>92.240</t>
  </si>
  <si>
    <t>819.25</t>
  </si>
  <si>
    <t>89.360</t>
  </si>
  <si>
    <t>824.52</t>
  </si>
  <si>
    <t>888.35</t>
  </si>
  <si>
    <t>97.460</t>
  </si>
  <si>
    <t>896.80</t>
  </si>
  <si>
    <t>98.680</t>
  </si>
  <si>
    <t>899.80</t>
  </si>
  <si>
    <t>99.580</t>
  </si>
  <si>
    <t>878.10</t>
  </si>
  <si>
    <t>97.740</t>
  </si>
  <si>
    <t>885.69</t>
  </si>
  <si>
    <t>98.860</t>
  </si>
  <si>
    <t>917.15</t>
  </si>
  <si>
    <t>102.670</t>
  </si>
  <si>
    <t>918.49</t>
  </si>
  <si>
    <t>103.410</t>
  </si>
  <si>
    <t>959.83</t>
  </si>
  <si>
    <t>108.370</t>
  </si>
  <si>
    <t>917.29</t>
  </si>
  <si>
    <t>103.860</t>
  </si>
  <si>
    <t>907.31</t>
  </si>
  <si>
    <t>103.010</t>
  </si>
  <si>
    <t>859.42</t>
  </si>
  <si>
    <t>98.130</t>
  </si>
  <si>
    <t>881.72</t>
  </si>
  <si>
    <t>101.510</t>
  </si>
  <si>
    <t>895.67</t>
  </si>
  <si>
    <t>103.690</t>
  </si>
  <si>
    <t>891.20</t>
  </si>
  <si>
    <t>103.460</t>
  </si>
  <si>
    <t>837.08</t>
  </si>
  <si>
    <t>97.710</t>
  </si>
  <si>
    <t>782.39</t>
  </si>
  <si>
    <t>91.830</t>
  </si>
  <si>
    <t>809.35</t>
  </si>
  <si>
    <t>95.510</t>
  </si>
  <si>
    <t>786.96</t>
  </si>
  <si>
    <t>93.120</t>
  </si>
  <si>
    <t>816.39</t>
  </si>
  <si>
    <t>97.120</t>
  </si>
  <si>
    <t>784.35</t>
  </si>
  <si>
    <t>93.810</t>
  </si>
  <si>
    <t>765.66</t>
  </si>
  <si>
    <t>92.060</t>
  </si>
  <si>
    <t>705.24</t>
  </si>
  <si>
    <t>85.020</t>
  </si>
  <si>
    <t>738.46</t>
  </si>
  <si>
    <t>89.500</t>
  </si>
  <si>
    <t>735.68</t>
  </si>
  <si>
    <t>89.630</t>
  </si>
  <si>
    <t>663.90</t>
  </si>
  <si>
    <t>81.520</t>
  </si>
  <si>
    <t>621.82</t>
  </si>
  <si>
    <t>76.550</t>
  </si>
  <si>
    <t>587.65</t>
  </si>
  <si>
    <t>72.720</t>
  </si>
  <si>
    <t>627.52</t>
  </si>
  <si>
    <t>78.050</t>
  </si>
  <si>
    <t>655.42</t>
  </si>
  <si>
    <t>674.32</t>
  </si>
  <si>
    <t>84.300</t>
  </si>
  <si>
    <t>662.50</t>
  </si>
  <si>
    <t>83.250</t>
  </si>
  <si>
    <t>690.45</t>
  </si>
  <si>
    <t>87.200</t>
  </si>
  <si>
    <t>725.96</t>
  </si>
  <si>
    <t>92.150</t>
  </si>
  <si>
    <t>755.34</t>
  </si>
  <si>
    <t>95.880</t>
  </si>
  <si>
    <t>760.26</t>
  </si>
  <si>
    <t>96.750</t>
  </si>
  <si>
    <t>786.33</t>
  </si>
  <si>
    <t>100.310</t>
  </si>
  <si>
    <t>812.79</t>
  </si>
  <si>
    <t>103.950</t>
  </si>
  <si>
    <t>775.12</t>
  </si>
  <si>
    <t>99.630</t>
  </si>
  <si>
    <t>762.26</t>
  </si>
  <si>
    <t>98.700</t>
  </si>
  <si>
    <t>736.35</t>
  </si>
  <si>
    <t>95.580</t>
  </si>
  <si>
    <t>761.05</t>
  </si>
  <si>
    <t>99.030</t>
  </si>
  <si>
    <t>755.74</t>
  </si>
  <si>
    <t>98.340</t>
  </si>
  <si>
    <t>722.37</t>
  </si>
  <si>
    <t>94.230</t>
  </si>
  <si>
    <t>720.53</t>
  </si>
  <si>
    <t>93.990</t>
  </si>
  <si>
    <t>778.84</t>
  </si>
  <si>
    <t>102.090</t>
  </si>
  <si>
    <t>792.96</t>
  </si>
  <si>
    <t>103.940</t>
  </si>
  <si>
    <t>809.08</t>
  </si>
  <si>
    <t>106.570</t>
  </si>
  <si>
    <t>811.93</t>
  </si>
  <si>
    <t>107.200</t>
  </si>
  <si>
    <t>813.45</t>
  </si>
  <si>
    <t>107.670</t>
  </si>
  <si>
    <t>825.53</t>
  </si>
  <si>
    <t>109.530</t>
  </si>
  <si>
    <t>805.59</t>
  </si>
  <si>
    <t>107.140</t>
  </si>
  <si>
    <t>803.60</t>
  </si>
  <si>
    <t>107.390</t>
  </si>
  <si>
    <t>829.29</t>
  </si>
  <si>
    <t>111.090</t>
  </si>
  <si>
    <t>823.38</t>
  </si>
  <si>
    <t>110.550</t>
  </si>
  <si>
    <t>827.03</t>
  </si>
  <si>
    <t>111.580</t>
  </si>
  <si>
    <t>862.77</t>
  </si>
  <si>
    <t>116.670</t>
  </si>
  <si>
    <t>870.97</t>
  </si>
  <si>
    <t>118.050</t>
  </si>
  <si>
    <t>853.98</t>
  </si>
  <si>
    <t>116.030</t>
  </si>
  <si>
    <t>816.27</t>
  </si>
  <si>
    <t>111.680</t>
  </si>
  <si>
    <t>807.52</t>
  </si>
  <si>
    <t>111.520</t>
  </si>
  <si>
    <t>769.22</t>
  </si>
  <si>
    <t>106.970</t>
  </si>
  <si>
    <t>749.55</t>
  </si>
  <si>
    <t>104.950</t>
  </si>
  <si>
    <t>739.62</t>
  </si>
  <si>
    <t>104.260</t>
  </si>
  <si>
    <t>765.98</t>
  </si>
  <si>
    <t>108.220</t>
  </si>
  <si>
    <t>724.75</t>
  </si>
  <si>
    <t>104.250</t>
  </si>
  <si>
    <t>752.18</t>
  </si>
  <si>
    <t>108.430</t>
  </si>
  <si>
    <t>744.60</t>
  </si>
  <si>
    <t>108.290</t>
  </si>
  <si>
    <t>655.50</t>
  </si>
  <si>
    <t>95.960</t>
  </si>
  <si>
    <t>662.07</t>
  </si>
  <si>
    <t>97.550</t>
  </si>
  <si>
    <t>649.72</t>
  </si>
  <si>
    <t>96.570</t>
  </si>
  <si>
    <t>639.19</t>
  </si>
  <si>
    <t>96.220</t>
  </si>
  <si>
    <t>616.51</t>
  </si>
  <si>
    <t>93.980</t>
  </si>
  <si>
    <t>589.90</t>
  </si>
  <si>
    <t>90.310</t>
  </si>
  <si>
    <t>563.13</t>
  </si>
  <si>
    <t>87.280</t>
  </si>
  <si>
    <t>550.31</t>
  </si>
  <si>
    <t>86.000</t>
  </si>
  <si>
    <t>503.38</t>
  </si>
  <si>
    <t>79.310</t>
  </si>
  <si>
    <t>452.45</t>
  </si>
  <si>
    <t>72.150</t>
  </si>
  <si>
    <t>393.76</t>
  </si>
  <si>
    <t>63.540</t>
  </si>
  <si>
    <t>453.45</t>
  </si>
  <si>
    <t>73.900</t>
  </si>
  <si>
    <t>425.98</t>
  </si>
  <si>
    <t>69.970</t>
  </si>
  <si>
    <t>414.17</t>
  </si>
  <si>
    <t>68.560</t>
  </si>
  <si>
    <t>463.27</t>
  </si>
  <si>
    <t>76.980</t>
  </si>
  <si>
    <t>487.26</t>
  </si>
  <si>
    <t>81.590</t>
  </si>
  <si>
    <t>495.99</t>
  </si>
  <si>
    <t>83.360</t>
  </si>
  <si>
    <t>517.43</t>
  </si>
  <si>
    <t>87.300</t>
  </si>
  <si>
    <t>537.24</t>
  </si>
  <si>
    <t>91.150</t>
  </si>
  <si>
    <t>556.86</t>
  </si>
  <si>
    <t>95.190</t>
  </si>
  <si>
    <t>513.42</t>
  </si>
  <si>
    <t>88.750</t>
  </si>
  <si>
    <t>501.65</t>
  </si>
  <si>
    <t>86.880</t>
  </si>
  <si>
    <t>481.67</t>
  </si>
  <si>
    <t>83.870</t>
  </si>
  <si>
    <t>508.51</t>
  </si>
  <si>
    <t>89.040</t>
  </si>
  <si>
    <t>517.33</t>
  </si>
  <si>
    <t>91.240</t>
  </si>
  <si>
    <t>509.57</t>
  </si>
  <si>
    <t>90.190</t>
  </si>
  <si>
    <t>568.75</t>
  </si>
  <si>
    <t>100.860</t>
  </si>
  <si>
    <t>560.27</t>
  </si>
  <si>
    <t>99.710</t>
  </si>
  <si>
    <t>576.44</t>
  </si>
  <si>
    <t>102.770</t>
  </si>
  <si>
    <t>568.07</t>
  </si>
  <si>
    <t>101.640</t>
  </si>
  <si>
    <t>556.00</t>
  </si>
  <si>
    <t>100.180</t>
  </si>
  <si>
    <t>575.63</t>
  </si>
  <si>
    <t>104.280</t>
  </si>
  <si>
    <t>567.99</t>
  </si>
  <si>
    <t>103.440</t>
  </si>
  <si>
    <t>562.20</t>
  </si>
  <si>
    <t>102.910</t>
  </si>
  <si>
    <t>572.93</t>
  </si>
  <si>
    <t>105.240</t>
  </si>
  <si>
    <t>557.20</t>
  </si>
  <si>
    <t>102.900</t>
  </si>
  <si>
    <t>551.95</t>
  </si>
  <si>
    <t>102.100</t>
  </si>
  <si>
    <t>578.89</t>
  </si>
  <si>
    <t>107.460</t>
  </si>
  <si>
    <t>546.88</t>
  </si>
  <si>
    <t>102.030</t>
  </si>
  <si>
    <t>529.55</t>
  </si>
  <si>
    <t>99.820</t>
  </si>
  <si>
    <t>518.67</t>
  </si>
  <si>
    <t>98.420</t>
  </si>
  <si>
    <t>514.45</t>
  </si>
  <si>
    <t>98.440</t>
  </si>
  <si>
    <t>499.82</t>
  </si>
  <si>
    <t>96.120</t>
  </si>
  <si>
    <t>519.08</t>
  </si>
  <si>
    <t>100.480</t>
  </si>
  <si>
    <t>508.09</t>
  </si>
  <si>
    <t>98.850</t>
  </si>
  <si>
    <t>495.75</t>
  </si>
  <si>
    <t>96.770</t>
  </si>
  <si>
    <t>492.98</t>
  </si>
  <si>
    <t>96.530</t>
  </si>
  <si>
    <t>470.01</t>
  </si>
  <si>
    <t>92.340</t>
  </si>
  <si>
    <t>480.31</t>
  </si>
  <si>
    <t>94.830</t>
  </si>
  <si>
    <t>480.16</t>
  </si>
  <si>
    <t>95.100</t>
  </si>
  <si>
    <t>447.77</t>
  </si>
  <si>
    <t>89.250</t>
  </si>
  <si>
    <t>433.89</t>
  </si>
  <si>
    <t>87.040</t>
  </si>
  <si>
    <t>441.23</t>
  </si>
  <si>
    <t>89.210</t>
  </si>
  <si>
    <t>475.14</t>
  </si>
  <si>
    <t>96.830</t>
  </si>
  <si>
    <t>472.68</t>
  </si>
  <si>
    <t>97.240</t>
  </si>
  <si>
    <t>459.40</t>
  </si>
  <si>
    <t>95.530</t>
  </si>
  <si>
    <t>480.44</t>
  </si>
  <si>
    <t>100.680</t>
  </si>
  <si>
    <t>490.73</t>
  </si>
  <si>
    <t>103.290</t>
  </si>
  <si>
    <t>483.48</t>
  </si>
  <si>
    <t>102.540</t>
  </si>
  <si>
    <t>435.29</t>
  </si>
  <si>
    <t>93.150</t>
  </si>
  <si>
    <t>440.54</t>
  </si>
  <si>
    <t>94.700</t>
  </si>
  <si>
    <t>445.09</t>
  </si>
  <si>
    <t>96.110</t>
  </si>
  <si>
    <t>458.78</t>
  </si>
  <si>
    <t>99.930</t>
  </si>
  <si>
    <t>436.92</t>
  </si>
  <si>
    <t>96.280</t>
  </si>
  <si>
    <t>456.34</t>
  </si>
  <si>
    <t>101.590</t>
  </si>
  <si>
    <t>451.92</t>
  </si>
  <si>
    <t>101.760</t>
  </si>
  <si>
    <t>434.47</t>
  </si>
  <si>
    <t>99.080</t>
  </si>
  <si>
    <t>446.32</t>
  </si>
  <si>
    <t>445.24</t>
  </si>
  <si>
    <t>103.810</t>
  </si>
  <si>
    <t>464.50</t>
  </si>
  <si>
    <t>109.320</t>
  </si>
  <si>
    <t>459.47</t>
  </si>
  <si>
    <t>424.59</t>
  </si>
  <si>
    <t>101.820</t>
  </si>
  <si>
    <t>438.55</t>
  </si>
  <si>
    <t>106.160</t>
  </si>
  <si>
    <t>441.26</t>
  </si>
  <si>
    <t>107.940</t>
  </si>
  <si>
    <t>460.06</t>
  </si>
  <si>
    <t>114.160</t>
  </si>
  <si>
    <t>451.68</t>
  </si>
  <si>
    <t>113.660</t>
  </si>
  <si>
    <t>399.58</t>
  </si>
  <si>
    <t>411.45</t>
  </si>
  <si>
    <t>106.290</t>
  </si>
  <si>
    <t>426.38</t>
  </si>
  <si>
    <t>111.240</t>
  </si>
  <si>
    <t>433.08</t>
  </si>
  <si>
    <t>114.240</t>
  </si>
  <si>
    <t>461.25</t>
  </si>
  <si>
    <t>121.670</t>
  </si>
  <si>
    <t>460.64</t>
  </si>
  <si>
    <t>122.380</t>
  </si>
  <si>
    <t>468.34</t>
  </si>
  <si>
    <t>125.460</t>
  </si>
  <si>
    <t>471.38</t>
  </si>
  <si>
    <t>127.470</t>
  </si>
  <si>
    <t>515.29</t>
  </si>
  <si>
    <t>140.520</t>
  </si>
  <si>
    <t>493.22</t>
  </si>
  <si>
    <t>135.760</t>
  </si>
  <si>
    <t>466.90</t>
  </si>
  <si>
    <t>129.550</t>
  </si>
  <si>
    <t>468.24</t>
  </si>
  <si>
    <t>131.270</t>
  </si>
  <si>
    <t>481.85</t>
  </si>
  <si>
    <t>136.000</t>
  </si>
  <si>
    <t>467.36</t>
  </si>
  <si>
    <t>132.810</t>
  </si>
  <si>
    <t>463.00</t>
  </si>
  <si>
    <t>132.590</t>
  </si>
  <si>
    <t>454.12</t>
  </si>
  <si>
    <t>131.210</t>
  </si>
  <si>
    <t>448.14</t>
  </si>
  <si>
    <t>130.920</t>
  </si>
  <si>
    <t>417.12</t>
  </si>
  <si>
    <t>122.790</t>
  </si>
  <si>
    <t>390.83</t>
  </si>
  <si>
    <t>116.180</t>
  </si>
  <si>
    <t>409.18</t>
  </si>
  <si>
    <t>121.890</t>
  </si>
  <si>
    <t>422.77</t>
  </si>
  <si>
    <t>126.350</t>
  </si>
  <si>
    <t>408.83</t>
  </si>
  <si>
    <t>122.550</t>
  </si>
  <si>
    <t>400.33</t>
  </si>
  <si>
    <t>120.400</t>
  </si>
  <si>
    <t>374.85</t>
  </si>
  <si>
    <t>113.110</t>
  </si>
  <si>
    <t>371.48</t>
  </si>
  <si>
    <t>111.960</t>
  </si>
  <si>
    <t>384.72</t>
  </si>
  <si>
    <t>116.440</t>
  </si>
  <si>
    <t>366.18</t>
  </si>
  <si>
    <t>111.880</t>
  </si>
  <si>
    <t>354.26</t>
  </si>
  <si>
    <t>109.610</t>
  </si>
  <si>
    <t>344.40</t>
  </si>
  <si>
    <t>107.090</t>
  </si>
  <si>
    <t>383.51</t>
  </si>
  <si>
    <t>119.510</t>
  </si>
  <si>
    <t>385.71</t>
  </si>
  <si>
    <t>120.420</t>
  </si>
  <si>
    <t>426.97</t>
  </si>
  <si>
    <t>133.720</t>
  </si>
  <si>
    <t>443.16</t>
  </si>
  <si>
    <t>138.530</t>
  </si>
  <si>
    <t>451.88</t>
  </si>
  <si>
    <t>140.640</t>
  </si>
  <si>
    <t>465.83</t>
  </si>
  <si>
    <t>145.300</t>
  </si>
  <si>
    <t>474.24</t>
  </si>
  <si>
    <t>148.060</t>
  </si>
  <si>
    <t>489.93</t>
  </si>
  <si>
    <t>152.960</t>
  </si>
  <si>
    <t>522.89</t>
  </si>
  <si>
    <t>164.430</t>
  </si>
  <si>
    <t>513.31</t>
  </si>
  <si>
    <t>162.390</t>
  </si>
  <si>
    <t>528.23</t>
  </si>
  <si>
    <t>167.640</t>
  </si>
  <si>
    <t>510.28</t>
  </si>
  <si>
    <t>162.560</t>
  </si>
  <si>
    <t>514.41</t>
  </si>
  <si>
    <t>164.400</t>
  </si>
  <si>
    <t>517.14</t>
  </si>
  <si>
    <t>166.070</t>
  </si>
  <si>
    <t>507.66</t>
  </si>
  <si>
    <t>163.550</t>
  </si>
  <si>
    <t>515.51</t>
  </si>
  <si>
    <t>166.400</t>
  </si>
  <si>
    <t>510.46</t>
  </si>
  <si>
    <t>164.930</t>
  </si>
  <si>
    <t>502.81</t>
  </si>
  <si>
    <t>163.410</t>
  </si>
  <si>
    <t>480.92</t>
  </si>
  <si>
    <t>157.060</t>
  </si>
  <si>
    <t>486.45</t>
  </si>
  <si>
    <t>159.180</t>
  </si>
  <si>
    <t>486.71</t>
  </si>
  <si>
    <t>160.050</t>
  </si>
  <si>
    <t>456.47</t>
  </si>
  <si>
    <t>150.550</t>
  </si>
  <si>
    <t>463.22</t>
  </si>
  <si>
    <t>153.180</t>
  </si>
  <si>
    <t>453.79</t>
  </si>
  <si>
    <t>150.660</t>
  </si>
  <si>
    <t>500.04</t>
  </si>
  <si>
    <t>166.680</t>
  </si>
  <si>
    <t>495.97</t>
  </si>
  <si>
    <t>166.100</t>
  </si>
  <si>
    <t>494.62</t>
  </si>
  <si>
    <t>166.090</t>
  </si>
  <si>
    <t>487.14</t>
  </si>
  <si>
    <t>163.580</t>
  </si>
  <si>
    <t>498.04</t>
  </si>
  <si>
    <t>167.240</t>
  </si>
  <si>
    <t>533.86</t>
  </si>
  <si>
    <t>179.630</t>
  </si>
  <si>
    <t>535.93</t>
  </si>
  <si>
    <t>181.180</t>
  </si>
  <si>
    <t>532.41</t>
  </si>
  <si>
    <t>180.660</t>
  </si>
  <si>
    <t>527.44</t>
  </si>
  <si>
    <t>179.830</t>
  </si>
  <si>
    <t>553.87</t>
  </si>
  <si>
    <t>189.550</t>
  </si>
  <si>
    <t>559.05</t>
  </si>
  <si>
    <t>191.850</t>
  </si>
  <si>
    <t>555.39</t>
  </si>
  <si>
    <t>190.920</t>
  </si>
  <si>
    <t>547.59</t>
  </si>
  <si>
    <t>188.630</t>
  </si>
  <si>
    <t>527.12</t>
  </si>
  <si>
    <t>182.080</t>
  </si>
  <si>
    <t>547.63</t>
  </si>
  <si>
    <t>189.820</t>
  </si>
  <si>
    <t>581.64</t>
  </si>
  <si>
    <t>202.170</t>
  </si>
  <si>
    <t>606.16</t>
  </si>
  <si>
    <t>211.280</t>
  </si>
  <si>
    <t>605.90</t>
  </si>
  <si>
    <t>211.780</t>
  </si>
  <si>
    <t>651.03</t>
  </si>
  <si>
    <t>226.920</t>
  </si>
  <si>
    <t>688.51</t>
  </si>
  <si>
    <t>238.900</t>
  </si>
  <si>
    <t>679.95</t>
  </si>
  <si>
    <t>235.520</t>
  </si>
  <si>
    <t>712.12</t>
  </si>
  <si>
    <t>247.350</t>
  </si>
  <si>
    <t>718.15</t>
  </si>
  <si>
    <t>250.840</t>
  </si>
  <si>
    <t>676.01</t>
  </si>
  <si>
    <t>236.120</t>
  </si>
  <si>
    <t>722.87</t>
  </si>
  <si>
    <t>252.930</t>
  </si>
  <si>
    <t>658.11</t>
  </si>
  <si>
    <t>231.320</t>
  </si>
  <si>
    <t>693.64</t>
  </si>
  <si>
    <t>243.980</t>
  </si>
  <si>
    <t>707.78</t>
  </si>
  <si>
    <t>249.220</t>
  </si>
  <si>
    <t>687.28</t>
  </si>
  <si>
    <t>242.170</t>
  </si>
  <si>
    <t>772.91</t>
  </si>
  <si>
    <t>274.080</t>
  </si>
  <si>
    <t>798.60</t>
  </si>
  <si>
    <t>284.200</t>
  </si>
  <si>
    <t>815.88</t>
  </si>
  <si>
    <t>291.700</t>
  </si>
  <si>
    <t>802.22</t>
  </si>
  <si>
    <t>288.360</t>
  </si>
  <si>
    <t>804.16</t>
  </si>
  <si>
    <t>290.100</t>
  </si>
  <si>
    <t>839.95</t>
  </si>
  <si>
    <t>304.000</t>
  </si>
  <si>
    <t>877.91</t>
  </si>
  <si>
    <t>318.660</t>
  </si>
  <si>
    <t>903.98</t>
  </si>
  <si>
    <t>329.800</t>
  </si>
  <si>
    <t>877.63</t>
  </si>
  <si>
    <t>321.830</t>
  </si>
  <si>
    <t>684.62</t>
  </si>
  <si>
    <t>251.790</t>
  </si>
  <si>
    <t>625.73</t>
  </si>
  <si>
    <t>230.300</t>
  </si>
  <si>
    <t>671.32</t>
  </si>
  <si>
    <t>247.080</t>
  </si>
  <si>
    <t>696.66</t>
  </si>
  <si>
    <t>257.070</t>
  </si>
  <si>
    <t>723.92</t>
  </si>
  <si>
    <t>267.820</t>
  </si>
  <si>
    <t>696.67</t>
  </si>
  <si>
    <t>258.890</t>
  </si>
  <si>
    <t>699.84</t>
  </si>
  <si>
    <t>261.330</t>
  </si>
  <si>
    <t>699.44</t>
  </si>
  <si>
    <t>262.160</t>
  </si>
  <si>
    <t>726.69</t>
  </si>
  <si>
    <t>273.500</t>
  </si>
  <si>
    <t>719.76</t>
  </si>
  <si>
    <t>272.020</t>
  </si>
  <si>
    <t>689.11</t>
  </si>
  <si>
    <t>261.520</t>
  </si>
  <si>
    <t>711.59</t>
  </si>
  <si>
    <t>271.910</t>
  </si>
  <si>
    <t>727.83</t>
  </si>
  <si>
    <t>278.970</t>
  </si>
  <si>
    <t>713.26</t>
  </si>
  <si>
    <t>273.700</t>
  </si>
  <si>
    <t>722.63</t>
  </si>
  <si>
    <t>277.720</t>
  </si>
  <si>
    <t>770.15</t>
  </si>
  <si>
    <t>297.470</t>
  </si>
  <si>
    <t>744.97</t>
  </si>
  <si>
    <t>288.860</t>
  </si>
  <si>
    <t>756.05</t>
  </si>
  <si>
    <t>294.870</t>
  </si>
  <si>
    <t>788.65</t>
  </si>
  <si>
    <t>309.640</t>
  </si>
  <si>
    <t>811.88</t>
  </si>
  <si>
    <t>320.520</t>
  </si>
  <si>
    <t>803.54</t>
  </si>
  <si>
    <t>317.980</t>
  </si>
  <si>
    <t>872.12</t>
  </si>
  <si>
    <t>346.080</t>
  </si>
  <si>
    <t>884.25</t>
  </si>
  <si>
    <t>351.450</t>
  </si>
  <si>
    <t>875.67</t>
  </si>
  <si>
    <t>349.150</t>
  </si>
  <si>
    <t>849.54</t>
  </si>
  <si>
    <t>340.360</t>
  </si>
  <si>
    <t>861.52</t>
  </si>
  <si>
    <t>345.990</t>
  </si>
  <si>
    <t>878.91</t>
  </si>
  <si>
    <t>353.400</t>
  </si>
  <si>
    <t>809.87</t>
  </si>
  <si>
    <t>329.080</t>
  </si>
  <si>
    <t>813.13</t>
  </si>
  <si>
    <t>331.890</t>
  </si>
  <si>
    <t>828.09</t>
  </si>
  <si>
    <t>339.940</t>
  </si>
  <si>
    <t>804.51</t>
  </si>
  <si>
    <t>330.800</t>
  </si>
  <si>
    <t>876.71</t>
  </si>
  <si>
    <t>361.230</t>
  </si>
  <si>
    <t>864.26</t>
  </si>
  <si>
    <t>358.020</t>
  </si>
  <si>
    <t>856.54</t>
  </si>
  <si>
    <t>356.150</t>
  </si>
  <si>
    <t>768.66</t>
  </si>
  <si>
    <t>322.560</t>
  </si>
  <si>
    <t>723.20</t>
  </si>
  <si>
    <t>306.050</t>
  </si>
  <si>
    <t>714.10</t>
  </si>
  <si>
    <t>754.96</t>
  </si>
  <si>
    <t>322.220</t>
  </si>
  <si>
    <t>773.71</t>
  </si>
  <si>
    <t>330.220</t>
  </si>
  <si>
    <t>801.01</t>
  </si>
  <si>
    <t>343.930</t>
  </si>
  <si>
    <t>853.80</t>
  </si>
  <si>
    <t>367.070</t>
  </si>
  <si>
    <t>871.64</t>
  </si>
  <si>
    <t>375.220</t>
  </si>
  <si>
    <t>870.41</t>
  </si>
  <si>
    <t>375.340</t>
  </si>
  <si>
    <t>901.29</t>
  </si>
  <si>
    <t>389.830</t>
  </si>
  <si>
    <t>855.89</t>
  </si>
  <si>
    <t>371.160</t>
  </si>
  <si>
    <t>892.74</t>
  </si>
  <si>
    <t>387.810</t>
  </si>
  <si>
    <t>907.51</t>
  </si>
  <si>
    <t>395.430</t>
  </si>
  <si>
    <t>886.26</t>
  </si>
  <si>
    <t>387.860</t>
  </si>
  <si>
    <t>895.57</t>
  </si>
  <si>
    <t>392.450</t>
  </si>
  <si>
    <t>853.63</t>
  </si>
  <si>
    <t>948.46</t>
  </si>
  <si>
    <t>417.090</t>
  </si>
  <si>
    <t>927.93</t>
  </si>
  <si>
    <t>408.780</t>
  </si>
  <si>
    <t>933.53</t>
  </si>
  <si>
    <t>412.700</t>
  </si>
  <si>
    <t>908.71</t>
  </si>
  <si>
    <t>403.690</t>
  </si>
  <si>
    <t>932.81</t>
  </si>
  <si>
    <t>414.950</t>
  </si>
  <si>
    <t>932.05</t>
  </si>
  <si>
    <t>415.350</t>
  </si>
  <si>
    <t>912.60</t>
  </si>
  <si>
    <t>408.140</t>
  </si>
  <si>
    <t>946.84</t>
  </si>
  <si>
    <t>424.210</t>
  </si>
  <si>
    <t>921.22</t>
  </si>
  <si>
    <t>414.030</t>
  </si>
  <si>
    <t>927.10</t>
  </si>
  <si>
    <t>417.800</t>
  </si>
  <si>
    <t>925.70</t>
  </si>
  <si>
    <t>418.680</t>
  </si>
  <si>
    <t>952.42</t>
  </si>
  <si>
    <t>431.350</t>
  </si>
  <si>
    <t>962.92</t>
  </si>
  <si>
    <t>435.710</t>
  </si>
  <si>
    <t>964.88</t>
  </si>
  <si>
    <t>438.780</t>
  </si>
  <si>
    <t>971.45</t>
  </si>
  <si>
    <t>443.380</t>
  </si>
  <si>
    <t>986.00</t>
  </si>
  <si>
    <t>451.670</t>
  </si>
  <si>
    <t>958.29</t>
  </si>
  <si>
    <t>440.190</t>
  </si>
  <si>
    <t>978.71</t>
  </si>
  <si>
    <t>450.190</t>
  </si>
  <si>
    <t>978.10</t>
  </si>
  <si>
    <t>450.530</t>
  </si>
  <si>
    <t>972.89</t>
  </si>
  <si>
    <t>448.130</t>
  </si>
  <si>
    <t>1003.61</t>
  </si>
  <si>
    <t>463.560</t>
  </si>
  <si>
    <t>991.75</t>
  </si>
  <si>
    <t>458.930</t>
  </si>
  <si>
    <t>1006.77</t>
  </si>
  <si>
    <t>467.830</t>
  </si>
  <si>
    <t>993.31</t>
  </si>
  <si>
    <t>461.790</t>
  </si>
  <si>
    <t>1003.33</t>
  </si>
  <si>
    <t>466.450</t>
  </si>
  <si>
    <t>1033.05</t>
  </si>
  <si>
    <t>481.610</t>
  </si>
  <si>
    <t>998.28</t>
  </si>
  <si>
    <t>467.140</t>
  </si>
  <si>
    <t>949.49</t>
  </si>
  <si>
    <t>445.770</t>
  </si>
  <si>
    <t>959.09</t>
  </si>
  <si>
    <t>450.910</t>
  </si>
  <si>
    <t>970.52</t>
  </si>
  <si>
    <t>456.500</t>
  </si>
  <si>
    <t>941.41</t>
  </si>
  <si>
    <t>444.270</t>
  </si>
  <si>
    <t>968.30</t>
  </si>
  <si>
    <t>458.260</t>
  </si>
  <si>
    <t>1000.43</t>
  </si>
  <si>
    <t>475.490</t>
  </si>
  <si>
    <t>971.23</t>
  </si>
  <si>
    <t>462.710</t>
  </si>
  <si>
    <t>990.52</t>
  </si>
  <si>
    <t>472.350</t>
  </si>
  <si>
    <t>950.48</t>
  </si>
  <si>
    <t>453.690</t>
  </si>
  <si>
    <t>962.17</t>
  </si>
  <si>
    <t>459.270</t>
  </si>
  <si>
    <t>981.30</t>
  </si>
  <si>
    <t>470.420</t>
  </si>
  <si>
    <t>1012.80</t>
  </si>
  <si>
    <t>487.390</t>
  </si>
  <si>
    <t>1036.97</t>
  </si>
  <si>
    <t>500.710</t>
  </si>
  <si>
    <t>1062.36</t>
  </si>
  <si>
    <t>514.710</t>
  </si>
  <si>
    <t>1098.80</t>
  </si>
  <si>
    <t>533.400</t>
  </si>
  <si>
    <t>1120.01</t>
  </si>
  <si>
    <t>544.750</t>
  </si>
  <si>
    <t>1155.60</t>
  </si>
  <si>
    <t>562.060</t>
  </si>
  <si>
    <t>1152.42</t>
  </si>
  <si>
    <t>561.880</t>
  </si>
  <si>
    <t>1196.29</t>
  </si>
  <si>
    <t>584.410</t>
  </si>
  <si>
    <t>1186.26</t>
  </si>
  <si>
    <t>581.500</t>
  </si>
  <si>
    <t>1235.56</t>
  </si>
  <si>
    <t>605.370</t>
  </si>
  <si>
    <t>1258.34</t>
  </si>
  <si>
    <t>615.930</t>
  </si>
  <si>
    <t>1291.76</t>
  </si>
  <si>
    <t>636.020</t>
  </si>
  <si>
    <t>1296.23</t>
  </si>
  <si>
    <t>640.430</t>
  </si>
  <si>
    <t>1300.04</t>
  </si>
  <si>
    <t>645.500</t>
  </si>
  <si>
    <t>1312.27</t>
  </si>
  <si>
    <t>654.170</t>
  </si>
  <si>
    <t>1339.58</t>
  </si>
  <si>
    <t>669.120</t>
  </si>
  <si>
    <t>1341.93</t>
  </si>
  <si>
    <t>670.630</t>
  </si>
  <si>
    <t>1277.98</t>
  </si>
  <si>
    <t>639.950</t>
  </si>
  <si>
    <t>1299.42</t>
  </si>
  <si>
    <t>651.990</t>
  </si>
  <si>
    <t>1365.72</t>
  </si>
  <si>
    <t>687.330</t>
  </si>
  <si>
    <t>1397.14</t>
  </si>
  <si>
    <t>705.270</t>
  </si>
  <si>
    <t>1496.63</t>
  </si>
  <si>
    <t>757.020</t>
  </si>
  <si>
    <t>1464.44</t>
  </si>
  <si>
    <t>740.740</t>
  </si>
  <si>
    <t>1549.52</t>
  </si>
  <si>
    <t>786.160</t>
  </si>
  <si>
    <t>1553.96</t>
  </si>
  <si>
    <t>790.820</t>
  </si>
  <si>
    <t>1483.96</t>
  </si>
  <si>
    <t>757.120</t>
  </si>
  <si>
    <t>1568.22</t>
  </si>
  <si>
    <t>801.340</t>
  </si>
  <si>
    <t>1660.93</t>
  </si>
  <si>
    <t>848.280</t>
  </si>
  <si>
    <t>1731.33</t>
  </si>
  <si>
    <t>885.140</t>
  </si>
  <si>
    <t>1864.72</t>
  </si>
  <si>
    <t>954.310</t>
  </si>
  <si>
    <t>1753.97</t>
  </si>
  <si>
    <t>899.470</t>
  </si>
  <si>
    <t>1842.46</t>
  </si>
  <si>
    <t>947.280</t>
  </si>
  <si>
    <t>1774.36</t>
  </si>
  <si>
    <t>914.620</t>
  </si>
  <si>
    <t>1854.43</t>
  </si>
  <si>
    <t>955.400</t>
  </si>
  <si>
    <t>1886.52</t>
  </si>
  <si>
    <t>970.430</t>
  </si>
  <si>
    <t>1901.74</t>
  </si>
  <si>
    <t>980.280</t>
  </si>
  <si>
    <t>2032.57</t>
  </si>
  <si>
    <t>1049.340</t>
  </si>
  <si>
    <t>2129.68</t>
  </si>
  <si>
    <t>1101.750</t>
  </si>
  <si>
    <t>2145.68</t>
  </si>
  <si>
    <t>1111.750</t>
  </si>
  <si>
    <t>2100.92</t>
  </si>
  <si>
    <t>1090.820</t>
  </si>
  <si>
    <t>2181.51</t>
  </si>
  <si>
    <t>1133.840</t>
  </si>
  <si>
    <t>2152.81</t>
  </si>
  <si>
    <t>1120.670</t>
  </si>
  <si>
    <t>1837.02</t>
  </si>
  <si>
    <t>957.280</t>
  </si>
  <si>
    <t>1949.61</t>
  </si>
  <si>
    <t>1017.010</t>
  </si>
  <si>
    <t>2100.66</t>
  </si>
  <si>
    <t>1098.670</t>
  </si>
  <si>
    <t>2224.86</t>
  </si>
  <si>
    <t>1163.630</t>
  </si>
  <si>
    <t>2351.52</t>
  </si>
  <si>
    <t>1229.230</t>
  </si>
  <si>
    <t>2441.55</t>
  </si>
  <si>
    <t>1279.640</t>
  </si>
  <si>
    <t>2360.26</t>
  </si>
  <si>
    <t>1238.330</t>
  </si>
  <si>
    <t>2444.10</t>
  </si>
  <si>
    <t>1286.370</t>
  </si>
  <si>
    <t>2519.48</t>
  </si>
  <si>
    <t>1335.180</t>
  </si>
  <si>
    <t>2456.57</t>
  </si>
  <si>
    <t>1301.840</t>
  </si>
  <si>
    <t>2590.30</t>
  </si>
  <si>
    <t>1372.710</t>
  </si>
  <si>
    <t>2499.32</t>
  </si>
  <si>
    <t>1328.720</t>
  </si>
  <si>
    <t>2477.09</t>
  </si>
  <si>
    <t>1320.410</t>
  </si>
  <si>
    <t>2394.82</t>
  </si>
  <si>
    <t>1282.710</t>
  </si>
  <si>
    <t>2540.50</t>
  </si>
  <si>
    <t>1362.930</t>
  </si>
  <si>
    <t>2587.54</t>
  </si>
  <si>
    <t>1388.910</t>
  </si>
  <si>
    <t>2737.21</t>
  </si>
  <si>
    <t>1469.250</t>
  </si>
  <si>
    <t>2590.91</t>
  </si>
  <si>
    <t>1394.460</t>
  </si>
  <si>
    <t>2523.78</t>
  </si>
  <si>
    <t>1366.420</t>
  </si>
  <si>
    <t>2743.90</t>
  </si>
  <si>
    <t>1498.580</t>
  </si>
  <si>
    <t>2657.95</t>
  </si>
  <si>
    <t>1452.430</t>
  </si>
  <si>
    <t>2596.86</t>
  </si>
  <si>
    <t>1420.600</t>
  </si>
  <si>
    <t>2645.92</t>
  </si>
  <si>
    <t>1454.600</t>
  </si>
  <si>
    <t>2596.96</t>
  </si>
  <si>
    <t>1430.830</t>
  </si>
  <si>
    <t>2754.59</t>
  </si>
  <si>
    <t>1517.680</t>
  </si>
  <si>
    <t>2592.90</t>
  </si>
  <si>
    <t>1436.510</t>
  </si>
  <si>
    <t>2575.78</t>
  </si>
  <si>
    <t>1429.400</t>
  </si>
  <si>
    <t>2368.22</t>
  </si>
  <si>
    <t>1314.950</t>
  </si>
  <si>
    <t>2379.14</t>
  </si>
  <si>
    <t>1320.280</t>
  </si>
  <si>
    <t>2446.52</t>
  </si>
  <si>
    <t>1366.010</t>
  </si>
  <si>
    <t>2212.05</t>
  </si>
  <si>
    <t>1239.940</t>
  </si>
  <si>
    <t>2065.39</t>
  </si>
  <si>
    <t>1160.330</t>
  </si>
  <si>
    <t>2214.04</t>
  </si>
  <si>
    <t>1249.460</t>
  </si>
  <si>
    <t>2215.27</t>
  </si>
  <si>
    <t>1255.820</t>
  </si>
  <si>
    <t>2157.36</t>
  </si>
  <si>
    <t>1224.380</t>
  </si>
  <si>
    <t>2139.03</t>
  </si>
  <si>
    <t>1211.230</t>
  </si>
  <si>
    <t>2001.90</t>
  </si>
  <si>
    <t>1133.580</t>
  </si>
  <si>
    <t>1831.01</t>
  </si>
  <si>
    <t>1040.940</t>
  </si>
  <si>
    <t>1869.45</t>
  </si>
  <si>
    <t>1059.780</t>
  </si>
  <si>
    <t>2013.41</t>
  </si>
  <si>
    <t>1139.450</t>
  </si>
  <si>
    <t>2036.69</t>
  </si>
  <si>
    <t>1148.080</t>
  </si>
  <si>
    <t>2000.45</t>
  </si>
  <si>
    <t>1130.200</t>
  </si>
  <si>
    <t>1951.16</t>
  </si>
  <si>
    <t>1106.730</t>
  </si>
  <si>
    <t>2012.52</t>
  </si>
  <si>
    <t>1147.390</t>
  </si>
  <si>
    <t>1878.15</t>
  </si>
  <si>
    <t>1076.920</t>
  </si>
  <si>
    <t>1861.09</t>
  </si>
  <si>
    <t>1067.140</t>
  </si>
  <si>
    <t>1725.26</t>
  </si>
  <si>
    <t>989.820</t>
  </si>
  <si>
    <t>1587.13</t>
  </si>
  <si>
    <t>911.620</t>
  </si>
  <si>
    <t>1589.38</t>
  </si>
  <si>
    <t>916.070</t>
  </si>
  <si>
    <t>1412.06</t>
  </si>
  <si>
    <t>815.280</t>
  </si>
  <si>
    <t>1531.48</t>
  </si>
  <si>
    <t>885.760</t>
  </si>
  <si>
    <t>1618.88</t>
  </si>
  <si>
    <t>936.310</t>
  </si>
  <si>
    <t>1524.73</t>
  </si>
  <si>
    <t>879.820</t>
  </si>
  <si>
    <t>1476.94</t>
  </si>
  <si>
    <t>855.700</t>
  </si>
  <si>
    <t>1440.05</t>
  </si>
  <si>
    <t>841.150</t>
  </si>
  <si>
    <t>1443.60</t>
  </si>
  <si>
    <t>848.180</t>
  </si>
  <si>
    <t>1564.27</t>
  </si>
  <si>
    <t>916.920</t>
  </si>
  <si>
    <t>1646.78</t>
  </si>
  <si>
    <t>963.590</t>
  </si>
  <si>
    <t>1663.47</t>
  </si>
  <si>
    <t>974.500</t>
  </si>
  <si>
    <t>1688.48</t>
  </si>
  <si>
    <t>990.310</t>
  </si>
  <si>
    <t>1712.61</t>
  </si>
  <si>
    <t>1008.010</t>
  </si>
  <si>
    <t>1686.18</t>
  </si>
  <si>
    <t>995.970</t>
  </si>
  <si>
    <t>1780.95</t>
  </si>
  <si>
    <t>1050.710</t>
  </si>
  <si>
    <t>1797.88</t>
  </si>
  <si>
    <t>1058.200</t>
  </si>
  <si>
    <t>1891.38</t>
  </si>
  <si>
    <t>1111.920</t>
  </si>
  <si>
    <t>1915.00</t>
  </si>
  <si>
    <t>1131.130</t>
  </si>
  <si>
    <t>1928.08</t>
  </si>
  <si>
    <t>1144.940</t>
  </si>
  <si>
    <t>1884.15</t>
  </si>
  <si>
    <t>1126.210</t>
  </si>
  <si>
    <t>1846.98</t>
  </si>
  <si>
    <t>1107.300</t>
  </si>
  <si>
    <t>1858.09</t>
  </si>
  <si>
    <t>1120.680</t>
  </si>
  <si>
    <t>1885.81</t>
  </si>
  <si>
    <t>1140.840</t>
  </si>
  <si>
    <t>1823.35</t>
  </si>
  <si>
    <t>1101.720</t>
  </si>
  <si>
    <t>1827.52</t>
  </si>
  <si>
    <t>1104.240</t>
  </si>
  <si>
    <t>1840.17</t>
  </si>
  <si>
    <t>1114.580</t>
  </si>
  <si>
    <t>1855.79</t>
  </si>
  <si>
    <t>1927.41</t>
  </si>
  <si>
    <t>1173.820</t>
  </si>
  <si>
    <t>1997.24</t>
  </si>
  <si>
    <t>1211.920</t>
  </si>
  <si>
    <t>1942.01</t>
  </si>
  <si>
    <t>1181.270</t>
  </si>
  <si>
    <t>1967.89</t>
  </si>
  <si>
    <t>1203.600</t>
  </si>
  <si>
    <t>1914.92</t>
  </si>
  <si>
    <t>1180.590</t>
  </si>
  <si>
    <t>1863.69</t>
  </si>
  <si>
    <t>1156.850</t>
  </si>
  <si>
    <t>1921.89</t>
  </si>
  <si>
    <t>1191.500</t>
  </si>
  <si>
    <t>1920.42</t>
  </si>
  <si>
    <t>1191.330</t>
  </si>
  <si>
    <t>1980.86</t>
  </si>
  <si>
    <t>1234.180</t>
  </si>
  <si>
    <t>1947.65</t>
  </si>
  <si>
    <t>1220.330</t>
  </si>
  <si>
    <t>1937.83</t>
  </si>
  <si>
    <t>1228.810</t>
  </si>
  <si>
    <t>1899.83</t>
  </si>
  <si>
    <t>1207.010</t>
  </si>
  <si>
    <t>1982.92</t>
  </si>
  <si>
    <t>1249.480</t>
  </si>
  <si>
    <t>1988.53</t>
  </si>
  <si>
    <t>1248.290</t>
  </si>
  <si>
    <t>2023.81</t>
  </si>
  <si>
    <t>1280.080</t>
  </si>
  <si>
    <t>2020.88</t>
  </si>
  <si>
    <t>1280.660</t>
  </si>
  <si>
    <t>2031.65</t>
  </si>
  <si>
    <t>1294.870</t>
  </si>
  <si>
    <t>2039.31</t>
  </si>
  <si>
    <t>1310.610</t>
  </si>
  <si>
    <t>1966.10</t>
  </si>
  <si>
    <t>1270.090</t>
  </si>
  <si>
    <t>1962.46</t>
  </si>
  <si>
    <t>1270.200</t>
  </si>
  <si>
    <t>1967.33</t>
  </si>
  <si>
    <t>1276.660</t>
  </si>
  <si>
    <t>2005.28</t>
  </si>
  <si>
    <t>1303.820</t>
  </si>
  <si>
    <t>2063.89</t>
  </si>
  <si>
    <t>1335.850</t>
  </si>
  <si>
    <t>2141.32</t>
  </si>
  <si>
    <t>1377.940</t>
  </si>
  <si>
    <t>2179.38</t>
  </si>
  <si>
    <t>1400.630</t>
  </si>
  <si>
    <t>2204.04</t>
  </si>
  <si>
    <t>1418.300</t>
  </si>
  <si>
    <t>2227.83</t>
  </si>
  <si>
    <t>1438.240</t>
  </si>
  <si>
    <t>2167.91</t>
  </si>
  <si>
    <t>1406.820</t>
  </si>
  <si>
    <t>2169.65</t>
  </si>
  <si>
    <t>1420.860</t>
  </si>
  <si>
    <t>2248.76</t>
  </si>
  <si>
    <t>1482.370</t>
  </si>
  <si>
    <t>2308.17</t>
  </si>
  <si>
    <t>1530.620</t>
  </si>
  <si>
    <t>2262.54</t>
  </si>
  <si>
    <t>1503.350</t>
  </si>
  <si>
    <t>2190.18</t>
  </si>
  <si>
    <t>1455.270</t>
  </si>
  <si>
    <t>2222.78</t>
  </si>
  <si>
    <t>1473.990</t>
  </si>
  <si>
    <t>2296.23</t>
  </si>
  <si>
    <t>1526.750</t>
  </si>
  <si>
    <t>2325.62</t>
  </si>
  <si>
    <t>1549.380</t>
  </si>
  <si>
    <t>2209.86</t>
  </si>
  <si>
    <t>1481.140</t>
  </si>
  <si>
    <t>2192.26</t>
  </si>
  <si>
    <t>1468.360</t>
  </si>
  <si>
    <t>2047.15</t>
  </si>
  <si>
    <t>1378.550</t>
  </si>
  <si>
    <t>1970.66</t>
  </si>
  <si>
    <t>1330.630</t>
  </si>
  <si>
    <t>1941.72</t>
  </si>
  <si>
    <t>1322.700</t>
  </si>
  <si>
    <t>2022.96</t>
  </si>
  <si>
    <t>1385.590</t>
  </si>
  <si>
    <t>2026.35</t>
  </si>
  <si>
    <t>1400.380</t>
  </si>
  <si>
    <t>1834.24</t>
  </si>
  <si>
    <t>1280.000</t>
  </si>
  <si>
    <t>1806.02</t>
  </si>
  <si>
    <t>1267.380</t>
  </si>
  <si>
    <t>1835.73</t>
  </si>
  <si>
    <t>1282.830</t>
  </si>
  <si>
    <t>1671.39</t>
  </si>
  <si>
    <t>1166.360</t>
  </si>
  <si>
    <t>1402.75</t>
  </si>
  <si>
    <t>968.750</t>
  </si>
  <si>
    <t>1322.85</t>
  </si>
  <si>
    <t>896.240</t>
  </si>
  <si>
    <t>1346.75</t>
  </si>
  <si>
    <t>903.250</t>
  </si>
  <si>
    <t>1226.43</t>
  </si>
  <si>
    <t>825.880</t>
  </si>
  <si>
    <t>1086.46</t>
  </si>
  <si>
    <t>735.090</t>
  </si>
  <si>
    <t>1176.06</t>
  </si>
  <si>
    <t>797.870</t>
  </si>
  <si>
    <t>1283.03</t>
  </si>
  <si>
    <t>872.810</t>
  </si>
  <si>
    <t>1347.46</t>
  </si>
  <si>
    <t>919.140</t>
  </si>
  <si>
    <t>1336.69</t>
  </si>
  <si>
    <t>919.320</t>
  </si>
  <si>
    <t>1437.77</t>
  </si>
  <si>
    <t>987.480</t>
  </si>
  <si>
    <t>1482.96</t>
  </si>
  <si>
    <t>1020.620</t>
  </si>
  <si>
    <t>1534.88</t>
  </si>
  <si>
    <t>1057.080</t>
  </si>
  <si>
    <t>1502.48</t>
  </si>
  <si>
    <t>1036.190</t>
  </si>
  <si>
    <t>1587.57</t>
  </si>
  <si>
    <t>1095.630</t>
  </si>
  <si>
    <t>1619.13</t>
  </si>
  <si>
    <t>1115.100</t>
  </si>
  <si>
    <t>1553.89</t>
  </si>
  <si>
    <t>1073.870</t>
  </si>
  <si>
    <t>1598.20</t>
  </si>
  <si>
    <t>1104.490</t>
  </si>
  <si>
    <t>1685.15</t>
  </si>
  <si>
    <t>1169.430</t>
  </si>
  <si>
    <t>1706.46</t>
  </si>
  <si>
    <t>1186.690</t>
  </si>
  <si>
    <t>1565.48</t>
  </si>
  <si>
    <t>1089.410</t>
  </si>
  <si>
    <t>1483.19</t>
  </si>
  <si>
    <t>1030.710</t>
  </si>
  <si>
    <t>1584.10</t>
  </si>
  <si>
    <t>1101.600</t>
  </si>
  <si>
    <t>1506.84</t>
  </si>
  <si>
    <t>1049.330</t>
  </si>
  <si>
    <t>1637.62</t>
  </si>
  <si>
    <t>1141.200</t>
  </si>
  <si>
    <t>1696.79</t>
  </si>
  <si>
    <t>1183.260</t>
  </si>
  <si>
    <t>1691.73</t>
  </si>
  <si>
    <t>1180.550</t>
  </si>
  <si>
    <t>1799.68</t>
  </si>
  <si>
    <t>1257.640</t>
  </si>
  <si>
    <t>1831.43</t>
  </si>
  <si>
    <t>1286.120</t>
  </si>
  <si>
    <t>1880.67</t>
  </si>
  <si>
    <t>1327.220</t>
  </si>
  <si>
    <t>1860.14</t>
  </si>
  <si>
    <t>1325.830</t>
  </si>
  <si>
    <t>1900.87</t>
  </si>
  <si>
    <t>1363.610</t>
  </si>
  <si>
    <t>1867.14</t>
  </si>
  <si>
    <t>1345.200</t>
  </si>
  <si>
    <t>1834.37</t>
  </si>
  <si>
    <t>1320.640</t>
  </si>
  <si>
    <t>1793.68</t>
  </si>
  <si>
    <t>1292.280</t>
  </si>
  <si>
    <t>1686.94</t>
  </si>
  <si>
    <t>1218.890</t>
  </si>
  <si>
    <t>1563.62</t>
  </si>
  <si>
    <t>1131.420</t>
  </si>
  <si>
    <t>1735.82</t>
  </si>
  <si>
    <t>1253.300</t>
  </si>
  <si>
    <t>1728.29</t>
  </si>
  <si>
    <t>1246.960</t>
  </si>
  <si>
    <t>1746.81</t>
  </si>
  <si>
    <t>1257.600</t>
  </si>
  <si>
    <t>1815.06</t>
  </si>
  <si>
    <t>1312.410</t>
  </si>
  <si>
    <t>1880.54</t>
  </si>
  <si>
    <t>1365.680</t>
  </si>
  <si>
    <t>1925.38</t>
  </si>
  <si>
    <t>1408.470</t>
  </si>
  <si>
    <t>1905.35</t>
  </si>
  <si>
    <t>1397.910</t>
  </si>
  <si>
    <t>1787.29</t>
  </si>
  <si>
    <t>1310.330</t>
  </si>
  <si>
    <t>1860.71</t>
  </si>
  <si>
    <t>1362.160</t>
  </si>
  <si>
    <t>1888.29</t>
  </si>
  <si>
    <t>1379.320</t>
  </si>
  <si>
    <t>1914.36</t>
  </si>
  <si>
    <t>1406.580</t>
  </si>
  <si>
    <t>1952.11</t>
  </si>
  <si>
    <t>1440.670</t>
  </si>
  <si>
    <t>1913.48</t>
  </si>
  <si>
    <t>1412.160</t>
  </si>
  <si>
    <t>1928.84</t>
  </si>
  <si>
    <t>1416.180</t>
  </si>
  <si>
    <t>1948.18</t>
  </si>
  <si>
    <t>1426.190</t>
  </si>
  <si>
    <t>2040.43</t>
  </si>
  <si>
    <t>1498.110</t>
  </si>
  <si>
    <t>2046.33</t>
  </si>
  <si>
    <t>1514.680</t>
  </si>
  <si>
    <t>2113.70</t>
  </si>
  <si>
    <t>1569.190</t>
  </si>
  <si>
    <t>2153.52</t>
  </si>
  <si>
    <t>1597.570</t>
  </si>
  <si>
    <t>2194.98</t>
  </si>
  <si>
    <t>1630.740</t>
  </si>
  <si>
    <t>2157.23</t>
  </si>
  <si>
    <t>1606.280</t>
  </si>
  <si>
    <t>2262.25</t>
  </si>
  <si>
    <t>1685.730</t>
  </si>
  <si>
    <t>2189.81</t>
  </si>
  <si>
    <t>1632.970</t>
  </si>
  <si>
    <t>2251.60</t>
  </si>
  <si>
    <t>1681.550</t>
  </si>
  <si>
    <t>2359.03</t>
  </si>
  <si>
    <t>1756.540</t>
  </si>
  <si>
    <t>2428.81</t>
  </si>
  <si>
    <t>1805.810</t>
  </si>
  <si>
    <t>2486.04</t>
  </si>
  <si>
    <t>1848.360</t>
  </si>
  <si>
    <t>2388.67</t>
  </si>
  <si>
    <t>1782.590</t>
  </si>
  <si>
    <t>2482.37</t>
  </si>
  <si>
    <t>1859.450</t>
  </si>
  <si>
    <t>2484.60</t>
  </si>
  <si>
    <t>1872.340</t>
  </si>
  <si>
    <t>2492.47</t>
  </si>
  <si>
    <t>1883.950</t>
  </si>
  <si>
    <t>2535.27</t>
  </si>
  <si>
    <t>1923.570</t>
  </si>
  <si>
    <t>2579.66</t>
  </si>
  <si>
    <t>1960.230</t>
  </si>
  <si>
    <t>2540.76</t>
  </si>
  <si>
    <t>1930.670</t>
  </si>
  <si>
    <t>2640.44</t>
  </si>
  <si>
    <t>2003.370</t>
  </si>
  <si>
    <t>2597.51</t>
  </si>
  <si>
    <t>1972.290</t>
  </si>
  <si>
    <t>2665.84</t>
  </si>
  <si>
    <t>2018.050</t>
  </si>
  <si>
    <t>2745.72</t>
  </si>
  <si>
    <t>2067.560</t>
  </si>
  <si>
    <t>2748.63</t>
  </si>
  <si>
    <t>2058.900</t>
  </si>
  <si>
    <t>2677.28</t>
  </si>
  <si>
    <t>1994.990</t>
  </si>
  <si>
    <t>2811.61</t>
  </si>
  <si>
    <t>2104.500</t>
  </si>
  <si>
    <t>2746.16</t>
  </si>
  <si>
    <t>2067.890</t>
  </si>
  <si>
    <t>2763.30</t>
  </si>
  <si>
    <t>2085.510</t>
  </si>
  <si>
    <t>2779.65</t>
  </si>
  <si>
    <t>2107.390</t>
  </si>
  <si>
    <t>2710.93</t>
  </si>
  <si>
    <t>2063.110</t>
  </si>
  <si>
    <t>2764.45</t>
  </si>
  <si>
    <t>2103.840</t>
  </si>
  <si>
    <t>2595.39</t>
  </si>
  <si>
    <t>1972.180</t>
  </si>
  <si>
    <t>2530.60</t>
  </si>
  <si>
    <t>1920.030</t>
  </si>
  <si>
    <t>2740.60</t>
  </si>
  <si>
    <t>2079.360</t>
  </si>
  <si>
    <t>2748.22</t>
  </si>
  <si>
    <t>2080.410</t>
  </si>
  <si>
    <t>2710.26</t>
  </si>
  <si>
    <t>2043.940</t>
  </si>
  <si>
    <t>2566.94</t>
  </si>
  <si>
    <t>1940.240</t>
  </si>
  <si>
    <t>2554.41</t>
  </si>
  <si>
    <t>1932.230</t>
  </si>
  <si>
    <t>2712.68</t>
  </si>
  <si>
    <t>2059.740</t>
  </si>
  <si>
    <t>2705.54</t>
  </si>
  <si>
    <t>2065.300</t>
  </si>
  <si>
    <t>2736.53</t>
  </si>
  <si>
    <t>2096.960</t>
  </si>
  <si>
    <t>2730.62</t>
  </si>
  <si>
    <t>2098.860</t>
  </si>
  <si>
    <t>2832.20</t>
  </si>
  <si>
    <t>2173.600</t>
  </si>
  <si>
    <t>2826.58</t>
  </si>
  <si>
    <t>2170.950</t>
  </si>
  <si>
    <t>2816.58</t>
  </si>
  <si>
    <t>2168.270</t>
  </si>
  <si>
    <t>2757.62</t>
  </si>
  <si>
    <t>2126.150</t>
  </si>
  <si>
    <t>2856.25</t>
  </si>
  <si>
    <t>2198.810</t>
  </si>
  <si>
    <t>2908.24</t>
  </si>
  <si>
    <t>2238.830</t>
  </si>
  <si>
    <t>2942.02</t>
  </si>
  <si>
    <t>2278.870</t>
  </si>
  <si>
    <t>3042.00</t>
  </si>
  <si>
    <t>2363.640</t>
  </si>
  <si>
    <t>3038.46</t>
  </si>
  <si>
    <t>2362.720</t>
  </si>
  <si>
    <t>3056.54</t>
  </si>
  <si>
    <t>2384.200</t>
  </si>
  <si>
    <t>3089.52</t>
  </si>
  <si>
    <t>2411.800</t>
  </si>
  <si>
    <t>3101.96</t>
  </si>
  <si>
    <t>2423.410</t>
  </si>
  <si>
    <t>3164.45</t>
  </si>
  <si>
    <t>2470.300</t>
  </si>
  <si>
    <t>3156.30</t>
  </si>
  <si>
    <t>2471.650</t>
  </si>
  <si>
    <t>3199.59</t>
  </si>
  <si>
    <t>2519.360</t>
  </si>
  <si>
    <t>3273.16</t>
  </si>
  <si>
    <t>2575.260</t>
  </si>
  <si>
    <t>3365.07</t>
  </si>
  <si>
    <t>2647.580</t>
  </si>
  <si>
    <t>3400.83</t>
  </si>
  <si>
    <t>2673.610</t>
  </si>
  <si>
    <t>3572.12</t>
  </si>
  <si>
    <t>2823.810</t>
  </si>
  <si>
    <t>3416.71</t>
  </si>
  <si>
    <t>2713.830</t>
  </si>
  <si>
    <t>3316.93</t>
  </si>
  <si>
    <t>2640.870</t>
  </si>
  <si>
    <t>3312.71</t>
  </si>
  <si>
    <t>2648.050</t>
  </si>
  <si>
    <t>3370.77</t>
  </si>
  <si>
    <t>2705.270</t>
  </si>
  <si>
    <t>3381.65</t>
  </si>
  <si>
    <t>2718.370</t>
  </si>
  <si>
    <t>3503.46</t>
  </si>
  <si>
    <t>2816.290</t>
  </si>
  <si>
    <t>3609.49</t>
  </si>
  <si>
    <t>2901.520</t>
  </si>
  <si>
    <t>3619.16</t>
  </si>
  <si>
    <t>2913.980</t>
  </si>
  <si>
    <t>3362.56</t>
  </si>
  <si>
    <t>2711.740</t>
  </si>
  <si>
    <t>3433.65</t>
  </si>
  <si>
    <t>2760.170</t>
  </si>
  <si>
    <t>3128.55</t>
  </si>
  <si>
    <t>2506.850</t>
  </si>
  <si>
    <t>3369.31</t>
  </si>
  <si>
    <t>2704.100</t>
  </si>
  <si>
    <t>3452.77</t>
  </si>
  <si>
    <t>2784.490</t>
  </si>
  <si>
    <t>3494.82</t>
  </si>
  <si>
    <t>2834.400</t>
  </si>
  <si>
    <t>3614.53</t>
  </si>
  <si>
    <t>2945.830</t>
  </si>
  <si>
    <t>3368.52</t>
  </si>
  <si>
    <t>2752.060</t>
  </si>
  <si>
    <t>3600.71</t>
  </si>
  <si>
    <t>2941.760</t>
  </si>
  <si>
    <t>3642.02</t>
  </si>
  <si>
    <t>2980.380</t>
  </si>
  <si>
    <t>3576.13</t>
  </si>
  <si>
    <t>2926.460</t>
  </si>
  <si>
    <t>3634.60</t>
  </si>
  <si>
    <t>2976.740</t>
  </si>
  <si>
    <t>3699.75</t>
  </si>
  <si>
    <t>3037.560</t>
  </si>
  <si>
    <t>3828.85</t>
  </si>
  <si>
    <t>3140.980</t>
  </si>
  <si>
    <t>3941.55</t>
  </si>
  <si>
    <t>3230.780</t>
  </si>
  <si>
    <t>3919.01</t>
  </si>
  <si>
    <t>3225.520</t>
  </si>
  <si>
    <t>3580.51</t>
  </si>
  <si>
    <t>2954.220</t>
  </si>
  <si>
    <t>3140.28</t>
  </si>
  <si>
    <t>2584.590</t>
  </si>
  <si>
    <t>3561.90</t>
  </si>
  <si>
    <t>2912.430</t>
  </si>
  <si>
    <t>3723.19</t>
  </si>
  <si>
    <t>3044.310</t>
  </si>
  <si>
    <t>3769.95</t>
  </si>
  <si>
    <t>3100.290</t>
  </si>
  <si>
    <t>3958.06</t>
  </si>
  <si>
    <t>3271.120</t>
  </si>
  <si>
    <t>4221.37</t>
  </si>
  <si>
    <t>3500.310</t>
  </si>
  <si>
    <t>4052.42</t>
  </si>
  <si>
    <t>3363.000</t>
  </si>
  <si>
    <t>3937.03</t>
  </si>
  <si>
    <t>3269.960</t>
  </si>
  <si>
    <t>4364.06</t>
  </si>
  <si>
    <t>3621.630</t>
  </si>
  <si>
    <t>4522.31</t>
  </si>
  <si>
    <t>3756.070</t>
  </si>
  <si>
    <t>4453.37</t>
  </si>
  <si>
    <t>3714.240</t>
  </si>
  <si>
    <t>4542.89</t>
  </si>
  <si>
    <t>3811.150</t>
  </si>
  <si>
    <t>4703.90</t>
  </si>
  <si>
    <t>3972.890</t>
  </si>
  <si>
    <t>4908.69</t>
  </si>
  <si>
    <t>4181.170</t>
  </si>
  <si>
    <t>4897.79</t>
  </si>
  <si>
    <t>4204.110</t>
  </si>
  <si>
    <t>4959.32</t>
  </si>
  <si>
    <t>4297.500</t>
  </si>
  <si>
    <t>5050.15</t>
  </si>
  <si>
    <t>4395.260</t>
  </si>
  <si>
    <t>5182.99</t>
  </si>
  <si>
    <t>4522.680</t>
  </si>
  <si>
    <t>4923.52</t>
  </si>
  <si>
    <t>4307.540</t>
  </si>
  <si>
    <t>5222.50</t>
  </si>
  <si>
    <t>4605.380</t>
  </si>
  <si>
    <t>5151.58</t>
  </si>
  <si>
    <t>4567.000</t>
  </si>
  <si>
    <t>5361.95</t>
  </si>
  <si>
    <t>4766.180</t>
  </si>
  <si>
    <t>5034.84</t>
  </si>
  <si>
    <t>4515.550</t>
  </si>
  <si>
    <t>4833.20</t>
  </si>
  <si>
    <t>4373.940</t>
  </si>
  <si>
    <t>4942.68</t>
  </si>
  <si>
    <t>4530.410</t>
  </si>
  <si>
    <t>4483.14</t>
  </si>
  <si>
    <t>4131.930</t>
  </si>
  <si>
    <t>4433.80</t>
  </si>
  <si>
    <t>4132.150</t>
  </si>
  <si>
    <t>4004.93</t>
  </si>
  <si>
    <t>3785.380</t>
  </si>
  <si>
    <t>4369.85</t>
  </si>
  <si>
    <t>4130.290</t>
  </si>
  <si>
    <t>4188.35</t>
  </si>
  <si>
    <t>3955.000</t>
  </si>
  <si>
    <t>3786.41</t>
  </si>
  <si>
    <t>3585.620</t>
  </si>
  <si>
    <t>4073.32</t>
  </si>
  <si>
    <t>3871.980</t>
  </si>
  <si>
    <t>4296.36</t>
  </si>
  <si>
    <t>4080.110</t>
  </si>
  <si>
    <t>4054.51</t>
  </si>
  <si>
    <t>3839.500</t>
  </si>
  <si>
    <t>4272.28</t>
  </si>
  <si>
    <t>4076.600</t>
  </si>
  <si>
    <t>4136.90</t>
  </si>
  <si>
    <t>3970.150</t>
  </si>
  <si>
    <t>4269.57</t>
  </si>
  <si>
    <t>4109.310</t>
  </si>
  <si>
    <t>4311.24</t>
  </si>
  <si>
    <t>4169.480</t>
  </si>
  <si>
    <t>4309.40</t>
  </si>
  <si>
    <t>4179.830</t>
  </si>
  <si>
    <t>4574.99</t>
  </si>
  <si>
    <t>4450.380</t>
  </si>
  <si>
    <t>4708.27</t>
  </si>
  <si>
    <t>4588.960</t>
  </si>
  <si>
    <t>4602.32</t>
  </si>
  <si>
    <t>4507.660</t>
  </si>
  <si>
    <t>4369.52</t>
  </si>
  <si>
    <t>4288.050</t>
  </si>
  <si>
    <t>4273.48</t>
  </si>
  <si>
    <t>4193.800</t>
  </si>
  <si>
    <t>4663.72</t>
  </si>
  <si>
    <t>4567.800</t>
  </si>
  <si>
    <t>4874.77</t>
  </si>
  <si>
    <t>4769.830</t>
  </si>
  <si>
    <t>4928.03</t>
  </si>
  <si>
    <t>4845.650</t>
  </si>
  <si>
    <t>5147.23</t>
  </si>
  <si>
    <t>5096.270</t>
  </si>
  <si>
    <t>5275.37</t>
  </si>
  <si>
    <t>5254.350</t>
  </si>
  <si>
    <t>5035.69</t>
  </si>
  <si>
    <t>5035.690</t>
  </si>
  <si>
    <t>5277.51</t>
  </si>
  <si>
    <t>5277.510</t>
  </si>
  <si>
    <t>5352.96</t>
  </si>
  <si>
    <t>5352.960</t>
  </si>
  <si>
    <t>close inf adj</t>
  </si>
  <si>
    <t>logindex</t>
  </si>
  <si>
    <t>log close</t>
  </si>
  <si>
    <t>log_raw_close</t>
  </si>
  <si>
    <t>close_raw</t>
  </si>
  <si>
    <t>close_vale</t>
  </si>
  <si>
    <t>Column1</t>
  </si>
  <si>
    <t>year</t>
  </si>
  <si>
    <t>month</t>
  </si>
  <si>
    <t>day</t>
  </si>
  <si>
    <t>close_raw_0</t>
  </si>
  <si>
    <t>btc close</t>
  </si>
  <si>
    <t>close_inf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</si>
</sst>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7"/>
      <color rgb="FFFF0000"/>
      <name val="Consolas"/>
      <family val="3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17" fontId="0" fillId="0" borderId="0" xfId="0" applyNumberFormat="1"/>
    <xf numFmtId="17" fontId="2" fillId="0" borderId="0" xfId="0" applyNumberFormat="1" applyFont="1" applyAlignment="1">
      <alignment vertical="center"/>
    </xf>
    <xf numFmtId="164" fontId="0" fillId="0" borderId="0" xfId="1" applyNumberFormat="1" applyFont="1"/>
    <xf numFmtId="10" fontId="0" fillId="0" borderId="0" xfId="1" applyNumberFormat="1" applyFont="1"/>
    <xf numFmtId="2" fontId="0" fillId="0" borderId="0" xfId="0" applyNumberFormat="1"/>
    <xf numFmtId="2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14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2" formatCode="0.0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0000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Sheet1!$R$10:$R$38</c:f>
              <c:numCache>
                <c:formatCode>General</c:formatCode>
                <c:ptCount val="29"/>
                <c:pt idx="0">
                  <c:v>-7.0581074285707285E-2</c:v>
                </c:pt>
                <c:pt idx="1">
                  <c:v>-6.5501548756432285E-2</c:v>
                </c:pt>
                <c:pt idx="2">
                  <c:v>-6.0480747381381476E-2</c:v>
                </c:pt>
                <c:pt idx="3">
                  <c:v>-5.551732784983137E-2</c:v>
                </c:pt>
                <c:pt idx="4">
                  <c:v>-5.0609993355087209E-2</c:v>
                </c:pt>
                <c:pt idx="5">
                  <c:v>-4.5757490560675115E-2</c:v>
                </c:pt>
                <c:pt idx="6">
                  <c:v>-4.0958607678906384E-2</c:v>
                </c:pt>
                <c:pt idx="7">
                  <c:v>-3.6212172654444715E-2</c:v>
                </c:pt>
                <c:pt idx="8">
                  <c:v>-3.1517051446064911E-2</c:v>
                </c:pt>
                <c:pt idx="9">
                  <c:v>-2.6872146400301365E-2</c:v>
                </c:pt>
                <c:pt idx="10">
                  <c:v>-2.2276394711152253E-2</c:v>
                </c:pt>
                <c:pt idx="11">
                  <c:v>-1.7728766960431602E-2</c:v>
                </c:pt>
                <c:pt idx="12">
                  <c:v>-1.322826573375516E-2</c:v>
                </c:pt>
                <c:pt idx="13">
                  <c:v>-8.7739243075051505E-3</c:v>
                </c:pt>
                <c:pt idx="14">
                  <c:v>-4.3648054024500883E-3</c:v>
                </c:pt>
                <c:pt idx="15">
                  <c:v>0</c:v>
                </c:pt>
                <c:pt idx="16">
                  <c:v>4.3213737826425782E-3</c:v>
                </c:pt>
                <c:pt idx="17">
                  <c:v>8.6001717619175692E-3</c:v>
                </c:pt>
                <c:pt idx="18">
                  <c:v>1.2837224705172217E-2</c:v>
                </c:pt>
                <c:pt idx="19">
                  <c:v>1.703333929878037E-2</c:v>
                </c:pt>
                <c:pt idx="20">
                  <c:v>2.1189299069938092E-2</c:v>
                </c:pt>
                <c:pt idx="21">
                  <c:v>2.5305865264770262E-2</c:v>
                </c:pt>
                <c:pt idx="22">
                  <c:v>2.9383777685209667E-2</c:v>
                </c:pt>
                <c:pt idx="23">
                  <c:v>3.342375548694973E-2</c:v>
                </c:pt>
                <c:pt idx="24">
                  <c:v>3.7426497940623665E-2</c:v>
                </c:pt>
                <c:pt idx="25">
                  <c:v>4.1392685158225077E-2</c:v>
                </c:pt>
                <c:pt idx="26">
                  <c:v>4.5322978786657385E-2</c:v>
                </c:pt>
                <c:pt idx="27">
                  <c:v>4.921802267018157E-2</c:v>
                </c:pt>
                <c:pt idx="28">
                  <c:v>5.3078443483419682E-2</c:v>
                </c:pt>
              </c:numCache>
            </c:numRef>
          </c:xVal>
          <c:yVal>
            <c:numRef>
              <c:f>Sheet1!$Q$10:$Q$38</c:f>
              <c:numCache>
                <c:formatCode>General</c:formatCode>
                <c:ptCount val="29"/>
                <c:pt idx="0">
                  <c:v>2.5906735751295338E-3</c:v>
                </c:pt>
                <c:pt idx="1">
                  <c:v>0</c:v>
                </c:pt>
                <c:pt idx="2">
                  <c:v>2.5906735751295338E-3</c:v>
                </c:pt>
                <c:pt idx="3">
                  <c:v>2.5906735751295338E-3</c:v>
                </c:pt>
                <c:pt idx="4">
                  <c:v>7.7720207253886009E-3</c:v>
                </c:pt>
                <c:pt idx="5">
                  <c:v>7.7720207253886009E-3</c:v>
                </c:pt>
                <c:pt idx="6">
                  <c:v>7.7720207253886009E-3</c:v>
                </c:pt>
                <c:pt idx="7">
                  <c:v>1.2953367875647668E-2</c:v>
                </c:pt>
                <c:pt idx="8">
                  <c:v>1.5544041450777202E-2</c:v>
                </c:pt>
                <c:pt idx="9">
                  <c:v>2.5906735751295335E-2</c:v>
                </c:pt>
                <c:pt idx="10">
                  <c:v>2.8497409326424871E-2</c:v>
                </c:pt>
                <c:pt idx="11">
                  <c:v>3.1088082901554404E-2</c:v>
                </c:pt>
                <c:pt idx="12">
                  <c:v>3.8860103626943004E-2</c:v>
                </c:pt>
                <c:pt idx="13">
                  <c:v>6.2176165803108807E-2</c:v>
                </c:pt>
                <c:pt idx="14">
                  <c:v>7.2538860103626937E-2</c:v>
                </c:pt>
                <c:pt idx="15">
                  <c:v>0.11917098445595854</c:v>
                </c:pt>
                <c:pt idx="16">
                  <c:v>8.2901554404145081E-2</c:v>
                </c:pt>
                <c:pt idx="17">
                  <c:v>9.8445595854922283E-2</c:v>
                </c:pt>
                <c:pt idx="18">
                  <c:v>8.8082901554404139E-2</c:v>
                </c:pt>
                <c:pt idx="19">
                  <c:v>9.585492227979274E-2</c:v>
                </c:pt>
                <c:pt idx="20">
                  <c:v>5.9585492227979271E-2</c:v>
                </c:pt>
                <c:pt idx="21">
                  <c:v>5.9585492227979271E-2</c:v>
                </c:pt>
                <c:pt idx="22">
                  <c:v>3.1088082901554404E-2</c:v>
                </c:pt>
                <c:pt idx="23">
                  <c:v>1.8134715025906734E-2</c:v>
                </c:pt>
                <c:pt idx="24">
                  <c:v>1.0362694300518135E-2</c:v>
                </c:pt>
                <c:pt idx="25">
                  <c:v>1.0362694300518135E-2</c:v>
                </c:pt>
                <c:pt idx="26">
                  <c:v>5.1813471502590676E-3</c:v>
                </c:pt>
                <c:pt idx="27">
                  <c:v>2.5906735751295338E-3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F-4454-A807-FD9932731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005551"/>
        <c:axId val="1220005071"/>
      </c:scatterChart>
      <c:valAx>
        <c:axId val="122000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0005071"/>
        <c:crosses val="autoZero"/>
        <c:crossBetween val="midCat"/>
      </c:valAx>
      <c:valAx>
        <c:axId val="1220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000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frequency</a:t>
            </a:r>
            <a:r>
              <a:rPr lang="en-US" baseline="0"/>
              <a:t> of log </a:t>
            </a:r>
            <a:r>
              <a:rPr lang="en-US"/>
              <a:t>1+return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'S&amp;P 500 Historical Data (1)'!$P$6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'S&amp;P 500 Historical Data (1)'!$V$7:$V$107</c:f>
              <c:numCache>
                <c:formatCode>General</c:formatCode>
                <c:ptCount val="101"/>
                <c:pt idx="0">
                  <c:v>-9.9523628610743084E-2</c:v>
                </c:pt>
                <c:pt idx="1">
                  <c:v>-9.7910040789736114E-2</c:v>
                </c:pt>
                <c:pt idx="2">
                  <c:v>-9.6302425945166095E-2</c:v>
                </c:pt>
                <c:pt idx="3">
                  <c:v>-9.4700740020041738E-2</c:v>
                </c:pt>
                <c:pt idx="4">
                  <c:v>-9.3104939443031207E-2</c:v>
                </c:pt>
                <c:pt idx="5">
                  <c:v>-9.1514981121350272E-2</c:v>
                </c:pt>
                <c:pt idx="6">
                  <c:v>-8.9930822433779589E-2</c:v>
                </c:pt>
                <c:pt idx="7">
                  <c:v>-8.8352421223809444E-2</c:v>
                </c:pt>
                <c:pt idx="8">
                  <c:v>-8.6779735792908569E-2</c:v>
                </c:pt>
                <c:pt idx="9">
                  <c:v>-8.521272489391396E-2</c:v>
                </c:pt>
                <c:pt idx="10">
                  <c:v>-8.3651347724539929E-2</c:v>
                </c:pt>
                <c:pt idx="11">
                  <c:v>-8.2095563921003326E-2</c:v>
                </c:pt>
                <c:pt idx="12">
                  <c:v>-8.0545333551762452E-2</c:v>
                </c:pt>
                <c:pt idx="13">
                  <c:v>-7.9000617111367522E-2</c:v>
                </c:pt>
                <c:pt idx="14">
                  <c:v>-7.7461375514419686E-2</c:v>
                </c:pt>
                <c:pt idx="15">
                  <c:v>-7.5927570089637214E-2</c:v>
                </c:pt>
                <c:pt idx="16">
                  <c:v>-7.4399162574025929E-2</c:v>
                </c:pt>
                <c:pt idx="17">
                  <c:v>-7.2876115107151557E-2</c:v>
                </c:pt>
                <c:pt idx="18">
                  <c:v>-7.1358390225512644E-2</c:v>
                </c:pt>
                <c:pt idx="19">
                  <c:v>-6.9845950857011119E-2</c:v>
                </c:pt>
                <c:pt idx="20">
                  <c:v>-6.8338760315518887E-2</c:v>
                </c:pt>
                <c:pt idx="21">
                  <c:v>-6.683678229553866E-2</c:v>
                </c:pt>
                <c:pt idx="22">
                  <c:v>-6.5339980866956152E-2</c:v>
                </c:pt>
                <c:pt idx="23">
                  <c:v>-6.3848320469882952E-2</c:v>
                </c:pt>
                <c:pt idx="24">
                  <c:v>-6.236176590958771E-2</c:v>
                </c:pt>
                <c:pt idx="25">
                  <c:v>-6.0880282351513181E-2</c:v>
                </c:pt>
                <c:pt idx="26">
                  <c:v>-5.9403835316378606E-2</c:v>
                </c:pt>
                <c:pt idx="27">
                  <c:v>-5.793239067536466E-2</c:v>
                </c:pt>
                <c:pt idx="28">
                  <c:v>-5.6465914645380068E-2</c:v>
                </c:pt>
                <c:pt idx="29">
                  <c:v>-5.500437378440734E-2</c:v>
                </c:pt>
                <c:pt idx="30">
                  <c:v>-5.3547734986927012E-2</c:v>
                </c:pt>
                <c:pt idx="31">
                  <c:v>-5.2095965479418367E-2</c:v>
                </c:pt>
                <c:pt idx="32">
                  <c:v>-5.0649032815934587E-2</c:v>
                </c:pt>
                <c:pt idx="33">
                  <c:v>-4.9206904873752177E-2</c:v>
                </c:pt>
                <c:pt idx="34">
                  <c:v>-4.7769549849091548E-2</c:v>
                </c:pt>
                <c:pt idx="35">
                  <c:v>-4.6336936252908779E-2</c:v>
                </c:pt>
                <c:pt idx="36">
                  <c:v>-4.4909032906756498E-2</c:v>
                </c:pt>
                <c:pt idx="37">
                  <c:v>-4.3485808938712137E-2</c:v>
                </c:pt>
                <c:pt idx="38">
                  <c:v>-4.2067233779373145E-2</c:v>
                </c:pt>
                <c:pt idx="39">
                  <c:v>-4.0653277157917458E-2</c:v>
                </c:pt>
                <c:pt idx="40">
                  <c:v>-3.9243909098227288E-2</c:v>
                </c:pt>
                <c:pt idx="41">
                  <c:v>-3.7839099915076231E-2</c:v>
                </c:pt>
                <c:pt idx="42">
                  <c:v>-3.6438820210377719E-2</c:v>
                </c:pt>
                <c:pt idx="43">
                  <c:v>-3.5043040869493315E-2</c:v>
                </c:pt>
                <c:pt idx="44">
                  <c:v>-3.3651733057600892E-2</c:v>
                </c:pt>
                <c:pt idx="45">
                  <c:v>-3.2264868216120006E-2</c:v>
                </c:pt>
                <c:pt idx="46">
                  <c:v>-3.0882418059194696E-2</c:v>
                </c:pt>
                <c:pt idx="47">
                  <c:v>-2.9504354570232139E-2</c:v>
                </c:pt>
                <c:pt idx="48">
                  <c:v>-2.8130649998495412E-2</c:v>
                </c:pt>
                <c:pt idx="49">
                  <c:v>-2.676127685575087E-2</c:v>
                </c:pt>
                <c:pt idx="50">
                  <c:v>-2.5396207912967358E-2</c:v>
                </c:pt>
                <c:pt idx="51">
                  <c:v>-2.4035416197067751E-2</c:v>
                </c:pt>
                <c:pt idx="52">
                  <c:v>-2.2678874987730867E-2</c:v>
                </c:pt>
                <c:pt idx="53">
                  <c:v>-2.132655781424354E-2</c:v>
                </c:pt>
                <c:pt idx="54">
                  <c:v>-1.9978438452400989E-2</c:v>
                </c:pt>
                <c:pt idx="55">
                  <c:v>-1.8634490921455648E-2</c:v>
                </c:pt>
                <c:pt idx="56">
                  <c:v>-1.729468948111303E-2</c:v>
                </c:pt>
                <c:pt idx="57">
                  <c:v>-1.5959008628573326E-2</c:v>
                </c:pt>
                <c:pt idx="58">
                  <c:v>-1.4627423095618864E-2</c:v>
                </c:pt>
                <c:pt idx="59">
                  <c:v>-1.3299907845746009E-2</c:v>
                </c:pt>
                <c:pt idx="60">
                  <c:v>-1.197643807134038E-2</c:v>
                </c:pt>
                <c:pt idx="61">
                  <c:v>-1.0656989190895378E-2</c:v>
                </c:pt>
                <c:pt idx="62">
                  <c:v>-9.3415368462728635E-3</c:v>
                </c:pt>
                <c:pt idx="63">
                  <c:v>-8.0300569000047502E-3</c:v>
                </c:pt>
                <c:pt idx="64">
                  <c:v>-6.7225254326356513E-3</c:v>
                </c:pt>
                <c:pt idx="65">
                  <c:v>-5.4189187401054153E-3</c:v>
                </c:pt>
                <c:pt idx="66">
                  <c:v>-4.1192133311703863E-3</c:v>
                </c:pt>
                <c:pt idx="67">
                  <c:v>-2.8233859248635788E-3</c:v>
                </c:pt>
                <c:pt idx="68">
                  <c:v>-1.5314134479926221E-3</c:v>
                </c:pt>
                <c:pt idx="69">
                  <c:v>-2.4327303267438442E-4</c:v>
                </c:pt>
                <c:pt idx="70">
                  <c:v>1.0410579860934714E-3</c:v>
                </c:pt>
                <c:pt idx="71">
                  <c:v>2.321602072825417E-3</c:v>
                </c:pt>
                <c:pt idx="72">
                  <c:v>3.598381493905573E-3</c:v>
                </c:pt>
                <c:pt idx="73">
                  <c:v>4.8714183199108632E-3</c:v>
                </c:pt>
                <c:pt idx="74">
                  <c:v>6.1407344279005033E-3</c:v>
                </c:pt>
                <c:pt idx="75">
                  <c:v>7.4063515036712265E-3</c:v>
                </c:pt>
                <c:pt idx="76">
                  <c:v>8.6682910439806003E-3</c:v>
                </c:pt>
                <c:pt idx="77">
                  <c:v>9.9265743587381265E-3</c:v>
                </c:pt>
                <c:pt idx="78">
                  <c:v>1.1181222573163856E-2</c:v>
                </c:pt>
                <c:pt idx="79">
                  <c:v>1.243225662991675E-2</c:v>
                </c:pt>
                <c:pt idx="80">
                  <c:v>1.3679697291192465E-2</c:v>
                </c:pt>
                <c:pt idx="81">
                  <c:v>1.4923565140790291E-2</c:v>
                </c:pt>
                <c:pt idx="82">
                  <c:v>1.6163880586151352E-2</c:v>
                </c:pt>
                <c:pt idx="83">
                  <c:v>1.7400663860367854E-2</c:v>
                </c:pt>
                <c:pt idx="84">
                  <c:v>1.8633935024162922E-2</c:v>
                </c:pt>
                <c:pt idx="85">
                  <c:v>1.9863713967843252E-2</c:v>
                </c:pt>
                <c:pt idx="86">
                  <c:v>2.1090020413224195E-2</c:v>
                </c:pt>
                <c:pt idx="87">
                  <c:v>2.2312873915526919E-2</c:v>
                </c:pt>
                <c:pt idx="88">
                  <c:v>2.3532293865249743E-2</c:v>
                </c:pt>
                <c:pt idx="89">
                  <c:v>2.4748299490013288E-2</c:v>
                </c:pt>
                <c:pt idx="90">
                  <c:v>2.5960909856379045E-2</c:v>
                </c:pt>
                <c:pt idx="91">
                  <c:v>2.7170143871643439E-2</c:v>
                </c:pt>
                <c:pt idx="92">
                  <c:v>2.8376020285606998E-2</c:v>
                </c:pt>
                <c:pt idx="93">
                  <c:v>2.9578557692318173E-2</c:v>
                </c:pt>
                <c:pt idx="94">
                  <c:v>3.0777774531793981E-2</c:v>
                </c:pt>
                <c:pt idx="95">
                  <c:v>3.1973689091716828E-2</c:v>
                </c:pt>
                <c:pt idx="96">
                  <c:v>3.3166319509107381E-2</c:v>
                </c:pt>
                <c:pt idx="97">
                  <c:v>3.4355683771975183E-2</c:v>
                </c:pt>
                <c:pt idx="98">
                  <c:v>3.5541799720946857E-2</c:v>
                </c:pt>
                <c:pt idx="99">
                  <c:v>3.6724685050871238E-2</c:v>
                </c:pt>
                <c:pt idx="100">
                  <c:v>3.7904357312403582E-2</c:v>
                </c:pt>
              </c:numCache>
            </c:numRef>
          </c:xVal>
          <c:yVal>
            <c:numRef>
              <c:f>'S&amp;P 500 Historical Data (1)'!$P$7:$P$107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1</c:v>
                </c:pt>
                <c:pt idx="58">
                  <c:v>4</c:v>
                </c:pt>
                <c:pt idx="59">
                  <c:v>9</c:v>
                </c:pt>
                <c:pt idx="60">
                  <c:v>16</c:v>
                </c:pt>
                <c:pt idx="61">
                  <c:v>32</c:v>
                </c:pt>
                <c:pt idx="62">
                  <c:v>41</c:v>
                </c:pt>
                <c:pt idx="63">
                  <c:v>101</c:v>
                </c:pt>
                <c:pt idx="64">
                  <c:v>118</c:v>
                </c:pt>
                <c:pt idx="65">
                  <c:v>197</c:v>
                </c:pt>
                <c:pt idx="66">
                  <c:v>357</c:v>
                </c:pt>
                <c:pt idx="67">
                  <c:v>506</c:v>
                </c:pt>
                <c:pt idx="68">
                  <c:v>806</c:v>
                </c:pt>
                <c:pt idx="69">
                  <c:v>804</c:v>
                </c:pt>
                <c:pt idx="70">
                  <c:v>714</c:v>
                </c:pt>
                <c:pt idx="71">
                  <c:v>465</c:v>
                </c:pt>
                <c:pt idx="72">
                  <c:v>313</c:v>
                </c:pt>
                <c:pt idx="73">
                  <c:v>190</c:v>
                </c:pt>
                <c:pt idx="74">
                  <c:v>123</c:v>
                </c:pt>
                <c:pt idx="75">
                  <c:v>80</c:v>
                </c:pt>
                <c:pt idx="76">
                  <c:v>42</c:v>
                </c:pt>
                <c:pt idx="77">
                  <c:v>25</c:v>
                </c:pt>
                <c:pt idx="78">
                  <c:v>18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0-4596-8AFA-B0BF685EE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225375"/>
        <c:axId val="1001225855"/>
      </c:scatterChart>
      <c:valAx>
        <c:axId val="100122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log(1+return)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1225855"/>
        <c:crosses val="autoZero"/>
        <c:crossBetween val="midCat"/>
      </c:valAx>
      <c:valAx>
        <c:axId val="10012258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frequency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122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1+r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'S&amp;P 500 Historical Data (1)'!$V$6</c:f>
              <c:strCache>
                <c:ptCount val="1"/>
                <c:pt idx="0">
                  <c:v>log(1+r)</c:v>
                </c:pt>
              </c:strCache>
            </c:strRef>
          </c:tx>
          <c:spPr>
            <a:ln w="19050" cap="rnd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'S&amp;P 500 Historical Data (1)'!$T$7:$T$107</c:f>
              <c:numCache>
                <c:formatCode>General</c:formatCode>
                <c:ptCount val="101"/>
                <c:pt idx="0">
                  <c:v>0.79520000000000002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0.91655999999999982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0.93135999999999985</c:v>
                </c:pt>
                <c:pt idx="47">
                  <c:v>0</c:v>
                </c:pt>
                <c:pt idx="48">
                  <c:v>0.93727999999999989</c:v>
                </c:pt>
                <c:pt idx="49">
                  <c:v>0</c:v>
                </c:pt>
                <c:pt idx="50">
                  <c:v>0</c:v>
                </c:pt>
                <c:pt idx="51">
                  <c:v>0.94615999999999978</c:v>
                </c:pt>
                <c:pt idx="52">
                  <c:v>0.94911999999999985</c:v>
                </c:pt>
                <c:pt idx="53">
                  <c:v>0</c:v>
                </c:pt>
                <c:pt idx="54">
                  <c:v>0.95503999999999978</c:v>
                </c:pt>
                <c:pt idx="55">
                  <c:v>0.95799999999999985</c:v>
                </c:pt>
                <c:pt idx="56">
                  <c:v>0.96095999999999981</c:v>
                </c:pt>
                <c:pt idx="57">
                  <c:v>0.96391999999999978</c:v>
                </c:pt>
                <c:pt idx="58">
                  <c:v>0.96687999999999985</c:v>
                </c:pt>
                <c:pt idx="59">
                  <c:v>0.96983999999999981</c:v>
                </c:pt>
                <c:pt idx="60">
                  <c:v>0.97279999999999978</c:v>
                </c:pt>
                <c:pt idx="61">
                  <c:v>0.97575999999999985</c:v>
                </c:pt>
                <c:pt idx="62">
                  <c:v>0.97871999999999981</c:v>
                </c:pt>
                <c:pt idx="63">
                  <c:v>0.98167999999999978</c:v>
                </c:pt>
                <c:pt idx="64">
                  <c:v>0.98463999999999985</c:v>
                </c:pt>
                <c:pt idx="65">
                  <c:v>0.98759999999999981</c:v>
                </c:pt>
                <c:pt idx="66">
                  <c:v>0.99055999999999977</c:v>
                </c:pt>
                <c:pt idx="67">
                  <c:v>0.99351999999999985</c:v>
                </c:pt>
                <c:pt idx="68">
                  <c:v>0.99647999999999981</c:v>
                </c:pt>
                <c:pt idx="69">
                  <c:v>0.99943999999999977</c:v>
                </c:pt>
                <c:pt idx="70">
                  <c:v>1.0023999999999997</c:v>
                </c:pt>
                <c:pt idx="71">
                  <c:v>1.0053599999999998</c:v>
                </c:pt>
                <c:pt idx="72">
                  <c:v>1.0083199999999999</c:v>
                </c:pt>
                <c:pt idx="73">
                  <c:v>1.0112799999999997</c:v>
                </c:pt>
                <c:pt idx="74">
                  <c:v>1.0142399999999998</c:v>
                </c:pt>
                <c:pt idx="75">
                  <c:v>1.0171999999999999</c:v>
                </c:pt>
                <c:pt idx="76">
                  <c:v>1.0201599999999997</c:v>
                </c:pt>
                <c:pt idx="77">
                  <c:v>1.0231199999999998</c:v>
                </c:pt>
                <c:pt idx="78">
                  <c:v>1.0260799999999999</c:v>
                </c:pt>
                <c:pt idx="79">
                  <c:v>1.0290399999999997</c:v>
                </c:pt>
                <c:pt idx="80">
                  <c:v>1.0319999999999998</c:v>
                </c:pt>
                <c:pt idx="81">
                  <c:v>1.0349599999999999</c:v>
                </c:pt>
                <c:pt idx="82">
                  <c:v>1.0379199999999997</c:v>
                </c:pt>
                <c:pt idx="83">
                  <c:v>1.0408799999999998</c:v>
                </c:pt>
                <c:pt idx="84">
                  <c:v>0</c:v>
                </c:pt>
                <c:pt idx="85">
                  <c:v>1.0467999999999997</c:v>
                </c:pt>
                <c:pt idx="86">
                  <c:v>1.0497599999999998</c:v>
                </c:pt>
                <c:pt idx="87">
                  <c:v>1.0527199999999999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1.0911999999999997</c:v>
                </c:pt>
              </c:numCache>
            </c:numRef>
          </c:xVal>
          <c:yVal>
            <c:numRef>
              <c:f>'S&amp;P 500 Historical Data (1)'!$W$7:$W$107</c:f>
              <c:numCache>
                <c:formatCode>General</c:formatCode>
                <c:ptCount val="101"/>
                <c:pt idx="0">
                  <c:v>-3.6988831367525901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-3.6988831367525901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-3.2217618820329279</c:v>
                </c:pt>
                <c:pt idx="47">
                  <c:v>0</c:v>
                </c:pt>
                <c:pt idx="48">
                  <c:v>-3.6988831367525901</c:v>
                </c:pt>
                <c:pt idx="49">
                  <c:v>0</c:v>
                </c:pt>
                <c:pt idx="50">
                  <c:v>0</c:v>
                </c:pt>
                <c:pt idx="51">
                  <c:v>-3.6988831367525901</c:v>
                </c:pt>
                <c:pt idx="52">
                  <c:v>-3.6988831367525901</c:v>
                </c:pt>
                <c:pt idx="53">
                  <c:v>0</c:v>
                </c:pt>
                <c:pt idx="54">
                  <c:v>-3.6988831367525901</c:v>
                </c:pt>
                <c:pt idx="55">
                  <c:v>-3.2217618820329279</c:v>
                </c:pt>
                <c:pt idx="56">
                  <c:v>-3.2217618820329279</c:v>
                </c:pt>
                <c:pt idx="57">
                  <c:v>-3.6988831367525901</c:v>
                </c:pt>
                <c:pt idx="58">
                  <c:v>-3.096823145424628</c:v>
                </c:pt>
                <c:pt idx="59">
                  <c:v>-2.7446406273132653</c:v>
                </c:pt>
                <c:pt idx="60">
                  <c:v>-2.4947631540966655</c:v>
                </c:pt>
                <c:pt idx="61">
                  <c:v>-2.1937331584326842</c:v>
                </c:pt>
                <c:pt idx="62">
                  <c:v>-2.0860992800328546</c:v>
                </c:pt>
                <c:pt idx="63">
                  <c:v>-1.6945617629699476</c:v>
                </c:pt>
                <c:pt idx="64">
                  <c:v>-1.6270011294464648</c:v>
                </c:pt>
                <c:pt idx="65">
                  <c:v>-1.4044169105909974</c:v>
                </c:pt>
                <c:pt idx="66">
                  <c:v>-1.1462149206403971</c:v>
                </c:pt>
                <c:pt idx="67">
                  <c:v>-0.99473261991279116</c:v>
                </c:pt>
                <c:pt idx="68">
                  <c:v>-0.79254809494749956</c:v>
                </c:pt>
                <c:pt idx="69">
                  <c:v>-0.79362708800413895</c:v>
                </c:pt>
                <c:pt idx="70">
                  <c:v>-0.84518492497641584</c:v>
                </c:pt>
                <c:pt idx="71">
                  <c:v>-1.0314301838626363</c:v>
                </c:pt>
                <c:pt idx="72">
                  <c:v>-1.2033387992061417</c:v>
                </c:pt>
                <c:pt idx="73">
                  <c:v>-1.4201295357997612</c:v>
                </c:pt>
                <c:pt idx="74">
                  <c:v>-1.6089780253131922</c:v>
                </c:pt>
                <c:pt idx="75">
                  <c:v>-1.7957931497606467</c:v>
                </c:pt>
                <c:pt idx="76">
                  <c:v>-2.0756338463546897</c:v>
                </c:pt>
                <c:pt idx="77">
                  <c:v>-2.3009431280805526</c:v>
                </c:pt>
                <c:pt idx="78">
                  <c:v>-2.443610631649284</c:v>
                </c:pt>
                <c:pt idx="79">
                  <c:v>-2.9999131324165713</c:v>
                </c:pt>
                <c:pt idx="80">
                  <c:v>-3.096823145424628</c:v>
                </c:pt>
                <c:pt idx="81">
                  <c:v>-3.096823145424628</c:v>
                </c:pt>
                <c:pt idx="82">
                  <c:v>-3.3978531410886088</c:v>
                </c:pt>
                <c:pt idx="83">
                  <c:v>-3.6988831367525901</c:v>
                </c:pt>
                <c:pt idx="84">
                  <c:v>0</c:v>
                </c:pt>
                <c:pt idx="85">
                  <c:v>-3.3978531410886088</c:v>
                </c:pt>
                <c:pt idx="86">
                  <c:v>-3.3978531410886088</c:v>
                </c:pt>
                <c:pt idx="87">
                  <c:v>-3.6988831367525901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-3.6988831367525901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B-4822-9639-7A3DC3972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225375"/>
        <c:axId val="1001225855"/>
      </c:scatterChart>
      <c:valAx>
        <c:axId val="1001225375"/>
        <c:scaling>
          <c:orientation val="minMax"/>
          <c:max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log(1+r)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1225855"/>
        <c:crosses val="autoZero"/>
        <c:crossBetween val="midCat"/>
      </c:valAx>
      <c:valAx>
        <c:axId val="100122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122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38100">
              <a:solidFill>
                <a:schemeClr val="accent3">
                  <a:lumMod val="75000"/>
                </a:schemeClr>
              </a:solidFill>
            </a:ln>
          </c:spPr>
          <c:marker>
            <c:symbol val="diamond"/>
            <c:size val="5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spy_long_term!$L$2:$L$1160</c:f>
              <c:numCache>
                <c:formatCode>General</c:formatCode>
                <c:ptCount val="1159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  <c:pt idx="32">
                  <c:v>1.5185139398778875</c:v>
                </c:pt>
                <c:pt idx="33">
                  <c:v>1.5314789170422551</c:v>
                </c:pt>
                <c:pt idx="34">
                  <c:v>1.5440680443502757</c:v>
                </c:pt>
                <c:pt idx="35">
                  <c:v>1.5563025007672873</c:v>
                </c:pt>
                <c:pt idx="36">
                  <c:v>1.568201724066995</c:v>
                </c:pt>
                <c:pt idx="37">
                  <c:v>1.5797835966168101</c:v>
                </c:pt>
                <c:pt idx="38">
                  <c:v>1.5910646070264991</c:v>
                </c:pt>
                <c:pt idx="39">
                  <c:v>1.6020599913279623</c:v>
                </c:pt>
                <c:pt idx="40">
                  <c:v>1.6127838567197355</c:v>
                </c:pt>
                <c:pt idx="41">
                  <c:v>1.6232492903979006</c:v>
                </c:pt>
                <c:pt idx="42">
                  <c:v>1.6334684555795864</c:v>
                </c:pt>
                <c:pt idx="43">
                  <c:v>1.6434526764861874</c:v>
                </c:pt>
                <c:pt idx="44">
                  <c:v>1.6532125137753437</c:v>
                </c:pt>
                <c:pt idx="45">
                  <c:v>1.6627578316815741</c:v>
                </c:pt>
                <c:pt idx="46">
                  <c:v>1.6720978579357175</c:v>
                </c:pt>
                <c:pt idx="47">
                  <c:v>1.6812412373755872</c:v>
                </c:pt>
                <c:pt idx="48">
                  <c:v>1.6901960800285136</c:v>
                </c:pt>
                <c:pt idx="49">
                  <c:v>1.6989700043360187</c:v>
                </c:pt>
                <c:pt idx="50">
                  <c:v>1.7075701760979363</c:v>
                </c:pt>
                <c:pt idx="51">
                  <c:v>1.7160033436347992</c:v>
                </c:pt>
                <c:pt idx="52">
                  <c:v>1.7242758696007889</c:v>
                </c:pt>
                <c:pt idx="53">
                  <c:v>1.7323937598229686</c:v>
                </c:pt>
                <c:pt idx="54">
                  <c:v>1.7403626894942439</c:v>
                </c:pt>
                <c:pt idx="55">
                  <c:v>1.7481880270062005</c:v>
                </c:pt>
                <c:pt idx="56">
                  <c:v>1.7558748556724915</c:v>
                </c:pt>
                <c:pt idx="57">
                  <c:v>1.7634279935629373</c:v>
                </c:pt>
                <c:pt idx="58">
                  <c:v>1.7708520116421442</c:v>
                </c:pt>
                <c:pt idx="59">
                  <c:v>1.7781512503836436</c:v>
                </c:pt>
                <c:pt idx="60">
                  <c:v>1.7853298350107671</c:v>
                </c:pt>
                <c:pt idx="61">
                  <c:v>1.7923916894982539</c:v>
                </c:pt>
                <c:pt idx="62">
                  <c:v>1.7993405494535817</c:v>
                </c:pt>
                <c:pt idx="63">
                  <c:v>1.8061799739838871</c:v>
                </c:pt>
                <c:pt idx="64">
                  <c:v>1.8129133566428555</c:v>
                </c:pt>
                <c:pt idx="65">
                  <c:v>1.8195439355418688</c:v>
                </c:pt>
                <c:pt idx="66">
                  <c:v>1.8260748027008264</c:v>
                </c:pt>
                <c:pt idx="67">
                  <c:v>1.8325089127062364</c:v>
                </c:pt>
                <c:pt idx="68">
                  <c:v>1.8388490907372552</c:v>
                </c:pt>
                <c:pt idx="69">
                  <c:v>1.8450980400142569</c:v>
                </c:pt>
                <c:pt idx="70">
                  <c:v>1.8512583487190752</c:v>
                </c:pt>
                <c:pt idx="71">
                  <c:v>1.8573324964312685</c:v>
                </c:pt>
                <c:pt idx="72">
                  <c:v>1.8633228601204559</c:v>
                </c:pt>
                <c:pt idx="73">
                  <c:v>1.8692317197309762</c:v>
                </c:pt>
                <c:pt idx="74">
                  <c:v>1.8750612633917001</c:v>
                </c:pt>
                <c:pt idx="75">
                  <c:v>1.8808135922807914</c:v>
                </c:pt>
                <c:pt idx="76">
                  <c:v>1.8864907251724818</c:v>
                </c:pt>
                <c:pt idx="77">
                  <c:v>1.8920946026904804</c:v>
                </c:pt>
                <c:pt idx="78">
                  <c:v>1.8976270912904414</c:v>
                </c:pt>
                <c:pt idx="79">
                  <c:v>1.9030899869919435</c:v>
                </c:pt>
                <c:pt idx="80">
                  <c:v>1.9084850188786497</c:v>
                </c:pt>
                <c:pt idx="81">
                  <c:v>1.9138138523837167</c:v>
                </c:pt>
                <c:pt idx="82">
                  <c:v>1.919078092376074</c:v>
                </c:pt>
                <c:pt idx="83">
                  <c:v>1.9242792860618816</c:v>
                </c:pt>
                <c:pt idx="84">
                  <c:v>1.9294189257142926</c:v>
                </c:pt>
                <c:pt idx="85">
                  <c:v>1.9344984512435677</c:v>
                </c:pt>
                <c:pt idx="86">
                  <c:v>1.9395192526186185</c:v>
                </c:pt>
                <c:pt idx="87">
                  <c:v>1.9444826721501687</c:v>
                </c:pt>
                <c:pt idx="88">
                  <c:v>1.9493900066449128</c:v>
                </c:pt>
                <c:pt idx="89">
                  <c:v>1.954242509439325</c:v>
                </c:pt>
                <c:pt idx="90">
                  <c:v>1.9590413923210936</c:v>
                </c:pt>
                <c:pt idx="91">
                  <c:v>1.9637878273455553</c:v>
                </c:pt>
                <c:pt idx="92">
                  <c:v>1.968482948553935</c:v>
                </c:pt>
                <c:pt idx="93">
                  <c:v>1.9731278535996986</c:v>
                </c:pt>
                <c:pt idx="94">
                  <c:v>1.9777236052888478</c:v>
                </c:pt>
                <c:pt idx="95">
                  <c:v>1.9822712330395684</c:v>
                </c:pt>
                <c:pt idx="96">
                  <c:v>1.9867717342662448</c:v>
                </c:pt>
                <c:pt idx="97">
                  <c:v>1.9912260756924949</c:v>
                </c:pt>
                <c:pt idx="98">
                  <c:v>1.9956351945975499</c:v>
                </c:pt>
                <c:pt idx="99">
                  <c:v>2</c:v>
                </c:pt>
                <c:pt idx="100">
                  <c:v>2.0043213737826426</c:v>
                </c:pt>
                <c:pt idx="101">
                  <c:v>2.0086001717619175</c:v>
                </c:pt>
                <c:pt idx="102">
                  <c:v>2.012837224705172</c:v>
                </c:pt>
                <c:pt idx="103">
                  <c:v>2.0170333392987803</c:v>
                </c:pt>
                <c:pt idx="104">
                  <c:v>2.0211892990699383</c:v>
                </c:pt>
                <c:pt idx="105">
                  <c:v>2.0253058652647704</c:v>
                </c:pt>
                <c:pt idx="106">
                  <c:v>2.0293837776852097</c:v>
                </c:pt>
                <c:pt idx="107">
                  <c:v>2.0334237554869499</c:v>
                </c:pt>
                <c:pt idx="108">
                  <c:v>2.0374264979406238</c:v>
                </c:pt>
                <c:pt idx="109">
                  <c:v>2.0413926851582249</c:v>
                </c:pt>
                <c:pt idx="110">
                  <c:v>2.0453229787866576</c:v>
                </c:pt>
                <c:pt idx="111">
                  <c:v>2.0492180226701815</c:v>
                </c:pt>
                <c:pt idx="112">
                  <c:v>2.0530784434834195</c:v>
                </c:pt>
                <c:pt idx="113">
                  <c:v>2.0569048513364727</c:v>
                </c:pt>
                <c:pt idx="114">
                  <c:v>2.0606978403536118</c:v>
                </c:pt>
                <c:pt idx="115">
                  <c:v>2.0644579892269186</c:v>
                </c:pt>
                <c:pt idx="116">
                  <c:v>2.0681858617461617</c:v>
                </c:pt>
                <c:pt idx="117">
                  <c:v>2.0718820073061255</c:v>
                </c:pt>
                <c:pt idx="118">
                  <c:v>2.0755469613925306</c:v>
                </c:pt>
                <c:pt idx="119">
                  <c:v>2.0791812460476247</c:v>
                </c:pt>
                <c:pt idx="120">
                  <c:v>2.0827853703164503</c:v>
                </c:pt>
                <c:pt idx="121">
                  <c:v>2.0863598306747484</c:v>
                </c:pt>
                <c:pt idx="122">
                  <c:v>2.0899051114393981</c:v>
                </c:pt>
                <c:pt idx="123">
                  <c:v>2.0934216851622351</c:v>
                </c:pt>
                <c:pt idx="124">
                  <c:v>2.0969100130080562</c:v>
                </c:pt>
                <c:pt idx="125">
                  <c:v>2.1003705451175629</c:v>
                </c:pt>
                <c:pt idx="126">
                  <c:v>2.1038037209559568</c:v>
                </c:pt>
                <c:pt idx="127">
                  <c:v>2.1072099696478683</c:v>
                </c:pt>
                <c:pt idx="128">
                  <c:v>2.1105897102992488</c:v>
                </c:pt>
                <c:pt idx="129">
                  <c:v>2.1139433523068369</c:v>
                </c:pt>
                <c:pt idx="130">
                  <c:v>2.1172712956557644</c:v>
                </c:pt>
                <c:pt idx="131">
                  <c:v>2.12057393120585</c:v>
                </c:pt>
                <c:pt idx="132">
                  <c:v>2.1238516409670858</c:v>
                </c:pt>
                <c:pt idx="133">
                  <c:v>2.1271047983648077</c:v>
                </c:pt>
                <c:pt idx="134">
                  <c:v>2.1303337684950061</c:v>
                </c:pt>
                <c:pt idx="135">
                  <c:v>2.1335389083702174</c:v>
                </c:pt>
                <c:pt idx="136">
                  <c:v>2.1367205671564067</c:v>
                </c:pt>
                <c:pt idx="137">
                  <c:v>2.1398790864012365</c:v>
                </c:pt>
                <c:pt idx="138">
                  <c:v>2.143014800254095</c:v>
                </c:pt>
                <c:pt idx="139">
                  <c:v>2.1461280356782382</c:v>
                </c:pt>
                <c:pt idx="140">
                  <c:v>2.1492191126553797</c:v>
                </c:pt>
                <c:pt idx="141">
                  <c:v>2.1522883443830563</c:v>
                </c:pt>
                <c:pt idx="142">
                  <c:v>2.1553360374650619</c:v>
                </c:pt>
                <c:pt idx="143">
                  <c:v>2.1583624920952498</c:v>
                </c:pt>
                <c:pt idx="144">
                  <c:v>2.1613680022349748</c:v>
                </c:pt>
                <c:pt idx="145">
                  <c:v>2.1643528557844371</c:v>
                </c:pt>
                <c:pt idx="146">
                  <c:v>2.167317334748176</c:v>
                </c:pt>
                <c:pt idx="147">
                  <c:v>2.1702617153949575</c:v>
                </c:pt>
                <c:pt idx="148">
                  <c:v>2.173186268412274</c:v>
                </c:pt>
                <c:pt idx="149">
                  <c:v>2.1760912590556813</c:v>
                </c:pt>
                <c:pt idx="150">
                  <c:v>2.1789769472931693</c:v>
                </c:pt>
                <c:pt idx="151">
                  <c:v>2.1818435879447726</c:v>
                </c:pt>
                <c:pt idx="152">
                  <c:v>2.1846914308175989</c:v>
                </c:pt>
                <c:pt idx="153">
                  <c:v>2.1875207208364631</c:v>
                </c:pt>
                <c:pt idx="154">
                  <c:v>2.1903316981702914</c:v>
                </c:pt>
                <c:pt idx="155">
                  <c:v>2.1931245983544616</c:v>
                </c:pt>
                <c:pt idx="156">
                  <c:v>2.1958996524092336</c:v>
                </c:pt>
                <c:pt idx="157">
                  <c:v>2.1986570869544226</c:v>
                </c:pt>
                <c:pt idx="158">
                  <c:v>2.2013971243204513</c:v>
                </c:pt>
                <c:pt idx="159">
                  <c:v>2.2041199826559246</c:v>
                </c:pt>
                <c:pt idx="160">
                  <c:v>2.2068258760318495</c:v>
                </c:pt>
                <c:pt idx="161">
                  <c:v>2.2095150145426308</c:v>
                </c:pt>
                <c:pt idx="162">
                  <c:v>2.2121876044039577</c:v>
                </c:pt>
                <c:pt idx="163">
                  <c:v>2.214843848047698</c:v>
                </c:pt>
                <c:pt idx="164">
                  <c:v>2.2174839442139063</c:v>
                </c:pt>
                <c:pt idx="165">
                  <c:v>2.220108088040055</c:v>
                </c:pt>
                <c:pt idx="166">
                  <c:v>2.2227164711475833</c:v>
                </c:pt>
                <c:pt idx="167">
                  <c:v>2.2253092817258628</c:v>
                </c:pt>
                <c:pt idx="168">
                  <c:v>2.2278867046136734</c:v>
                </c:pt>
                <c:pt idx="169">
                  <c:v>2.2304489213782741</c:v>
                </c:pt>
                <c:pt idx="170">
                  <c:v>2.2329961103921536</c:v>
                </c:pt>
                <c:pt idx="171">
                  <c:v>2.2355284469075487</c:v>
                </c:pt>
                <c:pt idx="172">
                  <c:v>2.2380461031287955</c:v>
                </c:pt>
                <c:pt idx="173">
                  <c:v>2.2405492482825999</c:v>
                </c:pt>
                <c:pt idx="174">
                  <c:v>2.2430380486862944</c:v>
                </c:pt>
                <c:pt idx="175">
                  <c:v>2.2455126678141499</c:v>
                </c:pt>
                <c:pt idx="176">
                  <c:v>2.2479732663618068</c:v>
                </c:pt>
                <c:pt idx="177">
                  <c:v>2.2504200023088941</c:v>
                </c:pt>
                <c:pt idx="178">
                  <c:v>2.2528530309798933</c:v>
                </c:pt>
                <c:pt idx="179">
                  <c:v>2.255272505103306</c:v>
                </c:pt>
                <c:pt idx="180">
                  <c:v>2.2576785748691846</c:v>
                </c:pt>
                <c:pt idx="181">
                  <c:v>2.2600713879850747</c:v>
                </c:pt>
                <c:pt idx="182">
                  <c:v>2.2624510897304293</c:v>
                </c:pt>
                <c:pt idx="183">
                  <c:v>2.2648178230095364</c:v>
                </c:pt>
                <c:pt idx="184">
                  <c:v>2.2671717284030137</c:v>
                </c:pt>
                <c:pt idx="185">
                  <c:v>2.2695129442179165</c:v>
                </c:pt>
                <c:pt idx="186">
                  <c:v>2.271841606536499</c:v>
                </c:pt>
                <c:pt idx="187">
                  <c:v>2.27415784926368</c:v>
                </c:pt>
                <c:pt idx="188">
                  <c:v>2.2764618041732443</c:v>
                </c:pt>
                <c:pt idx="189">
                  <c:v>2.2787536009528289</c:v>
                </c:pt>
                <c:pt idx="190">
                  <c:v>2.2810333672477277</c:v>
                </c:pt>
                <c:pt idx="191">
                  <c:v>2.2833012287035497</c:v>
                </c:pt>
                <c:pt idx="192">
                  <c:v>2.2855573090077739</c:v>
                </c:pt>
                <c:pt idx="193">
                  <c:v>2.287801729930226</c:v>
                </c:pt>
                <c:pt idx="194">
                  <c:v>2.2900346113625178</c:v>
                </c:pt>
                <c:pt idx="195">
                  <c:v>2.2922560713564759</c:v>
                </c:pt>
                <c:pt idx="196">
                  <c:v>2.2944662261615929</c:v>
                </c:pt>
                <c:pt idx="197">
                  <c:v>2.2966651902615309</c:v>
                </c:pt>
                <c:pt idx="198">
                  <c:v>2.2988530764097068</c:v>
                </c:pt>
                <c:pt idx="199">
                  <c:v>2.3010299956639813</c:v>
                </c:pt>
                <c:pt idx="200">
                  <c:v>2.3031960574204891</c:v>
                </c:pt>
                <c:pt idx="201">
                  <c:v>2.3053513694466239</c:v>
                </c:pt>
                <c:pt idx="202">
                  <c:v>2.307496037913213</c:v>
                </c:pt>
                <c:pt idx="203">
                  <c:v>2.3096301674258988</c:v>
                </c:pt>
                <c:pt idx="204">
                  <c:v>2.3117538610557542</c:v>
                </c:pt>
                <c:pt idx="205">
                  <c:v>2.3138672203691533</c:v>
                </c:pt>
                <c:pt idx="206">
                  <c:v>2.3159703454569178</c:v>
                </c:pt>
                <c:pt idx="207">
                  <c:v>2.3180633349627615</c:v>
                </c:pt>
                <c:pt idx="208">
                  <c:v>2.3201462861110542</c:v>
                </c:pt>
                <c:pt idx="209">
                  <c:v>2.3222192947339191</c:v>
                </c:pt>
                <c:pt idx="210">
                  <c:v>2.3242824552976926</c:v>
                </c:pt>
                <c:pt idx="211">
                  <c:v>2.3263358609287512</c:v>
                </c:pt>
                <c:pt idx="212">
                  <c:v>2.3283796034387376</c:v>
                </c:pt>
                <c:pt idx="213">
                  <c:v>2.330413773349191</c:v>
                </c:pt>
                <c:pt idx="214">
                  <c:v>2.3324384599156054</c:v>
                </c:pt>
                <c:pt idx="215">
                  <c:v>2.3344537511509307</c:v>
                </c:pt>
                <c:pt idx="216">
                  <c:v>2.3364597338485296</c:v>
                </c:pt>
                <c:pt idx="217">
                  <c:v>2.3384564936046046</c:v>
                </c:pt>
                <c:pt idx="218">
                  <c:v>2.3404441148401185</c:v>
                </c:pt>
                <c:pt idx="219">
                  <c:v>2.3424226808222062</c:v>
                </c:pt>
                <c:pt idx="220">
                  <c:v>2.3443922736851106</c:v>
                </c:pt>
                <c:pt idx="221">
                  <c:v>2.3463529744506388</c:v>
                </c:pt>
                <c:pt idx="222">
                  <c:v>2.3483048630481607</c:v>
                </c:pt>
                <c:pt idx="223">
                  <c:v>2.3502480183341627</c:v>
                </c:pt>
                <c:pt idx="224">
                  <c:v>2.3521825181113627</c:v>
                </c:pt>
                <c:pt idx="225">
                  <c:v>2.3541084391474008</c:v>
                </c:pt>
                <c:pt idx="226">
                  <c:v>2.3560258571931225</c:v>
                </c:pt>
                <c:pt idx="227">
                  <c:v>2.357934847000454</c:v>
                </c:pt>
                <c:pt idx="228">
                  <c:v>2.3598354823398879</c:v>
                </c:pt>
                <c:pt idx="229">
                  <c:v>2.3617278360175931</c:v>
                </c:pt>
                <c:pt idx="230">
                  <c:v>2.3636119798921444</c:v>
                </c:pt>
                <c:pt idx="231">
                  <c:v>2.3654879848908998</c:v>
                </c:pt>
                <c:pt idx="232">
                  <c:v>2.3673559210260189</c:v>
                </c:pt>
                <c:pt idx="233">
                  <c:v>2.369215857410143</c:v>
                </c:pt>
                <c:pt idx="234">
                  <c:v>2.3710678622717363</c:v>
                </c:pt>
                <c:pt idx="235">
                  <c:v>2.3729120029701067</c:v>
                </c:pt>
                <c:pt idx="236">
                  <c:v>2.374748346010104</c:v>
                </c:pt>
                <c:pt idx="237">
                  <c:v>2.3765769570565118</c:v>
                </c:pt>
                <c:pt idx="238">
                  <c:v>2.3783979009481375</c:v>
                </c:pt>
                <c:pt idx="239">
                  <c:v>2.3802112417116059</c:v>
                </c:pt>
                <c:pt idx="240">
                  <c:v>2.3820170425748683</c:v>
                </c:pt>
                <c:pt idx="241">
                  <c:v>2.3838153659804311</c:v>
                </c:pt>
                <c:pt idx="242">
                  <c:v>2.3856062735983121</c:v>
                </c:pt>
                <c:pt idx="243">
                  <c:v>2.3873898263387292</c:v>
                </c:pt>
                <c:pt idx="244">
                  <c:v>2.3891660843645326</c:v>
                </c:pt>
                <c:pt idx="245">
                  <c:v>2.3909351071033793</c:v>
                </c:pt>
                <c:pt idx="246">
                  <c:v>2.3926969532596658</c:v>
                </c:pt>
                <c:pt idx="247">
                  <c:v>2.3944516808262164</c:v>
                </c:pt>
                <c:pt idx="248">
                  <c:v>2.3961993470957363</c:v>
                </c:pt>
                <c:pt idx="249">
                  <c:v>2.3979400086720375</c:v>
                </c:pt>
                <c:pt idx="250">
                  <c:v>2.399673721481038</c:v>
                </c:pt>
                <c:pt idx="251">
                  <c:v>2.4014005407815442</c:v>
                </c:pt>
                <c:pt idx="252">
                  <c:v>2.403120521175818</c:v>
                </c:pt>
                <c:pt idx="253">
                  <c:v>2.4048337166199381</c:v>
                </c:pt>
                <c:pt idx="254">
                  <c:v>2.406540180433955</c:v>
                </c:pt>
                <c:pt idx="255">
                  <c:v>2.4082399653118496</c:v>
                </c:pt>
                <c:pt idx="256">
                  <c:v>2.4099331233312946</c:v>
                </c:pt>
                <c:pt idx="257">
                  <c:v>2.4116197059632301</c:v>
                </c:pt>
                <c:pt idx="258">
                  <c:v>2.4132997640812519</c:v>
                </c:pt>
                <c:pt idx="259">
                  <c:v>2.4149733479708178</c:v>
                </c:pt>
                <c:pt idx="260">
                  <c:v>2.4166405073382808</c:v>
                </c:pt>
                <c:pt idx="261">
                  <c:v>2.4183012913197452</c:v>
                </c:pt>
                <c:pt idx="262">
                  <c:v>2.419955748489758</c:v>
                </c:pt>
                <c:pt idx="263">
                  <c:v>2.4216039268698313</c:v>
                </c:pt>
                <c:pt idx="264">
                  <c:v>2.4232458739368079</c:v>
                </c:pt>
                <c:pt idx="265">
                  <c:v>2.424881636631067</c:v>
                </c:pt>
                <c:pt idx="266">
                  <c:v>2.4265112613645754</c:v>
                </c:pt>
                <c:pt idx="267">
                  <c:v>2.428134794028789</c:v>
                </c:pt>
                <c:pt idx="268">
                  <c:v>2.4297522800024081</c:v>
                </c:pt>
                <c:pt idx="269">
                  <c:v>2.4313637641589874</c:v>
                </c:pt>
                <c:pt idx="270">
                  <c:v>2.4329692908744058</c:v>
                </c:pt>
                <c:pt idx="271">
                  <c:v>2.4345689040341987</c:v>
                </c:pt>
                <c:pt idx="272">
                  <c:v>2.436162647040756</c:v>
                </c:pt>
                <c:pt idx="273">
                  <c:v>2.4377505628203879</c:v>
                </c:pt>
                <c:pt idx="274">
                  <c:v>2.4393326938302629</c:v>
                </c:pt>
                <c:pt idx="275">
                  <c:v>2.4409090820652177</c:v>
                </c:pt>
                <c:pt idx="276">
                  <c:v>2.4424797690644486</c:v>
                </c:pt>
                <c:pt idx="277">
                  <c:v>2.4440447959180762</c:v>
                </c:pt>
                <c:pt idx="278">
                  <c:v>2.4456042032735974</c:v>
                </c:pt>
                <c:pt idx="279">
                  <c:v>2.4471580313422194</c:v>
                </c:pt>
                <c:pt idx="280">
                  <c:v>2.4487063199050798</c:v>
                </c:pt>
                <c:pt idx="281">
                  <c:v>2.4502491083193609</c:v>
                </c:pt>
                <c:pt idx="282">
                  <c:v>2.4517864355242902</c:v>
                </c:pt>
                <c:pt idx="283">
                  <c:v>2.4533183400470375</c:v>
                </c:pt>
                <c:pt idx="284">
                  <c:v>2.4548448600085102</c:v>
                </c:pt>
                <c:pt idx="285">
                  <c:v>2.4563660331290431</c:v>
                </c:pt>
                <c:pt idx="286">
                  <c:v>2.4578818967339924</c:v>
                </c:pt>
                <c:pt idx="287">
                  <c:v>2.459392487759231</c:v>
                </c:pt>
                <c:pt idx="288">
                  <c:v>2.4608978427565478</c:v>
                </c:pt>
                <c:pt idx="289">
                  <c:v>2.4623979978989561</c:v>
                </c:pt>
                <c:pt idx="290">
                  <c:v>2.4638929889859074</c:v>
                </c:pt>
                <c:pt idx="291">
                  <c:v>2.4653828514484184</c:v>
                </c:pt>
                <c:pt idx="292">
                  <c:v>2.4668676203541096</c:v>
                </c:pt>
                <c:pt idx="293">
                  <c:v>2.4683473304121573</c:v>
                </c:pt>
                <c:pt idx="294">
                  <c:v>2.469822015978163</c:v>
                </c:pt>
                <c:pt idx="295">
                  <c:v>2.4712917110589387</c:v>
                </c:pt>
                <c:pt idx="296">
                  <c:v>2.4727564493172123</c:v>
                </c:pt>
                <c:pt idx="297">
                  <c:v>2.4742162640762553</c:v>
                </c:pt>
                <c:pt idx="298">
                  <c:v>2.4756711883244296</c:v>
                </c:pt>
                <c:pt idx="299">
                  <c:v>2.4771212547196626</c:v>
                </c:pt>
                <c:pt idx="300">
                  <c:v>2.4785664955938436</c:v>
                </c:pt>
                <c:pt idx="301">
                  <c:v>2.4800069429571505</c:v>
                </c:pt>
                <c:pt idx="302">
                  <c:v>2.4814426285023048</c:v>
                </c:pt>
                <c:pt idx="303">
                  <c:v>2.4828735836087539</c:v>
                </c:pt>
                <c:pt idx="304">
                  <c:v>2.4842998393467859</c:v>
                </c:pt>
                <c:pt idx="305">
                  <c:v>2.4857214264815801</c:v>
                </c:pt>
                <c:pt idx="306">
                  <c:v>2.4871383754771865</c:v>
                </c:pt>
                <c:pt idx="307">
                  <c:v>2.4885507165004443</c:v>
                </c:pt>
                <c:pt idx="308">
                  <c:v>2.4899584794248346</c:v>
                </c:pt>
                <c:pt idx="309">
                  <c:v>2.4913616938342726</c:v>
                </c:pt>
                <c:pt idx="310">
                  <c:v>2.4927603890268375</c:v>
                </c:pt>
                <c:pt idx="311">
                  <c:v>2.4941545940184429</c:v>
                </c:pt>
                <c:pt idx="312">
                  <c:v>2.4955443375464483</c:v>
                </c:pt>
                <c:pt idx="313">
                  <c:v>2.4969296480732148</c:v>
                </c:pt>
                <c:pt idx="314">
                  <c:v>2.4983105537896004</c:v>
                </c:pt>
                <c:pt idx="315">
                  <c:v>2.4996870826184039</c:v>
                </c:pt>
                <c:pt idx="316">
                  <c:v>2.5010592622177517</c:v>
                </c:pt>
                <c:pt idx="317">
                  <c:v>2.5024271199844326</c:v>
                </c:pt>
                <c:pt idx="318">
                  <c:v>2.503790683057181</c:v>
                </c:pt>
                <c:pt idx="319">
                  <c:v>2.5051499783199058</c:v>
                </c:pt>
                <c:pt idx="320">
                  <c:v>2.5065050324048719</c:v>
                </c:pt>
                <c:pt idx="321">
                  <c:v>2.5078558716958308</c:v>
                </c:pt>
                <c:pt idx="322">
                  <c:v>2.509202522331103</c:v>
                </c:pt>
                <c:pt idx="323">
                  <c:v>2.510545010206612</c:v>
                </c:pt>
                <c:pt idx="324">
                  <c:v>2.5118833609788744</c:v>
                </c:pt>
                <c:pt idx="325">
                  <c:v>2.5132176000679389</c:v>
                </c:pt>
                <c:pt idx="326">
                  <c:v>2.514547752660286</c:v>
                </c:pt>
                <c:pt idx="327">
                  <c:v>2.5158738437116792</c:v>
                </c:pt>
                <c:pt idx="328">
                  <c:v>2.5171958979499744</c:v>
                </c:pt>
                <c:pt idx="329">
                  <c:v>2.5185139398778875</c:v>
                </c:pt>
                <c:pt idx="330">
                  <c:v>2.5198279937757189</c:v>
                </c:pt>
                <c:pt idx="331">
                  <c:v>2.5211380837040362</c:v>
                </c:pt>
                <c:pt idx="332">
                  <c:v>2.5224442335063197</c:v>
                </c:pt>
                <c:pt idx="333">
                  <c:v>2.5237464668115646</c:v>
                </c:pt>
                <c:pt idx="334">
                  <c:v>2.5250448070368452</c:v>
                </c:pt>
                <c:pt idx="335">
                  <c:v>2.5263392773898441</c:v>
                </c:pt>
                <c:pt idx="336">
                  <c:v>2.5276299008713385</c:v>
                </c:pt>
                <c:pt idx="337">
                  <c:v>2.5289167002776547</c:v>
                </c:pt>
                <c:pt idx="338">
                  <c:v>2.5301996982030821</c:v>
                </c:pt>
                <c:pt idx="339">
                  <c:v>2.5314789170422549</c:v>
                </c:pt>
                <c:pt idx="340">
                  <c:v>2.5327543789924976</c:v>
                </c:pt>
                <c:pt idx="341">
                  <c:v>2.5340261060561349</c:v>
                </c:pt>
                <c:pt idx="342">
                  <c:v>2.5352941200427703</c:v>
                </c:pt>
                <c:pt idx="343">
                  <c:v>2.53655844257153</c:v>
                </c:pt>
                <c:pt idx="344">
                  <c:v>2.537819095073274</c:v>
                </c:pt>
                <c:pt idx="345">
                  <c:v>2.5390760987927767</c:v>
                </c:pt>
                <c:pt idx="346">
                  <c:v>2.5403294747908736</c:v>
                </c:pt>
                <c:pt idx="347">
                  <c:v>2.5415792439465807</c:v>
                </c:pt>
                <c:pt idx="348">
                  <c:v>2.5428254269591797</c:v>
                </c:pt>
                <c:pt idx="349">
                  <c:v>2.5440680443502757</c:v>
                </c:pt>
                <c:pt idx="350">
                  <c:v>2.5453071164658239</c:v>
                </c:pt>
                <c:pt idx="351">
                  <c:v>2.5465426634781312</c:v>
                </c:pt>
                <c:pt idx="352">
                  <c:v>2.5477747053878224</c:v>
                </c:pt>
                <c:pt idx="353">
                  <c:v>2.5490032620257876</c:v>
                </c:pt>
                <c:pt idx="354">
                  <c:v>2.5502283530550942</c:v>
                </c:pt>
                <c:pt idx="355">
                  <c:v>2.5514499979728753</c:v>
                </c:pt>
                <c:pt idx="356">
                  <c:v>2.5526682161121932</c:v>
                </c:pt>
                <c:pt idx="357">
                  <c:v>2.5538830266438746</c:v>
                </c:pt>
                <c:pt idx="358">
                  <c:v>2.5550944485783194</c:v>
                </c:pt>
                <c:pt idx="359">
                  <c:v>2.5563025007672873</c:v>
                </c:pt>
                <c:pt idx="360">
                  <c:v>2.5575072019056577</c:v>
                </c:pt>
                <c:pt idx="361">
                  <c:v>2.5587085705331658</c:v>
                </c:pt>
                <c:pt idx="362">
                  <c:v>2.5599066250361124</c:v>
                </c:pt>
                <c:pt idx="363">
                  <c:v>2.5611013836490559</c:v>
                </c:pt>
                <c:pt idx="364">
                  <c:v>2.5622928644564746</c:v>
                </c:pt>
                <c:pt idx="365">
                  <c:v>2.5634810853944106</c:v>
                </c:pt>
                <c:pt idx="366">
                  <c:v>2.5646660642520893</c:v>
                </c:pt>
                <c:pt idx="367">
                  <c:v>2.5658478186735176</c:v>
                </c:pt>
                <c:pt idx="368">
                  <c:v>2.5670263661590602</c:v>
                </c:pt>
                <c:pt idx="369">
                  <c:v>2.568201724066995</c:v>
                </c:pt>
                <c:pt idx="370">
                  <c:v>2.5693739096150461</c:v>
                </c:pt>
                <c:pt idx="371">
                  <c:v>2.5705429398818973</c:v>
                </c:pt>
                <c:pt idx="372">
                  <c:v>2.5717088318086878</c:v>
                </c:pt>
                <c:pt idx="373">
                  <c:v>2.5728716022004803</c:v>
                </c:pt>
                <c:pt idx="374">
                  <c:v>2.5740312677277188</c:v>
                </c:pt>
                <c:pt idx="375">
                  <c:v>2.5751878449276608</c:v>
                </c:pt>
                <c:pt idx="376">
                  <c:v>2.576341350205793</c:v>
                </c:pt>
                <c:pt idx="377">
                  <c:v>2.5774917998372255</c:v>
                </c:pt>
                <c:pt idx="378">
                  <c:v>2.5786392099680722</c:v>
                </c:pt>
                <c:pt idx="379">
                  <c:v>2.5797835966168101</c:v>
                </c:pt>
                <c:pt idx="380">
                  <c:v>2.5809249756756194</c:v>
                </c:pt>
                <c:pt idx="381">
                  <c:v>2.5820633629117089</c:v>
                </c:pt>
                <c:pt idx="382">
                  <c:v>2.5831987739686229</c:v>
                </c:pt>
                <c:pt idx="383">
                  <c:v>2.5843312243675309</c:v>
                </c:pt>
                <c:pt idx="384">
                  <c:v>2.5854607295085006</c:v>
                </c:pt>
                <c:pt idx="385">
                  <c:v>2.5865873046717551</c:v>
                </c:pt>
                <c:pt idx="386">
                  <c:v>2.5877109650189114</c:v>
                </c:pt>
                <c:pt idx="387">
                  <c:v>2.5888317255942073</c:v>
                </c:pt>
                <c:pt idx="388">
                  <c:v>2.5899496013257077</c:v>
                </c:pt>
                <c:pt idx="389">
                  <c:v>2.5910646070264991</c:v>
                </c:pt>
                <c:pt idx="390">
                  <c:v>2.5921767573958667</c:v>
                </c:pt>
                <c:pt idx="391">
                  <c:v>2.5932860670204572</c:v>
                </c:pt>
                <c:pt idx="392">
                  <c:v>2.5943925503754266</c:v>
                </c:pt>
                <c:pt idx="393">
                  <c:v>2.5954962218255742</c:v>
                </c:pt>
                <c:pt idx="394">
                  <c:v>2.5965970956264601</c:v>
                </c:pt>
                <c:pt idx="395">
                  <c:v>2.5976951859255122</c:v>
                </c:pt>
                <c:pt idx="396">
                  <c:v>2.5987905067631152</c:v>
                </c:pt>
                <c:pt idx="397">
                  <c:v>2.5998830720736876</c:v>
                </c:pt>
                <c:pt idx="398">
                  <c:v>2.6009728956867484</c:v>
                </c:pt>
                <c:pt idx="399">
                  <c:v>2.6020599913279625</c:v>
                </c:pt>
                <c:pt idx="400">
                  <c:v>2.6031443726201822</c:v>
                </c:pt>
                <c:pt idx="401">
                  <c:v>2.6042260530844699</c:v>
                </c:pt>
                <c:pt idx="402">
                  <c:v>2.6053050461411096</c:v>
                </c:pt>
                <c:pt idx="403">
                  <c:v>2.6063813651106051</c:v>
                </c:pt>
                <c:pt idx="404">
                  <c:v>2.6074550232146687</c:v>
                </c:pt>
                <c:pt idx="405">
                  <c:v>2.6085260335771943</c:v>
                </c:pt>
                <c:pt idx="406">
                  <c:v>2.6095944092252199</c:v>
                </c:pt>
                <c:pt idx="407">
                  <c:v>2.61066016308988</c:v>
                </c:pt>
                <c:pt idx="408">
                  <c:v>2.6117233080073419</c:v>
                </c:pt>
                <c:pt idx="409">
                  <c:v>2.6127838567197355</c:v>
                </c:pt>
                <c:pt idx="410">
                  <c:v>2.6138418218760693</c:v>
                </c:pt>
                <c:pt idx="411">
                  <c:v>2.6148972160331345</c:v>
                </c:pt>
                <c:pt idx="412">
                  <c:v>2.6159500516564012</c:v>
                </c:pt>
                <c:pt idx="413">
                  <c:v>2.6170003411208991</c:v>
                </c:pt>
                <c:pt idx="414">
                  <c:v>2.6180480967120925</c:v>
                </c:pt>
                <c:pt idx="415">
                  <c:v>2.6190933306267428</c:v>
                </c:pt>
                <c:pt idx="416">
                  <c:v>2.6201360549737576</c:v>
                </c:pt>
                <c:pt idx="417">
                  <c:v>2.621176281775035</c:v>
                </c:pt>
                <c:pt idx="418">
                  <c:v>2.6222140229662951</c:v>
                </c:pt>
                <c:pt idx="419">
                  <c:v>2.6232492903979003</c:v>
                </c:pt>
                <c:pt idx="420">
                  <c:v>2.6242820958356683</c:v>
                </c:pt>
                <c:pt idx="421">
                  <c:v>2.6253124509616739</c:v>
                </c:pt>
                <c:pt idx="422">
                  <c:v>2.6263403673750423</c:v>
                </c:pt>
                <c:pt idx="423">
                  <c:v>2.6273658565927325</c:v>
                </c:pt>
                <c:pt idx="424">
                  <c:v>2.6283889300503116</c:v>
                </c:pt>
                <c:pt idx="425">
                  <c:v>2.6294095991027189</c:v>
                </c:pt>
                <c:pt idx="426">
                  <c:v>2.6304278750250241</c:v>
                </c:pt>
                <c:pt idx="427">
                  <c:v>2.6314437690131722</c:v>
                </c:pt>
                <c:pt idx="428">
                  <c:v>2.6324572921847245</c:v>
                </c:pt>
                <c:pt idx="429">
                  <c:v>2.6334684555795866</c:v>
                </c:pt>
                <c:pt idx="430">
                  <c:v>2.6344772701607315</c:v>
                </c:pt>
                <c:pt idx="431">
                  <c:v>2.6354837468149119</c:v>
                </c:pt>
                <c:pt idx="432">
                  <c:v>2.6364878963533656</c:v>
                </c:pt>
                <c:pt idx="433">
                  <c:v>2.6374897295125108</c:v>
                </c:pt>
                <c:pt idx="434">
                  <c:v>2.6384892569546374</c:v>
                </c:pt>
                <c:pt idx="435">
                  <c:v>2.6394864892685859</c:v>
                </c:pt>
                <c:pt idx="436">
                  <c:v>2.6404814369704219</c:v>
                </c:pt>
                <c:pt idx="437">
                  <c:v>2.6414741105040997</c:v>
                </c:pt>
                <c:pt idx="438">
                  <c:v>2.6424645202421213</c:v>
                </c:pt>
                <c:pt idx="439">
                  <c:v>2.6434526764861874</c:v>
                </c:pt>
                <c:pt idx="440">
                  <c:v>2.6444385894678386</c:v>
                </c:pt>
                <c:pt idx="441">
                  <c:v>2.6454222693490919</c:v>
                </c:pt>
                <c:pt idx="442">
                  <c:v>2.6464037262230695</c:v>
                </c:pt>
                <c:pt idx="443">
                  <c:v>2.6473829701146196</c:v>
                </c:pt>
                <c:pt idx="444">
                  <c:v>2.6483600109809315</c:v>
                </c:pt>
                <c:pt idx="445">
                  <c:v>2.6493348587121419</c:v>
                </c:pt>
                <c:pt idx="446">
                  <c:v>2.6503075231319366</c:v>
                </c:pt>
                <c:pt idx="447">
                  <c:v>2.651278013998144</c:v>
                </c:pt>
                <c:pt idx="448">
                  <c:v>2.6522463410033232</c:v>
                </c:pt>
                <c:pt idx="449">
                  <c:v>2.6532125137753435</c:v>
                </c:pt>
                <c:pt idx="450">
                  <c:v>2.6541765418779604</c:v>
                </c:pt>
                <c:pt idx="451">
                  <c:v>2.655138434811382</c:v>
                </c:pt>
                <c:pt idx="452">
                  <c:v>2.6560982020128319</c:v>
                </c:pt>
                <c:pt idx="453">
                  <c:v>2.6570558528571038</c:v>
                </c:pt>
                <c:pt idx="454">
                  <c:v>2.6580113966571126</c:v>
                </c:pt>
                <c:pt idx="455">
                  <c:v>2.6589648426644348</c:v>
                </c:pt>
                <c:pt idx="456">
                  <c:v>2.6599162000698504</c:v>
                </c:pt>
                <c:pt idx="457">
                  <c:v>2.6608654780038692</c:v>
                </c:pt>
                <c:pt idx="458">
                  <c:v>2.661812685537261</c:v>
                </c:pt>
                <c:pt idx="459">
                  <c:v>2.6627578316815739</c:v>
                </c:pt>
                <c:pt idx="460">
                  <c:v>2.663700925389648</c:v>
                </c:pt>
                <c:pt idx="461">
                  <c:v>2.6646419755561257</c:v>
                </c:pt>
                <c:pt idx="462">
                  <c:v>2.6655809910179533</c:v>
                </c:pt>
                <c:pt idx="463">
                  <c:v>2.6665179805548807</c:v>
                </c:pt>
                <c:pt idx="464">
                  <c:v>2.667452952889954</c:v>
                </c:pt>
                <c:pt idx="465">
                  <c:v>2.6683859166900001</c:v>
                </c:pt>
                <c:pt idx="466">
                  <c:v>2.6693168805661123</c:v>
                </c:pt>
                <c:pt idx="467">
                  <c:v>2.6702458530741242</c:v>
                </c:pt>
                <c:pt idx="468">
                  <c:v>2.6711728427150834</c:v>
                </c:pt>
                <c:pt idx="469">
                  <c:v>2.6720978579357175</c:v>
                </c:pt>
                <c:pt idx="470">
                  <c:v>2.6730209071288962</c:v>
                </c:pt>
                <c:pt idx="471">
                  <c:v>2.673941998634088</c:v>
                </c:pt>
                <c:pt idx="472">
                  <c:v>2.6748611407378116</c:v>
                </c:pt>
                <c:pt idx="473">
                  <c:v>2.6757783416740852</c:v>
                </c:pt>
                <c:pt idx="474">
                  <c:v>2.6766936096248664</c:v>
                </c:pt>
                <c:pt idx="475">
                  <c:v>2.6776069527204931</c:v>
                </c:pt>
                <c:pt idx="476">
                  <c:v>2.6785183790401139</c:v>
                </c:pt>
                <c:pt idx="477">
                  <c:v>2.6794278966121188</c:v>
                </c:pt>
                <c:pt idx="478">
                  <c:v>2.6803355134145632</c:v>
                </c:pt>
                <c:pt idx="479">
                  <c:v>2.6812412373755872</c:v>
                </c:pt>
                <c:pt idx="480">
                  <c:v>2.6821450763738319</c:v>
                </c:pt>
                <c:pt idx="481">
                  <c:v>2.6830470382388496</c:v>
                </c:pt>
                <c:pt idx="482">
                  <c:v>2.6839471307515121</c:v>
                </c:pt>
                <c:pt idx="483">
                  <c:v>2.6848453616444123</c:v>
                </c:pt>
                <c:pt idx="484">
                  <c:v>2.6857417386022635</c:v>
                </c:pt>
                <c:pt idx="485">
                  <c:v>2.6866362692622934</c:v>
                </c:pt>
                <c:pt idx="486">
                  <c:v>2.6875289612146345</c:v>
                </c:pt>
                <c:pt idx="487">
                  <c:v>2.6884198220027105</c:v>
                </c:pt>
                <c:pt idx="488">
                  <c:v>2.6893088591236203</c:v>
                </c:pt>
                <c:pt idx="489">
                  <c:v>2.6901960800285138</c:v>
                </c:pt>
                <c:pt idx="490">
                  <c:v>2.6910814921229687</c:v>
                </c:pt>
                <c:pt idx="491">
                  <c:v>2.6919651027673601</c:v>
                </c:pt>
                <c:pt idx="492">
                  <c:v>2.6928469192772302</c:v>
                </c:pt>
                <c:pt idx="493">
                  <c:v>2.6937269489236471</c:v>
                </c:pt>
                <c:pt idx="494">
                  <c:v>2.6946051989335689</c:v>
                </c:pt>
                <c:pt idx="495">
                  <c:v>2.6954816764901977</c:v>
                </c:pt>
                <c:pt idx="496">
                  <c:v>2.6963563887333319</c:v>
                </c:pt>
                <c:pt idx="497">
                  <c:v>2.6972293427597176</c:v>
                </c:pt>
                <c:pt idx="498">
                  <c:v>2.6981005456233897</c:v>
                </c:pt>
                <c:pt idx="499">
                  <c:v>2.6989700043360187</c:v>
                </c:pt>
                <c:pt idx="500">
                  <c:v>2.6998377258672459</c:v>
                </c:pt>
                <c:pt idx="501">
                  <c:v>2.7007037171450192</c:v>
                </c:pt>
                <c:pt idx="502">
                  <c:v>2.7015679850559273</c:v>
                </c:pt>
                <c:pt idx="503">
                  <c:v>2.7024305364455254</c:v>
                </c:pt>
                <c:pt idx="504">
                  <c:v>2.7032913781186614</c:v>
                </c:pt>
                <c:pt idx="505">
                  <c:v>2.7041505168397992</c:v>
                </c:pt>
                <c:pt idx="506">
                  <c:v>2.705007959333336</c:v>
                </c:pt>
                <c:pt idx="507">
                  <c:v>2.7058637122839193</c:v>
                </c:pt>
                <c:pt idx="508">
                  <c:v>2.7067177823367587</c:v>
                </c:pt>
                <c:pt idx="509">
                  <c:v>2.7075701760979363</c:v>
                </c:pt>
                <c:pt idx="510">
                  <c:v>2.7084209001347128</c:v>
                </c:pt>
                <c:pt idx="511">
                  <c:v>2.7092699609758308</c:v>
                </c:pt>
                <c:pt idx="512">
                  <c:v>2.7101173651118162</c:v>
                </c:pt>
                <c:pt idx="513">
                  <c:v>2.7109631189952759</c:v>
                </c:pt>
                <c:pt idx="514">
                  <c:v>2.7118072290411912</c:v>
                </c:pt>
                <c:pt idx="515">
                  <c:v>2.7126497016272113</c:v>
                </c:pt>
                <c:pt idx="516">
                  <c:v>2.7134905430939424</c:v>
                </c:pt>
                <c:pt idx="517">
                  <c:v>2.7143297597452332</c:v>
                </c:pt>
                <c:pt idx="518">
                  <c:v>2.7151673578484576</c:v>
                </c:pt>
                <c:pt idx="519">
                  <c:v>2.716003343634799</c:v>
                </c:pt>
                <c:pt idx="520">
                  <c:v>2.7168377232995247</c:v>
                </c:pt>
                <c:pt idx="521">
                  <c:v>2.7176705030022621</c:v>
                </c:pt>
                <c:pt idx="522">
                  <c:v>2.7185016888672742</c:v>
                </c:pt>
                <c:pt idx="523">
                  <c:v>2.7193312869837265</c:v>
                </c:pt>
                <c:pt idx="524">
                  <c:v>2.720159303405957</c:v>
                </c:pt>
                <c:pt idx="525">
                  <c:v>2.7209857441537393</c:v>
                </c:pt>
                <c:pt idx="526">
                  <c:v>2.7218106152125467</c:v>
                </c:pt>
                <c:pt idx="527">
                  <c:v>2.7226339225338121</c:v>
                </c:pt>
                <c:pt idx="528">
                  <c:v>2.7234556720351857</c:v>
                </c:pt>
                <c:pt idx="529">
                  <c:v>2.7242758696007892</c:v>
                </c:pt>
                <c:pt idx="530">
                  <c:v>2.725094521081469</c:v>
                </c:pt>
                <c:pt idx="531">
                  <c:v>2.7259116322950483</c:v>
                </c:pt>
                <c:pt idx="532">
                  <c:v>2.7267272090265724</c:v>
                </c:pt>
                <c:pt idx="533">
                  <c:v>2.7275412570285562</c:v>
                </c:pt>
                <c:pt idx="534">
                  <c:v>2.7283537820212285</c:v>
                </c:pt>
                <c:pt idx="535">
                  <c:v>2.7291647896927702</c:v>
                </c:pt>
                <c:pt idx="536">
                  <c:v>2.7299742856995555</c:v>
                </c:pt>
                <c:pt idx="537">
                  <c:v>2.7307822756663893</c:v>
                </c:pt>
                <c:pt idx="538">
                  <c:v>2.7315887651867388</c:v>
                </c:pt>
                <c:pt idx="539">
                  <c:v>2.7323937598229686</c:v>
                </c:pt>
                <c:pt idx="540">
                  <c:v>2.7331972651065692</c:v>
                </c:pt>
                <c:pt idx="541">
                  <c:v>2.7339992865383871</c:v>
                </c:pt>
                <c:pt idx="542">
                  <c:v>2.7347998295888472</c:v>
                </c:pt>
                <c:pt idx="543">
                  <c:v>2.7355988996981799</c:v>
                </c:pt>
                <c:pt idx="544">
                  <c:v>2.7363965022766426</c:v>
                </c:pt>
                <c:pt idx="545">
                  <c:v>2.7371926427047373</c:v>
                </c:pt>
                <c:pt idx="546">
                  <c:v>2.7379873263334309</c:v>
                </c:pt>
                <c:pt idx="547">
                  <c:v>2.7387805584843692</c:v>
                </c:pt>
                <c:pt idx="548">
                  <c:v>2.7395723444500919</c:v>
                </c:pt>
                <c:pt idx="549">
                  <c:v>2.7403626894942437</c:v>
                </c:pt>
                <c:pt idx="550">
                  <c:v>2.7411515988517849</c:v>
                </c:pt>
                <c:pt idx="551">
                  <c:v>2.741939077729199</c:v>
                </c:pt>
                <c:pt idx="552">
                  <c:v>2.7427251313046983</c:v>
                </c:pt>
                <c:pt idx="553">
                  <c:v>2.7435097647284299</c:v>
                </c:pt>
                <c:pt idx="554">
                  <c:v>2.7442929831226763</c:v>
                </c:pt>
                <c:pt idx="555">
                  <c:v>2.7450747915820575</c:v>
                </c:pt>
                <c:pt idx="556">
                  <c:v>2.7458551951737289</c:v>
                </c:pt>
                <c:pt idx="557">
                  <c:v>2.7466341989375787</c:v>
                </c:pt>
                <c:pt idx="558">
                  <c:v>2.7474118078864231</c:v>
                </c:pt>
                <c:pt idx="559">
                  <c:v>2.7481880270062002</c:v>
                </c:pt>
                <c:pt idx="560">
                  <c:v>2.7489628612561616</c:v>
                </c:pt>
                <c:pt idx="561">
                  <c:v>2.7497363155690611</c:v>
                </c:pt>
                <c:pt idx="562">
                  <c:v>2.7505083948513462</c:v>
                </c:pt>
                <c:pt idx="563">
                  <c:v>2.7512791039833422</c:v>
                </c:pt>
                <c:pt idx="564">
                  <c:v>2.7520484478194387</c:v>
                </c:pt>
                <c:pt idx="565">
                  <c:v>2.7528164311882715</c:v>
                </c:pt>
                <c:pt idx="566">
                  <c:v>2.7535830588929064</c:v>
                </c:pt>
                <c:pt idx="567">
                  <c:v>2.7543483357110188</c:v>
                </c:pt>
                <c:pt idx="568">
                  <c:v>2.7551122663950713</c:v>
                </c:pt>
                <c:pt idx="569">
                  <c:v>2.7558748556724915</c:v>
                </c:pt>
                <c:pt idx="570">
                  <c:v>2.7566361082458481</c:v>
                </c:pt>
                <c:pt idx="571">
                  <c:v>2.7573960287930244</c:v>
                </c:pt>
                <c:pt idx="572">
                  <c:v>2.7581546219673898</c:v>
                </c:pt>
                <c:pt idx="573">
                  <c:v>2.7589118923979736</c:v>
                </c:pt>
                <c:pt idx="574">
                  <c:v>2.7596678446896306</c:v>
                </c:pt>
                <c:pt idx="575">
                  <c:v>2.7604224834232118</c:v>
                </c:pt>
                <c:pt idx="576">
                  <c:v>2.7611758131557314</c:v>
                </c:pt>
                <c:pt idx="577">
                  <c:v>2.761927838420529</c:v>
                </c:pt>
                <c:pt idx="578">
                  <c:v>2.762678563727436</c:v>
                </c:pt>
                <c:pt idx="579">
                  <c:v>2.7634279935629373</c:v>
                </c:pt>
                <c:pt idx="580">
                  <c:v>2.7641761323903307</c:v>
                </c:pt>
                <c:pt idx="581">
                  <c:v>2.7649229846498886</c:v>
                </c:pt>
                <c:pt idx="582">
                  <c:v>2.7656685547590141</c:v>
                </c:pt>
                <c:pt idx="583">
                  <c:v>2.7664128471123997</c:v>
                </c:pt>
                <c:pt idx="584">
                  <c:v>2.7671558660821804</c:v>
                </c:pt>
                <c:pt idx="585">
                  <c:v>2.7678976160180908</c:v>
                </c:pt>
                <c:pt idx="586">
                  <c:v>2.7686381012476144</c:v>
                </c:pt>
                <c:pt idx="587">
                  <c:v>2.7693773260761385</c:v>
                </c:pt>
                <c:pt idx="588">
                  <c:v>2.7701152947871015</c:v>
                </c:pt>
                <c:pt idx="589">
                  <c:v>2.7708520116421442</c:v>
                </c:pt>
                <c:pt idx="590">
                  <c:v>2.7715874808812555</c:v>
                </c:pt>
                <c:pt idx="591">
                  <c:v>2.77232170672292</c:v>
                </c:pt>
                <c:pt idx="592">
                  <c:v>2.7730546933642626</c:v>
                </c:pt>
                <c:pt idx="593">
                  <c:v>2.7737864449811935</c:v>
                </c:pt>
                <c:pt idx="594">
                  <c:v>2.7745169657285498</c:v>
                </c:pt>
                <c:pt idx="595">
                  <c:v>2.7752462597402365</c:v>
                </c:pt>
                <c:pt idx="596">
                  <c:v>2.775974331129369</c:v>
                </c:pt>
                <c:pt idx="597">
                  <c:v>2.7767011839884108</c:v>
                </c:pt>
                <c:pt idx="598">
                  <c:v>2.7774268223893115</c:v>
                </c:pt>
                <c:pt idx="599">
                  <c:v>2.7781512503836434</c:v>
                </c:pt>
                <c:pt idx="600">
                  <c:v>2.7788744720027396</c:v>
                </c:pt>
                <c:pt idx="601">
                  <c:v>2.7795964912578244</c:v>
                </c:pt>
                <c:pt idx="602">
                  <c:v>2.7803173121401512</c:v>
                </c:pt>
                <c:pt idx="603">
                  <c:v>2.7810369386211318</c:v>
                </c:pt>
                <c:pt idx="604">
                  <c:v>2.781755374652469</c:v>
                </c:pt>
                <c:pt idx="605">
                  <c:v>2.782472624166286</c:v>
                </c:pt>
                <c:pt idx="606">
                  <c:v>2.7831886910752575</c:v>
                </c:pt>
                <c:pt idx="607">
                  <c:v>2.7839035792727351</c:v>
                </c:pt>
                <c:pt idx="608">
                  <c:v>2.7846172926328752</c:v>
                </c:pt>
                <c:pt idx="609">
                  <c:v>2.7853298350107671</c:v>
                </c:pt>
                <c:pt idx="610">
                  <c:v>2.786041210242554</c:v>
                </c:pt>
                <c:pt idx="611">
                  <c:v>2.7867514221455614</c:v>
                </c:pt>
                <c:pt idx="612">
                  <c:v>2.7874604745184151</c:v>
                </c:pt>
                <c:pt idx="613">
                  <c:v>2.7881683711411678</c:v>
                </c:pt>
                <c:pt idx="614">
                  <c:v>2.7888751157754168</c:v>
                </c:pt>
                <c:pt idx="615">
                  <c:v>2.7895807121644256</c:v>
                </c:pt>
                <c:pt idx="616">
                  <c:v>2.7902851640332416</c:v>
                </c:pt>
                <c:pt idx="617">
                  <c:v>2.7909884750888159</c:v>
                </c:pt>
                <c:pt idx="618">
                  <c:v>2.7916906490201181</c:v>
                </c:pt>
                <c:pt idx="619">
                  <c:v>2.7923916894982539</c:v>
                </c:pt>
                <c:pt idx="620">
                  <c:v>2.79309160017658</c:v>
                </c:pt>
                <c:pt idx="621">
                  <c:v>2.7937903846908188</c:v>
                </c:pt>
                <c:pt idx="622">
                  <c:v>2.7944880466591697</c:v>
                </c:pt>
                <c:pt idx="623">
                  <c:v>2.7951845896824241</c:v>
                </c:pt>
                <c:pt idx="624">
                  <c:v>2.7958800173440754</c:v>
                </c:pt>
                <c:pt idx="625">
                  <c:v>2.7965743332104296</c:v>
                </c:pt>
                <c:pt idx="626">
                  <c:v>2.7972675408307164</c:v>
                </c:pt>
                <c:pt idx="627">
                  <c:v>2.7979596437371961</c:v>
                </c:pt>
                <c:pt idx="628">
                  <c:v>2.7986506454452691</c:v>
                </c:pt>
                <c:pt idx="629">
                  <c:v>2.7993405494535817</c:v>
                </c:pt>
                <c:pt idx="630">
                  <c:v>2.8000293592441343</c:v>
                </c:pt>
                <c:pt idx="631">
                  <c:v>2.8007170782823851</c:v>
                </c:pt>
                <c:pt idx="632">
                  <c:v>2.8014037100173552</c:v>
                </c:pt>
                <c:pt idx="633">
                  <c:v>2.8020892578817329</c:v>
                </c:pt>
                <c:pt idx="634">
                  <c:v>2.8027737252919755</c:v>
                </c:pt>
                <c:pt idx="635">
                  <c:v>2.8034571156484138</c:v>
                </c:pt>
                <c:pt idx="636">
                  <c:v>2.8041394323353503</c:v>
                </c:pt>
                <c:pt idx="637">
                  <c:v>2.8048206787211623</c:v>
                </c:pt>
                <c:pt idx="638">
                  <c:v>2.8055008581584002</c:v>
                </c:pt>
                <c:pt idx="639">
                  <c:v>2.8061799739838871</c:v>
                </c:pt>
                <c:pt idx="640">
                  <c:v>2.8068580295188172</c:v>
                </c:pt>
                <c:pt idx="641">
                  <c:v>2.8075350280688531</c:v>
                </c:pt>
                <c:pt idx="642">
                  <c:v>2.8082109729242219</c:v>
                </c:pt>
                <c:pt idx="643">
                  <c:v>2.808885867359812</c:v>
                </c:pt>
                <c:pt idx="644">
                  <c:v>2.8095597146352675</c:v>
                </c:pt>
                <c:pt idx="645">
                  <c:v>2.8102325179950842</c:v>
                </c:pt>
                <c:pt idx="646">
                  <c:v>2.8109042806687006</c:v>
                </c:pt>
                <c:pt idx="647">
                  <c:v>2.8115750058705933</c:v>
                </c:pt>
                <c:pt idx="648">
                  <c:v>2.8122446968003691</c:v>
                </c:pt>
                <c:pt idx="649">
                  <c:v>2.8129133566428557</c:v>
                </c:pt>
                <c:pt idx="650">
                  <c:v>2.8135809885681922</c:v>
                </c:pt>
                <c:pt idx="651">
                  <c:v>2.8142475957319202</c:v>
                </c:pt>
                <c:pt idx="652">
                  <c:v>2.8149131812750738</c:v>
                </c:pt>
                <c:pt idx="653">
                  <c:v>2.8155777483242672</c:v>
                </c:pt>
                <c:pt idx="654">
                  <c:v>2.8162412999917832</c:v>
                </c:pt>
                <c:pt idx="655">
                  <c:v>2.8169038393756605</c:v>
                </c:pt>
                <c:pt idx="656">
                  <c:v>2.8175653695597807</c:v>
                </c:pt>
                <c:pt idx="657">
                  <c:v>2.8182258936139557</c:v>
                </c:pt>
                <c:pt idx="658">
                  <c:v>2.8188854145940097</c:v>
                </c:pt>
                <c:pt idx="659">
                  <c:v>2.8195439355418688</c:v>
                </c:pt>
                <c:pt idx="660">
                  <c:v>2.8202014594856402</c:v>
                </c:pt>
                <c:pt idx="661">
                  <c:v>2.8208579894397001</c:v>
                </c:pt>
                <c:pt idx="662">
                  <c:v>2.8215135284047732</c:v>
                </c:pt>
                <c:pt idx="663">
                  <c:v>2.8221680793680175</c:v>
                </c:pt>
                <c:pt idx="664">
                  <c:v>2.8228216453031045</c:v>
                </c:pt>
                <c:pt idx="665">
                  <c:v>2.823474229170301</c:v>
                </c:pt>
                <c:pt idx="666">
                  <c:v>2.8241258339165491</c:v>
                </c:pt>
                <c:pt idx="667">
                  <c:v>2.8247764624755458</c:v>
                </c:pt>
                <c:pt idx="668">
                  <c:v>2.8254261177678233</c:v>
                </c:pt>
                <c:pt idx="669">
                  <c:v>2.8260748027008264</c:v>
                </c:pt>
                <c:pt idx="670">
                  <c:v>2.8267225201689921</c:v>
                </c:pt>
                <c:pt idx="671">
                  <c:v>2.8273692730538253</c:v>
                </c:pt>
                <c:pt idx="672">
                  <c:v>2.828015064223977</c:v>
                </c:pt>
                <c:pt idx="673">
                  <c:v>2.8286598965353198</c:v>
                </c:pt>
                <c:pt idx="674">
                  <c:v>2.8293037728310249</c:v>
                </c:pt>
                <c:pt idx="675">
                  <c:v>2.8299466959416359</c:v>
                </c:pt>
                <c:pt idx="676">
                  <c:v>2.8305886686851442</c:v>
                </c:pt>
                <c:pt idx="677">
                  <c:v>2.8312296938670634</c:v>
                </c:pt>
                <c:pt idx="678">
                  <c:v>2.8318697742805017</c:v>
                </c:pt>
                <c:pt idx="679">
                  <c:v>2.8325089127062362</c:v>
                </c:pt>
                <c:pt idx="680">
                  <c:v>2.8331471119127851</c:v>
                </c:pt>
                <c:pt idx="681">
                  <c:v>2.8337843746564788</c:v>
                </c:pt>
                <c:pt idx="682">
                  <c:v>2.8344207036815328</c:v>
                </c:pt>
                <c:pt idx="683">
                  <c:v>2.8350561017201161</c:v>
                </c:pt>
                <c:pt idx="684">
                  <c:v>2.8356905714924254</c:v>
                </c:pt>
                <c:pt idx="685">
                  <c:v>2.8363241157067516</c:v>
                </c:pt>
                <c:pt idx="686">
                  <c:v>2.8369567370595505</c:v>
                </c:pt>
                <c:pt idx="687">
                  <c:v>2.8375884382355112</c:v>
                </c:pt>
                <c:pt idx="688">
                  <c:v>2.8382192219076257</c:v>
                </c:pt>
                <c:pt idx="689">
                  <c:v>2.8388490907372552</c:v>
                </c:pt>
                <c:pt idx="690">
                  <c:v>2.8394780473741985</c:v>
                </c:pt>
                <c:pt idx="691">
                  <c:v>2.840106094456758</c:v>
                </c:pt>
                <c:pt idx="692">
                  <c:v>2.8407332346118066</c:v>
                </c:pt>
                <c:pt idx="693">
                  <c:v>2.8413594704548548</c:v>
                </c:pt>
                <c:pt idx="694">
                  <c:v>2.8419848045901137</c:v>
                </c:pt>
                <c:pt idx="695">
                  <c:v>2.842609239610562</c:v>
                </c:pt>
                <c:pt idx="696">
                  <c:v>2.8432327780980096</c:v>
                </c:pt>
                <c:pt idx="697">
                  <c:v>2.8438554226231609</c:v>
                </c:pt>
                <c:pt idx="698">
                  <c:v>2.8444771757456815</c:v>
                </c:pt>
                <c:pt idx="699">
                  <c:v>2.8450980400142569</c:v>
                </c:pt>
                <c:pt idx="700">
                  <c:v>2.8457180179666586</c:v>
                </c:pt>
                <c:pt idx="701">
                  <c:v>2.8463371121298051</c:v>
                </c:pt>
                <c:pt idx="702">
                  <c:v>2.8469553250198238</c:v>
                </c:pt>
                <c:pt idx="703">
                  <c:v>2.847572659142112</c:v>
                </c:pt>
                <c:pt idx="704">
                  <c:v>2.8481891169913989</c:v>
                </c:pt>
                <c:pt idx="705">
                  <c:v>2.8488047010518036</c:v>
                </c:pt>
                <c:pt idx="706">
                  <c:v>2.8494194137968996</c:v>
                </c:pt>
                <c:pt idx="707">
                  <c:v>2.8500332576897689</c:v>
                </c:pt>
                <c:pt idx="708">
                  <c:v>2.8506462351830666</c:v>
                </c:pt>
                <c:pt idx="709">
                  <c:v>2.8512583487190755</c:v>
                </c:pt>
                <c:pt idx="710">
                  <c:v>2.8518696007297661</c:v>
                </c:pt>
                <c:pt idx="711">
                  <c:v>2.8524799936368566</c:v>
                </c:pt>
                <c:pt idx="712">
                  <c:v>2.8530895298518657</c:v>
                </c:pt>
                <c:pt idx="713">
                  <c:v>2.8536982117761744</c:v>
                </c:pt>
                <c:pt idx="714">
                  <c:v>2.8543060418010806</c:v>
                </c:pt>
                <c:pt idx="715">
                  <c:v>2.8549130223078554</c:v>
                </c:pt>
                <c:pt idx="716">
                  <c:v>2.8555191556678001</c:v>
                </c:pt>
                <c:pt idx="717">
                  <c:v>2.8561244442423002</c:v>
                </c:pt>
                <c:pt idx="718">
                  <c:v>2.8567288903828825</c:v>
                </c:pt>
                <c:pt idx="719">
                  <c:v>2.8573324964312685</c:v>
                </c:pt>
                <c:pt idx="720">
                  <c:v>2.8579352647194289</c:v>
                </c:pt>
                <c:pt idx="721">
                  <c:v>2.858537197569639</c:v>
                </c:pt>
                <c:pt idx="722">
                  <c:v>2.859138297294531</c:v>
                </c:pt>
                <c:pt idx="723">
                  <c:v>2.8597385661971471</c:v>
                </c:pt>
                <c:pt idx="724">
                  <c:v>2.8603380065709936</c:v>
                </c:pt>
                <c:pt idx="725">
                  <c:v>2.8609366207000937</c:v>
                </c:pt>
                <c:pt idx="726">
                  <c:v>2.8615344108590377</c:v>
                </c:pt>
                <c:pt idx="727">
                  <c:v>2.8621313793130372</c:v>
                </c:pt>
                <c:pt idx="728">
                  <c:v>2.8627275283179747</c:v>
                </c:pt>
                <c:pt idx="729">
                  <c:v>2.8633228601204559</c:v>
                </c:pt>
                <c:pt idx="730">
                  <c:v>2.8639173769578603</c:v>
                </c:pt>
                <c:pt idx="731">
                  <c:v>2.8645110810583918</c:v>
                </c:pt>
                <c:pt idx="732">
                  <c:v>2.8651039746411278</c:v>
                </c:pt>
                <c:pt idx="733">
                  <c:v>2.8656960599160706</c:v>
                </c:pt>
                <c:pt idx="734">
                  <c:v>2.8662873390841948</c:v>
                </c:pt>
                <c:pt idx="735">
                  <c:v>2.8668778143374989</c:v>
                </c:pt>
                <c:pt idx="736">
                  <c:v>2.8674674878590514</c:v>
                </c:pt>
                <c:pt idx="737">
                  <c:v>2.8680563618230415</c:v>
                </c:pt>
                <c:pt idx="738">
                  <c:v>2.8686444383948255</c:v>
                </c:pt>
                <c:pt idx="739">
                  <c:v>2.8692317197309762</c:v>
                </c:pt>
                <c:pt idx="740">
                  <c:v>2.869818207979328</c:v>
                </c:pt>
                <c:pt idx="741">
                  <c:v>2.8704039052790269</c:v>
                </c:pt>
                <c:pt idx="742">
                  <c:v>2.8709888137605755</c:v>
                </c:pt>
                <c:pt idx="743">
                  <c:v>2.8715729355458786</c:v>
                </c:pt>
                <c:pt idx="744">
                  <c:v>2.8721562727482928</c:v>
                </c:pt>
                <c:pt idx="745">
                  <c:v>2.8727388274726686</c:v>
                </c:pt>
                <c:pt idx="746">
                  <c:v>2.8733206018153989</c:v>
                </c:pt>
                <c:pt idx="747">
                  <c:v>2.8739015978644615</c:v>
                </c:pt>
                <c:pt idx="748">
                  <c:v>2.8744818176994666</c:v>
                </c:pt>
                <c:pt idx="749">
                  <c:v>2.8750612633917001</c:v>
                </c:pt>
                <c:pt idx="750">
                  <c:v>2.8756399370041685</c:v>
                </c:pt>
                <c:pt idx="751">
                  <c:v>2.8762178405916421</c:v>
                </c:pt>
                <c:pt idx="752">
                  <c:v>2.8767949762007006</c:v>
                </c:pt>
                <c:pt idx="753">
                  <c:v>2.8773713458697738</c:v>
                </c:pt>
                <c:pt idx="754">
                  <c:v>2.8779469516291885</c:v>
                </c:pt>
                <c:pt idx="755">
                  <c:v>2.8785217955012063</c:v>
                </c:pt>
                <c:pt idx="756">
                  <c:v>2.8790958795000727</c:v>
                </c:pt>
                <c:pt idx="757">
                  <c:v>2.8796692056320534</c:v>
                </c:pt>
                <c:pt idx="758">
                  <c:v>2.8802417758954801</c:v>
                </c:pt>
                <c:pt idx="759">
                  <c:v>2.8808135922807914</c:v>
                </c:pt>
                <c:pt idx="760">
                  <c:v>2.8813846567705728</c:v>
                </c:pt>
                <c:pt idx="761">
                  <c:v>2.8819549713396007</c:v>
                </c:pt>
                <c:pt idx="762">
                  <c:v>2.8825245379548803</c:v>
                </c:pt>
                <c:pt idx="763">
                  <c:v>2.8830933585756897</c:v>
                </c:pt>
                <c:pt idx="764">
                  <c:v>2.8836614351536176</c:v>
                </c:pt>
                <c:pt idx="765">
                  <c:v>2.8842287696326041</c:v>
                </c:pt>
                <c:pt idx="766">
                  <c:v>2.8847953639489812</c:v>
                </c:pt>
                <c:pt idx="767">
                  <c:v>2.8853612200315122</c:v>
                </c:pt>
                <c:pt idx="768">
                  <c:v>2.885926339801431</c:v>
                </c:pt>
                <c:pt idx="769">
                  <c:v>2.8864907251724818</c:v>
                </c:pt>
                <c:pt idx="770">
                  <c:v>2.8870543780509568</c:v>
                </c:pt>
                <c:pt idx="771">
                  <c:v>2.8876173003357359</c:v>
                </c:pt>
                <c:pt idx="772">
                  <c:v>2.888179493918325</c:v>
                </c:pt>
                <c:pt idx="773">
                  <c:v>2.8887409606828927</c:v>
                </c:pt>
                <c:pt idx="774">
                  <c:v>2.8893017025063101</c:v>
                </c:pt>
                <c:pt idx="775">
                  <c:v>2.8898617212581885</c:v>
                </c:pt>
                <c:pt idx="776">
                  <c:v>2.8904210188009141</c:v>
                </c:pt>
                <c:pt idx="777">
                  <c:v>2.890979596989689</c:v>
                </c:pt>
                <c:pt idx="778">
                  <c:v>2.8915374576725643</c:v>
                </c:pt>
                <c:pt idx="779">
                  <c:v>2.8920946026904804</c:v>
                </c:pt>
                <c:pt idx="780">
                  <c:v>2.8926510338773004</c:v>
                </c:pt>
                <c:pt idx="781">
                  <c:v>2.893206753059848</c:v>
                </c:pt>
                <c:pt idx="782">
                  <c:v>2.8937617620579434</c:v>
                </c:pt>
                <c:pt idx="783">
                  <c:v>2.8943160626844384</c:v>
                </c:pt>
                <c:pt idx="784">
                  <c:v>2.8948696567452528</c:v>
                </c:pt>
                <c:pt idx="785">
                  <c:v>2.8954225460394079</c:v>
                </c:pt>
                <c:pt idx="786">
                  <c:v>2.8959747323590648</c:v>
                </c:pt>
                <c:pt idx="787">
                  <c:v>2.8965262174895554</c:v>
                </c:pt>
                <c:pt idx="788">
                  <c:v>2.8970770032094202</c:v>
                </c:pt>
                <c:pt idx="789">
                  <c:v>2.8976270912904414</c:v>
                </c:pt>
                <c:pt idx="790">
                  <c:v>2.8981764834976764</c:v>
                </c:pt>
                <c:pt idx="791">
                  <c:v>2.8987251815894934</c:v>
                </c:pt>
                <c:pt idx="792">
                  <c:v>2.8992731873176036</c:v>
                </c:pt>
                <c:pt idx="793">
                  <c:v>2.8998205024270964</c:v>
                </c:pt>
                <c:pt idx="794">
                  <c:v>2.9003671286564705</c:v>
                </c:pt>
                <c:pt idx="795">
                  <c:v>2.9009130677376689</c:v>
                </c:pt>
                <c:pt idx="796">
                  <c:v>2.9014583213961123</c:v>
                </c:pt>
                <c:pt idx="797">
                  <c:v>2.9020028913507296</c:v>
                </c:pt>
                <c:pt idx="798">
                  <c:v>2.9025467793139912</c:v>
                </c:pt>
                <c:pt idx="799">
                  <c:v>2.9030899869919438</c:v>
                </c:pt>
                <c:pt idx="800">
                  <c:v>2.9036325160842376</c:v>
                </c:pt>
                <c:pt idx="801">
                  <c:v>2.9041743682841634</c:v>
                </c:pt>
                <c:pt idx="802">
                  <c:v>2.9047155452786808</c:v>
                </c:pt>
                <c:pt idx="803">
                  <c:v>2.9052560487484511</c:v>
                </c:pt>
                <c:pt idx="804">
                  <c:v>2.9057958803678687</c:v>
                </c:pt>
                <c:pt idx="805">
                  <c:v>2.9063350418050908</c:v>
                </c:pt>
                <c:pt idx="806">
                  <c:v>2.9068735347220702</c:v>
                </c:pt>
                <c:pt idx="807">
                  <c:v>2.907411360774586</c:v>
                </c:pt>
                <c:pt idx="808">
                  <c:v>2.9079485216122722</c:v>
                </c:pt>
                <c:pt idx="809">
                  <c:v>2.90848501887865</c:v>
                </c:pt>
                <c:pt idx="810">
                  <c:v>2.909020854211156</c:v>
                </c:pt>
                <c:pt idx="811">
                  <c:v>2.9095560292411755</c:v>
                </c:pt>
                <c:pt idx="812">
                  <c:v>2.910090545594068</c:v>
                </c:pt>
                <c:pt idx="813">
                  <c:v>2.9106244048892012</c:v>
                </c:pt>
                <c:pt idx="814">
                  <c:v>2.9111576087399764</c:v>
                </c:pt>
                <c:pt idx="815">
                  <c:v>2.9116901587538613</c:v>
                </c:pt>
                <c:pt idx="816">
                  <c:v>2.9122220565324155</c:v>
                </c:pt>
                <c:pt idx="817">
                  <c:v>2.9127533036713231</c:v>
                </c:pt>
                <c:pt idx="818">
                  <c:v>2.9132839017604186</c:v>
                </c:pt>
                <c:pt idx="819">
                  <c:v>2.9138138523837167</c:v>
                </c:pt>
                <c:pt idx="820">
                  <c:v>2.9143431571194407</c:v>
                </c:pt>
                <c:pt idx="821">
                  <c:v>2.9148718175400505</c:v>
                </c:pt>
                <c:pt idx="822">
                  <c:v>2.9153998352122699</c:v>
                </c:pt>
                <c:pt idx="823">
                  <c:v>2.9159272116971158</c:v>
                </c:pt>
                <c:pt idx="824">
                  <c:v>2.916453948549925</c:v>
                </c:pt>
                <c:pt idx="825">
                  <c:v>2.9169800473203824</c:v>
                </c:pt>
                <c:pt idx="826">
                  <c:v>2.9175055095525466</c:v>
                </c:pt>
                <c:pt idx="827">
                  <c:v>2.9180303367848803</c:v>
                </c:pt>
                <c:pt idx="828">
                  <c:v>2.9185545305502734</c:v>
                </c:pt>
                <c:pt idx="829">
                  <c:v>2.9190780923760737</c:v>
                </c:pt>
                <c:pt idx="830">
                  <c:v>2.9196010237841108</c:v>
                </c:pt>
                <c:pt idx="831">
                  <c:v>2.920123326290724</c:v>
                </c:pt>
                <c:pt idx="832">
                  <c:v>2.9206450014067875</c:v>
                </c:pt>
                <c:pt idx="833">
                  <c:v>2.9211660506377388</c:v>
                </c:pt>
                <c:pt idx="834">
                  <c:v>2.9216864754836021</c:v>
                </c:pt>
                <c:pt idx="835">
                  <c:v>2.9222062774390163</c:v>
                </c:pt>
                <c:pt idx="836">
                  <c:v>2.92272545799326</c:v>
                </c:pt>
                <c:pt idx="837">
                  <c:v>2.9232440186302764</c:v>
                </c:pt>
                <c:pt idx="838">
                  <c:v>2.9237619608287004</c:v>
                </c:pt>
                <c:pt idx="839">
                  <c:v>2.9242792860618816</c:v>
                </c:pt>
                <c:pt idx="840">
                  <c:v>2.9247959957979122</c:v>
                </c:pt>
                <c:pt idx="841">
                  <c:v>2.9253120914996495</c:v>
                </c:pt>
                <c:pt idx="842">
                  <c:v>2.9258275746247424</c:v>
                </c:pt>
                <c:pt idx="843">
                  <c:v>2.9263424466256551</c:v>
                </c:pt>
                <c:pt idx="844">
                  <c:v>2.9268567089496922</c:v>
                </c:pt>
                <c:pt idx="845">
                  <c:v>2.9273703630390235</c:v>
                </c:pt>
                <c:pt idx="846">
                  <c:v>2.9278834103307068</c:v>
                </c:pt>
                <c:pt idx="847">
                  <c:v>2.9283958522567137</c:v>
                </c:pt>
                <c:pt idx="848">
                  <c:v>2.9289076902439528</c:v>
                </c:pt>
                <c:pt idx="849">
                  <c:v>2.9294189257142929</c:v>
                </c:pt>
                <c:pt idx="850">
                  <c:v>2.929929560084588</c:v>
                </c:pt>
                <c:pt idx="851">
                  <c:v>2.9304395947667001</c:v>
                </c:pt>
                <c:pt idx="852">
                  <c:v>2.9309490311675228</c:v>
                </c:pt>
                <c:pt idx="853">
                  <c:v>2.9314578706890049</c:v>
                </c:pt>
                <c:pt idx="854">
                  <c:v>2.9319661147281728</c:v>
                </c:pt>
                <c:pt idx="855">
                  <c:v>2.932473764677153</c:v>
                </c:pt>
                <c:pt idx="856">
                  <c:v>2.9329808219231981</c:v>
                </c:pt>
                <c:pt idx="857">
                  <c:v>2.9334872878487053</c:v>
                </c:pt>
                <c:pt idx="858">
                  <c:v>2.9339931638312424</c:v>
                </c:pt>
                <c:pt idx="859">
                  <c:v>2.9344984512435679</c:v>
                </c:pt>
                <c:pt idx="860">
                  <c:v>2.935003151453655</c:v>
                </c:pt>
                <c:pt idx="861">
                  <c:v>2.9355072658247128</c:v>
                </c:pt>
                <c:pt idx="862">
                  <c:v>2.9360107957152097</c:v>
                </c:pt>
                <c:pt idx="863">
                  <c:v>2.9365137424788932</c:v>
                </c:pt>
                <c:pt idx="864">
                  <c:v>2.9370161074648142</c:v>
                </c:pt>
                <c:pt idx="865">
                  <c:v>2.9375178920173468</c:v>
                </c:pt>
                <c:pt idx="866">
                  <c:v>2.9380190974762104</c:v>
                </c:pt>
                <c:pt idx="867">
                  <c:v>2.9385197251764921</c:v>
                </c:pt>
                <c:pt idx="868">
                  <c:v>2.9390197764486663</c:v>
                </c:pt>
                <c:pt idx="869">
                  <c:v>2.9395192526186187</c:v>
                </c:pt>
                <c:pt idx="870">
                  <c:v>2.9400181550076634</c:v>
                </c:pt>
                <c:pt idx="871">
                  <c:v>2.9405164849325671</c:v>
                </c:pt>
                <c:pt idx="872">
                  <c:v>2.9410142437055695</c:v>
                </c:pt>
                <c:pt idx="873">
                  <c:v>2.9415114326344032</c:v>
                </c:pt>
                <c:pt idx="874">
                  <c:v>2.9420080530223132</c:v>
                </c:pt>
                <c:pt idx="875">
                  <c:v>2.9425041061680806</c:v>
                </c:pt>
                <c:pt idx="876">
                  <c:v>2.9429995933660407</c:v>
                </c:pt>
                <c:pt idx="877">
                  <c:v>2.9434945159061026</c:v>
                </c:pt>
                <c:pt idx="878">
                  <c:v>2.9439888750737717</c:v>
                </c:pt>
                <c:pt idx="879">
                  <c:v>2.9444826721501687</c:v>
                </c:pt>
                <c:pt idx="880">
                  <c:v>2.9449759084120477</c:v>
                </c:pt>
                <c:pt idx="881">
                  <c:v>2.9454685851318199</c:v>
                </c:pt>
                <c:pt idx="882">
                  <c:v>2.9459607035775686</c:v>
                </c:pt>
                <c:pt idx="883">
                  <c:v>2.9464522650130731</c:v>
                </c:pt>
                <c:pt idx="884">
                  <c:v>2.9469432706978256</c:v>
                </c:pt>
                <c:pt idx="885">
                  <c:v>2.9474337218870508</c:v>
                </c:pt>
                <c:pt idx="886">
                  <c:v>2.9479236198317262</c:v>
                </c:pt>
                <c:pt idx="887">
                  <c:v>2.9484129657786009</c:v>
                </c:pt>
                <c:pt idx="888">
                  <c:v>2.9489017609702137</c:v>
                </c:pt>
                <c:pt idx="889">
                  <c:v>2.9493900066449128</c:v>
                </c:pt>
                <c:pt idx="890">
                  <c:v>2.9498777040368749</c:v>
                </c:pt>
                <c:pt idx="891">
                  <c:v>2.9503648543761232</c:v>
                </c:pt>
                <c:pt idx="892">
                  <c:v>2.9508514588885464</c:v>
                </c:pt>
                <c:pt idx="893">
                  <c:v>2.9513375187959179</c:v>
                </c:pt>
                <c:pt idx="894">
                  <c:v>2.9518230353159121</c:v>
                </c:pt>
                <c:pt idx="895">
                  <c:v>2.9523080096621253</c:v>
                </c:pt>
                <c:pt idx="896">
                  <c:v>2.9527924430440922</c:v>
                </c:pt>
                <c:pt idx="897">
                  <c:v>2.9532763366673045</c:v>
                </c:pt>
                <c:pt idx="898">
                  <c:v>2.9537596917332287</c:v>
                </c:pt>
                <c:pt idx="899">
                  <c:v>2.9542425094393248</c:v>
                </c:pt>
                <c:pt idx="900">
                  <c:v>2.9547247909790628</c:v>
                </c:pt>
                <c:pt idx="901">
                  <c:v>2.9552065375419416</c:v>
                </c:pt>
                <c:pt idx="902">
                  <c:v>2.9556877503135057</c:v>
                </c:pt>
                <c:pt idx="903">
                  <c:v>2.9561684304753633</c:v>
                </c:pt>
                <c:pt idx="904">
                  <c:v>2.9566485792052033</c:v>
                </c:pt>
                <c:pt idx="905">
                  <c:v>2.9571281976768131</c:v>
                </c:pt>
                <c:pt idx="906">
                  <c:v>2.9576072870600951</c:v>
                </c:pt>
                <c:pt idx="907">
                  <c:v>2.958085848521085</c:v>
                </c:pt>
                <c:pt idx="908">
                  <c:v>2.9585638832219674</c:v>
                </c:pt>
                <c:pt idx="909">
                  <c:v>2.9590413923210934</c:v>
                </c:pt>
                <c:pt idx="910">
                  <c:v>2.9595183769729982</c:v>
                </c:pt>
                <c:pt idx="911">
                  <c:v>2.959994838328416</c:v>
                </c:pt>
                <c:pt idx="912">
                  <c:v>2.9604707775342991</c:v>
                </c:pt>
                <c:pt idx="913">
                  <c:v>2.9609461957338312</c:v>
                </c:pt>
                <c:pt idx="914">
                  <c:v>2.9614210940664485</c:v>
                </c:pt>
                <c:pt idx="915">
                  <c:v>2.9618954736678504</c:v>
                </c:pt>
                <c:pt idx="916">
                  <c:v>2.9623693356700209</c:v>
                </c:pt>
                <c:pt idx="917">
                  <c:v>2.9628426812012423</c:v>
                </c:pt>
                <c:pt idx="918">
                  <c:v>2.9633155113861114</c:v>
                </c:pt>
                <c:pt idx="919">
                  <c:v>2.9637878273455551</c:v>
                </c:pt>
                <c:pt idx="920">
                  <c:v>2.9642596301968491</c:v>
                </c:pt>
                <c:pt idx="921">
                  <c:v>2.9647309210536292</c:v>
                </c:pt>
                <c:pt idx="922">
                  <c:v>2.965201701025912</c:v>
                </c:pt>
                <c:pt idx="923">
                  <c:v>2.9656719712201065</c:v>
                </c:pt>
                <c:pt idx="924">
                  <c:v>2.9661417327390325</c:v>
                </c:pt>
                <c:pt idx="925">
                  <c:v>2.9666109866819341</c:v>
                </c:pt>
                <c:pt idx="926">
                  <c:v>2.9670797341444972</c:v>
                </c:pt>
                <c:pt idx="927">
                  <c:v>2.9675479762188619</c:v>
                </c:pt>
                <c:pt idx="928">
                  <c:v>2.9680157139936418</c:v>
                </c:pt>
                <c:pt idx="929">
                  <c:v>2.9684829485539352</c:v>
                </c:pt>
                <c:pt idx="930">
                  <c:v>2.9689496809813427</c:v>
                </c:pt>
                <c:pt idx="931">
                  <c:v>2.9694159123539814</c:v>
                </c:pt>
                <c:pt idx="932">
                  <c:v>2.9698816437465001</c:v>
                </c:pt>
                <c:pt idx="933">
                  <c:v>2.9703468762300935</c:v>
                </c:pt>
                <c:pt idx="934">
                  <c:v>2.9708116108725178</c:v>
                </c:pt>
                <c:pt idx="935">
                  <c:v>2.971275848738105</c:v>
                </c:pt>
                <c:pt idx="936">
                  <c:v>2.9717395908877782</c:v>
                </c:pt>
                <c:pt idx="937">
                  <c:v>2.9722028383790646</c:v>
                </c:pt>
                <c:pt idx="938">
                  <c:v>2.9726655922661109</c:v>
                </c:pt>
                <c:pt idx="939">
                  <c:v>2.9731278535996988</c:v>
                </c:pt>
                <c:pt idx="940">
                  <c:v>2.973589623427257</c:v>
                </c:pt>
                <c:pt idx="941">
                  <c:v>2.9740509027928774</c:v>
                </c:pt>
                <c:pt idx="942">
                  <c:v>2.9745116927373285</c:v>
                </c:pt>
                <c:pt idx="943">
                  <c:v>2.9749719942980688</c:v>
                </c:pt>
                <c:pt idx="944">
                  <c:v>2.975431808509263</c:v>
                </c:pt>
                <c:pt idx="945">
                  <c:v>2.9758911364017928</c:v>
                </c:pt>
                <c:pt idx="946">
                  <c:v>2.9763499790032735</c:v>
                </c:pt>
                <c:pt idx="947">
                  <c:v>2.976808337338066</c:v>
                </c:pt>
                <c:pt idx="948">
                  <c:v>2.9772662124272928</c:v>
                </c:pt>
                <c:pt idx="949">
                  <c:v>2.9777236052888476</c:v>
                </c:pt>
                <c:pt idx="950">
                  <c:v>2.9781805169374138</c:v>
                </c:pt>
                <c:pt idx="951">
                  <c:v>2.9786369483844743</c:v>
                </c:pt>
                <c:pt idx="952">
                  <c:v>2.9790929006383262</c:v>
                </c:pt>
                <c:pt idx="953">
                  <c:v>2.9795483747040952</c:v>
                </c:pt>
                <c:pt idx="954">
                  <c:v>2.9800033715837464</c:v>
                </c:pt>
                <c:pt idx="955">
                  <c:v>2.9804578922761</c:v>
                </c:pt>
                <c:pt idx="956">
                  <c:v>2.9809119377768436</c:v>
                </c:pt>
                <c:pt idx="957">
                  <c:v>2.9813655090785445</c:v>
                </c:pt>
                <c:pt idx="958">
                  <c:v>2.9818186071706636</c:v>
                </c:pt>
                <c:pt idx="959">
                  <c:v>2.9822712330395684</c:v>
                </c:pt>
                <c:pt idx="960">
                  <c:v>2.9827233876685453</c:v>
                </c:pt>
                <c:pt idx="961">
                  <c:v>2.9831750720378132</c:v>
                </c:pt>
                <c:pt idx="962">
                  <c:v>2.9836262871245345</c:v>
                </c:pt>
                <c:pt idx="963">
                  <c:v>2.9840770339028309</c:v>
                </c:pt>
                <c:pt idx="964">
                  <c:v>2.9845273133437926</c:v>
                </c:pt>
                <c:pt idx="965">
                  <c:v>2.9849771264154934</c:v>
                </c:pt>
                <c:pt idx="966">
                  <c:v>2.9854264740830017</c:v>
                </c:pt>
                <c:pt idx="967">
                  <c:v>2.9858753573083936</c:v>
                </c:pt>
                <c:pt idx="968">
                  <c:v>2.9863237770507651</c:v>
                </c:pt>
                <c:pt idx="969">
                  <c:v>2.9867717342662448</c:v>
                </c:pt>
                <c:pt idx="970">
                  <c:v>2.9872192299080047</c:v>
                </c:pt>
                <c:pt idx="971">
                  <c:v>2.9876662649262746</c:v>
                </c:pt>
                <c:pt idx="972">
                  <c:v>2.9881128402683519</c:v>
                </c:pt>
                <c:pt idx="973">
                  <c:v>2.9885589568786157</c:v>
                </c:pt>
                <c:pt idx="974">
                  <c:v>2.989004615698537</c:v>
                </c:pt>
                <c:pt idx="975">
                  <c:v>2.9894498176666917</c:v>
                </c:pt>
                <c:pt idx="976">
                  <c:v>2.989894563718773</c:v>
                </c:pt>
                <c:pt idx="977">
                  <c:v>2.9903388547876015</c:v>
                </c:pt>
                <c:pt idx="978">
                  <c:v>2.9907826918031377</c:v>
                </c:pt>
                <c:pt idx="979">
                  <c:v>2.9912260756924947</c:v>
                </c:pt>
                <c:pt idx="980">
                  <c:v>2.9916690073799486</c:v>
                </c:pt>
                <c:pt idx="981">
                  <c:v>2.9921114877869495</c:v>
                </c:pt>
                <c:pt idx="982">
                  <c:v>2.9925535178321354</c:v>
                </c:pt>
                <c:pt idx="983">
                  <c:v>2.9929950984313414</c:v>
                </c:pt>
                <c:pt idx="984">
                  <c:v>2.9934362304976116</c:v>
                </c:pt>
                <c:pt idx="985">
                  <c:v>2.993876914941211</c:v>
                </c:pt>
                <c:pt idx="986">
                  <c:v>2.9943171526696366</c:v>
                </c:pt>
                <c:pt idx="987">
                  <c:v>2.9947569445876283</c:v>
                </c:pt>
                <c:pt idx="988">
                  <c:v>2.9951962915971793</c:v>
                </c:pt>
                <c:pt idx="989">
                  <c:v>2.9956351945975501</c:v>
                </c:pt>
                <c:pt idx="990">
                  <c:v>2.9960736544852753</c:v>
                </c:pt>
                <c:pt idx="991">
                  <c:v>2.9965116721541785</c:v>
                </c:pt>
                <c:pt idx="992">
                  <c:v>2.996949248495381</c:v>
                </c:pt>
                <c:pt idx="993">
                  <c:v>2.9973863843973132</c:v>
                </c:pt>
                <c:pt idx="994">
                  <c:v>2.9978230807457256</c:v>
                </c:pt>
                <c:pt idx="995">
                  <c:v>2.9982593384236988</c:v>
                </c:pt>
                <c:pt idx="996">
                  <c:v>2.9986951583116559</c:v>
                </c:pt>
                <c:pt idx="997">
                  <c:v>2.999130541287371</c:v>
                </c:pt>
                <c:pt idx="998">
                  <c:v>2.9995654882259823</c:v>
                </c:pt>
                <c:pt idx="999">
                  <c:v>3</c:v>
                </c:pt>
                <c:pt idx="1000">
                  <c:v>3.0004340774793188</c:v>
                </c:pt>
                <c:pt idx="1001">
                  <c:v>3.0008677215312267</c:v>
                </c:pt>
                <c:pt idx="1002">
                  <c:v>3.0013009330204183</c:v>
                </c:pt>
                <c:pt idx="1003">
                  <c:v>3.0017337128090005</c:v>
                </c:pt>
                <c:pt idx="1004">
                  <c:v>3.0021660617565078</c:v>
                </c:pt>
                <c:pt idx="1005">
                  <c:v>3.0025979807199086</c:v>
                </c:pt>
                <c:pt idx="1006">
                  <c:v>3.003029470553618</c:v>
                </c:pt>
                <c:pt idx="1007">
                  <c:v>3.0034605321095067</c:v>
                </c:pt>
                <c:pt idx="1008">
                  <c:v>3.0038911662369103</c:v>
                </c:pt>
                <c:pt idx="1009">
                  <c:v>3.0043213737826426</c:v>
                </c:pt>
                <c:pt idx="1010">
                  <c:v>3.0047511555910011</c:v>
                </c:pt>
                <c:pt idx="1011">
                  <c:v>3.0051805125037805</c:v>
                </c:pt>
                <c:pt idx="1012">
                  <c:v>3.0056094453602804</c:v>
                </c:pt>
                <c:pt idx="1013">
                  <c:v>3.0060379549973173</c:v>
                </c:pt>
                <c:pt idx="1014">
                  <c:v>3.0064660422492318</c:v>
                </c:pt>
                <c:pt idx="1015">
                  <c:v>3.0068937079479006</c:v>
                </c:pt>
                <c:pt idx="1016">
                  <c:v>3.0073209529227447</c:v>
                </c:pt>
                <c:pt idx="1017">
                  <c:v>3.00774777800074</c:v>
                </c:pt>
                <c:pt idx="1018">
                  <c:v>3.0081741840064264</c:v>
                </c:pt>
                <c:pt idx="1019">
                  <c:v>3.0086001717619175</c:v>
                </c:pt>
                <c:pt idx="1020">
                  <c:v>3.0090257420869104</c:v>
                </c:pt>
                <c:pt idx="1021">
                  <c:v>3.0094508957986941</c:v>
                </c:pt>
                <c:pt idx="1022">
                  <c:v>3.0098756337121602</c:v>
                </c:pt>
                <c:pt idx="1023">
                  <c:v>3.0102999566398121</c:v>
                </c:pt>
                <c:pt idx="1024">
                  <c:v>3.0107238653917729</c:v>
                </c:pt>
                <c:pt idx="1025">
                  <c:v>3.0111473607757975</c:v>
                </c:pt>
                <c:pt idx="1026">
                  <c:v>3.0115704435972783</c:v>
                </c:pt>
                <c:pt idx="1027">
                  <c:v>3.0119931146592571</c:v>
                </c:pt>
                <c:pt idx="1028">
                  <c:v>3.0124153747624329</c:v>
                </c:pt>
                <c:pt idx="1029">
                  <c:v>3.012837224705172</c:v>
                </c:pt>
                <c:pt idx="1030">
                  <c:v>3.0132586652835167</c:v>
                </c:pt>
                <c:pt idx="1031">
                  <c:v>3.0136796972911926</c:v>
                </c:pt>
                <c:pt idx="1032">
                  <c:v>3.0141003215196207</c:v>
                </c:pt>
                <c:pt idx="1033">
                  <c:v>3.0145205387579237</c:v>
                </c:pt>
                <c:pt idx="1034">
                  <c:v>3.0149403497929366</c:v>
                </c:pt>
                <c:pt idx="1035">
                  <c:v>3.0153597554092144</c:v>
                </c:pt>
                <c:pt idx="1036">
                  <c:v>3.0157787563890408</c:v>
                </c:pt>
                <c:pt idx="1037">
                  <c:v>3.0161973535124389</c:v>
                </c:pt>
                <c:pt idx="1038">
                  <c:v>3.0166155475571772</c:v>
                </c:pt>
                <c:pt idx="1039">
                  <c:v>3.0170333392987803</c:v>
                </c:pt>
                <c:pt idx="1040">
                  <c:v>3.0174507295105362</c:v>
                </c:pt>
                <c:pt idx="1041">
                  <c:v>3.0178677189635055</c:v>
                </c:pt>
                <c:pt idx="1042">
                  <c:v>3.0182843084265309</c:v>
                </c:pt>
                <c:pt idx="1043">
                  <c:v>3.0187004986662433</c:v>
                </c:pt>
                <c:pt idx="1044">
                  <c:v>3.019116290447073</c:v>
                </c:pt>
                <c:pt idx="1045">
                  <c:v>3.0195316845312554</c:v>
                </c:pt>
                <c:pt idx="1046">
                  <c:v>3.0199466816788423</c:v>
                </c:pt>
                <c:pt idx="1047">
                  <c:v>3.0203612826477078</c:v>
                </c:pt>
                <c:pt idx="1048">
                  <c:v>3.020775488193558</c:v>
                </c:pt>
                <c:pt idx="1049">
                  <c:v>3.0211892990699383</c:v>
                </c:pt>
                <c:pt idx="1050">
                  <c:v>3.0216027160282422</c:v>
                </c:pt>
                <c:pt idx="1051">
                  <c:v>3.0220157398177201</c:v>
                </c:pt>
                <c:pt idx="1052">
                  <c:v>3.0224283711854865</c:v>
                </c:pt>
                <c:pt idx="1053">
                  <c:v>3.022840610876528</c:v>
                </c:pt>
                <c:pt idx="1054">
                  <c:v>3.0232524596337114</c:v>
                </c:pt>
                <c:pt idx="1055">
                  <c:v>3.0236639181977933</c:v>
                </c:pt>
                <c:pt idx="1056">
                  <c:v>3.0240749873074262</c:v>
                </c:pt>
                <c:pt idx="1057">
                  <c:v>3.0244856676991669</c:v>
                </c:pt>
                <c:pt idx="1058">
                  <c:v>3.024895960107485</c:v>
                </c:pt>
                <c:pt idx="1059">
                  <c:v>3.0253058652647704</c:v>
                </c:pt>
                <c:pt idx="1060">
                  <c:v>3.0257153839013409</c:v>
                </c:pt>
                <c:pt idx="1061">
                  <c:v>3.0261245167454502</c:v>
                </c:pt>
                <c:pt idx="1062">
                  <c:v>3.0265332645232967</c:v>
                </c:pt>
                <c:pt idx="1063">
                  <c:v>3.0269416279590295</c:v>
                </c:pt>
                <c:pt idx="1064">
                  <c:v>3.0273496077747564</c:v>
                </c:pt>
                <c:pt idx="1065">
                  <c:v>3.0277572046905536</c:v>
                </c:pt>
                <c:pt idx="1066">
                  <c:v>3.0281644194244697</c:v>
                </c:pt>
                <c:pt idx="1067">
                  <c:v>3.0285712526925375</c:v>
                </c:pt>
                <c:pt idx="1068">
                  <c:v>3.0289777052087778</c:v>
                </c:pt>
                <c:pt idx="1069">
                  <c:v>3.0293837776852097</c:v>
                </c:pt>
                <c:pt idx="1070">
                  <c:v>3.0297894708318558</c:v>
                </c:pt>
                <c:pt idx="1071">
                  <c:v>3.030194785356751</c:v>
                </c:pt>
                <c:pt idx="1072">
                  <c:v>3.0305997219659511</c:v>
                </c:pt>
                <c:pt idx="1073">
                  <c:v>3.0310042813635367</c:v>
                </c:pt>
                <c:pt idx="1074">
                  <c:v>3.0314084642516241</c:v>
                </c:pt>
                <c:pt idx="1075">
                  <c:v>3.0318122713303706</c:v>
                </c:pt>
                <c:pt idx="1076">
                  <c:v>3.0322157032979815</c:v>
                </c:pt>
                <c:pt idx="1077">
                  <c:v>3.03261876085072</c:v>
                </c:pt>
                <c:pt idx="1078">
                  <c:v>3.0330214446829107</c:v>
                </c:pt>
                <c:pt idx="1079">
                  <c:v>3.0334237554869499</c:v>
                </c:pt>
                <c:pt idx="1080">
                  <c:v>3.0338256939533101</c:v>
                </c:pt>
                <c:pt idx="1081">
                  <c:v>3.0342272607705505</c:v>
                </c:pt>
                <c:pt idx="1082">
                  <c:v>3.0346284566253203</c:v>
                </c:pt>
                <c:pt idx="1083">
                  <c:v>3.0350292822023683</c:v>
                </c:pt>
                <c:pt idx="1084">
                  <c:v>3.0354297381845483</c:v>
                </c:pt>
                <c:pt idx="1085">
                  <c:v>3.035829825252828</c:v>
                </c:pt>
                <c:pt idx="1086">
                  <c:v>3.0362295440862948</c:v>
                </c:pt>
                <c:pt idx="1087">
                  <c:v>3.0366288953621612</c:v>
                </c:pt>
                <c:pt idx="1088">
                  <c:v>3.037027879755775</c:v>
                </c:pt>
                <c:pt idx="1089">
                  <c:v>3.0374264979406238</c:v>
                </c:pt>
                <c:pt idx="1090">
                  <c:v>3.0378247505883418</c:v>
                </c:pt>
                <c:pt idx="1091">
                  <c:v>3.0382226383687185</c:v>
                </c:pt>
                <c:pt idx="1092">
                  <c:v>3.0386201619497029</c:v>
                </c:pt>
                <c:pt idx="1093">
                  <c:v>3.0390173219974121</c:v>
                </c:pt>
                <c:pt idx="1094">
                  <c:v>3.0394141191761372</c:v>
                </c:pt>
                <c:pt idx="1095">
                  <c:v>3.0398105541483504</c:v>
                </c:pt>
                <c:pt idx="1096">
                  <c:v>3.0402066275747113</c:v>
                </c:pt>
                <c:pt idx="1097">
                  <c:v>3.0406023401140732</c:v>
                </c:pt>
                <c:pt idx="1098">
                  <c:v>3.0409976924234905</c:v>
                </c:pt>
                <c:pt idx="1099">
                  <c:v>3.0413926851582249</c:v>
                </c:pt>
                <c:pt idx="1100">
                  <c:v>3.0417873189717519</c:v>
                </c:pt>
                <c:pt idx="1101">
                  <c:v>3.0421815945157662</c:v>
                </c:pt>
                <c:pt idx="1102">
                  <c:v>3.0425755124401905</c:v>
                </c:pt>
                <c:pt idx="1103">
                  <c:v>3.0429690733931802</c:v>
                </c:pt>
                <c:pt idx="1104">
                  <c:v>3.0433622780211294</c:v>
                </c:pt>
                <c:pt idx="1105">
                  <c:v>3.0437551269686796</c:v>
                </c:pt>
                <c:pt idx="1106">
                  <c:v>3.0441476208787228</c:v>
                </c:pt>
                <c:pt idx="1107">
                  <c:v>3.0445397603924111</c:v>
                </c:pt>
                <c:pt idx="1108">
                  <c:v>3.0449315461491602</c:v>
                </c:pt>
                <c:pt idx="1109">
                  <c:v>3.0453229787866576</c:v>
                </c:pt>
                <c:pt idx="1110">
                  <c:v>3.0457140589408676</c:v>
                </c:pt>
                <c:pt idx="1111">
                  <c:v>3.0461047872460387</c:v>
                </c:pt>
                <c:pt idx="1112">
                  <c:v>3.0464951643347082</c:v>
                </c:pt>
                <c:pt idx="1113">
                  <c:v>3.0468851908377101</c:v>
                </c:pt>
                <c:pt idx="1114">
                  <c:v>3.0472748673841794</c:v>
                </c:pt>
                <c:pt idx="1115">
                  <c:v>3.0476641946015599</c:v>
                </c:pt>
                <c:pt idx="1116">
                  <c:v>3.0480531731156089</c:v>
                </c:pt>
                <c:pt idx="1117">
                  <c:v>3.0484418035504044</c:v>
                </c:pt>
                <c:pt idx="1118">
                  <c:v>3.04883008652835</c:v>
                </c:pt>
                <c:pt idx="1119">
                  <c:v>3.0492180226701815</c:v>
                </c:pt>
                <c:pt idx="1120">
                  <c:v>3.0496056125949731</c:v>
                </c:pt>
                <c:pt idx="1121">
                  <c:v>3.0499928569201424</c:v>
                </c:pt>
                <c:pt idx="1122">
                  <c:v>3.0503797562614579</c:v>
                </c:pt>
                <c:pt idx="1123">
                  <c:v>3.0507663112330423</c:v>
                </c:pt>
                <c:pt idx="1124">
                  <c:v>3.0511525224473814</c:v>
                </c:pt>
                <c:pt idx="1125">
                  <c:v>3.0515383905153275</c:v>
                </c:pt>
                <c:pt idx="1126">
                  <c:v>3.0519239160461065</c:v>
                </c:pt>
                <c:pt idx="1127">
                  <c:v>3.0523090996473234</c:v>
                </c:pt>
                <c:pt idx="1128">
                  <c:v>3.0526939419249679</c:v>
                </c:pt>
                <c:pt idx="1129">
                  <c:v>3.0530784434834195</c:v>
                </c:pt>
                <c:pt idx="1130">
                  <c:v>3.0534626049254552</c:v>
                </c:pt>
                <c:pt idx="1131">
                  <c:v>3.0538464268522527</c:v>
                </c:pt>
                <c:pt idx="1132">
                  <c:v>3.0542299098633974</c:v>
                </c:pt>
                <c:pt idx="1133">
                  <c:v>3.0546130545568877</c:v>
                </c:pt>
                <c:pt idx="1134">
                  <c:v>3.0549958615291417</c:v>
                </c:pt>
                <c:pt idx="1135">
                  <c:v>3.055378331375</c:v>
                </c:pt>
                <c:pt idx="1136">
                  <c:v>3.0557604646877348</c:v>
                </c:pt>
                <c:pt idx="1137">
                  <c:v>3.0561422620590522</c:v>
                </c:pt>
                <c:pt idx="1138">
                  <c:v>3.0565237240791006</c:v>
                </c:pt>
                <c:pt idx="1139">
                  <c:v>3.0569048513364727</c:v>
                </c:pt>
                <c:pt idx="1140">
                  <c:v>3.0572856444182146</c:v>
                </c:pt>
                <c:pt idx="1141">
                  <c:v>3.0576661039098294</c:v>
                </c:pt>
                <c:pt idx="1142">
                  <c:v>3.0580462303952816</c:v>
                </c:pt>
                <c:pt idx="1143">
                  <c:v>3.0584260244570052</c:v>
                </c:pt>
                <c:pt idx="1144">
                  <c:v>3.0588054866759067</c:v>
                </c:pt>
                <c:pt idx="1145">
                  <c:v>3.0591846176313711</c:v>
                </c:pt>
                <c:pt idx="1146">
                  <c:v>3.0595634179012676</c:v>
                </c:pt>
                <c:pt idx="1147">
                  <c:v>3.0599418880619549</c:v>
                </c:pt>
                <c:pt idx="1148">
                  <c:v>3.060320028688285</c:v>
                </c:pt>
                <c:pt idx="1149">
                  <c:v>3.0606978403536118</c:v>
                </c:pt>
                <c:pt idx="1150">
                  <c:v>3.0610753236297916</c:v>
                </c:pt>
                <c:pt idx="1151">
                  <c:v>3.0614524790871931</c:v>
                </c:pt>
                <c:pt idx="1152">
                  <c:v>3.0618293072946989</c:v>
                </c:pt>
                <c:pt idx="1153">
                  <c:v>3.0622058088197126</c:v>
                </c:pt>
                <c:pt idx="1154">
                  <c:v>3.0625819842281632</c:v>
                </c:pt>
                <c:pt idx="1155">
                  <c:v>3.0629578340845103</c:v>
                </c:pt>
                <c:pt idx="1156">
                  <c:v>3.0633333589517497</c:v>
                </c:pt>
                <c:pt idx="1157">
                  <c:v>3.0637085593914173</c:v>
                </c:pt>
                <c:pt idx="1158">
                  <c:v>3.064083435963596</c:v>
                </c:pt>
              </c:numCache>
            </c:numRef>
          </c:xVal>
          <c:yVal>
            <c:numRef>
              <c:f>spy_long_term!$M$2:$M$1160</c:f>
              <c:numCache>
                <c:formatCode>General</c:formatCode>
                <c:ptCount val="1159"/>
                <c:pt idx="0">
                  <c:v>1.2469906992415498</c:v>
                </c:pt>
                <c:pt idx="1">
                  <c:v>1.2447717614952949</c:v>
                </c:pt>
                <c:pt idx="2">
                  <c:v>1.2370407913791908</c:v>
                </c:pt>
                <c:pt idx="3">
                  <c:v>1.2851070295668119</c:v>
                </c:pt>
                <c:pt idx="4">
                  <c:v>1.2955670999624791</c:v>
                </c:pt>
                <c:pt idx="5">
                  <c:v>1.3010299956639813</c:v>
                </c:pt>
                <c:pt idx="6">
                  <c:v>1.2819419334408249</c:v>
                </c:pt>
                <c:pt idx="7">
                  <c:v>1.2884728005997825</c:v>
                </c:pt>
                <c:pt idx="8">
                  <c:v>1.319522449065454</c:v>
                </c:pt>
                <c:pt idx="9">
                  <c:v>1.3251049829714074</c:v>
                </c:pt>
                <c:pt idx="10">
                  <c:v>1.3360592778663494</c:v>
                </c:pt>
                <c:pt idx="11">
                  <c:v>1.38524868240322</c:v>
                </c:pt>
                <c:pt idx="12">
                  <c:v>1.3864989655506532</c:v>
                </c:pt>
                <c:pt idx="13">
                  <c:v>1.4106085425683679</c:v>
                </c:pt>
                <c:pt idx="14">
                  <c:v>1.4080702858871854</c:v>
                </c:pt>
                <c:pt idx="15">
                  <c:v>1.4070508148042504</c:v>
                </c:pt>
                <c:pt idx="16">
                  <c:v>1.4139699717480614</c:v>
                </c:pt>
                <c:pt idx="17">
                  <c:v>1.3949767195545644</c:v>
                </c:pt>
                <c:pt idx="18">
                  <c:v>1.4379090355394983</c:v>
                </c:pt>
                <c:pt idx="19">
                  <c:v>1.4605971888976015</c:v>
                </c:pt>
                <c:pt idx="20">
                  <c:v>1.5011962420270888</c:v>
                </c:pt>
                <c:pt idx="21">
                  <c:v>1.4794313371977363</c:v>
                </c:pt>
                <c:pt idx="22">
                  <c:v>1.3829171350875309</c:v>
                </c:pt>
                <c:pt idx="23">
                  <c:v>1.3205616801952367</c:v>
                </c:pt>
                <c:pt idx="24">
                  <c:v>1.331427296520743</c:v>
                </c:pt>
                <c:pt idx="25">
                  <c:v>1.3577443251803756</c:v>
                </c:pt>
                <c:pt idx="26">
                  <c:v>1.3669829759778509</c:v>
                </c:pt>
                <c:pt idx="27">
                  <c:v>1.3829171350875309</c:v>
                </c:pt>
                <c:pt idx="28">
                  <c:v>1.3961993470957363</c:v>
                </c:pt>
                <c:pt idx="29">
                  <c:v>1.388988785124714</c:v>
                </c:pt>
                <c:pt idx="30">
                  <c:v>1.3109056293761414</c:v>
                </c:pt>
                <c:pt idx="31">
                  <c:v>1.3265406685165619</c:v>
                </c:pt>
                <c:pt idx="32">
                  <c:v>1.3298045221640695</c:v>
                </c:pt>
                <c:pt idx="33">
                  <c:v>1.2692793897718986</c:v>
                </c:pt>
                <c:pt idx="34">
                  <c:v>1.2289134059946882</c:v>
                </c:pt>
                <c:pt idx="35">
                  <c:v>1.2193225084193366</c:v>
                </c:pt>
                <c:pt idx="36">
                  <c:v>1.1858253596129622</c:v>
                </c:pt>
                <c:pt idx="37">
                  <c:v>1.2065560440990295</c:v>
                </c:pt>
                <c:pt idx="38">
                  <c:v>1.2535802895621828</c:v>
                </c:pt>
                <c:pt idx="39">
                  <c:v>1.2224563366792467</c:v>
                </c:pt>
                <c:pt idx="40">
                  <c:v>1.1786892397755899</c:v>
                </c:pt>
                <c:pt idx="41">
                  <c:v>1.1146109842321732</c:v>
                </c:pt>
                <c:pt idx="42">
                  <c:v>1.171141151028382</c:v>
                </c:pt>
                <c:pt idx="43">
                  <c:v>1.137670537236755</c:v>
                </c:pt>
                <c:pt idx="44">
                  <c:v>1.1417632302757879</c:v>
                </c:pt>
                <c:pt idx="45">
                  <c:v>0.98721922990800492</c:v>
                </c:pt>
                <c:pt idx="46">
                  <c:v>1.0224283711854865</c:v>
                </c:pt>
                <c:pt idx="47">
                  <c:v>0.97772360528884772</c:v>
                </c:pt>
                <c:pt idx="48">
                  <c:v>0.90955602924117529</c:v>
                </c:pt>
                <c:pt idx="49">
                  <c:v>0.8970770032094203</c:v>
                </c:pt>
                <c:pt idx="50">
                  <c:v>0.91855453055027347</c:v>
                </c:pt>
                <c:pt idx="51">
                  <c:v>0.86391737695786042</c:v>
                </c:pt>
                <c:pt idx="52">
                  <c:v>0.76566855475901408</c:v>
                </c:pt>
                <c:pt idx="53">
                  <c:v>0.6503075231319364</c:v>
                </c:pt>
                <c:pt idx="54">
                  <c:v>0.64640372622306952</c:v>
                </c:pt>
                <c:pt idx="55">
                  <c:v>0.78532983501076703</c:v>
                </c:pt>
                <c:pt idx="56">
                  <c:v>0.92376196082870032</c:v>
                </c:pt>
                <c:pt idx="57">
                  <c:v>0.90741136077458617</c:v>
                </c:pt>
                <c:pt idx="58">
                  <c:v>0.84260923961056211</c:v>
                </c:pt>
                <c:pt idx="59">
                  <c:v>0.81624129999178308</c:v>
                </c:pt>
                <c:pt idx="60">
                  <c:v>0.83821922190762577</c:v>
                </c:pt>
                <c:pt idx="61">
                  <c:v>0.84135947045485493</c:v>
                </c:pt>
                <c:pt idx="62">
                  <c:v>0.75281643118827146</c:v>
                </c:pt>
                <c:pt idx="63">
                  <c:v>0.76715586608218045</c:v>
                </c:pt>
                <c:pt idx="64">
                  <c:v>0.92012332629072391</c:v>
                </c:pt>
                <c:pt idx="65">
                  <c:v>0.98407703390283086</c:v>
                </c:pt>
                <c:pt idx="66">
                  <c:v>1.0378247505883418</c:v>
                </c:pt>
                <c:pt idx="67">
                  <c:v>0.99782308074572545</c:v>
                </c:pt>
                <c:pt idx="68">
                  <c:v>1.04493154614916</c:v>
                </c:pt>
                <c:pt idx="69">
                  <c:v>0.99255351783213563</c:v>
                </c:pt>
                <c:pt idx="70">
                  <c:v>0.95230800966212525</c:v>
                </c:pt>
                <c:pt idx="71">
                  <c:v>0.9947569445876282</c:v>
                </c:pt>
                <c:pt idx="72">
                  <c:v>1.0043213737826426</c:v>
                </c:pt>
                <c:pt idx="73">
                  <c:v>1.0480531731156091</c:v>
                </c:pt>
                <c:pt idx="74">
                  <c:v>1.0318122713303703</c:v>
                </c:pt>
                <c:pt idx="75">
                  <c:v>1.0314084642516241</c:v>
                </c:pt>
                <c:pt idx="76">
                  <c:v>1.0195316845312554</c:v>
                </c:pt>
                <c:pt idx="77">
                  <c:v>0.98272338766854528</c:v>
                </c:pt>
                <c:pt idx="78">
                  <c:v>0.99166900737994856</c:v>
                </c:pt>
                <c:pt idx="79">
                  <c:v>0.93851972517649185</c:v>
                </c:pt>
                <c:pt idx="80">
                  <c:v>0.96142109406644827</c:v>
                </c:pt>
                <c:pt idx="81">
                  <c:v>0.95904139232109353</c:v>
                </c:pt>
                <c:pt idx="82">
                  <c:v>0.94497590841204793</c:v>
                </c:pt>
                <c:pt idx="83">
                  <c:v>0.97954837470409506</c:v>
                </c:pt>
                <c:pt idx="84">
                  <c:v>0.97772360528884772</c:v>
                </c:pt>
                <c:pt idx="85">
                  <c:v>0.95904139232109353</c:v>
                </c:pt>
                <c:pt idx="86">
                  <c:v>0.94151143263440307</c:v>
                </c:pt>
                <c:pt idx="87">
                  <c:v>0.92788341033070698</c:v>
                </c:pt>
                <c:pt idx="88">
                  <c:v>0.96754797621886202</c:v>
                </c:pt>
                <c:pt idx="89">
                  <c:v>0.98136550907854447</c:v>
                </c:pt>
                <c:pt idx="90">
                  <c:v>1.0098756337121602</c:v>
                </c:pt>
                <c:pt idx="91">
                  <c:v>1.0445397603924109</c:v>
                </c:pt>
                <c:pt idx="92">
                  <c:v>1.0538464268522527</c:v>
                </c:pt>
                <c:pt idx="93">
                  <c:v>1.064083435963596</c:v>
                </c:pt>
                <c:pt idx="94">
                  <c:v>1.0955180423231508</c:v>
                </c:pt>
                <c:pt idx="95">
                  <c:v>1.1122697684172707</c:v>
                </c:pt>
                <c:pt idx="96">
                  <c:v>1.1280760126687153</c:v>
                </c:pt>
                <c:pt idx="97">
                  <c:v>1.1556396337597763</c:v>
                </c:pt>
                <c:pt idx="98">
                  <c:v>1.1628629933219261</c:v>
                </c:pt>
                <c:pt idx="99">
                  <c:v>1.1737688231366501</c:v>
                </c:pt>
                <c:pt idx="100">
                  <c:v>1.1389339402569236</c:v>
                </c:pt>
                <c:pt idx="101">
                  <c:v>1.1583624920952498</c:v>
                </c:pt>
                <c:pt idx="102">
                  <c:v>1.1714339009430084</c:v>
                </c:pt>
                <c:pt idx="103">
                  <c:v>1.2000292665537702</c:v>
                </c:pt>
                <c:pt idx="104">
                  <c:v>1.2038484637462348</c:v>
                </c:pt>
                <c:pt idx="105">
                  <c:v>1.2043913319192998</c:v>
                </c:pt>
                <c:pt idx="106">
                  <c:v>1.2357808703275603</c:v>
                </c:pt>
                <c:pt idx="107">
                  <c:v>1.2375437381428744</c:v>
                </c:pt>
                <c:pt idx="108">
                  <c:v>1.2350231594952235</c:v>
                </c:pt>
                <c:pt idx="109">
                  <c:v>1.2511513431753545</c:v>
                </c:pt>
                <c:pt idx="110">
                  <c:v>1.2574385668598138</c:v>
                </c:pt>
                <c:pt idx="111">
                  <c:v>1.2533380053261065</c:v>
                </c:pt>
                <c:pt idx="112">
                  <c:v>1.2156375634350618</c:v>
                </c:pt>
                <c:pt idx="113">
                  <c:v>1.2111205412580495</c:v>
                </c:pt>
                <c:pt idx="114">
                  <c:v>1.1875207208364631</c:v>
                </c:pt>
                <c:pt idx="115">
                  <c:v>1.2299376859079338</c:v>
                </c:pt>
                <c:pt idx="116">
                  <c:v>1.2052043639481447</c:v>
                </c:pt>
                <c:pt idx="117">
                  <c:v>1.1386184338994925</c:v>
                </c:pt>
                <c:pt idx="118">
                  <c:v>1.0920184707527971</c:v>
                </c:pt>
                <c:pt idx="119">
                  <c:v>1.0457140589408676</c:v>
                </c:pt>
                <c:pt idx="120">
                  <c:v>1.0232524596337116</c:v>
                </c:pt>
                <c:pt idx="121">
                  <c:v>1.0289777052087781</c:v>
                </c:pt>
                <c:pt idx="122">
                  <c:v>1.0546130545568877</c:v>
                </c:pt>
                <c:pt idx="123">
                  <c:v>0.92941892571429274</c:v>
                </c:pt>
                <c:pt idx="124">
                  <c:v>0.98677173426624487</c:v>
                </c:pt>
                <c:pt idx="125">
                  <c:v>0.96707973414449711</c:v>
                </c:pt>
                <c:pt idx="126">
                  <c:v>1.0629578340845103</c:v>
                </c:pt>
                <c:pt idx="127">
                  <c:v>1.0934216851622351</c:v>
                </c:pt>
                <c:pt idx="128">
                  <c:v>1.0813473078041325</c:v>
                </c:pt>
                <c:pt idx="129">
                  <c:v>1.0877814178095424</c:v>
                </c:pt>
                <c:pt idx="130">
                  <c:v>1.1195857749617839</c:v>
                </c:pt>
                <c:pt idx="131">
                  <c:v>1.1048284036536553</c:v>
                </c:pt>
                <c:pt idx="132">
                  <c:v>1.1209028176145273</c:v>
                </c:pt>
                <c:pt idx="133">
                  <c:v>1.0899051114393981</c:v>
                </c:pt>
                <c:pt idx="134">
                  <c:v>1.1038037209559568</c:v>
                </c:pt>
                <c:pt idx="135">
                  <c:v>1.0406023401140732</c:v>
                </c:pt>
                <c:pt idx="136">
                  <c:v>1.0382226383687185</c:v>
                </c:pt>
                <c:pt idx="137">
                  <c:v>1.0644579892269184</c:v>
                </c:pt>
                <c:pt idx="138">
                  <c:v>1.0358298252528282</c:v>
                </c:pt>
                <c:pt idx="139">
                  <c:v>1.0806264869218056</c:v>
                </c:pt>
                <c:pt idx="140">
                  <c:v>1.0484418035504044</c:v>
                </c:pt>
                <c:pt idx="141">
                  <c:v>1.1146109842321732</c:v>
                </c:pt>
                <c:pt idx="142">
                  <c:v>1.1082266563749286</c:v>
                </c:pt>
                <c:pt idx="143">
                  <c:v>1.0863598306747482</c:v>
                </c:pt>
                <c:pt idx="144">
                  <c:v>1.0965624383741355</c:v>
                </c:pt>
                <c:pt idx="145">
                  <c:v>1.0809870469108873</c:v>
                </c:pt>
                <c:pt idx="146">
                  <c:v>1.0838608008665731</c:v>
                </c:pt>
                <c:pt idx="147">
                  <c:v>1.0881360887005513</c:v>
                </c:pt>
                <c:pt idx="148">
                  <c:v>1.086003705618382</c:v>
                </c:pt>
                <c:pt idx="149">
                  <c:v>0.96707973414449711</c:v>
                </c:pt>
                <c:pt idx="150">
                  <c:v>0.99913054128737111</c:v>
                </c:pt>
                <c:pt idx="151">
                  <c:v>1.0124153747624329</c:v>
                </c:pt>
                <c:pt idx="152">
                  <c:v>1.0236639181977936</c:v>
                </c:pt>
                <c:pt idx="153">
                  <c:v>1.0277572046905534</c:v>
                </c:pt>
                <c:pt idx="154">
                  <c:v>1.0445397603924109</c:v>
                </c:pt>
                <c:pt idx="155">
                  <c:v>1.0257153839013406</c:v>
                </c:pt>
                <c:pt idx="156">
                  <c:v>1.0244856676991669</c:v>
                </c:pt>
                <c:pt idx="157">
                  <c:v>1.003029470553618</c:v>
                </c:pt>
                <c:pt idx="158">
                  <c:v>0.99651167215417868</c:v>
                </c:pt>
                <c:pt idx="159">
                  <c:v>0.99825933842369874</c:v>
                </c:pt>
                <c:pt idx="160">
                  <c:v>0.9689496809813426</c:v>
                </c:pt>
                <c:pt idx="161">
                  <c:v>0.97081161087251777</c:v>
                </c:pt>
                <c:pt idx="162">
                  <c:v>0.99343623049761176</c:v>
                </c:pt>
                <c:pt idx="163">
                  <c:v>1.0166155475571774</c:v>
                </c:pt>
                <c:pt idx="164">
                  <c:v>1.0128372247051722</c:v>
                </c:pt>
                <c:pt idx="165">
                  <c:v>1.0086001717619175</c:v>
                </c:pt>
                <c:pt idx="166">
                  <c:v>0.97772360528884772</c:v>
                </c:pt>
                <c:pt idx="167">
                  <c:v>0.95904139232109353</c:v>
                </c:pt>
                <c:pt idx="168">
                  <c:v>0.93901977644866641</c:v>
                </c:pt>
                <c:pt idx="169">
                  <c:v>0.94497590841204793</c:v>
                </c:pt>
                <c:pt idx="170">
                  <c:v>0.93399316383124231</c:v>
                </c:pt>
                <c:pt idx="171">
                  <c:v>0.90363251608423767</c:v>
                </c:pt>
                <c:pt idx="172">
                  <c:v>0.88422876963260399</c:v>
                </c:pt>
                <c:pt idx="173">
                  <c:v>0.91115760873997664</c:v>
                </c:pt>
                <c:pt idx="174">
                  <c:v>0.91907809237607396</c:v>
                </c:pt>
                <c:pt idx="175">
                  <c:v>0.93247376467715326</c:v>
                </c:pt>
                <c:pt idx="176">
                  <c:v>0.93550726582471277</c:v>
                </c:pt>
                <c:pt idx="177">
                  <c:v>0.94694327069782547</c:v>
                </c:pt>
                <c:pt idx="178">
                  <c:v>0.97405090279287732</c:v>
                </c:pt>
                <c:pt idx="179">
                  <c:v>0.96801571399364172</c:v>
                </c:pt>
                <c:pt idx="180">
                  <c:v>0.98989456371877305</c:v>
                </c:pt>
                <c:pt idx="181">
                  <c:v>1.0199466816788423</c:v>
                </c:pt>
                <c:pt idx="182">
                  <c:v>1.0413926851582251</c:v>
                </c:pt>
                <c:pt idx="183">
                  <c:v>1.0637085593914173</c:v>
                </c:pt>
                <c:pt idx="184">
                  <c:v>1.064083435963596</c:v>
                </c:pt>
                <c:pt idx="185">
                  <c:v>1.0831441431430522</c:v>
                </c:pt>
                <c:pt idx="186">
                  <c:v>1.0916669575956846</c:v>
                </c:pt>
                <c:pt idx="187">
                  <c:v>1.0674428427763807</c:v>
                </c:pt>
                <c:pt idx="188">
                  <c:v>1.0718820073061255</c:v>
                </c:pt>
                <c:pt idx="189">
                  <c:v>1.082066934285113</c:v>
                </c:pt>
                <c:pt idx="190">
                  <c:v>1.0762762554042176</c:v>
                </c:pt>
                <c:pt idx="191">
                  <c:v>1.0421815945157662</c:v>
                </c:pt>
                <c:pt idx="192">
                  <c:v>1.0670708560453701</c:v>
                </c:pt>
                <c:pt idx="193">
                  <c:v>1.0737183503461227</c:v>
                </c:pt>
                <c:pt idx="194">
                  <c:v>1.0726174765452365</c:v>
                </c:pt>
                <c:pt idx="195">
                  <c:v>1.0799044676667207</c:v>
                </c:pt>
                <c:pt idx="196">
                  <c:v>1.0744507189545911</c:v>
                </c:pt>
                <c:pt idx="197">
                  <c:v>1.0916669575956846</c:v>
                </c:pt>
                <c:pt idx="198">
                  <c:v>1.1132746924643504</c:v>
                </c:pt>
                <c:pt idx="199">
                  <c:v>1.1041455505540081</c:v>
                </c:pt>
                <c:pt idx="200">
                  <c:v>1.1078880251827987</c:v>
                </c:pt>
                <c:pt idx="201">
                  <c:v>1.1065308538223813</c:v>
                </c:pt>
                <c:pt idx="202">
                  <c:v>1.1065308538223813</c:v>
                </c:pt>
                <c:pt idx="203">
                  <c:v>1.1082266563749286</c:v>
                </c:pt>
                <c:pt idx="204">
                  <c:v>1.1231980750319988</c:v>
                </c:pt>
                <c:pt idx="205">
                  <c:v>1.1293675957229856</c:v>
                </c:pt>
                <c:pt idx="206">
                  <c:v>1.1553360374650619</c:v>
                </c:pt>
                <c:pt idx="207">
                  <c:v>1.1348143703204601</c:v>
                </c:pt>
                <c:pt idx="208">
                  <c:v>1.1714339009430084</c:v>
                </c:pt>
                <c:pt idx="209">
                  <c:v>1.1763806922432705</c:v>
                </c:pt>
                <c:pt idx="210">
                  <c:v>1.1749315935284426</c:v>
                </c:pt>
                <c:pt idx="211">
                  <c:v>1.1661339703051092</c:v>
                </c:pt>
                <c:pt idx="212">
                  <c:v>1.190611797813605</c:v>
                </c:pt>
                <c:pt idx="213">
                  <c:v>1.2084413564385674</c:v>
                </c:pt>
                <c:pt idx="214">
                  <c:v>1.2214142378423387</c:v>
                </c:pt>
                <c:pt idx="215">
                  <c:v>1.2352758766870524</c:v>
                </c:pt>
                <c:pt idx="216">
                  <c:v>1.2395497208404731</c:v>
                </c:pt>
                <c:pt idx="217">
                  <c:v>1.2688119037397805</c:v>
                </c:pt>
                <c:pt idx="218">
                  <c:v>1.2375437381428744</c:v>
                </c:pt>
                <c:pt idx="219">
                  <c:v>1.2571984261393445</c:v>
                </c:pt>
                <c:pt idx="220">
                  <c:v>1.2732328340430457</c:v>
                </c:pt>
                <c:pt idx="221">
                  <c:v>1.2828486028346449</c:v>
                </c:pt>
                <c:pt idx="222">
                  <c:v>1.2655253352190738</c:v>
                </c:pt>
                <c:pt idx="223">
                  <c:v>1.2543063323312855</c:v>
                </c:pt>
                <c:pt idx="224">
                  <c:v>1.2214142378423387</c:v>
                </c:pt>
                <c:pt idx="225">
                  <c:v>1.1749315935284426</c:v>
                </c:pt>
                <c:pt idx="226">
                  <c:v>1.1714339009430084</c:v>
                </c:pt>
                <c:pt idx="227">
                  <c:v>1.1664301138432827</c:v>
                </c:pt>
                <c:pt idx="228">
                  <c:v>1.1846914308175989</c:v>
                </c:pt>
                <c:pt idx="229">
                  <c:v>1.1947917577219247</c:v>
                </c:pt>
                <c:pt idx="230">
                  <c:v>1.1883659260631483</c:v>
                </c:pt>
                <c:pt idx="231">
                  <c:v>1.1809855807867304</c:v>
                </c:pt>
                <c:pt idx="232">
                  <c:v>1.1637575239819558</c:v>
                </c:pt>
                <c:pt idx="233">
                  <c:v>1.1598678470925667</c:v>
                </c:pt>
                <c:pt idx="234">
                  <c:v>1.1821292140529984</c:v>
                </c:pt>
                <c:pt idx="235">
                  <c:v>1.1975562131535364</c:v>
                </c:pt>
                <c:pt idx="236">
                  <c:v>1.1852587652965851</c:v>
                </c:pt>
                <c:pt idx="237">
                  <c:v>1.1792644643390253</c:v>
                </c:pt>
                <c:pt idx="238">
                  <c:v>1.1883659260631483</c:v>
                </c:pt>
                <c:pt idx="239">
                  <c:v>1.1758016328482794</c:v>
                </c:pt>
                <c:pt idx="240">
                  <c:v>1.1846914308175989</c:v>
                </c:pt>
                <c:pt idx="241">
                  <c:v>1.1670217957902564</c:v>
                </c:pt>
                <c:pt idx="242">
                  <c:v>1.146128035678238</c:v>
                </c:pt>
                <c:pt idx="243">
                  <c:v>1.1784013415337553</c:v>
                </c:pt>
                <c:pt idx="244">
                  <c:v>1.1897709563468739</c:v>
                </c:pt>
                <c:pt idx="245">
                  <c:v>1.2224563366792467</c:v>
                </c:pt>
                <c:pt idx="246">
                  <c:v>1.2237554536572413</c:v>
                </c:pt>
                <c:pt idx="247">
                  <c:v>1.2000292665537702</c:v>
                </c:pt>
                <c:pt idx="248">
                  <c:v>1.203304916138483</c:v>
                </c:pt>
                <c:pt idx="249">
                  <c:v>1.1900514177592061</c:v>
                </c:pt>
                <c:pt idx="250">
                  <c:v>1.2185355052165279</c:v>
                </c:pt>
                <c:pt idx="251">
                  <c:v>1.1687920203141817</c:v>
                </c:pt>
                <c:pt idx="252">
                  <c:v>1.1818435879447726</c:v>
                </c:pt>
                <c:pt idx="253">
                  <c:v>1.182414652434554</c:v>
                </c:pt>
                <c:pt idx="254">
                  <c:v>1.1649473726218416</c:v>
                </c:pt>
                <c:pt idx="255">
                  <c:v>1.1778249718646818</c:v>
                </c:pt>
                <c:pt idx="256">
                  <c:v>1.1684974835230326</c:v>
                </c:pt>
                <c:pt idx="257">
                  <c:v>1.1519823954574739</c:v>
                </c:pt>
                <c:pt idx="258">
                  <c:v>1.1510632533537501</c:v>
                </c:pt>
                <c:pt idx="259">
                  <c:v>1.1772478362556233</c:v>
                </c:pt>
                <c:pt idx="260">
                  <c:v>1.182414652434554</c:v>
                </c:pt>
                <c:pt idx="261">
                  <c:v>1.1925674533365456</c:v>
                </c:pt>
                <c:pt idx="262">
                  <c:v>1.2052043639481447</c:v>
                </c:pt>
                <c:pt idx="263">
                  <c:v>1.2057455409426621</c:v>
                </c:pt>
                <c:pt idx="264">
                  <c:v>1.2242740142942576</c:v>
                </c:pt>
                <c:pt idx="265">
                  <c:v>1.2317243833285165</c:v>
                </c:pt>
                <c:pt idx="266">
                  <c:v>1.236033147117636</c:v>
                </c:pt>
                <c:pt idx="267">
                  <c:v>1.2377949932739225</c:v>
                </c:pt>
                <c:pt idx="268">
                  <c:v>1.2569581525609319</c:v>
                </c:pt>
                <c:pt idx="269">
                  <c:v>1.2736955879300922</c:v>
                </c:pt>
                <c:pt idx="270">
                  <c:v>1.2477278329097232</c:v>
                </c:pt>
                <c:pt idx="271">
                  <c:v>1.2513948500401042</c:v>
                </c:pt>
                <c:pt idx="272">
                  <c:v>1.2652896258608302</c:v>
                </c:pt>
                <c:pt idx="273">
                  <c:v>1.2889196056617265</c:v>
                </c:pt>
                <c:pt idx="274">
                  <c:v>1.2907022432878543</c:v>
                </c:pt>
                <c:pt idx="275">
                  <c:v>1.290257269394518</c:v>
                </c:pt>
                <c:pt idx="276">
                  <c:v>1.3098430047160705</c:v>
                </c:pt>
                <c:pt idx="277">
                  <c:v>1.3356584522893016</c:v>
                </c:pt>
                <c:pt idx="278">
                  <c:v>1.3384564936046048</c:v>
                </c:pt>
                <c:pt idx="279">
                  <c:v>1.3304137733491908</c:v>
                </c:pt>
                <c:pt idx="280">
                  <c:v>1.3508292735829677</c:v>
                </c:pt>
                <c:pt idx="281">
                  <c:v>1.3328422669943516</c:v>
                </c:pt>
                <c:pt idx="282">
                  <c:v>1.321391278311689</c:v>
                </c:pt>
                <c:pt idx="283">
                  <c:v>1.3502480183341627</c:v>
                </c:pt>
                <c:pt idx="284">
                  <c:v>1.3669829759778509</c:v>
                </c:pt>
                <c:pt idx="285">
                  <c:v>1.3666097103924297</c:v>
                </c:pt>
                <c:pt idx="286">
                  <c:v>1.3605934135652489</c:v>
                </c:pt>
                <c:pt idx="287">
                  <c:v>1.3594560201209867</c:v>
                </c:pt>
                <c:pt idx="288">
                  <c:v>1.3760291817281802</c:v>
                </c:pt>
                <c:pt idx="289">
                  <c:v>1.3827372657613304</c:v>
                </c:pt>
                <c:pt idx="290">
                  <c:v>1.3666097103924297</c:v>
                </c:pt>
                <c:pt idx="291">
                  <c:v>1.3868555291847244</c:v>
                </c:pt>
                <c:pt idx="292">
                  <c:v>1.3677285460869766</c:v>
                </c:pt>
                <c:pt idx="293">
                  <c:v>1.3776704393343231</c:v>
                </c:pt>
                <c:pt idx="294">
                  <c:v>1.3972445810103864</c:v>
                </c:pt>
                <c:pt idx="295">
                  <c:v>1.4048337166199381</c:v>
                </c:pt>
                <c:pt idx="296">
                  <c:v>1.3984608496082234</c:v>
                </c:pt>
                <c:pt idx="297">
                  <c:v>1.3898745583909855</c:v>
                </c:pt>
                <c:pt idx="298">
                  <c:v>1.3895204658463773</c:v>
                </c:pt>
                <c:pt idx="299">
                  <c:v>1.4092566520389096</c:v>
                </c:pt>
                <c:pt idx="300">
                  <c:v>1.4243915544102774</c:v>
                </c:pt>
                <c:pt idx="301">
                  <c:v>1.4212747912103465</c:v>
                </c:pt>
                <c:pt idx="302">
                  <c:v>1.4132997640812519</c:v>
                </c:pt>
                <c:pt idx="303">
                  <c:v>1.4029488293444048</c:v>
                </c:pt>
                <c:pt idx="304">
                  <c:v>1.3912880485952974</c:v>
                </c:pt>
                <c:pt idx="305">
                  <c:v>1.3898745583909855</c:v>
                </c:pt>
                <c:pt idx="306">
                  <c:v>1.3827372657613304</c:v>
                </c:pt>
                <c:pt idx="307">
                  <c:v>1.3935752032695876</c:v>
                </c:pt>
                <c:pt idx="308">
                  <c:v>1.3677285460869766</c:v>
                </c:pt>
                <c:pt idx="309">
                  <c:v>1.368286884902131</c:v>
                </c:pt>
                <c:pt idx="310">
                  <c:v>1.3898745583909855</c:v>
                </c:pt>
                <c:pt idx="311">
                  <c:v>1.3937506403480804</c:v>
                </c:pt>
                <c:pt idx="312">
                  <c:v>1.394626764272209</c:v>
                </c:pt>
                <c:pt idx="313">
                  <c:v>1.4163075870598825</c:v>
                </c:pt>
                <c:pt idx="314">
                  <c:v>1.4174716932032929</c:v>
                </c:pt>
                <c:pt idx="315">
                  <c:v>1.4303975913869669</c:v>
                </c:pt>
                <c:pt idx="316">
                  <c:v>1.4511721575125398</c:v>
                </c:pt>
                <c:pt idx="317">
                  <c:v>1.4652340949880143</c:v>
                </c:pt>
                <c:pt idx="318">
                  <c:v>1.4655315569735499</c:v>
                </c:pt>
                <c:pt idx="319">
                  <c:v>1.4896772916636984</c:v>
                </c:pt>
                <c:pt idx="320">
                  <c:v>1.4746532533620627</c:v>
                </c:pt>
                <c:pt idx="321">
                  <c:v>1.5093369580176441</c:v>
                </c:pt>
                <c:pt idx="322">
                  <c:v>1.5007851729174559</c:v>
                </c:pt>
                <c:pt idx="323">
                  <c:v>1.5345337560051155</c:v>
                </c:pt>
                <c:pt idx="324">
                  <c:v>1.5560611590095326</c:v>
                </c:pt>
                <c:pt idx="325">
                  <c:v>1.5638369186645449</c:v>
                </c:pt>
                <c:pt idx="326">
                  <c:v>1.5653755027140737</c:v>
                </c:pt>
                <c:pt idx="327">
                  <c:v>1.5632437011403981</c:v>
                </c:pt>
                <c:pt idx="328">
                  <c:v>1.5793262037552551</c:v>
                </c:pt>
                <c:pt idx="329">
                  <c:v>1.5787537844264345</c:v>
                </c:pt>
                <c:pt idx="330">
                  <c:v>1.6131015169669127</c:v>
                </c:pt>
                <c:pt idx="331">
                  <c:v>1.6386888866901235</c:v>
                </c:pt>
                <c:pt idx="332">
                  <c:v>1.6352826379982119</c:v>
                </c:pt>
                <c:pt idx="333">
                  <c:v>1.6401831919213401</c:v>
                </c:pt>
                <c:pt idx="334">
                  <c:v>1.6267508536833932</c:v>
                </c:pt>
                <c:pt idx="335">
                  <c:v>1.6581068355063928</c:v>
                </c:pt>
                <c:pt idx="336">
                  <c:v>1.6578204560156971</c:v>
                </c:pt>
                <c:pt idx="337">
                  <c:v>1.6416723732246865</c:v>
                </c:pt>
                <c:pt idx="338">
                  <c:v>1.6564815157904986</c:v>
                </c:pt>
                <c:pt idx="339">
                  <c:v>1.6855626111582298</c:v>
                </c:pt>
                <c:pt idx="340">
                  <c:v>1.6846658640258609</c:v>
                </c:pt>
                <c:pt idx="341">
                  <c:v>1.6551384348113822</c:v>
                </c:pt>
                <c:pt idx="342">
                  <c:v>1.671820560183249</c:v>
                </c:pt>
                <c:pt idx="343">
                  <c:v>1.6936390261615482</c:v>
                </c:pt>
                <c:pt idx="344">
                  <c:v>1.6767850304192053</c:v>
                </c:pt>
                <c:pt idx="345">
                  <c:v>1.6565772913961141</c:v>
                </c:pt>
                <c:pt idx="346">
                  <c:v>1.6587743208443568</c:v>
                </c:pt>
                <c:pt idx="347">
                  <c:v>1.653983907374069</c:v>
                </c:pt>
                <c:pt idx="348">
                  <c:v>1.6690378008851559</c:v>
                </c:pt>
                <c:pt idx="349">
                  <c:v>1.6505017948783669</c:v>
                </c:pt>
                <c:pt idx="350">
                  <c:v>1.6360865151030726</c:v>
                </c:pt>
                <c:pt idx="351">
                  <c:v>1.6445370577784073</c:v>
                </c:pt>
                <c:pt idx="352">
                  <c:v>1.6602961602707298</c:v>
                </c:pt>
                <c:pt idx="353">
                  <c:v>1.6760531246518715</c:v>
                </c:pt>
                <c:pt idx="354">
                  <c:v>1.6755033847279566</c:v>
                </c:pt>
                <c:pt idx="355">
                  <c:v>1.6804261708581454</c:v>
                </c:pt>
                <c:pt idx="356">
                  <c:v>1.6553305580093409</c:v>
                </c:pt>
                <c:pt idx="357">
                  <c:v>1.627570664180543</c:v>
                </c:pt>
                <c:pt idx="358">
                  <c:v>1.6134189450345731</c:v>
                </c:pt>
                <c:pt idx="359">
                  <c:v>1.6203442997544932</c:v>
                </c:pt>
                <c:pt idx="360">
                  <c:v>1.6019514041335217</c:v>
                </c:pt>
                <c:pt idx="361">
                  <c:v>1.6201360549737576</c:v>
                </c:pt>
                <c:pt idx="362">
                  <c:v>1.6110857334148727</c:v>
                </c:pt>
                <c:pt idx="363">
                  <c:v>1.6242820958356683</c:v>
                </c:pt>
                <c:pt idx="364">
                  <c:v>1.6378898165807905</c:v>
                </c:pt>
                <c:pt idx="365">
                  <c:v>1.6443400988263226</c:v>
                </c:pt>
                <c:pt idx="366">
                  <c:v>1.6555225962534177</c:v>
                </c:pt>
                <c:pt idx="367">
                  <c:v>1.6738499773429492</c:v>
                </c:pt>
                <c:pt idx="368">
                  <c:v>1.6789733759197651</c:v>
                </c:pt>
                <c:pt idx="369">
                  <c:v>1.6994908452722044</c:v>
                </c:pt>
                <c:pt idx="370">
                  <c:v>1.7103712642607627</c:v>
                </c:pt>
                <c:pt idx="371">
                  <c:v>1.7199938263676038</c:v>
                </c:pt>
                <c:pt idx="372">
                  <c:v>1.7420177471401384</c:v>
                </c:pt>
                <c:pt idx="373">
                  <c:v>1.7439015504851789</c:v>
                </c:pt>
                <c:pt idx="374">
                  <c:v>1.7435881501599038</c:v>
                </c:pt>
                <c:pt idx="375">
                  <c:v>1.7438232216037504</c:v>
                </c:pt>
                <c:pt idx="376">
                  <c:v>1.7603470785299065</c:v>
                </c:pt>
                <c:pt idx="377">
                  <c:v>1.7684901051712452</c:v>
                </c:pt>
                <c:pt idx="378">
                  <c:v>1.7669330938372838</c:v>
                </c:pt>
                <c:pt idx="379">
                  <c:v>1.7818271529324279</c:v>
                </c:pt>
                <c:pt idx="380">
                  <c:v>1.7752462597402365</c:v>
                </c:pt>
                <c:pt idx="381">
                  <c:v>1.7549595877217099</c:v>
                </c:pt>
                <c:pt idx="382">
                  <c:v>1.7598188773748262</c:v>
                </c:pt>
                <c:pt idx="383">
                  <c:v>1.7655195430979524</c:v>
                </c:pt>
                <c:pt idx="384">
                  <c:v>1.7773543130842089</c:v>
                </c:pt>
                <c:pt idx="385">
                  <c:v>1.7451528950769004</c:v>
                </c:pt>
                <c:pt idx="386">
                  <c:v>1.7491176623563223</c:v>
                </c:pt>
                <c:pt idx="387">
                  <c:v>1.7430391548049331</c:v>
                </c:pt>
                <c:pt idx="388">
                  <c:v>1.7353593330017107</c:v>
                </c:pt>
                <c:pt idx="389">
                  <c:v>1.7468676278504294</c:v>
                </c:pt>
                <c:pt idx="390">
                  <c:v>1.7552648914122468</c:v>
                </c:pt>
                <c:pt idx="391">
                  <c:v>1.7443712273318606</c:v>
                </c:pt>
                <c:pt idx="392">
                  <c:v>1.7555699806287999</c:v>
                </c:pt>
                <c:pt idx="393">
                  <c:v>1.7285161047597668</c:v>
                </c:pt>
                <c:pt idx="394">
                  <c:v>1.7274599208579089</c:v>
                </c:pt>
                <c:pt idx="395">
                  <c:v>1.7446058754142388</c:v>
                </c:pt>
                <c:pt idx="396">
                  <c:v>1.7642508754387733</c:v>
                </c:pt>
                <c:pt idx="397">
                  <c:v>1.7908479039654319</c:v>
                </c:pt>
                <c:pt idx="398">
                  <c:v>1.8023631743095474</c:v>
                </c:pt>
                <c:pt idx="399">
                  <c:v>1.8133140589458348</c:v>
                </c:pt>
                <c:pt idx="400">
                  <c:v>1.8149796837607568</c:v>
                </c:pt>
                <c:pt idx="401">
                  <c:v>1.8232133132826676</c:v>
                </c:pt>
                <c:pt idx="402">
                  <c:v>1.8105013477665297</c:v>
                </c:pt>
                <c:pt idx="403">
                  <c:v>1.8245163280072092</c:v>
                </c:pt>
                <c:pt idx="404">
                  <c:v>1.8329557506045984</c:v>
                </c:pt>
                <c:pt idx="405">
                  <c:v>1.8243211248507714</c:v>
                </c:pt>
                <c:pt idx="406">
                  <c:v>1.8364507137201547</c:v>
                </c:pt>
                <c:pt idx="407">
                  <c:v>1.853211334503317</c:v>
                </c:pt>
                <c:pt idx="408">
                  <c:v>1.854609638095795</c:v>
                </c:pt>
                <c:pt idx="409">
                  <c:v>1.8378408616555226</c:v>
                </c:pt>
                <c:pt idx="410">
                  <c:v>1.844849800806639</c:v>
                </c:pt>
                <c:pt idx="411">
                  <c:v>1.8422971343280652</c:v>
                </c:pt>
                <c:pt idx="412">
                  <c:v>1.8145139523682381</c:v>
                </c:pt>
                <c:pt idx="413">
                  <c:v>1.7754648093457392</c:v>
                </c:pt>
                <c:pt idx="414">
                  <c:v>1.738384123512156</c:v>
                </c:pt>
                <c:pt idx="415">
                  <c:v>1.7651467901080253</c:v>
                </c:pt>
                <c:pt idx="416">
                  <c:v>1.7717344253867693</c:v>
                </c:pt>
                <c:pt idx="417">
                  <c:v>1.7502769151539928</c:v>
                </c:pt>
                <c:pt idx="418">
                  <c:v>1.7522021531765211</c:v>
                </c:pt>
                <c:pt idx="419">
                  <c:v>1.7942091163464964</c:v>
                </c:pt>
                <c:pt idx="420">
                  <c:v>1.8000293592441343</c:v>
                </c:pt>
                <c:pt idx="421">
                  <c:v>1.8208579894396999</c:v>
                </c:pt>
                <c:pt idx="422">
                  <c:v>1.8081434257614912</c:v>
                </c:pt>
                <c:pt idx="423">
                  <c:v>1.8232785569516707</c:v>
                </c:pt>
                <c:pt idx="424">
                  <c:v>1.8438554226231612</c:v>
                </c:pt>
                <c:pt idx="425">
                  <c:v>1.8500332576897689</c:v>
                </c:pt>
                <c:pt idx="426">
                  <c:v>1.8411716944995322</c:v>
                </c:pt>
                <c:pt idx="427">
                  <c:v>1.8396665568824333</c:v>
                </c:pt>
                <c:pt idx="428">
                  <c:v>1.8603380065709938</c:v>
                </c:pt>
                <c:pt idx="429">
                  <c:v>1.8555191556678001</c:v>
                </c:pt>
                <c:pt idx="430">
                  <c:v>1.8692904042093985</c:v>
                </c:pt>
                <c:pt idx="431">
                  <c:v>1.8646890341368512</c:v>
                </c:pt>
                <c:pt idx="432">
                  <c:v>1.875177059814704</c:v>
                </c:pt>
                <c:pt idx="433">
                  <c:v>1.8867162741164782</c:v>
                </c:pt>
                <c:pt idx="434">
                  <c:v>1.890979596989689</c:v>
                </c:pt>
                <c:pt idx="435">
                  <c:v>1.8975171294005253</c:v>
                </c:pt>
                <c:pt idx="436">
                  <c:v>1.900148560719344</c:v>
                </c:pt>
                <c:pt idx="437">
                  <c:v>1.9050939683278714</c:v>
                </c:pt>
                <c:pt idx="438">
                  <c:v>1.912168896059627</c:v>
                </c:pt>
                <c:pt idx="439">
                  <c:v>1.9200189160289149</c:v>
                </c:pt>
                <c:pt idx="440">
                  <c:v>1.9129125511760969</c:v>
                </c:pt>
                <c:pt idx="441">
                  <c:v>1.9252089214120036</c:v>
                </c:pt>
                <c:pt idx="442">
                  <c:v>1.928703027430597</c:v>
                </c:pt>
                <c:pt idx="443">
                  <c:v>1.9264453478183894</c:v>
                </c:pt>
                <c:pt idx="444">
                  <c:v>1.9281397068751198</c:v>
                </c:pt>
                <c:pt idx="445">
                  <c:v>1.942305752895894</c:v>
                </c:pt>
                <c:pt idx="446">
                  <c:v>1.9416604783883924</c:v>
                </c:pt>
                <c:pt idx="447">
                  <c:v>1.9353056902899251</c:v>
                </c:pt>
                <c:pt idx="448">
                  <c:v>1.9499264436679122</c:v>
                </c:pt>
                <c:pt idx="449">
                  <c:v>1.9465505105698553</c:v>
                </c:pt>
                <c:pt idx="450">
                  <c:v>1.9248992640142835</c:v>
                </c:pt>
                <c:pt idx="451">
                  <c:v>1.9306943876645353</c:v>
                </c:pt>
                <c:pt idx="452">
                  <c:v>1.9403670459856652</c:v>
                </c:pt>
                <c:pt idx="453">
                  <c:v>1.9540494467635945</c:v>
                </c:pt>
                <c:pt idx="454">
                  <c:v>1.9657659641826861</c:v>
                </c:pt>
                <c:pt idx="455">
                  <c:v>1.9619428831413872</c:v>
                </c:pt>
                <c:pt idx="456">
                  <c:v>1.9658129530366031</c:v>
                </c:pt>
                <c:pt idx="457">
                  <c:v>1.9679222067305173</c:v>
                </c:pt>
                <c:pt idx="458">
                  <c:v>1.9600900679049196</c:v>
                </c:pt>
                <c:pt idx="459">
                  <c:v>1.9505108929859967</c:v>
                </c:pt>
                <c:pt idx="460">
                  <c:v>1.9593276459721711</c:v>
                </c:pt>
                <c:pt idx="461">
                  <c:v>1.9351544472161684</c:v>
                </c:pt>
                <c:pt idx="462">
                  <c:v>1.9280884596649708</c:v>
                </c:pt>
                <c:pt idx="463">
                  <c:v>1.9222062774390163</c:v>
                </c:pt>
                <c:pt idx="464">
                  <c:v>1.887054378050957</c:v>
                </c:pt>
                <c:pt idx="465">
                  <c:v>1.8840019247687871</c:v>
                </c:pt>
                <c:pt idx="466">
                  <c:v>1.9041743682841634</c:v>
                </c:pt>
                <c:pt idx="467">
                  <c:v>1.9055260484350485</c:v>
                </c:pt>
                <c:pt idx="468">
                  <c:v>1.9048777669634047</c:v>
                </c:pt>
                <c:pt idx="469">
                  <c:v>1.9375680386003828</c:v>
                </c:pt>
                <c:pt idx="470">
                  <c:v>1.938419645793193</c:v>
                </c:pt>
                <c:pt idx="471">
                  <c:v>1.9552065375419418</c:v>
                </c:pt>
                <c:pt idx="472">
                  <c:v>1.9731740526829722</c:v>
                </c:pt>
                <c:pt idx="473">
                  <c:v>1.9497802083620006</c:v>
                </c:pt>
                <c:pt idx="474">
                  <c:v>1.9573198968553409</c:v>
                </c:pt>
                <c:pt idx="475">
                  <c:v>1.9765792186401099</c:v>
                </c:pt>
                <c:pt idx="476">
                  <c:v>1.9714614050245867</c:v>
                </c:pt>
                <c:pt idx="477">
                  <c:v>1.9854713832895876</c:v>
                </c:pt>
                <c:pt idx="478">
                  <c:v>1.9698816437464999</c:v>
                </c:pt>
                <c:pt idx="479">
                  <c:v>1.9731278535996986</c:v>
                </c:pt>
                <c:pt idx="480">
                  <c:v>1.9843922785242656</c:v>
                </c:pt>
                <c:pt idx="481">
                  <c:v>1.9649192942866427</c:v>
                </c:pt>
                <c:pt idx="482">
                  <c:v>1.9511431601075526</c:v>
                </c:pt>
                <c:pt idx="483">
                  <c:v>1.9552065375419418</c:v>
                </c:pt>
                <c:pt idx="484">
                  <c:v>1.9888264070452757</c:v>
                </c:pt>
                <c:pt idx="485">
                  <c:v>1.9942291408176984</c:v>
                </c:pt>
                <c:pt idx="486">
                  <c:v>1.9981721219394406</c:v>
                </c:pt>
                <c:pt idx="487">
                  <c:v>1.9900723346921529</c:v>
                </c:pt>
                <c:pt idx="488">
                  <c:v>1.995020606124758</c:v>
                </c:pt>
                <c:pt idx="489">
                  <c:v>2.0114435620220745</c:v>
                </c:pt>
                <c:pt idx="490">
                  <c:v>2.0145625381276102</c:v>
                </c:pt>
                <c:pt idx="491">
                  <c:v>2.0349090733677482</c:v>
                </c:pt>
                <c:pt idx="492">
                  <c:v>2.0164483182590374</c:v>
                </c:pt>
                <c:pt idx="493">
                  <c:v>2.01287938717129</c:v>
                </c:pt>
                <c:pt idx="494">
                  <c:v>1.9918017988446441</c:v>
                </c:pt>
                <c:pt idx="495">
                  <c:v>2.0065088277752898</c:v>
                </c:pt>
                <c:pt idx="496">
                  <c:v>2.0157368744774504</c:v>
                </c:pt>
                <c:pt idx="497">
                  <c:v>2.0147724740730637</c:v>
                </c:pt>
                <c:pt idx="498">
                  <c:v>1.9899390132845356</c:v>
                </c:pt>
                <c:pt idx="499">
                  <c:v>1.9629845843169971</c:v>
                </c:pt>
                <c:pt idx="500">
                  <c:v>1.9800488450649567</c:v>
                </c:pt>
                <c:pt idx="501">
                  <c:v>1.9690429673058132</c:v>
                </c:pt>
                <c:pt idx="502">
                  <c:v>1.9873086737311825</c:v>
                </c:pt>
                <c:pt idx="503">
                  <c:v>1.9722491359625958</c:v>
                </c:pt>
                <c:pt idx="504">
                  <c:v>1.9640709705579555</c:v>
                </c:pt>
                <c:pt idx="505">
                  <c:v>1.9295211006311039</c:v>
                </c:pt>
                <c:pt idx="506">
                  <c:v>1.9518230353159121</c:v>
                </c:pt>
                <c:pt idx="507">
                  <c:v>1.9524533964230333</c:v>
                </c:pt>
                <c:pt idx="508">
                  <c:v>1.91126417099837</c:v>
                </c:pt>
                <c:pt idx="509">
                  <c:v>1.8839451950342798</c:v>
                </c:pt>
                <c:pt idx="510">
                  <c:v>1.8616538702139109</c:v>
                </c:pt>
                <c:pt idx="511">
                  <c:v>1.8923729073984363</c:v>
                </c:pt>
                <c:pt idx="512">
                  <c:v>1.91126417099837</c:v>
                </c:pt>
                <c:pt idx="513">
                  <c:v>1.9258275746247424</c:v>
                </c:pt>
                <c:pt idx="514">
                  <c:v>1.9203842421783575</c:v>
                </c:pt>
                <c:pt idx="515">
                  <c:v>1.9405164849325673</c:v>
                </c:pt>
                <c:pt idx="516">
                  <c:v>1.9644953395550926</c:v>
                </c:pt>
                <c:pt idx="517">
                  <c:v>1.9817280253616163</c:v>
                </c:pt>
                <c:pt idx="518">
                  <c:v>1.9856509736909491</c:v>
                </c:pt>
                <c:pt idx="519">
                  <c:v>2.0013442304116014</c:v>
                </c:pt>
                <c:pt idx="520">
                  <c:v>2.0168244936674879</c:v>
                </c:pt>
                <c:pt idx="521">
                  <c:v>1.9983901303180476</c:v>
                </c:pt>
                <c:pt idx="522">
                  <c:v>1.9943171526696368</c:v>
                </c:pt>
                <c:pt idx="523">
                  <c:v>1.9803670261847752</c:v>
                </c:pt>
                <c:pt idx="524">
                  <c:v>1.995766779049974</c:v>
                </c:pt>
                <c:pt idx="525">
                  <c:v>1.9927302039541428</c:v>
                </c:pt>
                <c:pt idx="526">
                  <c:v>1.9741891911181673</c:v>
                </c:pt>
                <c:pt idx="527">
                  <c:v>1.9730816496013677</c:v>
                </c:pt>
                <c:pt idx="528">
                  <c:v>2.0089832038154718</c:v>
                </c:pt>
                <c:pt idx="529">
                  <c:v>2.0167827124868407</c:v>
                </c:pt>
                <c:pt idx="530">
                  <c:v>2.0276349657775441</c:v>
                </c:pt>
                <c:pt idx="531">
                  <c:v>2.030194785356751</c:v>
                </c:pt>
                <c:pt idx="532">
                  <c:v>2.0320947130529023</c:v>
                </c:pt>
                <c:pt idx="533">
                  <c:v>2.03953308766939</c:v>
                </c:pt>
                <c:pt idx="534">
                  <c:v>2.0299516420368406</c:v>
                </c:pt>
                <c:pt idx="535">
                  <c:v>2.030963842378275</c:v>
                </c:pt>
                <c:pt idx="536">
                  <c:v>2.0456749667691052</c:v>
                </c:pt>
                <c:pt idx="537">
                  <c:v>2.0435587469147327</c:v>
                </c:pt>
                <c:pt idx="538">
                  <c:v>2.0475863570743504</c:v>
                </c:pt>
                <c:pt idx="539">
                  <c:v>2.066959197867122</c:v>
                </c:pt>
                <c:pt idx="540">
                  <c:v>2.0720659914147457</c:v>
                </c:pt>
                <c:pt idx="541">
                  <c:v>2.0645702922440257</c:v>
                </c:pt>
                <c:pt idx="542">
                  <c:v>2.0479754052790859</c:v>
                </c:pt>
                <c:pt idx="543">
                  <c:v>2.0473527607539341</c:v>
                </c:pt>
                <c:pt idx="544">
                  <c:v>2.0292619958041751</c:v>
                </c:pt>
                <c:pt idx="545">
                  <c:v>2.0209824429184193</c:v>
                </c:pt>
                <c:pt idx="546">
                  <c:v>2.0181177205910004</c:v>
                </c:pt>
                <c:pt idx="547">
                  <c:v>2.0343075295965631</c:v>
                </c:pt>
                <c:pt idx="548">
                  <c:v>2.0180760636457951</c:v>
                </c:pt>
                <c:pt idx="549">
                  <c:v>2.0351494577734628</c:v>
                </c:pt>
                <c:pt idx="550">
                  <c:v>2.0345883537136245</c:v>
                </c:pt>
                <c:pt idx="551">
                  <c:v>1.9820902392957931</c:v>
                </c:pt>
                <c:pt idx="552">
                  <c:v>1.9892272737305368</c:v>
                </c:pt>
                <c:pt idx="553">
                  <c:v>1.9848422314052758</c:v>
                </c:pt>
                <c:pt idx="554">
                  <c:v>1.9832653525665453</c:v>
                </c:pt>
                <c:pt idx="555">
                  <c:v>1.973035440686933</c:v>
                </c:pt>
                <c:pt idx="556">
                  <c:v>1.9557358422776658</c:v>
                </c:pt>
                <c:pt idx="557">
                  <c:v>1.9409147375802855</c:v>
                </c:pt>
                <c:pt idx="558">
                  <c:v>1.9344984512435677</c:v>
                </c:pt>
                <c:pt idx="559">
                  <c:v>1.8993279498776541</c:v>
                </c:pt>
                <c:pt idx="560">
                  <c:v>1.8582363354295131</c:v>
                </c:pt>
                <c:pt idx="561">
                  <c:v>1.8030472104911286</c:v>
                </c:pt>
                <c:pt idx="562">
                  <c:v>1.8686444383948257</c:v>
                </c:pt>
                <c:pt idx="563">
                  <c:v>1.8449118739121406</c:v>
                </c:pt>
                <c:pt idx="564">
                  <c:v>1.8360708089151418</c:v>
                </c:pt>
                <c:pt idx="565">
                  <c:v>1.8863779067585722</c:v>
                </c:pt>
                <c:pt idx="566">
                  <c:v>1.9116369331294423</c:v>
                </c:pt>
                <c:pt idx="567">
                  <c:v>1.9209577059554492</c:v>
                </c:pt>
                <c:pt idx="568">
                  <c:v>1.9410142437055697</c:v>
                </c:pt>
                <c:pt idx="569">
                  <c:v>1.9597566729909952</c:v>
                </c:pt>
                <c:pt idx="570">
                  <c:v>1.9785913268200748</c:v>
                </c:pt>
                <c:pt idx="571">
                  <c:v>1.9481683617271317</c:v>
                </c:pt>
                <c:pt idx="572">
                  <c:v>1.9389198122447717</c:v>
                </c:pt>
                <c:pt idx="573">
                  <c:v>1.9236066430174592</c:v>
                </c:pt>
                <c:pt idx="574">
                  <c:v>1.949585151326652</c:v>
                </c:pt>
                <c:pt idx="575">
                  <c:v>1.9601852766046108</c:v>
                </c:pt>
                <c:pt idx="576">
                  <c:v>1.9551583869257936</c:v>
                </c:pt>
                <c:pt idx="577">
                  <c:v>2.0037189638231148</c:v>
                </c:pt>
                <c:pt idx="578">
                  <c:v>1.9987387162558177</c:v>
                </c:pt>
                <c:pt idx="579">
                  <c:v>2.0118663565277242</c:v>
                </c:pt>
                <c:pt idx="580">
                  <c:v>2.0070646563783319</c:v>
                </c:pt>
                <c:pt idx="581">
                  <c:v>2.0007810273534954</c:v>
                </c:pt>
                <c:pt idx="582">
                  <c:v>2.0182010224962914</c:v>
                </c:pt>
                <c:pt idx="583">
                  <c:v>2.0146885118723374</c:v>
                </c:pt>
                <c:pt idx="584">
                  <c:v>2.0124575782007734</c:v>
                </c:pt>
                <c:pt idx="585">
                  <c:v>2.0221808394136653</c:v>
                </c:pt>
                <c:pt idx="586">
                  <c:v>2.0124153747624329</c:v>
                </c:pt>
                <c:pt idx="587">
                  <c:v>2.0090257420869104</c:v>
                </c:pt>
                <c:pt idx="588">
                  <c:v>2.031246836232675</c:v>
                </c:pt>
                <c:pt idx="589">
                  <c:v>2.0087278866523848</c:v>
                </c:pt>
                <c:pt idx="590">
                  <c:v>1.9992175655301037</c:v>
                </c:pt>
                <c:pt idx="591">
                  <c:v>1.993083360698062</c:v>
                </c:pt>
                <c:pt idx="592">
                  <c:v>1.9931716050307648</c:v>
                </c:pt>
                <c:pt idx="593">
                  <c:v>1.9828137621318624</c:v>
                </c:pt>
                <c:pt idx="594">
                  <c:v>2.0020796263931211</c:v>
                </c:pt>
                <c:pt idx="595">
                  <c:v>1.994976673649691</c:v>
                </c:pt>
                <c:pt idx="596">
                  <c:v>1.9857407410500745</c:v>
                </c:pt>
                <c:pt idx="597">
                  <c:v>1.9846623061901065</c:v>
                </c:pt>
                <c:pt idx="598">
                  <c:v>1.9653898702151225</c:v>
                </c:pt>
                <c:pt idx="599">
                  <c:v>1.976945750559242</c:v>
                </c:pt>
                <c:pt idx="600">
                  <c:v>1.9781805169374138</c:v>
                </c:pt>
                <c:pt idx="601">
                  <c:v>1.9506082247842309</c:v>
                </c:pt>
                <c:pt idx="602">
                  <c:v>1.9397188823541047</c:v>
                </c:pt>
                <c:pt idx="603">
                  <c:v>1.9504135393693811</c:v>
                </c:pt>
                <c:pt idx="604">
                  <c:v>1.9860099318532611</c:v>
                </c:pt>
                <c:pt idx="605">
                  <c:v>1.987844950171298</c:v>
                </c:pt>
                <c:pt idx="606">
                  <c:v>1.9801397777457546</c:v>
                </c:pt>
                <c:pt idx="607">
                  <c:v>2.0029432068763251</c:v>
                </c:pt>
                <c:pt idx="608">
                  <c:v>2.0140582774243359</c:v>
                </c:pt>
                <c:pt idx="609">
                  <c:v>2.0108933131043805</c:v>
                </c:pt>
                <c:pt idx="610">
                  <c:v>1.9691828592322616</c:v>
                </c:pt>
                <c:pt idx="611">
                  <c:v>1.9763499790032735</c:v>
                </c:pt>
                <c:pt idx="612">
                  <c:v>1.982768577251012</c:v>
                </c:pt>
                <c:pt idx="613">
                  <c:v>1.9996958874108393</c:v>
                </c:pt>
                <c:pt idx="614">
                  <c:v>1.9835360816029923</c:v>
                </c:pt>
                <c:pt idx="615">
                  <c:v>2.0068509603242721</c:v>
                </c:pt>
                <c:pt idx="616">
                  <c:v>2.0075770983043388</c:v>
                </c:pt>
                <c:pt idx="617">
                  <c:v>1.9959859979137993</c:v>
                </c:pt>
                <c:pt idx="618">
                  <c:v>2.0124575782007734</c:v>
                </c:pt>
                <c:pt idx="619">
                  <c:v>2.0162391910426387</c:v>
                </c:pt>
                <c:pt idx="620">
                  <c:v>2.0386996230206229</c:v>
                </c:pt>
                <c:pt idx="621">
                  <c:v>2.0386996230206229</c:v>
                </c:pt>
                <c:pt idx="622">
                  <c:v>2.0078330927013193</c:v>
                </c:pt>
                <c:pt idx="623">
                  <c:v>2.0259609098563791</c:v>
                </c:pt>
                <c:pt idx="624">
                  <c:v>2.0331824137291949</c:v>
                </c:pt>
                <c:pt idx="625">
                  <c:v>2.0575139601065904</c:v>
                </c:pt>
                <c:pt idx="626">
                  <c:v>2.0556076517087116</c:v>
                </c:pt>
                <c:pt idx="627">
                  <c:v>2.0089832038154718</c:v>
                </c:pt>
                <c:pt idx="628">
                  <c:v>2.0264924070528396</c:v>
                </c:pt>
                <c:pt idx="629">
                  <c:v>2.0462609801921219</c:v>
                </c:pt>
                <c:pt idx="630">
                  <c:v>2.057818194432099</c:v>
                </c:pt>
                <c:pt idx="631">
                  <c:v>2.0851835080527787</c:v>
                </c:pt>
                <c:pt idx="632">
                  <c:v>2.08771044886063</c:v>
                </c:pt>
                <c:pt idx="633">
                  <c:v>2.0985052832013156</c:v>
                </c:pt>
                <c:pt idx="634">
                  <c:v>2.105407985809177</c:v>
                </c:pt>
                <c:pt idx="635">
                  <c:v>2.1477381411199881</c:v>
                </c:pt>
                <c:pt idx="636">
                  <c:v>2.1327718293096192</c:v>
                </c:pt>
                <c:pt idx="637">
                  <c:v>2.1124374173218436</c:v>
                </c:pt>
                <c:pt idx="638">
                  <c:v>2.1181654852431238</c:v>
                </c:pt>
                <c:pt idx="639">
                  <c:v>2.1335389083702174</c:v>
                </c:pt>
                <c:pt idx="640">
                  <c:v>2.1232307766985103</c:v>
                </c:pt>
                <c:pt idx="641">
                  <c:v>2.1225107706103201</c:v>
                </c:pt>
                <c:pt idx="642">
                  <c:v>2.1179669354917672</c:v>
                </c:pt>
                <c:pt idx="643">
                  <c:v>2.1170059966359664</c:v>
                </c:pt>
                <c:pt idx="644">
                  <c:v>2.0891629993649321</c:v>
                </c:pt>
                <c:pt idx="645">
                  <c:v>2.0651313721402098</c:v>
                </c:pt>
                <c:pt idx="646">
                  <c:v>2.0859680770460742</c:v>
                </c:pt>
                <c:pt idx="647">
                  <c:v>2.1015752462559334</c:v>
                </c:pt>
                <c:pt idx="648">
                  <c:v>2.0883133155880969</c:v>
                </c:pt>
                <c:pt idx="649">
                  <c:v>2.0806264869218056</c:v>
                </c:pt>
                <c:pt idx="650">
                  <c:v>2.0535010023864153</c:v>
                </c:pt>
                <c:pt idx="651">
                  <c:v>2.0490628897941248</c:v>
                </c:pt>
                <c:pt idx="652">
                  <c:v>2.066102196766773</c:v>
                </c:pt>
                <c:pt idx="653">
                  <c:v>2.0487524576994898</c:v>
                </c:pt>
                <c:pt idx="654">
                  <c:v>2.0398501777496647</c:v>
                </c:pt>
                <c:pt idx="655">
                  <c:v>2.0297489185668369</c:v>
                </c:pt>
                <c:pt idx="656">
                  <c:v>2.077404246398098</c:v>
                </c:pt>
                <c:pt idx="657">
                  <c:v>2.0806986228711293</c:v>
                </c:pt>
                <c:pt idx="658">
                  <c:v>2.1261963679205311</c:v>
                </c:pt>
                <c:pt idx="659">
                  <c:v>2.141543834220653</c:v>
                </c:pt>
                <c:pt idx="660">
                  <c:v>2.1481088577296967</c:v>
                </c:pt>
                <c:pt idx="661">
                  <c:v>2.1622656142980214</c:v>
                </c:pt>
                <c:pt idx="662">
                  <c:v>2.1704377450461831</c:v>
                </c:pt>
                <c:pt idx="663">
                  <c:v>2.184577874932025</c:v>
                </c:pt>
                <c:pt idx="664">
                  <c:v>2.2159810567918625</c:v>
                </c:pt>
                <c:pt idx="665">
                  <c:v>2.2105592818107236</c:v>
                </c:pt>
                <c:pt idx="666">
                  <c:v>2.2243776521618068</c:v>
                </c:pt>
                <c:pt idx="667">
                  <c:v>2.2110136906038251</c:v>
                </c:pt>
                <c:pt idx="668">
                  <c:v>2.2159018132040318</c:v>
                </c:pt>
                <c:pt idx="669">
                  <c:v>2.2202911856651553</c:v>
                </c:pt>
                <c:pt idx="670">
                  <c:v>2.2136505484610005</c:v>
                </c:pt>
                <c:pt idx="671">
                  <c:v>2.2211533219547053</c:v>
                </c:pt>
                <c:pt idx="672">
                  <c:v>2.2172996589764962</c:v>
                </c:pt>
                <c:pt idx="673">
                  <c:v>2.2132786299927947</c:v>
                </c:pt>
                <c:pt idx="674">
                  <c:v>2.196065593116304</c:v>
                </c:pt>
                <c:pt idx="675">
                  <c:v>2.2018885003659729</c:v>
                </c:pt>
                <c:pt idx="676">
                  <c:v>2.204255678480151</c:v>
                </c:pt>
                <c:pt idx="677">
                  <c:v>2.1776807598487782</c:v>
                </c:pt>
                <c:pt idx="678">
                  <c:v>2.1852020651878941</c:v>
                </c:pt>
                <c:pt idx="679">
                  <c:v>2.177997963096566</c:v>
                </c:pt>
                <c:pt idx="680">
                  <c:v>2.2218834917852406</c:v>
                </c:pt>
                <c:pt idx="681">
                  <c:v>2.2203696324513946</c:v>
                </c:pt>
                <c:pt idx="682">
                  <c:v>2.2203434850970472</c:v>
                </c:pt>
                <c:pt idx="683">
                  <c:v>2.2137302038548414</c:v>
                </c:pt>
                <c:pt idx="684">
                  <c:v>2.223340158878377</c:v>
                </c:pt>
                <c:pt idx="685">
                  <c:v>2.254378869894893</c:v>
                </c:pt>
                <c:pt idx="686">
                  <c:v>2.2581102553218813</c:v>
                </c:pt>
                <c:pt idx="687">
                  <c:v>2.2568620058964028</c:v>
                </c:pt>
                <c:pt idx="688">
                  <c:v>2.2548621442806032</c:v>
                </c:pt>
                <c:pt idx="689">
                  <c:v>2.2777237887624535</c:v>
                </c:pt>
                <c:pt idx="690">
                  <c:v>2.2829618035343353</c:v>
                </c:pt>
                <c:pt idx="691">
                  <c:v>2.2808514256942063</c:v>
                </c:pt>
                <c:pt idx="692">
                  <c:v>2.2756107647445725</c:v>
                </c:pt>
                <c:pt idx="693">
                  <c:v>2.2602622447149772</c:v>
                </c:pt>
                <c:pt idx="694">
                  <c:v>2.2783419690609072</c:v>
                </c:pt>
                <c:pt idx="695">
                  <c:v>2.3057167110913648</c:v>
                </c:pt>
                <c:pt idx="696">
                  <c:v>2.3248583881988676</c:v>
                </c:pt>
                <c:pt idx="697">
                  <c:v>2.3258849439689993</c:v>
                </c:pt>
                <c:pt idx="698">
                  <c:v>2.3558727748926644</c:v>
                </c:pt>
                <c:pt idx="699">
                  <c:v>2.3782161497498779</c:v>
                </c:pt>
                <c:pt idx="700">
                  <c:v>2.3720277926574047</c:v>
                </c:pt>
                <c:pt idx="701">
                  <c:v>2.3933119147002002</c:v>
                </c:pt>
                <c:pt idx="702">
                  <c:v>2.3993967921033121</c:v>
                </c:pt>
                <c:pt idx="703">
                  <c:v>2.3731327745491573</c:v>
                </c:pt>
                <c:pt idx="704">
                  <c:v>2.4030003440211631</c:v>
                </c:pt>
                <c:pt idx="705">
                  <c:v>2.364213183631557</c:v>
                </c:pt>
                <c:pt idx="706">
                  <c:v>2.3873542269713663</c:v>
                </c:pt>
                <c:pt idx="707">
                  <c:v>2.3965828916833831</c:v>
                </c:pt>
                <c:pt idx="708">
                  <c:v>2.3841203417738819</c:v>
                </c:pt>
                <c:pt idx="709">
                  <c:v>2.4378773456214353</c:v>
                </c:pt>
                <c:pt idx="710">
                  <c:v>2.4536240735914507</c:v>
                </c:pt>
                <c:pt idx="711">
                  <c:v>2.4649364291217326</c:v>
                </c:pt>
                <c:pt idx="712">
                  <c:v>2.4599350168515248</c:v>
                </c:pt>
                <c:pt idx="713">
                  <c:v>2.4625477288026643</c:v>
                </c:pt>
                <c:pt idx="714">
                  <c:v>2.4828735836087539</c:v>
                </c:pt>
                <c:pt idx="715">
                  <c:v>2.5033275518027809</c:v>
                </c:pt>
                <c:pt idx="716">
                  <c:v>2.5182506513085001</c:v>
                </c:pt>
                <c:pt idx="717">
                  <c:v>2.5076265252421419</c:v>
                </c:pt>
                <c:pt idx="718">
                  <c:v>2.4010384778327678</c:v>
                </c:pt>
                <c:pt idx="719">
                  <c:v>2.3622939379642309</c:v>
                </c:pt>
                <c:pt idx="720">
                  <c:v>2.3928375926656562</c:v>
                </c:pt>
                <c:pt idx="721">
                  <c:v>2.4100513975504518</c:v>
                </c:pt>
                <c:pt idx="722">
                  <c:v>2.427843005705534</c:v>
                </c:pt>
                <c:pt idx="723">
                  <c:v>2.4131152755075091</c:v>
                </c:pt>
                <c:pt idx="724">
                  <c:v>2.4171892684590151</c:v>
                </c:pt>
                <c:pt idx="725">
                  <c:v>2.4185664283743193</c:v>
                </c:pt>
                <c:pt idx="726">
                  <c:v>2.4369573306694496</c:v>
                </c:pt>
                <c:pt idx="727">
                  <c:v>2.4346008362780207</c:v>
                </c:pt>
                <c:pt idx="728">
                  <c:v>2.4175049075723125</c:v>
                </c:pt>
                <c:pt idx="729">
                  <c:v>2.4344251798749519</c:v>
                </c:pt>
                <c:pt idx="730">
                  <c:v>2.4455575024313672</c:v>
                </c:pt>
                <c:pt idx="731">
                  <c:v>2.4372747974101237</c:v>
                </c:pt>
                <c:pt idx="732">
                  <c:v>2.4436071565845157</c:v>
                </c:pt>
                <c:pt idx="733">
                  <c:v>2.4734431734547626</c:v>
                </c:pt>
                <c:pt idx="734">
                  <c:v>2.4606874069116857</c:v>
                </c:pt>
                <c:pt idx="735">
                  <c:v>2.469630589787438</c:v>
                </c:pt>
                <c:pt idx="736">
                  <c:v>2.490857058784643</c:v>
                </c:pt>
                <c:pt idx="737">
                  <c:v>2.5058551340689976</c:v>
                </c:pt>
                <c:pt idx="738">
                  <c:v>2.5023998050071032</c:v>
                </c:pt>
                <c:pt idx="739">
                  <c:v>2.5391765020950161</c:v>
                </c:pt>
                <c:pt idx="740">
                  <c:v>2.5458635476526439</c:v>
                </c:pt>
                <c:pt idx="741">
                  <c:v>2.5430120463770352</c:v>
                </c:pt>
                <c:pt idx="742">
                  <c:v>2.5319385149847458</c:v>
                </c:pt>
                <c:pt idx="743">
                  <c:v>2.5390635467477489</c:v>
                </c:pt>
                <c:pt idx="744">
                  <c:v>2.5482665451707454</c:v>
                </c:pt>
                <c:pt idx="745">
                  <c:v>2.5173014886341569</c:v>
                </c:pt>
                <c:pt idx="746">
                  <c:v>2.5209941671110871</c:v>
                </c:pt>
                <c:pt idx="747">
                  <c:v>2.5314022700763998</c:v>
                </c:pt>
                <c:pt idx="748">
                  <c:v>2.5195655008805091</c:v>
                </c:pt>
                <c:pt idx="749">
                  <c:v>2.5577838111138451</c:v>
                </c:pt>
                <c:pt idx="750">
                  <c:v>2.5539072882277418</c:v>
                </c:pt>
                <c:pt idx="751">
                  <c:v>2.551632948680588</c:v>
                </c:pt>
                <c:pt idx="752">
                  <c:v>2.5086105104294125</c:v>
                </c:pt>
                <c:pt idx="753">
                  <c:v>2.4857923838352063</c:v>
                </c:pt>
                <c:pt idx="754">
                  <c:v>2.4828735836087539</c:v>
                </c:pt>
                <c:pt idx="755">
                  <c:v>2.5081524933149453</c:v>
                </c:pt>
                <c:pt idx="756">
                  <c:v>2.5188033730654769</c:v>
                </c:pt>
                <c:pt idx="757">
                  <c:v>2.5364700597016503</c:v>
                </c:pt>
                <c:pt idx="758">
                  <c:v>2.5647488918130179</c:v>
                </c:pt>
                <c:pt idx="759">
                  <c:v>2.5742859791157318</c:v>
                </c:pt>
                <c:pt idx="760">
                  <c:v>2.5744248496611175</c:v>
                </c:pt>
                <c:pt idx="761">
                  <c:v>2.590875257904016</c:v>
                </c:pt>
                <c:pt idx="762">
                  <c:v>2.569561166050804</c:v>
                </c:pt>
                <c:pt idx="763">
                  <c:v>2.5886190035276928</c:v>
                </c:pt>
                <c:pt idx="764">
                  <c:v>2.5970696147505841</c:v>
                </c:pt>
                <c:pt idx="765">
                  <c:v>2.5886749931215283</c:v>
                </c:pt>
                <c:pt idx="766">
                  <c:v>2.5937843334193196</c:v>
                </c:pt>
                <c:pt idx="767">
                  <c:v>2.5742859791157318</c:v>
                </c:pt>
                <c:pt idx="768">
                  <c:v>2.6202297774821752</c:v>
                </c:pt>
                <c:pt idx="769">
                  <c:v>2.6114896393230413</c:v>
                </c:pt>
                <c:pt idx="770">
                  <c:v>2.615634468877416</c:v>
                </c:pt>
                <c:pt idx="771">
                  <c:v>2.6060479914251542</c:v>
                </c:pt>
                <c:pt idx="772">
                  <c:v>2.6179957689233793</c:v>
                </c:pt>
                <c:pt idx="773">
                  <c:v>2.6184142148012559</c:v>
                </c:pt>
                <c:pt idx="774">
                  <c:v>2.610809160144461</c:v>
                </c:pt>
                <c:pt idx="775">
                  <c:v>2.6275809020250267</c:v>
                </c:pt>
                <c:pt idx="776">
                  <c:v>2.617031810595345</c:v>
                </c:pt>
                <c:pt idx="777">
                  <c:v>2.6209684356442899</c:v>
                </c:pt>
                <c:pt idx="778">
                  <c:v>2.6218822154957357</c:v>
                </c:pt>
                <c:pt idx="779">
                  <c:v>2.6348298023738992</c:v>
                </c:pt>
                <c:pt idx="780">
                  <c:v>2.6391975275625179</c:v>
                </c:pt>
                <c:pt idx="781">
                  <c:v>2.6422468238078909</c:v>
                </c:pt>
                <c:pt idx="782">
                  <c:v>2.6467760990501499</c:v>
                </c:pt>
                <c:pt idx="783">
                  <c:v>2.6548212456042628</c:v>
                </c:pt>
                <c:pt idx="784">
                  <c:v>2.6436401722606071</c:v>
                </c:pt>
                <c:pt idx="785">
                  <c:v>2.6533958438562975</c:v>
                </c:pt>
                <c:pt idx="786">
                  <c:v>2.6537237151833701</c:v>
                </c:pt>
                <c:pt idx="787">
                  <c:v>2.6514040186694383</c:v>
                </c:pt>
                <c:pt idx="788">
                  <c:v>2.666105954192445</c:v>
                </c:pt>
                <c:pt idx="789">
                  <c:v>2.661746448212428</c:v>
                </c:pt>
                <c:pt idx="790">
                  <c:v>2.6700880678722485</c:v>
                </c:pt>
                <c:pt idx="791">
                  <c:v>2.6644445240947099</c:v>
                </c:pt>
                <c:pt idx="792">
                  <c:v>2.6688050974118163</c:v>
                </c:pt>
                <c:pt idx="793">
                  <c:v>2.6826954958987113</c:v>
                </c:pt>
                <c:pt idx="794">
                  <c:v>2.669447056402543</c:v>
                </c:pt>
                <c:pt idx="795">
                  <c:v>2.6491108374217811</c:v>
                </c:pt>
                <c:pt idx="796">
                  <c:v>2.6540898669248034</c:v>
                </c:pt>
                <c:pt idx="797">
                  <c:v>2.6594407818703178</c:v>
                </c:pt>
                <c:pt idx="798">
                  <c:v>2.6476469878428448</c:v>
                </c:pt>
                <c:pt idx="799">
                  <c:v>2.6611119507699521</c:v>
                </c:pt>
                <c:pt idx="800">
                  <c:v>2.6771413877498014</c:v>
                </c:pt>
                <c:pt idx="801">
                  <c:v>2.6653088854905804</c:v>
                </c:pt>
                <c:pt idx="802">
                  <c:v>2.6742639196922253</c:v>
                </c:pt>
                <c:pt idx="803">
                  <c:v>2.6567592068774752</c:v>
                </c:pt>
                <c:pt idx="804">
                  <c:v>2.6620680777715564</c:v>
                </c:pt>
                <c:pt idx="805">
                  <c:v>2.6724857775769983</c:v>
                </c:pt>
                <c:pt idx="806">
                  <c:v>2.6878766143247583</c:v>
                </c:pt>
                <c:pt idx="807">
                  <c:v>2.699586265058687</c:v>
                </c:pt>
                <c:pt idx="808">
                  <c:v>2.7115626059859972</c:v>
                </c:pt>
                <c:pt idx="809">
                  <c:v>2.7270530113538571</c:v>
                </c:pt>
                <c:pt idx="810">
                  <c:v>2.7361972389182934</c:v>
                </c:pt>
                <c:pt idx="811">
                  <c:v>2.7497826790531081</c:v>
                </c:pt>
                <c:pt idx="812">
                  <c:v>2.7496435737496028</c:v>
                </c:pt>
                <c:pt idx="813">
                  <c:v>2.766717638657985</c:v>
                </c:pt>
                <c:pt idx="814">
                  <c:v>2.7645497190644672</c:v>
                </c:pt>
                <c:pt idx="815">
                  <c:v>2.7820208950525278</c:v>
                </c:pt>
                <c:pt idx="816">
                  <c:v>2.7895313577144716</c:v>
                </c:pt>
                <c:pt idx="817">
                  <c:v>2.8034707724928642</c:v>
                </c:pt>
                <c:pt idx="818">
                  <c:v>2.806471667609058</c:v>
                </c:pt>
                <c:pt idx="819">
                  <c:v>2.8098962466024391</c:v>
                </c:pt>
                <c:pt idx="820">
                  <c:v>2.8156906236575026</c:v>
                </c:pt>
                <c:pt idx="821">
                  <c:v>2.825504011137578</c:v>
                </c:pt>
                <c:pt idx="822">
                  <c:v>2.8264829772810454</c:v>
                </c:pt>
                <c:pt idx="823">
                  <c:v>2.806146043402058</c:v>
                </c:pt>
                <c:pt idx="824">
                  <c:v>2.8142409347225272</c:v>
                </c:pt>
                <c:pt idx="825">
                  <c:v>2.8371653000419235</c:v>
                </c:pt>
                <c:pt idx="826">
                  <c:v>2.8483554106962163</c:v>
                </c:pt>
                <c:pt idx="827">
                  <c:v>2.8791073534431364</c:v>
                </c:pt>
                <c:pt idx="828">
                  <c:v>2.869665797210295</c:v>
                </c:pt>
                <c:pt idx="829">
                  <c:v>2.8955109430439676</c:v>
                </c:pt>
                <c:pt idx="830">
                  <c:v>2.8980776441770457</c:v>
                </c:pt>
                <c:pt idx="831">
                  <c:v>2.8791647186118174</c:v>
                </c:pt>
                <c:pt idx="832">
                  <c:v>2.903816821694861</c:v>
                </c:pt>
                <c:pt idx="833">
                  <c:v>2.9285392277089239</c:v>
                </c:pt>
                <c:pt idx="834">
                  <c:v>2.9470119672162851</c:v>
                </c:pt>
                <c:pt idx="835">
                  <c:v>2.9796894747251339</c:v>
                </c:pt>
                <c:pt idx="836">
                  <c:v>2.953986682910331</c:v>
                </c:pt>
                <c:pt idx="837">
                  <c:v>2.9764783681071214</c:v>
                </c:pt>
                <c:pt idx="838">
                  <c:v>2.9612406938680507</c:v>
                </c:pt>
                <c:pt idx="839">
                  <c:v>2.9801852369473352</c:v>
                </c:pt>
                <c:pt idx="840">
                  <c:v>2.9869642139024855</c:v>
                </c:pt>
                <c:pt idx="841">
                  <c:v>2.9913501421072519</c:v>
                </c:pt>
                <c:pt idx="842">
                  <c:v>3.0209162281357402</c:v>
                </c:pt>
                <c:pt idx="843">
                  <c:v>3.0420830591819565</c:v>
                </c:pt>
                <c:pt idx="844">
                  <c:v>3.0460071381209723</c:v>
                </c:pt>
                <c:pt idx="845">
                  <c:v>3.0377530920583808</c:v>
                </c:pt>
                <c:pt idx="846">
                  <c:v>3.0545517741162747</c:v>
                </c:pt>
                <c:pt idx="847">
                  <c:v>3.0494777461560565</c:v>
                </c:pt>
                <c:pt idx="848">
                  <c:v>2.9810389854979711</c:v>
                </c:pt>
                <c:pt idx="849">
                  <c:v>3.0073252232506378</c:v>
                </c:pt>
                <c:pt idx="850">
                  <c:v>3.040867265944442</c:v>
                </c:pt>
                <c:pt idx="851">
                  <c:v>3.065814909435201</c:v>
                </c:pt>
                <c:pt idx="852">
                  <c:v>3.0896331508972823</c:v>
                </c:pt>
                <c:pt idx="853">
                  <c:v>3.1070878071449259</c:v>
                </c:pt>
                <c:pt idx="854">
                  <c:v>3.092836394345797</c:v>
                </c:pt>
                <c:pt idx="855">
                  <c:v>3.1093659031500374</c:v>
                </c:pt>
                <c:pt idx="856">
                  <c:v>3.1255398183126735</c:v>
                </c:pt>
                <c:pt idx="857">
                  <c:v>3.1145576114310853</c:v>
                </c:pt>
                <c:pt idx="858">
                  <c:v>3.1375787974680103</c:v>
                </c:pt>
                <c:pt idx="859">
                  <c:v>3.1234334720889905</c:v>
                </c:pt>
                <c:pt idx="860">
                  <c:v>3.1207088047588294</c:v>
                </c:pt>
                <c:pt idx="861">
                  <c:v>3.108128480509154</c:v>
                </c:pt>
                <c:pt idx="862">
                  <c:v>3.1344735510698851</c:v>
                </c:pt>
                <c:pt idx="863">
                  <c:v>3.1426741047946871</c:v>
                </c:pt>
                <c:pt idx="864">
                  <c:v>3.1670956993864365</c:v>
                </c:pt>
                <c:pt idx="865">
                  <c:v>3.14440606107003</c:v>
                </c:pt>
                <c:pt idx="866">
                  <c:v>3.1355842100677571</c:v>
                </c:pt>
                <c:pt idx="867">
                  <c:v>3.1756799322207114</c:v>
                </c:pt>
                <c:pt idx="868">
                  <c:v>3.1620952107034688</c:v>
                </c:pt>
                <c:pt idx="869">
                  <c:v>3.1524718103360363</c:v>
                </c:pt>
                <c:pt idx="870">
                  <c:v>3.1627435832354154</c:v>
                </c:pt>
                <c:pt idx="871">
                  <c:v>3.1555880373602623</c:v>
                </c:pt>
                <c:pt idx="872">
                  <c:v>3.181180211029548</c:v>
                </c:pt>
                <c:pt idx="873">
                  <c:v>3.1573086535996007</c:v>
                </c:pt>
                <c:pt idx="874">
                  <c:v>3.1551537777651482</c:v>
                </c:pt>
                <c:pt idx="875">
                  <c:v>3.1189092394136604</c:v>
                </c:pt>
                <c:pt idx="876">
                  <c:v>3.1206660445085213</c:v>
                </c:pt>
                <c:pt idx="877">
                  <c:v>3.1354538786492636</c:v>
                </c:pt>
                <c:pt idx="878">
                  <c:v>3.093400670404685</c:v>
                </c:pt>
                <c:pt idx="879">
                  <c:v>3.0645815209486944</c:v>
                </c:pt>
                <c:pt idx="880">
                  <c:v>3.0967223572553126</c:v>
                </c:pt>
                <c:pt idx="881">
                  <c:v>3.0989273952858536</c:v>
                </c:pt>
                <c:pt idx="882">
                  <c:v>3.0879162268705937</c:v>
                </c:pt>
                <c:pt idx="883">
                  <c:v>3.0832266189865005</c:v>
                </c:pt>
                <c:pt idx="884">
                  <c:v>3.0544521749544171</c:v>
                </c:pt>
                <c:pt idx="885">
                  <c:v>3.0174256974069009</c:v>
                </c:pt>
                <c:pt idx="886">
                  <c:v>3.0252157193190952</c:v>
                </c:pt>
                <c:pt idx="887">
                  <c:v>3.0566952727366505</c:v>
                </c:pt>
                <c:pt idx="888">
                  <c:v>3.0599721514313201</c:v>
                </c:pt>
                <c:pt idx="889">
                  <c:v>3.0531553029618794</c:v>
                </c:pt>
                <c:pt idx="890">
                  <c:v>3.044041682475489</c:v>
                </c:pt>
                <c:pt idx="891">
                  <c:v>3.0597110604987106</c:v>
                </c:pt>
                <c:pt idx="892">
                  <c:v>3.0321834425282517</c:v>
                </c:pt>
                <c:pt idx="893">
                  <c:v>3.0282213990298881</c:v>
                </c:pt>
                <c:pt idx="894">
                  <c:v>2.9955562247851852</c:v>
                </c:pt>
                <c:pt idx="895">
                  <c:v>2.9598138445846409</c:v>
                </c:pt>
                <c:pt idx="896">
                  <c:v>2.9619286608427378</c:v>
                </c:pt>
                <c:pt idx="897">
                  <c:v>2.9113067885816339</c:v>
                </c:pt>
                <c:pt idx="898">
                  <c:v>2.9473160641046263</c:v>
                </c:pt>
                <c:pt idx="899">
                  <c:v>2.9714196617718658</c:v>
                </c:pt>
                <c:pt idx="900">
                  <c:v>2.9443938301015327</c:v>
                </c:pt>
                <c:pt idx="901">
                  <c:v>2.932321531989293</c:v>
                </c:pt>
                <c:pt idx="902">
                  <c:v>2.9248734492621788</c:v>
                </c:pt>
                <c:pt idx="903">
                  <c:v>2.9284880276237573</c:v>
                </c:pt>
                <c:pt idx="904">
                  <c:v>2.9623314457309022</c:v>
                </c:pt>
                <c:pt idx="905">
                  <c:v>2.9838922843033147</c:v>
                </c:pt>
                <c:pt idx="906">
                  <c:v>2.9887818434536402</c:v>
                </c:pt>
                <c:pt idx="907">
                  <c:v>2.9957711645118459</c:v>
                </c:pt>
                <c:pt idx="908">
                  <c:v>3.0034648405651381</c:v>
                </c:pt>
                <c:pt idx="909">
                  <c:v>2.9982462570675961</c:v>
                </c:pt>
                <c:pt idx="910">
                  <c:v>3.0214828656201922</c:v>
                </c:pt>
                <c:pt idx="911">
                  <c:v>3.0245677571960381</c:v>
                </c:pt>
                <c:pt idx="912">
                  <c:v>3.0460735419147613</c:v>
                </c:pt>
                <c:pt idx="913">
                  <c:v>3.0535125209627383</c:v>
                </c:pt>
                <c:pt idx="914">
                  <c:v>3.0587827282901672</c:v>
                </c:pt>
                <c:pt idx="915">
                  <c:v>3.0516193792698965</c:v>
                </c:pt>
                <c:pt idx="916">
                  <c:v>3.0442652999153195</c:v>
                </c:pt>
                <c:pt idx="917">
                  <c:v>3.0494816214498024</c:v>
                </c:pt>
                <c:pt idx="918">
                  <c:v>3.0572247399575878</c:v>
                </c:pt>
                <c:pt idx="919">
                  <c:v>3.0420712334394162</c:v>
                </c:pt>
                <c:pt idx="920">
                  <c:v>3.0430634749764023</c:v>
                </c:pt>
                <c:pt idx="921">
                  <c:v>3.0471112458190803</c:v>
                </c:pt>
                <c:pt idx="922">
                  <c:v>3.0531553029618794</c:v>
                </c:pt>
                <c:pt idx="923">
                  <c:v>3.0696015049182606</c:v>
                </c:pt>
                <c:pt idx="924">
                  <c:v>3.0834739525817074</c:v>
                </c:pt>
                <c:pt idx="925">
                  <c:v>3.0723491745891565</c:v>
                </c:pt>
                <c:pt idx="926">
                  <c:v>3.080482179068043</c:v>
                </c:pt>
                <c:pt idx="927">
                  <c:v>3.0720991002783555</c:v>
                </c:pt>
                <c:pt idx="928">
                  <c:v>3.0632770509176273</c:v>
                </c:pt>
                <c:pt idx="929">
                  <c:v>3.0760940466824751</c:v>
                </c:pt>
                <c:pt idx="930">
                  <c:v>3.0760320782986215</c:v>
                </c:pt>
                <c:pt idx="931">
                  <c:v>3.0913785043535129</c:v>
                </c:pt>
                <c:pt idx="932">
                  <c:v>3.0864772878874218</c:v>
                </c:pt>
                <c:pt idx="933">
                  <c:v>3.0894847369705971</c:v>
                </c:pt>
                <c:pt idx="934">
                  <c:v>3.0817108682140257</c:v>
                </c:pt>
                <c:pt idx="935">
                  <c:v>3.0967293089145267</c:v>
                </c:pt>
                <c:pt idx="936">
                  <c:v>3.0963154914112603</c:v>
                </c:pt>
                <c:pt idx="937">
                  <c:v>3.1072371122047913</c:v>
                </c:pt>
                <c:pt idx="938">
                  <c:v>3.1074338450271872</c:v>
                </c:pt>
                <c:pt idx="939">
                  <c:v>3.1122261690993938</c:v>
                </c:pt>
                <c:pt idx="940">
                  <c:v>3.1174734773148023</c:v>
                </c:pt>
                <c:pt idx="941">
                  <c:v>3.1038344966398008</c:v>
                </c:pt>
                <c:pt idx="942">
                  <c:v>3.1038721084030558</c:v>
                </c:pt>
                <c:pt idx="943">
                  <c:v>3.1060752513867365</c:v>
                </c:pt>
                <c:pt idx="944">
                  <c:v>3.1152176386331596</c:v>
                </c:pt>
                <c:pt idx="945">
                  <c:v>3.1257576947940144</c:v>
                </c:pt>
                <c:pt idx="946">
                  <c:v>3.139230307385668</c:v>
                </c:pt>
                <c:pt idx="947">
                  <c:v>3.1463234242359657</c:v>
                </c:pt>
                <c:pt idx="948">
                  <c:v>3.1517681028951787</c:v>
                </c:pt>
                <c:pt idx="949">
                  <c:v>3.15783136308348</c:v>
                </c:pt>
                <c:pt idx="950">
                  <c:v>3.1482385338188434</c:v>
                </c:pt>
                <c:pt idx="951">
                  <c:v>3.1525512881858808</c:v>
                </c:pt>
                <c:pt idx="952">
                  <c:v>3.1709566172078363</c:v>
                </c:pt>
                <c:pt idx="953">
                  <c:v>3.1848673837829868</c:v>
                </c:pt>
                <c:pt idx="954">
                  <c:v>3.1770601019263083</c:v>
                </c:pt>
                <c:pt idx="955">
                  <c:v>3.1629435765739613</c:v>
                </c:pt>
                <c:pt idx="956">
                  <c:v>3.1684945371461324</c:v>
                </c:pt>
                <c:pt idx="957">
                  <c:v>3.183767928667903</c:v>
                </c:pt>
                <c:pt idx="958">
                  <c:v>3.190157945624704</c:v>
                </c:pt>
                <c:pt idx="959">
                  <c:v>3.1705961107520362</c:v>
                </c:pt>
                <c:pt idx="960">
                  <c:v>3.1668325452572499</c:v>
                </c:pt>
                <c:pt idx="961">
                  <c:v>3.1394225225856403</c:v>
                </c:pt>
                <c:pt idx="962">
                  <c:v>3.1240573106984746</c:v>
                </c:pt>
                <c:pt idx="963">
                  <c:v>3.121461353545985</c:v>
                </c:pt>
                <c:pt idx="964">
                  <c:v>3.1416347403195686</c:v>
                </c:pt>
                <c:pt idx="965">
                  <c:v>3.1462458996139442</c:v>
                </c:pt>
                <c:pt idx="966">
                  <c:v>3.1072099696478683</c:v>
                </c:pt>
                <c:pt idx="967">
                  <c:v>3.102906849421561</c:v>
                </c:pt>
                <c:pt idx="968">
                  <c:v>3.1081691076970883</c:v>
                </c:pt>
                <c:pt idx="969">
                  <c:v>3.0668326172177669</c:v>
                </c:pt>
                <c:pt idx="970">
                  <c:v>2.9862117155143668</c:v>
                </c:pt>
                <c:pt idx="971">
                  <c:v>2.9524243229642275</c:v>
                </c:pt>
                <c:pt idx="972">
                  <c:v>2.9558079702400599</c:v>
                </c:pt>
                <c:pt idx="973">
                  <c:v>2.916916949107534</c:v>
                </c:pt>
                <c:pt idx="974">
                  <c:v>2.8663405147447603</c:v>
                </c:pt>
                <c:pt idx="975">
                  <c:v>2.9019321358596528</c:v>
                </c:pt>
                <c:pt idx="976">
                  <c:v>2.9409197134280625</c:v>
                </c:pt>
                <c:pt idx="977">
                  <c:v>2.9633816665512063</c:v>
                </c:pt>
                <c:pt idx="978">
                  <c:v>2.9634667083873003</c:v>
                </c:pt>
                <c:pt idx="979">
                  <c:v>2.9945283083718168</c:v>
                </c:pt>
                <c:pt idx="980">
                  <c:v>3.0088640744846837</c:v>
                </c:pt>
                <c:pt idx="981">
                  <c:v>3.0241078560338406</c:v>
                </c:pt>
                <c:pt idx="982">
                  <c:v>3.0154393967083162</c:v>
                </c:pt>
                <c:pt idx="983">
                  <c:v>3.0396639153819245</c:v>
                </c:pt>
                <c:pt idx="984">
                  <c:v>3.0473138158153885</c:v>
                </c:pt>
                <c:pt idx="985">
                  <c:v>3.0309517099483987</c:v>
                </c:pt>
                <c:pt idx="986">
                  <c:v>3.0431617881436428</c:v>
                </c:pt>
                <c:pt idx="987">
                  <c:v>3.0679742308278755</c:v>
                </c:pt>
                <c:pt idx="988">
                  <c:v>3.0743372826674977</c:v>
                </c:pt>
                <c:pt idx="989">
                  <c:v>3.0371913574662912</c:v>
                </c:pt>
                <c:pt idx="990">
                  <c:v>3.0131364896132404</c:v>
                </c:pt>
                <c:pt idx="991">
                  <c:v>3.0420239272488674</c:v>
                </c:pt>
                <c:pt idx="992">
                  <c:v>3.020912089376603</c:v>
                </c:pt>
                <c:pt idx="993">
                  <c:v>3.0573617629850389</c:v>
                </c:pt>
                <c:pt idx="994">
                  <c:v>3.0730801834772108</c:v>
                </c:pt>
                <c:pt idx="995">
                  <c:v>3.072084385539477</c:v>
                </c:pt>
                <c:pt idx="996">
                  <c:v>3.0995563419133774</c:v>
                </c:pt>
                <c:pt idx="997">
                  <c:v>3.1092814918436238</c:v>
                </c:pt>
                <c:pt idx="998">
                  <c:v>3.122942917489024</c:v>
                </c:pt>
                <c:pt idx="999">
                  <c:v>3.1224878417195656</c:v>
                </c:pt>
                <c:pt idx="1000">
                  <c:v>3.134690177456307</c:v>
                </c:pt>
                <c:pt idx="1001">
                  <c:v>3.1287868586425982</c:v>
                </c:pt>
                <c:pt idx="1002">
                  <c:v>3.1207844471973218</c:v>
                </c:pt>
                <c:pt idx="1003">
                  <c:v>3.1113566230089877</c:v>
                </c:pt>
                <c:pt idx="1004">
                  <c:v>3.0859645140280789</c:v>
                </c:pt>
                <c:pt idx="1005">
                  <c:v>3.0536238514530627</c:v>
                </c:pt>
                <c:pt idx="1006">
                  <c:v>3.0980550396692434</c:v>
                </c:pt>
                <c:pt idx="1007">
                  <c:v>3.095852522397629</c:v>
                </c:pt>
                <c:pt idx="1008">
                  <c:v>3.0995425286953324</c:v>
                </c:pt>
                <c:pt idx="1009">
                  <c:v>3.1180695308638677</c:v>
                </c:pt>
                <c:pt idx="1010">
                  <c:v>3.1353489493346451</c:v>
                </c:pt>
                <c:pt idx="1011">
                  <c:v>3.1487476010745707</c:v>
                </c:pt>
                <c:pt idx="1012">
                  <c:v>3.1454792116374346</c:v>
                </c:pt>
                <c:pt idx="1013">
                  <c:v>3.1173806843051222</c:v>
                </c:pt>
                <c:pt idx="1014">
                  <c:v>3.1342281230216629</c:v>
                </c:pt>
                <c:pt idx="1015">
                  <c:v>3.1396650334797394</c:v>
                </c:pt>
                <c:pt idx="1016">
                  <c:v>3.1481644379377673</c:v>
                </c:pt>
                <c:pt idx="1017">
                  <c:v>3.1585645126724917</c:v>
                </c:pt>
                <c:pt idx="1018">
                  <c:v>3.1498839057670986</c:v>
                </c:pt>
                <c:pt idx="1019">
                  <c:v>3.1511184567707984</c:v>
                </c:pt>
                <c:pt idx="1020">
                  <c:v>3.1541773869848817</c:v>
                </c:pt>
                <c:pt idx="1021">
                  <c:v>3.1755437029756655</c:v>
                </c:pt>
                <c:pt idx="1022">
                  <c:v>3.180320890981279</c:v>
                </c:pt>
                <c:pt idx="1023">
                  <c:v>3.195675531831538</c:v>
                </c:pt>
                <c:pt idx="1024">
                  <c:v>3.2034598965316574</c:v>
                </c:pt>
                <c:pt idx="1025">
                  <c:v>3.2123847240284147</c:v>
                </c:pt>
                <c:pt idx="1026">
                  <c:v>3.2058212519362499</c:v>
                </c:pt>
                <c:pt idx="1027">
                  <c:v>3.2267880157808806</c:v>
                </c:pt>
                <c:pt idx="1028">
                  <c:v>3.2129782061976995</c:v>
                </c:pt>
                <c:pt idx="1029">
                  <c:v>3.225709785359399</c:v>
                </c:pt>
                <c:pt idx="1030">
                  <c:v>3.2446580440121773</c:v>
                </c:pt>
                <c:pt idx="1031">
                  <c:v>3.2566720536782587</c:v>
                </c:pt>
                <c:pt idx="1032">
                  <c:v>3.2667865614657732</c:v>
                </c:pt>
                <c:pt idx="1033">
                  <c:v>3.2510514658824716</c:v>
                </c:pt>
                <c:pt idx="1034">
                  <c:v>3.2693845048159682</c:v>
                </c:pt>
                <c:pt idx="1035">
                  <c:v>3.2723847155111487</c:v>
                </c:pt>
                <c:pt idx="1036">
                  <c:v>3.2750693724418656</c:v>
                </c:pt>
                <c:pt idx="1037">
                  <c:v>3.2841079951973322</c:v>
                </c:pt>
                <c:pt idx="1038">
                  <c:v>3.2923070314945049</c:v>
                </c:pt>
                <c:pt idx="1039">
                  <c:v>3.2857080482866019</c:v>
                </c:pt>
                <c:pt idx="1040">
                  <c:v>3.3017611660278074</c:v>
                </c:pt>
                <c:pt idx="1041">
                  <c:v>3.2949707727451361</c:v>
                </c:pt>
                <c:pt idx="1042">
                  <c:v>3.3049319222849785</c:v>
                </c:pt>
                <c:pt idx="1043">
                  <c:v>3.3154581215091392</c:v>
                </c:pt>
                <c:pt idx="1044">
                  <c:v>3.3136352536103337</c:v>
                </c:pt>
                <c:pt idx="1045">
                  <c:v>3.299940723102615</c:v>
                </c:pt>
                <c:pt idx="1046">
                  <c:v>3.3231489300840411</c:v>
                </c:pt>
                <c:pt idx="1047">
                  <c:v>3.3155274330371869</c:v>
                </c:pt>
                <c:pt idx="1048">
                  <c:v>3.3192122766246248</c:v>
                </c:pt>
                <c:pt idx="1049">
                  <c:v>3.323744914903052</c:v>
                </c:pt>
                <c:pt idx="1050">
                  <c:v>3.3145223841144182</c:v>
                </c:pt>
                <c:pt idx="1051">
                  <c:v>3.3230127080295464</c:v>
                </c:pt>
                <c:pt idx="1052">
                  <c:v>3.2949465502802564</c:v>
                </c:pt>
                <c:pt idx="1053">
                  <c:v>3.2833080145018156</c:v>
                </c:pt>
                <c:pt idx="1054">
                  <c:v>3.31792968532887</c:v>
                </c:pt>
                <c:pt idx="1055">
                  <c:v>3.3181489326505647</c:v>
                </c:pt>
                <c:pt idx="1056">
                  <c:v>3.3104681429052523</c:v>
                </c:pt>
                <c:pt idx="1057">
                  <c:v>3.2878554537595717</c:v>
                </c:pt>
                <c:pt idx="1058">
                  <c:v>3.2860588207262711</c:v>
                </c:pt>
                <c:pt idx="1059">
                  <c:v>3.3138124030430869</c:v>
                </c:pt>
                <c:pt idx="1060">
                  <c:v>3.3149831450391236</c:v>
                </c:pt>
                <c:pt idx="1061">
                  <c:v>3.3215901462760447</c:v>
                </c:pt>
                <c:pt idx="1062">
                  <c:v>3.3219834708571838</c:v>
                </c:pt>
                <c:pt idx="1063">
                  <c:v>3.3371796254098345</c:v>
                </c:pt>
                <c:pt idx="1064">
                  <c:v>3.3366498211632392</c:v>
                </c:pt>
                <c:pt idx="1065">
                  <c:v>3.3361133609886022</c:v>
                </c:pt>
                <c:pt idx="1066">
                  <c:v>3.327593900767837</c:v>
                </c:pt>
                <c:pt idx="1067">
                  <c:v>3.342187703432379</c:v>
                </c:pt>
                <c:pt idx="1068">
                  <c:v>3.3500211177572776</c:v>
                </c:pt>
                <c:pt idx="1069">
                  <c:v>3.357719551203644</c:v>
                </c:pt>
                <c:pt idx="1070">
                  <c:v>3.3735813309574358</c:v>
                </c:pt>
                <c:pt idx="1071">
                  <c:v>3.3734122575358607</c:v>
                </c:pt>
                <c:pt idx="1072">
                  <c:v>3.3773426836408391</c:v>
                </c:pt>
                <c:pt idx="1073">
                  <c:v>3.3823412908239616</c:v>
                </c:pt>
                <c:pt idx="1074">
                  <c:v>3.3844268956374228</c:v>
                </c:pt>
                <c:pt idx="1075">
                  <c:v>3.3927496983742262</c:v>
                </c:pt>
                <c:pt idx="1076">
                  <c:v>3.3929869721488104</c:v>
                </c:pt>
                <c:pt idx="1077">
                  <c:v>3.4012902297619254</c:v>
                </c:pt>
                <c:pt idx="1078">
                  <c:v>3.4108210822568354</c:v>
                </c:pt>
                <c:pt idx="1079">
                  <c:v>3.4228490917384033</c:v>
                </c:pt>
                <c:pt idx="1080">
                  <c:v>3.4270980569271949</c:v>
                </c:pt>
                <c:pt idx="1081">
                  <c:v>3.4508354718671805</c:v>
                </c:pt>
                <c:pt idx="1082">
                  <c:v>3.4335826390590496</c:v>
                </c:pt>
                <c:pt idx="1083">
                  <c:v>3.4217470230652207</c:v>
                </c:pt>
                <c:pt idx="1084">
                  <c:v>3.4229261811147498</c:v>
                </c:pt>
                <c:pt idx="1085">
                  <c:v>3.432210616451226</c:v>
                </c:pt>
                <c:pt idx="1086">
                  <c:v>3.4343085686665424</c:v>
                </c:pt>
                <c:pt idx="1087">
                  <c:v>3.4496773730961694</c:v>
                </c:pt>
                <c:pt idx="1088">
                  <c:v>3.4626255684761831</c:v>
                </c:pt>
                <c:pt idx="1089">
                  <c:v>3.4644865666791858</c:v>
                </c:pt>
                <c:pt idx="1090">
                  <c:v>3.4332480472974196</c:v>
                </c:pt>
                <c:pt idx="1091">
                  <c:v>3.4409358312638645</c:v>
                </c:pt>
                <c:pt idx="1092">
                  <c:v>3.3991283482696519</c:v>
                </c:pt>
                <c:pt idx="1093">
                  <c:v>3.4320227481590773</c:v>
                </c:pt>
                <c:pt idx="1094">
                  <c:v>3.4447456625372816</c:v>
                </c:pt>
                <c:pt idx="1095">
                  <c:v>3.4524611393251208</c:v>
                </c:pt>
                <c:pt idx="1096">
                  <c:v>3.4692076806626879</c:v>
                </c:pt>
                <c:pt idx="1097">
                  <c:v>3.4396578980899486</c:v>
                </c:pt>
                <c:pt idx="1098">
                  <c:v>3.4686072384366136</c:v>
                </c:pt>
                <c:pt idx="1099">
                  <c:v>3.4742716403788894</c:v>
                </c:pt>
                <c:pt idx="1100">
                  <c:v>3.4663425923839095</c:v>
                </c:pt>
                <c:pt idx="1101">
                  <c:v>3.4737409033412372</c:v>
                </c:pt>
                <c:pt idx="1102">
                  <c:v>3.4825248651780747</c:v>
                </c:pt>
                <c:pt idx="1103">
                  <c:v>3.497065171063487</c:v>
                </c:pt>
                <c:pt idx="1104">
                  <c:v>3.5093073857369239</c:v>
                </c:pt>
                <c:pt idx="1105">
                  <c:v>3.5085997391033312</c:v>
                </c:pt>
                <c:pt idx="1106">
                  <c:v>3.4704428339780744</c:v>
                </c:pt>
                <c:pt idx="1107">
                  <c:v>3.412391659669828</c:v>
                </c:pt>
                <c:pt idx="1108">
                  <c:v>3.4642554959296743</c:v>
                </c:pt>
                <c:pt idx="1109">
                  <c:v>3.4834888742596557</c:v>
                </c:pt>
                <c:pt idx="1110">
                  <c:v>3.4914023194823773</c:v>
                </c:pt>
                <c:pt idx="1111">
                  <c:v>3.5146964763725816</c:v>
                </c:pt>
                <c:pt idx="1112">
                  <c:v>3.5441065087295609</c:v>
                </c:pt>
                <c:pt idx="1113">
                  <c:v>3.5267268673146357</c:v>
                </c:pt>
                <c:pt idx="1114">
                  <c:v>3.5145424401570668</c:v>
                </c:pt>
                <c:pt idx="1115">
                  <c:v>3.5589040790077653</c:v>
                </c:pt>
                <c:pt idx="1116">
                  <c:v>3.5747336773987728</c:v>
                </c:pt>
                <c:pt idx="1117">
                  <c:v>3.5698699627608135</c:v>
                </c:pt>
                <c:pt idx="1118">
                  <c:v>3.5810560421571815</c:v>
                </c:pt>
                <c:pt idx="1119">
                  <c:v>3.5991065406268814</c:v>
                </c:pt>
                <c:pt idx="1120">
                  <c:v>3.6212978256611525</c:v>
                </c:pt>
                <c:pt idx="1121">
                  <c:v>3.6236740707643933</c:v>
                </c:pt>
                <c:pt idx="1122">
                  <c:v>3.6332158853590899</c:v>
                </c:pt>
                <c:pt idx="1123">
                  <c:v>3.6429845707011355</c:v>
                </c:pt>
                <c:pt idx="1124">
                  <c:v>3.6553958605403869</c:v>
                </c:pt>
                <c:pt idx="1125">
                  <c:v>3.6342293190158568</c:v>
                </c:pt>
                <c:pt idx="1126">
                  <c:v>3.6632654706011336</c:v>
                </c:pt>
                <c:pt idx="1127">
                  <c:v>3.6596310116070008</c:v>
                </c:pt>
                <c:pt idx="1128">
                  <c:v>3.6781704399262116</c:v>
                </c:pt>
                <c:pt idx="1129">
                  <c:v>3.6547106555172109</c:v>
                </c:pt>
                <c:pt idx="1130">
                  <c:v>3.6408728212604573</c:v>
                </c:pt>
                <c:pt idx="1131">
                  <c:v>3.6561375072402336</c:v>
                </c:pt>
                <c:pt idx="1132">
                  <c:v>3.6161529554247265</c:v>
                </c:pt>
                <c:pt idx="1133">
                  <c:v>3.6161760783340013</c:v>
                </c:pt>
                <c:pt idx="1134">
                  <c:v>3.5781094832071303</c:v>
                </c:pt>
                <c:pt idx="1135">
                  <c:v>3.6159805458399719</c:v>
                </c:pt>
                <c:pt idx="1136">
                  <c:v>3.5971464878336952</c:v>
                </c:pt>
                <c:pt idx="1137">
                  <c:v>3.5545642616210991</c:v>
                </c:pt>
                <c:pt idx="1138">
                  <c:v>3.5879331053739412</c:v>
                </c:pt>
                <c:pt idx="1139">
                  <c:v>3.6106718718518973</c:v>
                </c:pt>
                <c:pt idx="1140">
                  <c:v>3.5842746719249869</c:v>
                </c:pt>
                <c:pt idx="1141">
                  <c:v>3.6102981001411036</c:v>
                </c:pt>
                <c:pt idx="1142">
                  <c:v>3.5988069155645341</c:v>
                </c:pt>
                <c:pt idx="1143">
                  <c:v>3.6137689050027024</c:v>
                </c:pt>
                <c:pt idx="1144">
                  <c:v>3.620081894970764</c:v>
                </c:pt>
                <c:pt idx="1145">
                  <c:v>3.6211586187216156</c:v>
                </c:pt>
                <c:pt idx="1146">
                  <c:v>3.6483970952185087</c:v>
                </c:pt>
                <c:pt idx="1147">
                  <c:v>3.6617142721520604</c:v>
                </c:pt>
                <c:pt idx="1148">
                  <c:v>3.6539511510092733</c:v>
                </c:pt>
                <c:pt idx="1149">
                  <c:v>3.6322598407233082</c:v>
                </c:pt>
                <c:pt idx="1150">
                  <c:v>3.6226077153597793</c:v>
                </c:pt>
                <c:pt idx="1151">
                  <c:v>3.6597070801769553</c:v>
                </c:pt>
                <c:pt idx="1152">
                  <c:v>3.6785029007638905</c:v>
                </c:pt>
                <c:pt idx="1153">
                  <c:v>3.6853520419603596</c:v>
                </c:pt>
                <c:pt idx="1154">
                  <c:v>3.7072524288256967</c:v>
                </c:pt>
                <c:pt idx="1155">
                  <c:v>3.7205189984093168</c:v>
                </c:pt>
                <c:pt idx="1156">
                  <c:v>3.7020589868382685</c:v>
                </c:pt>
                <c:pt idx="1157">
                  <c:v>3.722429064895981</c:v>
                </c:pt>
                <c:pt idx="1158">
                  <c:v>3.7285939981295213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77-4A58-A805-C2A9D804F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552495"/>
        <c:axId val="1060539055"/>
      </c:scatterChart>
      <c:valAx>
        <c:axId val="1060552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539055"/>
        <c:crosses val="autoZero"/>
        <c:crossBetween val="midCat"/>
      </c:valAx>
      <c:valAx>
        <c:axId val="1060539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index close inflation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55249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2">
                  <a:lumMod val="10000"/>
                  <a:lumOff val="90000"/>
                </a:schemeClr>
              </a:solidFill>
            </c:spPr>
          </c:marker>
          <c:xVal>
            <c:numRef>
              <c:f>spy_long_term!$L$2:$L$1160</c:f>
              <c:numCache>
                <c:formatCode>General</c:formatCode>
                <c:ptCount val="1159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  <c:pt idx="32">
                  <c:v>1.5185139398778875</c:v>
                </c:pt>
                <c:pt idx="33">
                  <c:v>1.5314789170422551</c:v>
                </c:pt>
                <c:pt idx="34">
                  <c:v>1.5440680443502757</c:v>
                </c:pt>
                <c:pt idx="35">
                  <c:v>1.5563025007672873</c:v>
                </c:pt>
                <c:pt idx="36">
                  <c:v>1.568201724066995</c:v>
                </c:pt>
                <c:pt idx="37">
                  <c:v>1.5797835966168101</c:v>
                </c:pt>
                <c:pt idx="38">
                  <c:v>1.5910646070264991</c:v>
                </c:pt>
                <c:pt idx="39">
                  <c:v>1.6020599913279623</c:v>
                </c:pt>
                <c:pt idx="40">
                  <c:v>1.6127838567197355</c:v>
                </c:pt>
                <c:pt idx="41">
                  <c:v>1.6232492903979006</c:v>
                </c:pt>
                <c:pt idx="42">
                  <c:v>1.6334684555795864</c:v>
                </c:pt>
                <c:pt idx="43">
                  <c:v>1.6434526764861874</c:v>
                </c:pt>
                <c:pt idx="44">
                  <c:v>1.6532125137753437</c:v>
                </c:pt>
                <c:pt idx="45">
                  <c:v>1.6627578316815741</c:v>
                </c:pt>
                <c:pt idx="46">
                  <c:v>1.6720978579357175</c:v>
                </c:pt>
                <c:pt idx="47">
                  <c:v>1.6812412373755872</c:v>
                </c:pt>
                <c:pt idx="48">
                  <c:v>1.6901960800285136</c:v>
                </c:pt>
                <c:pt idx="49">
                  <c:v>1.6989700043360187</c:v>
                </c:pt>
                <c:pt idx="50">
                  <c:v>1.7075701760979363</c:v>
                </c:pt>
                <c:pt idx="51">
                  <c:v>1.7160033436347992</c:v>
                </c:pt>
                <c:pt idx="52">
                  <c:v>1.7242758696007889</c:v>
                </c:pt>
                <c:pt idx="53">
                  <c:v>1.7323937598229686</c:v>
                </c:pt>
                <c:pt idx="54">
                  <c:v>1.7403626894942439</c:v>
                </c:pt>
                <c:pt idx="55">
                  <c:v>1.7481880270062005</c:v>
                </c:pt>
                <c:pt idx="56">
                  <c:v>1.7558748556724915</c:v>
                </c:pt>
                <c:pt idx="57">
                  <c:v>1.7634279935629373</c:v>
                </c:pt>
                <c:pt idx="58">
                  <c:v>1.7708520116421442</c:v>
                </c:pt>
                <c:pt idx="59">
                  <c:v>1.7781512503836436</c:v>
                </c:pt>
                <c:pt idx="60">
                  <c:v>1.7853298350107671</c:v>
                </c:pt>
                <c:pt idx="61">
                  <c:v>1.7923916894982539</c:v>
                </c:pt>
                <c:pt idx="62">
                  <c:v>1.7993405494535817</c:v>
                </c:pt>
                <c:pt idx="63">
                  <c:v>1.8061799739838871</c:v>
                </c:pt>
                <c:pt idx="64">
                  <c:v>1.8129133566428555</c:v>
                </c:pt>
                <c:pt idx="65">
                  <c:v>1.8195439355418688</c:v>
                </c:pt>
                <c:pt idx="66">
                  <c:v>1.8260748027008264</c:v>
                </c:pt>
                <c:pt idx="67">
                  <c:v>1.8325089127062364</c:v>
                </c:pt>
                <c:pt idx="68">
                  <c:v>1.8388490907372552</c:v>
                </c:pt>
                <c:pt idx="69">
                  <c:v>1.8450980400142569</c:v>
                </c:pt>
                <c:pt idx="70">
                  <c:v>1.8512583487190752</c:v>
                </c:pt>
                <c:pt idx="71">
                  <c:v>1.8573324964312685</c:v>
                </c:pt>
                <c:pt idx="72">
                  <c:v>1.8633228601204559</c:v>
                </c:pt>
                <c:pt idx="73">
                  <c:v>1.8692317197309762</c:v>
                </c:pt>
                <c:pt idx="74">
                  <c:v>1.8750612633917001</c:v>
                </c:pt>
                <c:pt idx="75">
                  <c:v>1.8808135922807914</c:v>
                </c:pt>
                <c:pt idx="76">
                  <c:v>1.8864907251724818</c:v>
                </c:pt>
                <c:pt idx="77">
                  <c:v>1.8920946026904804</c:v>
                </c:pt>
                <c:pt idx="78">
                  <c:v>1.8976270912904414</c:v>
                </c:pt>
                <c:pt idx="79">
                  <c:v>1.9030899869919435</c:v>
                </c:pt>
                <c:pt idx="80">
                  <c:v>1.9084850188786497</c:v>
                </c:pt>
                <c:pt idx="81">
                  <c:v>1.9138138523837167</c:v>
                </c:pt>
                <c:pt idx="82">
                  <c:v>1.919078092376074</c:v>
                </c:pt>
                <c:pt idx="83">
                  <c:v>1.9242792860618816</c:v>
                </c:pt>
                <c:pt idx="84">
                  <c:v>1.9294189257142926</c:v>
                </c:pt>
                <c:pt idx="85">
                  <c:v>1.9344984512435677</c:v>
                </c:pt>
                <c:pt idx="86">
                  <c:v>1.9395192526186185</c:v>
                </c:pt>
                <c:pt idx="87">
                  <c:v>1.9444826721501687</c:v>
                </c:pt>
                <c:pt idx="88">
                  <c:v>1.9493900066449128</c:v>
                </c:pt>
                <c:pt idx="89">
                  <c:v>1.954242509439325</c:v>
                </c:pt>
                <c:pt idx="90">
                  <c:v>1.9590413923210936</c:v>
                </c:pt>
                <c:pt idx="91">
                  <c:v>1.9637878273455553</c:v>
                </c:pt>
                <c:pt idx="92">
                  <c:v>1.968482948553935</c:v>
                </c:pt>
                <c:pt idx="93">
                  <c:v>1.9731278535996986</c:v>
                </c:pt>
                <c:pt idx="94">
                  <c:v>1.9777236052888478</c:v>
                </c:pt>
                <c:pt idx="95">
                  <c:v>1.9822712330395684</c:v>
                </c:pt>
                <c:pt idx="96">
                  <c:v>1.9867717342662448</c:v>
                </c:pt>
                <c:pt idx="97">
                  <c:v>1.9912260756924949</c:v>
                </c:pt>
                <c:pt idx="98">
                  <c:v>1.9956351945975499</c:v>
                </c:pt>
                <c:pt idx="99">
                  <c:v>2</c:v>
                </c:pt>
                <c:pt idx="100">
                  <c:v>2.0043213737826426</c:v>
                </c:pt>
                <c:pt idx="101">
                  <c:v>2.0086001717619175</c:v>
                </c:pt>
                <c:pt idx="102">
                  <c:v>2.012837224705172</c:v>
                </c:pt>
                <c:pt idx="103">
                  <c:v>2.0170333392987803</c:v>
                </c:pt>
                <c:pt idx="104">
                  <c:v>2.0211892990699383</c:v>
                </c:pt>
                <c:pt idx="105">
                  <c:v>2.0253058652647704</c:v>
                </c:pt>
                <c:pt idx="106">
                  <c:v>2.0293837776852097</c:v>
                </c:pt>
                <c:pt idx="107">
                  <c:v>2.0334237554869499</c:v>
                </c:pt>
                <c:pt idx="108">
                  <c:v>2.0374264979406238</c:v>
                </c:pt>
                <c:pt idx="109">
                  <c:v>2.0413926851582249</c:v>
                </c:pt>
                <c:pt idx="110">
                  <c:v>2.0453229787866576</c:v>
                </c:pt>
                <c:pt idx="111">
                  <c:v>2.0492180226701815</c:v>
                </c:pt>
                <c:pt idx="112">
                  <c:v>2.0530784434834195</c:v>
                </c:pt>
                <c:pt idx="113">
                  <c:v>2.0569048513364727</c:v>
                </c:pt>
                <c:pt idx="114">
                  <c:v>2.0606978403536118</c:v>
                </c:pt>
                <c:pt idx="115">
                  <c:v>2.0644579892269186</c:v>
                </c:pt>
                <c:pt idx="116">
                  <c:v>2.0681858617461617</c:v>
                </c:pt>
                <c:pt idx="117">
                  <c:v>2.0718820073061255</c:v>
                </c:pt>
                <c:pt idx="118">
                  <c:v>2.0755469613925306</c:v>
                </c:pt>
                <c:pt idx="119">
                  <c:v>2.0791812460476247</c:v>
                </c:pt>
                <c:pt idx="120">
                  <c:v>2.0827853703164503</c:v>
                </c:pt>
                <c:pt idx="121">
                  <c:v>2.0863598306747484</c:v>
                </c:pt>
                <c:pt idx="122">
                  <c:v>2.0899051114393981</c:v>
                </c:pt>
                <c:pt idx="123">
                  <c:v>2.0934216851622351</c:v>
                </c:pt>
                <c:pt idx="124">
                  <c:v>2.0969100130080562</c:v>
                </c:pt>
                <c:pt idx="125">
                  <c:v>2.1003705451175629</c:v>
                </c:pt>
                <c:pt idx="126">
                  <c:v>2.1038037209559568</c:v>
                </c:pt>
                <c:pt idx="127">
                  <c:v>2.1072099696478683</c:v>
                </c:pt>
                <c:pt idx="128">
                  <c:v>2.1105897102992488</c:v>
                </c:pt>
                <c:pt idx="129">
                  <c:v>2.1139433523068369</c:v>
                </c:pt>
                <c:pt idx="130">
                  <c:v>2.1172712956557644</c:v>
                </c:pt>
                <c:pt idx="131">
                  <c:v>2.12057393120585</c:v>
                </c:pt>
                <c:pt idx="132">
                  <c:v>2.1238516409670858</c:v>
                </c:pt>
                <c:pt idx="133">
                  <c:v>2.1271047983648077</c:v>
                </c:pt>
                <c:pt idx="134">
                  <c:v>2.1303337684950061</c:v>
                </c:pt>
                <c:pt idx="135">
                  <c:v>2.1335389083702174</c:v>
                </c:pt>
                <c:pt idx="136">
                  <c:v>2.1367205671564067</c:v>
                </c:pt>
                <c:pt idx="137">
                  <c:v>2.1398790864012365</c:v>
                </c:pt>
                <c:pt idx="138">
                  <c:v>2.143014800254095</c:v>
                </c:pt>
                <c:pt idx="139">
                  <c:v>2.1461280356782382</c:v>
                </c:pt>
                <c:pt idx="140">
                  <c:v>2.1492191126553797</c:v>
                </c:pt>
                <c:pt idx="141">
                  <c:v>2.1522883443830563</c:v>
                </c:pt>
                <c:pt idx="142">
                  <c:v>2.1553360374650619</c:v>
                </c:pt>
                <c:pt idx="143">
                  <c:v>2.1583624920952498</c:v>
                </c:pt>
                <c:pt idx="144">
                  <c:v>2.1613680022349748</c:v>
                </c:pt>
                <c:pt idx="145">
                  <c:v>2.1643528557844371</c:v>
                </c:pt>
                <c:pt idx="146">
                  <c:v>2.167317334748176</c:v>
                </c:pt>
                <c:pt idx="147">
                  <c:v>2.1702617153949575</c:v>
                </c:pt>
                <c:pt idx="148">
                  <c:v>2.173186268412274</c:v>
                </c:pt>
                <c:pt idx="149">
                  <c:v>2.1760912590556813</c:v>
                </c:pt>
                <c:pt idx="150">
                  <c:v>2.1789769472931693</c:v>
                </c:pt>
                <c:pt idx="151">
                  <c:v>2.1818435879447726</c:v>
                </c:pt>
                <c:pt idx="152">
                  <c:v>2.1846914308175989</c:v>
                </c:pt>
                <c:pt idx="153">
                  <c:v>2.1875207208364631</c:v>
                </c:pt>
                <c:pt idx="154">
                  <c:v>2.1903316981702914</c:v>
                </c:pt>
                <c:pt idx="155">
                  <c:v>2.1931245983544616</c:v>
                </c:pt>
                <c:pt idx="156">
                  <c:v>2.1958996524092336</c:v>
                </c:pt>
                <c:pt idx="157">
                  <c:v>2.1986570869544226</c:v>
                </c:pt>
                <c:pt idx="158">
                  <c:v>2.2013971243204513</c:v>
                </c:pt>
                <c:pt idx="159">
                  <c:v>2.2041199826559246</c:v>
                </c:pt>
                <c:pt idx="160">
                  <c:v>2.2068258760318495</c:v>
                </c:pt>
                <c:pt idx="161">
                  <c:v>2.2095150145426308</c:v>
                </c:pt>
                <c:pt idx="162">
                  <c:v>2.2121876044039577</c:v>
                </c:pt>
                <c:pt idx="163">
                  <c:v>2.214843848047698</c:v>
                </c:pt>
                <c:pt idx="164">
                  <c:v>2.2174839442139063</c:v>
                </c:pt>
                <c:pt idx="165">
                  <c:v>2.220108088040055</c:v>
                </c:pt>
                <c:pt idx="166">
                  <c:v>2.2227164711475833</c:v>
                </c:pt>
                <c:pt idx="167">
                  <c:v>2.2253092817258628</c:v>
                </c:pt>
                <c:pt idx="168">
                  <c:v>2.2278867046136734</c:v>
                </c:pt>
                <c:pt idx="169">
                  <c:v>2.2304489213782741</c:v>
                </c:pt>
                <c:pt idx="170">
                  <c:v>2.2329961103921536</c:v>
                </c:pt>
                <c:pt idx="171">
                  <c:v>2.2355284469075487</c:v>
                </c:pt>
                <c:pt idx="172">
                  <c:v>2.2380461031287955</c:v>
                </c:pt>
                <c:pt idx="173">
                  <c:v>2.2405492482825999</c:v>
                </c:pt>
                <c:pt idx="174">
                  <c:v>2.2430380486862944</c:v>
                </c:pt>
                <c:pt idx="175">
                  <c:v>2.2455126678141499</c:v>
                </c:pt>
                <c:pt idx="176">
                  <c:v>2.2479732663618068</c:v>
                </c:pt>
                <c:pt idx="177">
                  <c:v>2.2504200023088941</c:v>
                </c:pt>
                <c:pt idx="178">
                  <c:v>2.2528530309798933</c:v>
                </c:pt>
                <c:pt idx="179">
                  <c:v>2.255272505103306</c:v>
                </c:pt>
                <c:pt idx="180">
                  <c:v>2.2576785748691846</c:v>
                </c:pt>
                <c:pt idx="181">
                  <c:v>2.2600713879850747</c:v>
                </c:pt>
                <c:pt idx="182">
                  <c:v>2.2624510897304293</c:v>
                </c:pt>
                <c:pt idx="183">
                  <c:v>2.2648178230095364</c:v>
                </c:pt>
                <c:pt idx="184">
                  <c:v>2.2671717284030137</c:v>
                </c:pt>
                <c:pt idx="185">
                  <c:v>2.2695129442179165</c:v>
                </c:pt>
                <c:pt idx="186">
                  <c:v>2.271841606536499</c:v>
                </c:pt>
                <c:pt idx="187">
                  <c:v>2.27415784926368</c:v>
                </c:pt>
                <c:pt idx="188">
                  <c:v>2.2764618041732443</c:v>
                </c:pt>
                <c:pt idx="189">
                  <c:v>2.2787536009528289</c:v>
                </c:pt>
                <c:pt idx="190">
                  <c:v>2.2810333672477277</c:v>
                </c:pt>
                <c:pt idx="191">
                  <c:v>2.2833012287035497</c:v>
                </c:pt>
                <c:pt idx="192">
                  <c:v>2.2855573090077739</c:v>
                </c:pt>
                <c:pt idx="193">
                  <c:v>2.287801729930226</c:v>
                </c:pt>
                <c:pt idx="194">
                  <c:v>2.2900346113625178</c:v>
                </c:pt>
                <c:pt idx="195">
                  <c:v>2.2922560713564759</c:v>
                </c:pt>
                <c:pt idx="196">
                  <c:v>2.2944662261615929</c:v>
                </c:pt>
                <c:pt idx="197">
                  <c:v>2.2966651902615309</c:v>
                </c:pt>
                <c:pt idx="198">
                  <c:v>2.2988530764097068</c:v>
                </c:pt>
                <c:pt idx="199">
                  <c:v>2.3010299956639813</c:v>
                </c:pt>
                <c:pt idx="200">
                  <c:v>2.3031960574204891</c:v>
                </c:pt>
                <c:pt idx="201">
                  <c:v>2.3053513694466239</c:v>
                </c:pt>
                <c:pt idx="202">
                  <c:v>2.307496037913213</c:v>
                </c:pt>
                <c:pt idx="203">
                  <c:v>2.3096301674258988</c:v>
                </c:pt>
                <c:pt idx="204">
                  <c:v>2.3117538610557542</c:v>
                </c:pt>
                <c:pt idx="205">
                  <c:v>2.3138672203691533</c:v>
                </c:pt>
                <c:pt idx="206">
                  <c:v>2.3159703454569178</c:v>
                </c:pt>
                <c:pt idx="207">
                  <c:v>2.3180633349627615</c:v>
                </c:pt>
                <c:pt idx="208">
                  <c:v>2.3201462861110542</c:v>
                </c:pt>
                <c:pt idx="209">
                  <c:v>2.3222192947339191</c:v>
                </c:pt>
                <c:pt idx="210">
                  <c:v>2.3242824552976926</c:v>
                </c:pt>
                <c:pt idx="211">
                  <c:v>2.3263358609287512</c:v>
                </c:pt>
                <c:pt idx="212">
                  <c:v>2.3283796034387376</c:v>
                </c:pt>
                <c:pt idx="213">
                  <c:v>2.330413773349191</c:v>
                </c:pt>
                <c:pt idx="214">
                  <c:v>2.3324384599156054</c:v>
                </c:pt>
                <c:pt idx="215">
                  <c:v>2.3344537511509307</c:v>
                </c:pt>
                <c:pt idx="216">
                  <c:v>2.3364597338485296</c:v>
                </c:pt>
                <c:pt idx="217">
                  <c:v>2.3384564936046046</c:v>
                </c:pt>
                <c:pt idx="218">
                  <c:v>2.3404441148401185</c:v>
                </c:pt>
                <c:pt idx="219">
                  <c:v>2.3424226808222062</c:v>
                </c:pt>
                <c:pt idx="220">
                  <c:v>2.3443922736851106</c:v>
                </c:pt>
                <c:pt idx="221">
                  <c:v>2.3463529744506388</c:v>
                </c:pt>
                <c:pt idx="222">
                  <c:v>2.3483048630481607</c:v>
                </c:pt>
                <c:pt idx="223">
                  <c:v>2.3502480183341627</c:v>
                </c:pt>
                <c:pt idx="224">
                  <c:v>2.3521825181113627</c:v>
                </c:pt>
                <c:pt idx="225">
                  <c:v>2.3541084391474008</c:v>
                </c:pt>
                <c:pt idx="226">
                  <c:v>2.3560258571931225</c:v>
                </c:pt>
                <c:pt idx="227">
                  <c:v>2.357934847000454</c:v>
                </c:pt>
                <c:pt idx="228">
                  <c:v>2.3598354823398879</c:v>
                </c:pt>
                <c:pt idx="229">
                  <c:v>2.3617278360175931</c:v>
                </c:pt>
                <c:pt idx="230">
                  <c:v>2.3636119798921444</c:v>
                </c:pt>
                <c:pt idx="231">
                  <c:v>2.3654879848908998</c:v>
                </c:pt>
                <c:pt idx="232">
                  <c:v>2.3673559210260189</c:v>
                </c:pt>
                <c:pt idx="233">
                  <c:v>2.369215857410143</c:v>
                </c:pt>
                <c:pt idx="234">
                  <c:v>2.3710678622717363</c:v>
                </c:pt>
                <c:pt idx="235">
                  <c:v>2.3729120029701067</c:v>
                </c:pt>
                <c:pt idx="236">
                  <c:v>2.374748346010104</c:v>
                </c:pt>
                <c:pt idx="237">
                  <c:v>2.3765769570565118</c:v>
                </c:pt>
                <c:pt idx="238">
                  <c:v>2.3783979009481375</c:v>
                </c:pt>
                <c:pt idx="239">
                  <c:v>2.3802112417116059</c:v>
                </c:pt>
                <c:pt idx="240">
                  <c:v>2.3820170425748683</c:v>
                </c:pt>
                <c:pt idx="241">
                  <c:v>2.3838153659804311</c:v>
                </c:pt>
                <c:pt idx="242">
                  <c:v>2.3856062735983121</c:v>
                </c:pt>
                <c:pt idx="243">
                  <c:v>2.3873898263387292</c:v>
                </c:pt>
                <c:pt idx="244">
                  <c:v>2.3891660843645326</c:v>
                </c:pt>
                <c:pt idx="245">
                  <c:v>2.3909351071033793</c:v>
                </c:pt>
                <c:pt idx="246">
                  <c:v>2.3926969532596658</c:v>
                </c:pt>
                <c:pt idx="247">
                  <c:v>2.3944516808262164</c:v>
                </c:pt>
                <c:pt idx="248">
                  <c:v>2.3961993470957363</c:v>
                </c:pt>
                <c:pt idx="249">
                  <c:v>2.3979400086720375</c:v>
                </c:pt>
                <c:pt idx="250">
                  <c:v>2.399673721481038</c:v>
                </c:pt>
                <c:pt idx="251">
                  <c:v>2.4014005407815442</c:v>
                </c:pt>
                <c:pt idx="252">
                  <c:v>2.403120521175818</c:v>
                </c:pt>
                <c:pt idx="253">
                  <c:v>2.4048337166199381</c:v>
                </c:pt>
                <c:pt idx="254">
                  <c:v>2.406540180433955</c:v>
                </c:pt>
                <c:pt idx="255">
                  <c:v>2.4082399653118496</c:v>
                </c:pt>
                <c:pt idx="256">
                  <c:v>2.4099331233312946</c:v>
                </c:pt>
                <c:pt idx="257">
                  <c:v>2.4116197059632301</c:v>
                </c:pt>
                <c:pt idx="258">
                  <c:v>2.4132997640812519</c:v>
                </c:pt>
                <c:pt idx="259">
                  <c:v>2.4149733479708178</c:v>
                </c:pt>
                <c:pt idx="260">
                  <c:v>2.4166405073382808</c:v>
                </c:pt>
                <c:pt idx="261">
                  <c:v>2.4183012913197452</c:v>
                </c:pt>
                <c:pt idx="262">
                  <c:v>2.419955748489758</c:v>
                </c:pt>
                <c:pt idx="263">
                  <c:v>2.4216039268698313</c:v>
                </c:pt>
                <c:pt idx="264">
                  <c:v>2.4232458739368079</c:v>
                </c:pt>
                <c:pt idx="265">
                  <c:v>2.424881636631067</c:v>
                </c:pt>
                <c:pt idx="266">
                  <c:v>2.4265112613645754</c:v>
                </c:pt>
                <c:pt idx="267">
                  <c:v>2.428134794028789</c:v>
                </c:pt>
                <c:pt idx="268">
                  <c:v>2.4297522800024081</c:v>
                </c:pt>
                <c:pt idx="269">
                  <c:v>2.4313637641589874</c:v>
                </c:pt>
                <c:pt idx="270">
                  <c:v>2.4329692908744058</c:v>
                </c:pt>
                <c:pt idx="271">
                  <c:v>2.4345689040341987</c:v>
                </c:pt>
                <c:pt idx="272">
                  <c:v>2.436162647040756</c:v>
                </c:pt>
                <c:pt idx="273">
                  <c:v>2.4377505628203879</c:v>
                </c:pt>
                <c:pt idx="274">
                  <c:v>2.4393326938302629</c:v>
                </c:pt>
                <c:pt idx="275">
                  <c:v>2.4409090820652177</c:v>
                </c:pt>
                <c:pt idx="276">
                  <c:v>2.4424797690644486</c:v>
                </c:pt>
                <c:pt idx="277">
                  <c:v>2.4440447959180762</c:v>
                </c:pt>
                <c:pt idx="278">
                  <c:v>2.4456042032735974</c:v>
                </c:pt>
                <c:pt idx="279">
                  <c:v>2.4471580313422194</c:v>
                </c:pt>
                <c:pt idx="280">
                  <c:v>2.4487063199050798</c:v>
                </c:pt>
                <c:pt idx="281">
                  <c:v>2.4502491083193609</c:v>
                </c:pt>
                <c:pt idx="282">
                  <c:v>2.4517864355242902</c:v>
                </c:pt>
                <c:pt idx="283">
                  <c:v>2.4533183400470375</c:v>
                </c:pt>
                <c:pt idx="284">
                  <c:v>2.4548448600085102</c:v>
                </c:pt>
                <c:pt idx="285">
                  <c:v>2.4563660331290431</c:v>
                </c:pt>
                <c:pt idx="286">
                  <c:v>2.4578818967339924</c:v>
                </c:pt>
                <c:pt idx="287">
                  <c:v>2.459392487759231</c:v>
                </c:pt>
                <c:pt idx="288">
                  <c:v>2.4608978427565478</c:v>
                </c:pt>
                <c:pt idx="289">
                  <c:v>2.4623979978989561</c:v>
                </c:pt>
                <c:pt idx="290">
                  <c:v>2.4638929889859074</c:v>
                </c:pt>
                <c:pt idx="291">
                  <c:v>2.4653828514484184</c:v>
                </c:pt>
                <c:pt idx="292">
                  <c:v>2.4668676203541096</c:v>
                </c:pt>
                <c:pt idx="293">
                  <c:v>2.4683473304121573</c:v>
                </c:pt>
                <c:pt idx="294">
                  <c:v>2.469822015978163</c:v>
                </c:pt>
                <c:pt idx="295">
                  <c:v>2.4712917110589387</c:v>
                </c:pt>
                <c:pt idx="296">
                  <c:v>2.4727564493172123</c:v>
                </c:pt>
                <c:pt idx="297">
                  <c:v>2.4742162640762553</c:v>
                </c:pt>
                <c:pt idx="298">
                  <c:v>2.4756711883244296</c:v>
                </c:pt>
                <c:pt idx="299">
                  <c:v>2.4771212547196626</c:v>
                </c:pt>
                <c:pt idx="300">
                  <c:v>2.4785664955938436</c:v>
                </c:pt>
                <c:pt idx="301">
                  <c:v>2.4800069429571505</c:v>
                </c:pt>
                <c:pt idx="302">
                  <c:v>2.4814426285023048</c:v>
                </c:pt>
                <c:pt idx="303">
                  <c:v>2.4828735836087539</c:v>
                </c:pt>
                <c:pt idx="304">
                  <c:v>2.4842998393467859</c:v>
                </c:pt>
                <c:pt idx="305">
                  <c:v>2.4857214264815801</c:v>
                </c:pt>
                <c:pt idx="306">
                  <c:v>2.4871383754771865</c:v>
                </c:pt>
                <c:pt idx="307">
                  <c:v>2.4885507165004443</c:v>
                </c:pt>
                <c:pt idx="308">
                  <c:v>2.4899584794248346</c:v>
                </c:pt>
                <c:pt idx="309">
                  <c:v>2.4913616938342726</c:v>
                </c:pt>
                <c:pt idx="310">
                  <c:v>2.4927603890268375</c:v>
                </c:pt>
                <c:pt idx="311">
                  <c:v>2.4941545940184429</c:v>
                </c:pt>
                <c:pt idx="312">
                  <c:v>2.4955443375464483</c:v>
                </c:pt>
                <c:pt idx="313">
                  <c:v>2.4969296480732148</c:v>
                </c:pt>
                <c:pt idx="314">
                  <c:v>2.4983105537896004</c:v>
                </c:pt>
                <c:pt idx="315">
                  <c:v>2.4996870826184039</c:v>
                </c:pt>
                <c:pt idx="316">
                  <c:v>2.5010592622177517</c:v>
                </c:pt>
                <c:pt idx="317">
                  <c:v>2.5024271199844326</c:v>
                </c:pt>
                <c:pt idx="318">
                  <c:v>2.503790683057181</c:v>
                </c:pt>
                <c:pt idx="319">
                  <c:v>2.5051499783199058</c:v>
                </c:pt>
                <c:pt idx="320">
                  <c:v>2.5065050324048719</c:v>
                </c:pt>
                <c:pt idx="321">
                  <c:v>2.5078558716958308</c:v>
                </c:pt>
                <c:pt idx="322">
                  <c:v>2.509202522331103</c:v>
                </c:pt>
                <c:pt idx="323">
                  <c:v>2.510545010206612</c:v>
                </c:pt>
                <c:pt idx="324">
                  <c:v>2.5118833609788744</c:v>
                </c:pt>
                <c:pt idx="325">
                  <c:v>2.5132176000679389</c:v>
                </c:pt>
                <c:pt idx="326">
                  <c:v>2.514547752660286</c:v>
                </c:pt>
                <c:pt idx="327">
                  <c:v>2.5158738437116792</c:v>
                </c:pt>
                <c:pt idx="328">
                  <c:v>2.5171958979499744</c:v>
                </c:pt>
                <c:pt idx="329">
                  <c:v>2.5185139398778875</c:v>
                </c:pt>
                <c:pt idx="330">
                  <c:v>2.5198279937757189</c:v>
                </c:pt>
                <c:pt idx="331">
                  <c:v>2.5211380837040362</c:v>
                </c:pt>
                <c:pt idx="332">
                  <c:v>2.5224442335063197</c:v>
                </c:pt>
                <c:pt idx="333">
                  <c:v>2.5237464668115646</c:v>
                </c:pt>
                <c:pt idx="334">
                  <c:v>2.5250448070368452</c:v>
                </c:pt>
                <c:pt idx="335">
                  <c:v>2.5263392773898441</c:v>
                </c:pt>
                <c:pt idx="336">
                  <c:v>2.5276299008713385</c:v>
                </c:pt>
                <c:pt idx="337">
                  <c:v>2.5289167002776547</c:v>
                </c:pt>
                <c:pt idx="338">
                  <c:v>2.5301996982030821</c:v>
                </c:pt>
                <c:pt idx="339">
                  <c:v>2.5314789170422549</c:v>
                </c:pt>
                <c:pt idx="340">
                  <c:v>2.5327543789924976</c:v>
                </c:pt>
                <c:pt idx="341">
                  <c:v>2.5340261060561349</c:v>
                </c:pt>
                <c:pt idx="342">
                  <c:v>2.5352941200427703</c:v>
                </c:pt>
                <c:pt idx="343">
                  <c:v>2.53655844257153</c:v>
                </c:pt>
                <c:pt idx="344">
                  <c:v>2.537819095073274</c:v>
                </c:pt>
                <c:pt idx="345">
                  <c:v>2.5390760987927767</c:v>
                </c:pt>
                <c:pt idx="346">
                  <c:v>2.5403294747908736</c:v>
                </c:pt>
                <c:pt idx="347">
                  <c:v>2.5415792439465807</c:v>
                </c:pt>
                <c:pt idx="348">
                  <c:v>2.5428254269591797</c:v>
                </c:pt>
                <c:pt idx="349">
                  <c:v>2.5440680443502757</c:v>
                </c:pt>
                <c:pt idx="350">
                  <c:v>2.5453071164658239</c:v>
                </c:pt>
                <c:pt idx="351">
                  <c:v>2.5465426634781312</c:v>
                </c:pt>
                <c:pt idx="352">
                  <c:v>2.5477747053878224</c:v>
                </c:pt>
                <c:pt idx="353">
                  <c:v>2.5490032620257876</c:v>
                </c:pt>
                <c:pt idx="354">
                  <c:v>2.5502283530550942</c:v>
                </c:pt>
                <c:pt idx="355">
                  <c:v>2.5514499979728753</c:v>
                </c:pt>
                <c:pt idx="356">
                  <c:v>2.5526682161121932</c:v>
                </c:pt>
                <c:pt idx="357">
                  <c:v>2.5538830266438746</c:v>
                </c:pt>
                <c:pt idx="358">
                  <c:v>2.5550944485783194</c:v>
                </c:pt>
                <c:pt idx="359">
                  <c:v>2.5563025007672873</c:v>
                </c:pt>
                <c:pt idx="360">
                  <c:v>2.5575072019056577</c:v>
                </c:pt>
                <c:pt idx="361">
                  <c:v>2.5587085705331658</c:v>
                </c:pt>
                <c:pt idx="362">
                  <c:v>2.5599066250361124</c:v>
                </c:pt>
                <c:pt idx="363">
                  <c:v>2.5611013836490559</c:v>
                </c:pt>
                <c:pt idx="364">
                  <c:v>2.5622928644564746</c:v>
                </c:pt>
                <c:pt idx="365">
                  <c:v>2.5634810853944106</c:v>
                </c:pt>
                <c:pt idx="366">
                  <c:v>2.5646660642520893</c:v>
                </c:pt>
                <c:pt idx="367">
                  <c:v>2.5658478186735176</c:v>
                </c:pt>
                <c:pt idx="368">
                  <c:v>2.5670263661590602</c:v>
                </c:pt>
                <c:pt idx="369">
                  <c:v>2.568201724066995</c:v>
                </c:pt>
                <c:pt idx="370">
                  <c:v>2.5693739096150461</c:v>
                </c:pt>
                <c:pt idx="371">
                  <c:v>2.5705429398818973</c:v>
                </c:pt>
                <c:pt idx="372">
                  <c:v>2.5717088318086878</c:v>
                </c:pt>
                <c:pt idx="373">
                  <c:v>2.5728716022004803</c:v>
                </c:pt>
                <c:pt idx="374">
                  <c:v>2.5740312677277188</c:v>
                </c:pt>
                <c:pt idx="375">
                  <c:v>2.5751878449276608</c:v>
                </c:pt>
                <c:pt idx="376">
                  <c:v>2.576341350205793</c:v>
                </c:pt>
                <c:pt idx="377">
                  <c:v>2.5774917998372255</c:v>
                </c:pt>
                <c:pt idx="378">
                  <c:v>2.5786392099680722</c:v>
                </c:pt>
                <c:pt idx="379">
                  <c:v>2.5797835966168101</c:v>
                </c:pt>
                <c:pt idx="380">
                  <c:v>2.5809249756756194</c:v>
                </c:pt>
                <c:pt idx="381">
                  <c:v>2.5820633629117089</c:v>
                </c:pt>
                <c:pt idx="382">
                  <c:v>2.5831987739686229</c:v>
                </c:pt>
                <c:pt idx="383">
                  <c:v>2.5843312243675309</c:v>
                </c:pt>
                <c:pt idx="384">
                  <c:v>2.5854607295085006</c:v>
                </c:pt>
                <c:pt idx="385">
                  <c:v>2.5865873046717551</c:v>
                </c:pt>
                <c:pt idx="386">
                  <c:v>2.5877109650189114</c:v>
                </c:pt>
                <c:pt idx="387">
                  <c:v>2.5888317255942073</c:v>
                </c:pt>
                <c:pt idx="388">
                  <c:v>2.5899496013257077</c:v>
                </c:pt>
                <c:pt idx="389">
                  <c:v>2.5910646070264991</c:v>
                </c:pt>
                <c:pt idx="390">
                  <c:v>2.5921767573958667</c:v>
                </c:pt>
                <c:pt idx="391">
                  <c:v>2.5932860670204572</c:v>
                </c:pt>
                <c:pt idx="392">
                  <c:v>2.5943925503754266</c:v>
                </c:pt>
                <c:pt idx="393">
                  <c:v>2.5954962218255742</c:v>
                </c:pt>
                <c:pt idx="394">
                  <c:v>2.5965970956264601</c:v>
                </c:pt>
                <c:pt idx="395">
                  <c:v>2.5976951859255122</c:v>
                </c:pt>
                <c:pt idx="396">
                  <c:v>2.5987905067631152</c:v>
                </c:pt>
                <c:pt idx="397">
                  <c:v>2.5998830720736876</c:v>
                </c:pt>
                <c:pt idx="398">
                  <c:v>2.6009728956867484</c:v>
                </c:pt>
                <c:pt idx="399">
                  <c:v>2.6020599913279625</c:v>
                </c:pt>
                <c:pt idx="400">
                  <c:v>2.6031443726201822</c:v>
                </c:pt>
                <c:pt idx="401">
                  <c:v>2.6042260530844699</c:v>
                </c:pt>
                <c:pt idx="402">
                  <c:v>2.6053050461411096</c:v>
                </c:pt>
                <c:pt idx="403">
                  <c:v>2.6063813651106051</c:v>
                </c:pt>
                <c:pt idx="404">
                  <c:v>2.6074550232146687</c:v>
                </c:pt>
                <c:pt idx="405">
                  <c:v>2.6085260335771943</c:v>
                </c:pt>
                <c:pt idx="406">
                  <c:v>2.6095944092252199</c:v>
                </c:pt>
                <c:pt idx="407">
                  <c:v>2.61066016308988</c:v>
                </c:pt>
                <c:pt idx="408">
                  <c:v>2.6117233080073419</c:v>
                </c:pt>
                <c:pt idx="409">
                  <c:v>2.6127838567197355</c:v>
                </c:pt>
                <c:pt idx="410">
                  <c:v>2.6138418218760693</c:v>
                </c:pt>
                <c:pt idx="411">
                  <c:v>2.6148972160331345</c:v>
                </c:pt>
                <c:pt idx="412">
                  <c:v>2.6159500516564012</c:v>
                </c:pt>
                <c:pt idx="413">
                  <c:v>2.6170003411208991</c:v>
                </c:pt>
                <c:pt idx="414">
                  <c:v>2.6180480967120925</c:v>
                </c:pt>
                <c:pt idx="415">
                  <c:v>2.6190933306267428</c:v>
                </c:pt>
                <c:pt idx="416">
                  <c:v>2.6201360549737576</c:v>
                </c:pt>
                <c:pt idx="417">
                  <c:v>2.621176281775035</c:v>
                </c:pt>
                <c:pt idx="418">
                  <c:v>2.6222140229662951</c:v>
                </c:pt>
                <c:pt idx="419">
                  <c:v>2.6232492903979003</c:v>
                </c:pt>
                <c:pt idx="420">
                  <c:v>2.6242820958356683</c:v>
                </c:pt>
                <c:pt idx="421">
                  <c:v>2.6253124509616739</c:v>
                </c:pt>
                <c:pt idx="422">
                  <c:v>2.6263403673750423</c:v>
                </c:pt>
                <c:pt idx="423">
                  <c:v>2.6273658565927325</c:v>
                </c:pt>
                <c:pt idx="424">
                  <c:v>2.6283889300503116</c:v>
                </c:pt>
                <c:pt idx="425">
                  <c:v>2.6294095991027189</c:v>
                </c:pt>
                <c:pt idx="426">
                  <c:v>2.6304278750250241</c:v>
                </c:pt>
                <c:pt idx="427">
                  <c:v>2.6314437690131722</c:v>
                </c:pt>
                <c:pt idx="428">
                  <c:v>2.6324572921847245</c:v>
                </c:pt>
                <c:pt idx="429">
                  <c:v>2.6334684555795866</c:v>
                </c:pt>
                <c:pt idx="430">
                  <c:v>2.6344772701607315</c:v>
                </c:pt>
                <c:pt idx="431">
                  <c:v>2.6354837468149119</c:v>
                </c:pt>
                <c:pt idx="432">
                  <c:v>2.6364878963533656</c:v>
                </c:pt>
                <c:pt idx="433">
                  <c:v>2.6374897295125108</c:v>
                </c:pt>
                <c:pt idx="434">
                  <c:v>2.6384892569546374</c:v>
                </c:pt>
                <c:pt idx="435">
                  <c:v>2.6394864892685859</c:v>
                </c:pt>
                <c:pt idx="436">
                  <c:v>2.6404814369704219</c:v>
                </c:pt>
                <c:pt idx="437">
                  <c:v>2.6414741105040997</c:v>
                </c:pt>
                <c:pt idx="438">
                  <c:v>2.6424645202421213</c:v>
                </c:pt>
                <c:pt idx="439">
                  <c:v>2.6434526764861874</c:v>
                </c:pt>
                <c:pt idx="440">
                  <c:v>2.6444385894678386</c:v>
                </c:pt>
                <c:pt idx="441">
                  <c:v>2.6454222693490919</c:v>
                </c:pt>
                <c:pt idx="442">
                  <c:v>2.6464037262230695</c:v>
                </c:pt>
                <c:pt idx="443">
                  <c:v>2.6473829701146196</c:v>
                </c:pt>
                <c:pt idx="444">
                  <c:v>2.6483600109809315</c:v>
                </c:pt>
                <c:pt idx="445">
                  <c:v>2.6493348587121419</c:v>
                </c:pt>
                <c:pt idx="446">
                  <c:v>2.6503075231319366</c:v>
                </c:pt>
                <c:pt idx="447">
                  <c:v>2.651278013998144</c:v>
                </c:pt>
                <c:pt idx="448">
                  <c:v>2.6522463410033232</c:v>
                </c:pt>
                <c:pt idx="449">
                  <c:v>2.6532125137753435</c:v>
                </c:pt>
                <c:pt idx="450">
                  <c:v>2.6541765418779604</c:v>
                </c:pt>
                <c:pt idx="451">
                  <c:v>2.655138434811382</c:v>
                </c:pt>
                <c:pt idx="452">
                  <c:v>2.6560982020128319</c:v>
                </c:pt>
                <c:pt idx="453">
                  <c:v>2.6570558528571038</c:v>
                </c:pt>
                <c:pt idx="454">
                  <c:v>2.6580113966571126</c:v>
                </c:pt>
                <c:pt idx="455">
                  <c:v>2.6589648426644348</c:v>
                </c:pt>
                <c:pt idx="456">
                  <c:v>2.6599162000698504</c:v>
                </c:pt>
                <c:pt idx="457">
                  <c:v>2.6608654780038692</c:v>
                </c:pt>
                <c:pt idx="458">
                  <c:v>2.661812685537261</c:v>
                </c:pt>
                <c:pt idx="459">
                  <c:v>2.6627578316815739</c:v>
                </c:pt>
                <c:pt idx="460">
                  <c:v>2.663700925389648</c:v>
                </c:pt>
                <c:pt idx="461">
                  <c:v>2.6646419755561257</c:v>
                </c:pt>
                <c:pt idx="462">
                  <c:v>2.6655809910179533</c:v>
                </c:pt>
                <c:pt idx="463">
                  <c:v>2.6665179805548807</c:v>
                </c:pt>
                <c:pt idx="464">
                  <c:v>2.667452952889954</c:v>
                </c:pt>
                <c:pt idx="465">
                  <c:v>2.6683859166900001</c:v>
                </c:pt>
                <c:pt idx="466">
                  <c:v>2.6693168805661123</c:v>
                </c:pt>
                <c:pt idx="467">
                  <c:v>2.6702458530741242</c:v>
                </c:pt>
                <c:pt idx="468">
                  <c:v>2.6711728427150834</c:v>
                </c:pt>
                <c:pt idx="469">
                  <c:v>2.6720978579357175</c:v>
                </c:pt>
                <c:pt idx="470">
                  <c:v>2.6730209071288962</c:v>
                </c:pt>
                <c:pt idx="471">
                  <c:v>2.673941998634088</c:v>
                </c:pt>
                <c:pt idx="472">
                  <c:v>2.6748611407378116</c:v>
                </c:pt>
                <c:pt idx="473">
                  <c:v>2.6757783416740852</c:v>
                </c:pt>
                <c:pt idx="474">
                  <c:v>2.6766936096248664</c:v>
                </c:pt>
                <c:pt idx="475">
                  <c:v>2.6776069527204931</c:v>
                </c:pt>
                <c:pt idx="476">
                  <c:v>2.6785183790401139</c:v>
                </c:pt>
                <c:pt idx="477">
                  <c:v>2.6794278966121188</c:v>
                </c:pt>
                <c:pt idx="478">
                  <c:v>2.6803355134145632</c:v>
                </c:pt>
                <c:pt idx="479">
                  <c:v>2.6812412373755872</c:v>
                </c:pt>
                <c:pt idx="480">
                  <c:v>2.6821450763738319</c:v>
                </c:pt>
                <c:pt idx="481">
                  <c:v>2.6830470382388496</c:v>
                </c:pt>
                <c:pt idx="482">
                  <c:v>2.6839471307515121</c:v>
                </c:pt>
                <c:pt idx="483">
                  <c:v>2.6848453616444123</c:v>
                </c:pt>
                <c:pt idx="484">
                  <c:v>2.6857417386022635</c:v>
                </c:pt>
                <c:pt idx="485">
                  <c:v>2.6866362692622934</c:v>
                </c:pt>
                <c:pt idx="486">
                  <c:v>2.6875289612146345</c:v>
                </c:pt>
                <c:pt idx="487">
                  <c:v>2.6884198220027105</c:v>
                </c:pt>
                <c:pt idx="488">
                  <c:v>2.6893088591236203</c:v>
                </c:pt>
                <c:pt idx="489">
                  <c:v>2.6901960800285138</c:v>
                </c:pt>
                <c:pt idx="490">
                  <c:v>2.6910814921229687</c:v>
                </c:pt>
                <c:pt idx="491">
                  <c:v>2.6919651027673601</c:v>
                </c:pt>
                <c:pt idx="492">
                  <c:v>2.6928469192772302</c:v>
                </c:pt>
                <c:pt idx="493">
                  <c:v>2.6937269489236471</c:v>
                </c:pt>
                <c:pt idx="494">
                  <c:v>2.6946051989335689</c:v>
                </c:pt>
                <c:pt idx="495">
                  <c:v>2.6954816764901977</c:v>
                </c:pt>
                <c:pt idx="496">
                  <c:v>2.6963563887333319</c:v>
                </c:pt>
                <c:pt idx="497">
                  <c:v>2.6972293427597176</c:v>
                </c:pt>
                <c:pt idx="498">
                  <c:v>2.6981005456233897</c:v>
                </c:pt>
                <c:pt idx="499">
                  <c:v>2.6989700043360187</c:v>
                </c:pt>
                <c:pt idx="500">
                  <c:v>2.6998377258672459</c:v>
                </c:pt>
                <c:pt idx="501">
                  <c:v>2.7007037171450192</c:v>
                </c:pt>
                <c:pt idx="502">
                  <c:v>2.7015679850559273</c:v>
                </c:pt>
                <c:pt idx="503">
                  <c:v>2.7024305364455254</c:v>
                </c:pt>
                <c:pt idx="504">
                  <c:v>2.7032913781186614</c:v>
                </c:pt>
                <c:pt idx="505">
                  <c:v>2.7041505168397992</c:v>
                </c:pt>
                <c:pt idx="506">
                  <c:v>2.705007959333336</c:v>
                </c:pt>
                <c:pt idx="507">
                  <c:v>2.7058637122839193</c:v>
                </c:pt>
                <c:pt idx="508">
                  <c:v>2.7067177823367587</c:v>
                </c:pt>
                <c:pt idx="509">
                  <c:v>2.7075701760979363</c:v>
                </c:pt>
                <c:pt idx="510">
                  <c:v>2.7084209001347128</c:v>
                </c:pt>
                <c:pt idx="511">
                  <c:v>2.7092699609758308</c:v>
                </c:pt>
                <c:pt idx="512">
                  <c:v>2.7101173651118162</c:v>
                </c:pt>
                <c:pt idx="513">
                  <c:v>2.7109631189952759</c:v>
                </c:pt>
                <c:pt idx="514">
                  <c:v>2.7118072290411912</c:v>
                </c:pt>
                <c:pt idx="515">
                  <c:v>2.7126497016272113</c:v>
                </c:pt>
                <c:pt idx="516">
                  <c:v>2.7134905430939424</c:v>
                </c:pt>
                <c:pt idx="517">
                  <c:v>2.7143297597452332</c:v>
                </c:pt>
                <c:pt idx="518">
                  <c:v>2.7151673578484576</c:v>
                </c:pt>
                <c:pt idx="519">
                  <c:v>2.716003343634799</c:v>
                </c:pt>
                <c:pt idx="520">
                  <c:v>2.7168377232995247</c:v>
                </c:pt>
                <c:pt idx="521">
                  <c:v>2.7176705030022621</c:v>
                </c:pt>
                <c:pt idx="522">
                  <c:v>2.7185016888672742</c:v>
                </c:pt>
                <c:pt idx="523">
                  <c:v>2.7193312869837265</c:v>
                </c:pt>
                <c:pt idx="524">
                  <c:v>2.720159303405957</c:v>
                </c:pt>
                <c:pt idx="525">
                  <c:v>2.7209857441537393</c:v>
                </c:pt>
                <c:pt idx="526">
                  <c:v>2.7218106152125467</c:v>
                </c:pt>
                <c:pt idx="527">
                  <c:v>2.7226339225338121</c:v>
                </c:pt>
                <c:pt idx="528">
                  <c:v>2.7234556720351857</c:v>
                </c:pt>
                <c:pt idx="529">
                  <c:v>2.7242758696007892</c:v>
                </c:pt>
                <c:pt idx="530">
                  <c:v>2.725094521081469</c:v>
                </c:pt>
                <c:pt idx="531">
                  <c:v>2.7259116322950483</c:v>
                </c:pt>
                <c:pt idx="532">
                  <c:v>2.7267272090265724</c:v>
                </c:pt>
                <c:pt idx="533">
                  <c:v>2.7275412570285562</c:v>
                </c:pt>
                <c:pt idx="534">
                  <c:v>2.7283537820212285</c:v>
                </c:pt>
                <c:pt idx="535">
                  <c:v>2.7291647896927702</c:v>
                </c:pt>
                <c:pt idx="536">
                  <c:v>2.7299742856995555</c:v>
                </c:pt>
                <c:pt idx="537">
                  <c:v>2.7307822756663893</c:v>
                </c:pt>
                <c:pt idx="538">
                  <c:v>2.7315887651867388</c:v>
                </c:pt>
                <c:pt idx="539">
                  <c:v>2.7323937598229686</c:v>
                </c:pt>
                <c:pt idx="540">
                  <c:v>2.7331972651065692</c:v>
                </c:pt>
                <c:pt idx="541">
                  <c:v>2.7339992865383871</c:v>
                </c:pt>
                <c:pt idx="542">
                  <c:v>2.7347998295888472</c:v>
                </c:pt>
                <c:pt idx="543">
                  <c:v>2.7355988996981799</c:v>
                </c:pt>
                <c:pt idx="544">
                  <c:v>2.7363965022766426</c:v>
                </c:pt>
                <c:pt idx="545">
                  <c:v>2.7371926427047373</c:v>
                </c:pt>
                <c:pt idx="546">
                  <c:v>2.7379873263334309</c:v>
                </c:pt>
                <c:pt idx="547">
                  <c:v>2.7387805584843692</c:v>
                </c:pt>
                <c:pt idx="548">
                  <c:v>2.7395723444500919</c:v>
                </c:pt>
                <c:pt idx="549">
                  <c:v>2.7403626894942437</c:v>
                </c:pt>
                <c:pt idx="550">
                  <c:v>2.7411515988517849</c:v>
                </c:pt>
                <c:pt idx="551">
                  <c:v>2.741939077729199</c:v>
                </c:pt>
                <c:pt idx="552">
                  <c:v>2.7427251313046983</c:v>
                </c:pt>
                <c:pt idx="553">
                  <c:v>2.7435097647284299</c:v>
                </c:pt>
                <c:pt idx="554">
                  <c:v>2.7442929831226763</c:v>
                </c:pt>
                <c:pt idx="555">
                  <c:v>2.7450747915820575</c:v>
                </c:pt>
                <c:pt idx="556">
                  <c:v>2.7458551951737289</c:v>
                </c:pt>
                <c:pt idx="557">
                  <c:v>2.7466341989375787</c:v>
                </c:pt>
                <c:pt idx="558">
                  <c:v>2.7474118078864231</c:v>
                </c:pt>
                <c:pt idx="559">
                  <c:v>2.7481880270062002</c:v>
                </c:pt>
                <c:pt idx="560">
                  <c:v>2.7489628612561616</c:v>
                </c:pt>
                <c:pt idx="561">
                  <c:v>2.7497363155690611</c:v>
                </c:pt>
                <c:pt idx="562">
                  <c:v>2.7505083948513462</c:v>
                </c:pt>
                <c:pt idx="563">
                  <c:v>2.7512791039833422</c:v>
                </c:pt>
                <c:pt idx="564">
                  <c:v>2.7520484478194387</c:v>
                </c:pt>
                <c:pt idx="565">
                  <c:v>2.7528164311882715</c:v>
                </c:pt>
                <c:pt idx="566">
                  <c:v>2.7535830588929064</c:v>
                </c:pt>
                <c:pt idx="567">
                  <c:v>2.7543483357110188</c:v>
                </c:pt>
                <c:pt idx="568">
                  <c:v>2.7551122663950713</c:v>
                </c:pt>
                <c:pt idx="569">
                  <c:v>2.7558748556724915</c:v>
                </c:pt>
                <c:pt idx="570">
                  <c:v>2.7566361082458481</c:v>
                </c:pt>
                <c:pt idx="571">
                  <c:v>2.7573960287930244</c:v>
                </c:pt>
                <c:pt idx="572">
                  <c:v>2.7581546219673898</c:v>
                </c:pt>
                <c:pt idx="573">
                  <c:v>2.7589118923979736</c:v>
                </c:pt>
                <c:pt idx="574">
                  <c:v>2.7596678446896306</c:v>
                </c:pt>
                <c:pt idx="575">
                  <c:v>2.7604224834232118</c:v>
                </c:pt>
                <c:pt idx="576">
                  <c:v>2.7611758131557314</c:v>
                </c:pt>
                <c:pt idx="577">
                  <c:v>2.761927838420529</c:v>
                </c:pt>
                <c:pt idx="578">
                  <c:v>2.762678563727436</c:v>
                </c:pt>
                <c:pt idx="579">
                  <c:v>2.7634279935629373</c:v>
                </c:pt>
                <c:pt idx="580">
                  <c:v>2.7641761323903307</c:v>
                </c:pt>
                <c:pt idx="581">
                  <c:v>2.7649229846498886</c:v>
                </c:pt>
                <c:pt idx="582">
                  <c:v>2.7656685547590141</c:v>
                </c:pt>
                <c:pt idx="583">
                  <c:v>2.7664128471123997</c:v>
                </c:pt>
                <c:pt idx="584">
                  <c:v>2.7671558660821804</c:v>
                </c:pt>
                <c:pt idx="585">
                  <c:v>2.7678976160180908</c:v>
                </c:pt>
                <c:pt idx="586">
                  <c:v>2.7686381012476144</c:v>
                </c:pt>
                <c:pt idx="587">
                  <c:v>2.7693773260761385</c:v>
                </c:pt>
                <c:pt idx="588">
                  <c:v>2.7701152947871015</c:v>
                </c:pt>
                <c:pt idx="589">
                  <c:v>2.7708520116421442</c:v>
                </c:pt>
                <c:pt idx="590">
                  <c:v>2.7715874808812555</c:v>
                </c:pt>
                <c:pt idx="591">
                  <c:v>2.77232170672292</c:v>
                </c:pt>
                <c:pt idx="592">
                  <c:v>2.7730546933642626</c:v>
                </c:pt>
                <c:pt idx="593">
                  <c:v>2.7737864449811935</c:v>
                </c:pt>
                <c:pt idx="594">
                  <c:v>2.7745169657285498</c:v>
                </c:pt>
                <c:pt idx="595">
                  <c:v>2.7752462597402365</c:v>
                </c:pt>
                <c:pt idx="596">
                  <c:v>2.775974331129369</c:v>
                </c:pt>
                <c:pt idx="597">
                  <c:v>2.7767011839884108</c:v>
                </c:pt>
                <c:pt idx="598">
                  <c:v>2.7774268223893115</c:v>
                </c:pt>
                <c:pt idx="599">
                  <c:v>2.7781512503836434</c:v>
                </c:pt>
                <c:pt idx="600">
                  <c:v>2.7788744720027396</c:v>
                </c:pt>
                <c:pt idx="601">
                  <c:v>2.7795964912578244</c:v>
                </c:pt>
                <c:pt idx="602">
                  <c:v>2.7803173121401512</c:v>
                </c:pt>
                <c:pt idx="603">
                  <c:v>2.7810369386211318</c:v>
                </c:pt>
                <c:pt idx="604">
                  <c:v>2.781755374652469</c:v>
                </c:pt>
                <c:pt idx="605">
                  <c:v>2.782472624166286</c:v>
                </c:pt>
                <c:pt idx="606">
                  <c:v>2.7831886910752575</c:v>
                </c:pt>
                <c:pt idx="607">
                  <c:v>2.7839035792727351</c:v>
                </c:pt>
                <c:pt idx="608">
                  <c:v>2.7846172926328752</c:v>
                </c:pt>
                <c:pt idx="609">
                  <c:v>2.7853298350107671</c:v>
                </c:pt>
                <c:pt idx="610">
                  <c:v>2.786041210242554</c:v>
                </c:pt>
                <c:pt idx="611">
                  <c:v>2.7867514221455614</c:v>
                </c:pt>
                <c:pt idx="612">
                  <c:v>2.7874604745184151</c:v>
                </c:pt>
                <c:pt idx="613">
                  <c:v>2.7881683711411678</c:v>
                </c:pt>
                <c:pt idx="614">
                  <c:v>2.7888751157754168</c:v>
                </c:pt>
                <c:pt idx="615">
                  <c:v>2.7895807121644256</c:v>
                </c:pt>
                <c:pt idx="616">
                  <c:v>2.7902851640332416</c:v>
                </c:pt>
                <c:pt idx="617">
                  <c:v>2.7909884750888159</c:v>
                </c:pt>
                <c:pt idx="618">
                  <c:v>2.7916906490201181</c:v>
                </c:pt>
                <c:pt idx="619">
                  <c:v>2.7923916894982539</c:v>
                </c:pt>
                <c:pt idx="620">
                  <c:v>2.79309160017658</c:v>
                </c:pt>
                <c:pt idx="621">
                  <c:v>2.7937903846908188</c:v>
                </c:pt>
                <c:pt idx="622">
                  <c:v>2.7944880466591697</c:v>
                </c:pt>
                <c:pt idx="623">
                  <c:v>2.7951845896824241</c:v>
                </c:pt>
                <c:pt idx="624">
                  <c:v>2.7958800173440754</c:v>
                </c:pt>
                <c:pt idx="625">
                  <c:v>2.7965743332104296</c:v>
                </c:pt>
                <c:pt idx="626">
                  <c:v>2.7972675408307164</c:v>
                </c:pt>
                <c:pt idx="627">
                  <c:v>2.7979596437371961</c:v>
                </c:pt>
                <c:pt idx="628">
                  <c:v>2.7986506454452691</c:v>
                </c:pt>
                <c:pt idx="629">
                  <c:v>2.7993405494535817</c:v>
                </c:pt>
                <c:pt idx="630">
                  <c:v>2.8000293592441343</c:v>
                </c:pt>
                <c:pt idx="631">
                  <c:v>2.8007170782823851</c:v>
                </c:pt>
                <c:pt idx="632">
                  <c:v>2.8014037100173552</c:v>
                </c:pt>
                <c:pt idx="633">
                  <c:v>2.8020892578817329</c:v>
                </c:pt>
                <c:pt idx="634">
                  <c:v>2.8027737252919755</c:v>
                </c:pt>
                <c:pt idx="635">
                  <c:v>2.8034571156484138</c:v>
                </c:pt>
                <c:pt idx="636">
                  <c:v>2.8041394323353503</c:v>
                </c:pt>
                <c:pt idx="637">
                  <c:v>2.8048206787211623</c:v>
                </c:pt>
                <c:pt idx="638">
                  <c:v>2.8055008581584002</c:v>
                </c:pt>
                <c:pt idx="639">
                  <c:v>2.8061799739838871</c:v>
                </c:pt>
                <c:pt idx="640">
                  <c:v>2.8068580295188172</c:v>
                </c:pt>
                <c:pt idx="641">
                  <c:v>2.8075350280688531</c:v>
                </c:pt>
                <c:pt idx="642">
                  <c:v>2.8082109729242219</c:v>
                </c:pt>
                <c:pt idx="643">
                  <c:v>2.808885867359812</c:v>
                </c:pt>
                <c:pt idx="644">
                  <c:v>2.8095597146352675</c:v>
                </c:pt>
                <c:pt idx="645">
                  <c:v>2.8102325179950842</c:v>
                </c:pt>
                <c:pt idx="646">
                  <c:v>2.8109042806687006</c:v>
                </c:pt>
                <c:pt idx="647">
                  <c:v>2.8115750058705933</c:v>
                </c:pt>
                <c:pt idx="648">
                  <c:v>2.8122446968003691</c:v>
                </c:pt>
                <c:pt idx="649">
                  <c:v>2.8129133566428557</c:v>
                </c:pt>
                <c:pt idx="650">
                  <c:v>2.8135809885681922</c:v>
                </c:pt>
                <c:pt idx="651">
                  <c:v>2.8142475957319202</c:v>
                </c:pt>
                <c:pt idx="652">
                  <c:v>2.8149131812750738</c:v>
                </c:pt>
                <c:pt idx="653">
                  <c:v>2.8155777483242672</c:v>
                </c:pt>
                <c:pt idx="654">
                  <c:v>2.8162412999917832</c:v>
                </c:pt>
                <c:pt idx="655">
                  <c:v>2.8169038393756605</c:v>
                </c:pt>
                <c:pt idx="656">
                  <c:v>2.8175653695597807</c:v>
                </c:pt>
                <c:pt idx="657">
                  <c:v>2.8182258936139557</c:v>
                </c:pt>
                <c:pt idx="658">
                  <c:v>2.8188854145940097</c:v>
                </c:pt>
                <c:pt idx="659">
                  <c:v>2.8195439355418688</c:v>
                </c:pt>
                <c:pt idx="660">
                  <c:v>2.8202014594856402</c:v>
                </c:pt>
                <c:pt idx="661">
                  <c:v>2.8208579894397001</c:v>
                </c:pt>
                <c:pt idx="662">
                  <c:v>2.8215135284047732</c:v>
                </c:pt>
                <c:pt idx="663">
                  <c:v>2.8221680793680175</c:v>
                </c:pt>
                <c:pt idx="664">
                  <c:v>2.8228216453031045</c:v>
                </c:pt>
                <c:pt idx="665">
                  <c:v>2.823474229170301</c:v>
                </c:pt>
                <c:pt idx="666">
                  <c:v>2.8241258339165491</c:v>
                </c:pt>
                <c:pt idx="667">
                  <c:v>2.8247764624755458</c:v>
                </c:pt>
                <c:pt idx="668">
                  <c:v>2.8254261177678233</c:v>
                </c:pt>
                <c:pt idx="669">
                  <c:v>2.8260748027008264</c:v>
                </c:pt>
                <c:pt idx="670">
                  <c:v>2.8267225201689921</c:v>
                </c:pt>
                <c:pt idx="671">
                  <c:v>2.8273692730538253</c:v>
                </c:pt>
                <c:pt idx="672">
                  <c:v>2.828015064223977</c:v>
                </c:pt>
                <c:pt idx="673">
                  <c:v>2.8286598965353198</c:v>
                </c:pt>
                <c:pt idx="674">
                  <c:v>2.8293037728310249</c:v>
                </c:pt>
                <c:pt idx="675">
                  <c:v>2.8299466959416359</c:v>
                </c:pt>
                <c:pt idx="676">
                  <c:v>2.8305886686851442</c:v>
                </c:pt>
                <c:pt idx="677">
                  <c:v>2.8312296938670634</c:v>
                </c:pt>
                <c:pt idx="678">
                  <c:v>2.8318697742805017</c:v>
                </c:pt>
                <c:pt idx="679">
                  <c:v>2.8325089127062362</c:v>
                </c:pt>
                <c:pt idx="680">
                  <c:v>2.8331471119127851</c:v>
                </c:pt>
                <c:pt idx="681">
                  <c:v>2.8337843746564788</c:v>
                </c:pt>
                <c:pt idx="682">
                  <c:v>2.8344207036815328</c:v>
                </c:pt>
                <c:pt idx="683">
                  <c:v>2.8350561017201161</c:v>
                </c:pt>
                <c:pt idx="684">
                  <c:v>2.8356905714924254</c:v>
                </c:pt>
                <c:pt idx="685">
                  <c:v>2.8363241157067516</c:v>
                </c:pt>
                <c:pt idx="686">
                  <c:v>2.8369567370595505</c:v>
                </c:pt>
                <c:pt idx="687">
                  <c:v>2.8375884382355112</c:v>
                </c:pt>
                <c:pt idx="688">
                  <c:v>2.8382192219076257</c:v>
                </c:pt>
                <c:pt idx="689">
                  <c:v>2.8388490907372552</c:v>
                </c:pt>
                <c:pt idx="690">
                  <c:v>2.8394780473741985</c:v>
                </c:pt>
                <c:pt idx="691">
                  <c:v>2.840106094456758</c:v>
                </c:pt>
                <c:pt idx="692">
                  <c:v>2.8407332346118066</c:v>
                </c:pt>
                <c:pt idx="693">
                  <c:v>2.8413594704548548</c:v>
                </c:pt>
                <c:pt idx="694">
                  <c:v>2.8419848045901137</c:v>
                </c:pt>
                <c:pt idx="695">
                  <c:v>2.842609239610562</c:v>
                </c:pt>
                <c:pt idx="696">
                  <c:v>2.8432327780980096</c:v>
                </c:pt>
                <c:pt idx="697">
                  <c:v>2.8438554226231609</c:v>
                </c:pt>
                <c:pt idx="698">
                  <c:v>2.8444771757456815</c:v>
                </c:pt>
                <c:pt idx="699">
                  <c:v>2.8450980400142569</c:v>
                </c:pt>
                <c:pt idx="700">
                  <c:v>2.8457180179666586</c:v>
                </c:pt>
                <c:pt idx="701">
                  <c:v>2.8463371121298051</c:v>
                </c:pt>
                <c:pt idx="702">
                  <c:v>2.8469553250198238</c:v>
                </c:pt>
                <c:pt idx="703">
                  <c:v>2.847572659142112</c:v>
                </c:pt>
                <c:pt idx="704">
                  <c:v>2.8481891169913989</c:v>
                </c:pt>
                <c:pt idx="705">
                  <c:v>2.8488047010518036</c:v>
                </c:pt>
                <c:pt idx="706">
                  <c:v>2.8494194137968996</c:v>
                </c:pt>
                <c:pt idx="707">
                  <c:v>2.8500332576897689</c:v>
                </c:pt>
                <c:pt idx="708">
                  <c:v>2.8506462351830666</c:v>
                </c:pt>
                <c:pt idx="709">
                  <c:v>2.8512583487190755</c:v>
                </c:pt>
                <c:pt idx="710">
                  <c:v>2.8518696007297661</c:v>
                </c:pt>
                <c:pt idx="711">
                  <c:v>2.8524799936368566</c:v>
                </c:pt>
                <c:pt idx="712">
                  <c:v>2.8530895298518657</c:v>
                </c:pt>
                <c:pt idx="713">
                  <c:v>2.8536982117761744</c:v>
                </c:pt>
                <c:pt idx="714">
                  <c:v>2.8543060418010806</c:v>
                </c:pt>
                <c:pt idx="715">
                  <c:v>2.8549130223078554</c:v>
                </c:pt>
                <c:pt idx="716">
                  <c:v>2.8555191556678001</c:v>
                </c:pt>
                <c:pt idx="717">
                  <c:v>2.8561244442423002</c:v>
                </c:pt>
                <c:pt idx="718">
                  <c:v>2.8567288903828825</c:v>
                </c:pt>
                <c:pt idx="719">
                  <c:v>2.8573324964312685</c:v>
                </c:pt>
                <c:pt idx="720">
                  <c:v>2.8579352647194289</c:v>
                </c:pt>
                <c:pt idx="721">
                  <c:v>2.858537197569639</c:v>
                </c:pt>
                <c:pt idx="722">
                  <c:v>2.859138297294531</c:v>
                </c:pt>
                <c:pt idx="723">
                  <c:v>2.8597385661971471</c:v>
                </c:pt>
                <c:pt idx="724">
                  <c:v>2.8603380065709936</c:v>
                </c:pt>
                <c:pt idx="725">
                  <c:v>2.8609366207000937</c:v>
                </c:pt>
                <c:pt idx="726">
                  <c:v>2.8615344108590377</c:v>
                </c:pt>
                <c:pt idx="727">
                  <c:v>2.8621313793130372</c:v>
                </c:pt>
                <c:pt idx="728">
                  <c:v>2.8627275283179747</c:v>
                </c:pt>
                <c:pt idx="729">
                  <c:v>2.8633228601204559</c:v>
                </c:pt>
                <c:pt idx="730">
                  <c:v>2.8639173769578603</c:v>
                </c:pt>
                <c:pt idx="731">
                  <c:v>2.8645110810583918</c:v>
                </c:pt>
                <c:pt idx="732">
                  <c:v>2.8651039746411278</c:v>
                </c:pt>
                <c:pt idx="733">
                  <c:v>2.8656960599160706</c:v>
                </c:pt>
                <c:pt idx="734">
                  <c:v>2.8662873390841948</c:v>
                </c:pt>
                <c:pt idx="735">
                  <c:v>2.8668778143374989</c:v>
                </c:pt>
                <c:pt idx="736">
                  <c:v>2.8674674878590514</c:v>
                </c:pt>
                <c:pt idx="737">
                  <c:v>2.8680563618230415</c:v>
                </c:pt>
                <c:pt idx="738">
                  <c:v>2.8686444383948255</c:v>
                </c:pt>
                <c:pt idx="739">
                  <c:v>2.8692317197309762</c:v>
                </c:pt>
                <c:pt idx="740">
                  <c:v>2.869818207979328</c:v>
                </c:pt>
                <c:pt idx="741">
                  <c:v>2.8704039052790269</c:v>
                </c:pt>
                <c:pt idx="742">
                  <c:v>2.8709888137605755</c:v>
                </c:pt>
                <c:pt idx="743">
                  <c:v>2.8715729355458786</c:v>
                </c:pt>
                <c:pt idx="744">
                  <c:v>2.8721562727482928</c:v>
                </c:pt>
                <c:pt idx="745">
                  <c:v>2.8727388274726686</c:v>
                </c:pt>
                <c:pt idx="746">
                  <c:v>2.8733206018153989</c:v>
                </c:pt>
                <c:pt idx="747">
                  <c:v>2.8739015978644615</c:v>
                </c:pt>
                <c:pt idx="748">
                  <c:v>2.8744818176994666</c:v>
                </c:pt>
                <c:pt idx="749">
                  <c:v>2.8750612633917001</c:v>
                </c:pt>
                <c:pt idx="750">
                  <c:v>2.8756399370041685</c:v>
                </c:pt>
                <c:pt idx="751">
                  <c:v>2.8762178405916421</c:v>
                </c:pt>
                <c:pt idx="752">
                  <c:v>2.8767949762007006</c:v>
                </c:pt>
                <c:pt idx="753">
                  <c:v>2.8773713458697738</c:v>
                </c:pt>
                <c:pt idx="754">
                  <c:v>2.8779469516291885</c:v>
                </c:pt>
                <c:pt idx="755">
                  <c:v>2.8785217955012063</c:v>
                </c:pt>
                <c:pt idx="756">
                  <c:v>2.8790958795000727</c:v>
                </c:pt>
                <c:pt idx="757">
                  <c:v>2.8796692056320534</c:v>
                </c:pt>
                <c:pt idx="758">
                  <c:v>2.8802417758954801</c:v>
                </c:pt>
                <c:pt idx="759">
                  <c:v>2.8808135922807914</c:v>
                </c:pt>
                <c:pt idx="760">
                  <c:v>2.8813846567705728</c:v>
                </c:pt>
                <c:pt idx="761">
                  <c:v>2.8819549713396007</c:v>
                </c:pt>
                <c:pt idx="762">
                  <c:v>2.8825245379548803</c:v>
                </c:pt>
                <c:pt idx="763">
                  <c:v>2.8830933585756897</c:v>
                </c:pt>
                <c:pt idx="764">
                  <c:v>2.8836614351536176</c:v>
                </c:pt>
                <c:pt idx="765">
                  <c:v>2.8842287696326041</c:v>
                </c:pt>
                <c:pt idx="766">
                  <c:v>2.8847953639489812</c:v>
                </c:pt>
                <c:pt idx="767">
                  <c:v>2.8853612200315122</c:v>
                </c:pt>
                <c:pt idx="768">
                  <c:v>2.885926339801431</c:v>
                </c:pt>
                <c:pt idx="769">
                  <c:v>2.8864907251724818</c:v>
                </c:pt>
                <c:pt idx="770">
                  <c:v>2.8870543780509568</c:v>
                </c:pt>
                <c:pt idx="771">
                  <c:v>2.8876173003357359</c:v>
                </c:pt>
                <c:pt idx="772">
                  <c:v>2.888179493918325</c:v>
                </c:pt>
                <c:pt idx="773">
                  <c:v>2.8887409606828927</c:v>
                </c:pt>
                <c:pt idx="774">
                  <c:v>2.8893017025063101</c:v>
                </c:pt>
                <c:pt idx="775">
                  <c:v>2.8898617212581885</c:v>
                </c:pt>
                <c:pt idx="776">
                  <c:v>2.8904210188009141</c:v>
                </c:pt>
                <c:pt idx="777">
                  <c:v>2.890979596989689</c:v>
                </c:pt>
                <c:pt idx="778">
                  <c:v>2.8915374576725643</c:v>
                </c:pt>
                <c:pt idx="779">
                  <c:v>2.8920946026904804</c:v>
                </c:pt>
                <c:pt idx="780">
                  <c:v>2.8926510338773004</c:v>
                </c:pt>
                <c:pt idx="781">
                  <c:v>2.893206753059848</c:v>
                </c:pt>
                <c:pt idx="782">
                  <c:v>2.8937617620579434</c:v>
                </c:pt>
                <c:pt idx="783">
                  <c:v>2.8943160626844384</c:v>
                </c:pt>
                <c:pt idx="784">
                  <c:v>2.8948696567452528</c:v>
                </c:pt>
                <c:pt idx="785">
                  <c:v>2.8954225460394079</c:v>
                </c:pt>
                <c:pt idx="786">
                  <c:v>2.8959747323590648</c:v>
                </c:pt>
                <c:pt idx="787">
                  <c:v>2.8965262174895554</c:v>
                </c:pt>
                <c:pt idx="788">
                  <c:v>2.8970770032094202</c:v>
                </c:pt>
                <c:pt idx="789">
                  <c:v>2.8976270912904414</c:v>
                </c:pt>
                <c:pt idx="790">
                  <c:v>2.8981764834976764</c:v>
                </c:pt>
                <c:pt idx="791">
                  <c:v>2.8987251815894934</c:v>
                </c:pt>
                <c:pt idx="792">
                  <c:v>2.8992731873176036</c:v>
                </c:pt>
                <c:pt idx="793">
                  <c:v>2.8998205024270964</c:v>
                </c:pt>
                <c:pt idx="794">
                  <c:v>2.9003671286564705</c:v>
                </c:pt>
                <c:pt idx="795">
                  <c:v>2.9009130677376689</c:v>
                </c:pt>
                <c:pt idx="796">
                  <c:v>2.9014583213961123</c:v>
                </c:pt>
                <c:pt idx="797">
                  <c:v>2.9020028913507296</c:v>
                </c:pt>
                <c:pt idx="798">
                  <c:v>2.9025467793139912</c:v>
                </c:pt>
                <c:pt idx="799">
                  <c:v>2.9030899869919438</c:v>
                </c:pt>
                <c:pt idx="800">
                  <c:v>2.9036325160842376</c:v>
                </c:pt>
                <c:pt idx="801">
                  <c:v>2.9041743682841634</c:v>
                </c:pt>
                <c:pt idx="802">
                  <c:v>2.9047155452786808</c:v>
                </c:pt>
                <c:pt idx="803">
                  <c:v>2.9052560487484511</c:v>
                </c:pt>
                <c:pt idx="804">
                  <c:v>2.9057958803678687</c:v>
                </c:pt>
                <c:pt idx="805">
                  <c:v>2.9063350418050908</c:v>
                </c:pt>
                <c:pt idx="806">
                  <c:v>2.9068735347220702</c:v>
                </c:pt>
                <c:pt idx="807">
                  <c:v>2.907411360774586</c:v>
                </c:pt>
                <c:pt idx="808">
                  <c:v>2.9079485216122722</c:v>
                </c:pt>
                <c:pt idx="809">
                  <c:v>2.90848501887865</c:v>
                </c:pt>
                <c:pt idx="810">
                  <c:v>2.909020854211156</c:v>
                </c:pt>
                <c:pt idx="811">
                  <c:v>2.9095560292411755</c:v>
                </c:pt>
                <c:pt idx="812">
                  <c:v>2.910090545594068</c:v>
                </c:pt>
                <c:pt idx="813">
                  <c:v>2.9106244048892012</c:v>
                </c:pt>
                <c:pt idx="814">
                  <c:v>2.9111576087399764</c:v>
                </c:pt>
                <c:pt idx="815">
                  <c:v>2.9116901587538613</c:v>
                </c:pt>
                <c:pt idx="816">
                  <c:v>2.9122220565324155</c:v>
                </c:pt>
                <c:pt idx="817">
                  <c:v>2.9127533036713231</c:v>
                </c:pt>
                <c:pt idx="818">
                  <c:v>2.9132839017604186</c:v>
                </c:pt>
                <c:pt idx="819">
                  <c:v>2.9138138523837167</c:v>
                </c:pt>
                <c:pt idx="820">
                  <c:v>2.9143431571194407</c:v>
                </c:pt>
                <c:pt idx="821">
                  <c:v>2.9148718175400505</c:v>
                </c:pt>
                <c:pt idx="822">
                  <c:v>2.9153998352122699</c:v>
                </c:pt>
                <c:pt idx="823">
                  <c:v>2.9159272116971158</c:v>
                </c:pt>
                <c:pt idx="824">
                  <c:v>2.916453948549925</c:v>
                </c:pt>
                <c:pt idx="825">
                  <c:v>2.9169800473203824</c:v>
                </c:pt>
                <c:pt idx="826">
                  <c:v>2.9175055095525466</c:v>
                </c:pt>
                <c:pt idx="827">
                  <c:v>2.9180303367848803</c:v>
                </c:pt>
                <c:pt idx="828">
                  <c:v>2.9185545305502734</c:v>
                </c:pt>
                <c:pt idx="829">
                  <c:v>2.9190780923760737</c:v>
                </c:pt>
                <c:pt idx="830">
                  <c:v>2.9196010237841108</c:v>
                </c:pt>
                <c:pt idx="831">
                  <c:v>2.920123326290724</c:v>
                </c:pt>
                <c:pt idx="832">
                  <c:v>2.9206450014067875</c:v>
                </c:pt>
                <c:pt idx="833">
                  <c:v>2.9211660506377388</c:v>
                </c:pt>
                <c:pt idx="834">
                  <c:v>2.9216864754836021</c:v>
                </c:pt>
                <c:pt idx="835">
                  <c:v>2.9222062774390163</c:v>
                </c:pt>
                <c:pt idx="836">
                  <c:v>2.92272545799326</c:v>
                </c:pt>
                <c:pt idx="837">
                  <c:v>2.9232440186302764</c:v>
                </c:pt>
                <c:pt idx="838">
                  <c:v>2.9237619608287004</c:v>
                </c:pt>
                <c:pt idx="839">
                  <c:v>2.9242792860618816</c:v>
                </c:pt>
                <c:pt idx="840">
                  <c:v>2.9247959957979122</c:v>
                </c:pt>
                <c:pt idx="841">
                  <c:v>2.9253120914996495</c:v>
                </c:pt>
                <c:pt idx="842">
                  <c:v>2.9258275746247424</c:v>
                </c:pt>
                <c:pt idx="843">
                  <c:v>2.9263424466256551</c:v>
                </c:pt>
                <c:pt idx="844">
                  <c:v>2.9268567089496922</c:v>
                </c:pt>
                <c:pt idx="845">
                  <c:v>2.9273703630390235</c:v>
                </c:pt>
                <c:pt idx="846">
                  <c:v>2.9278834103307068</c:v>
                </c:pt>
                <c:pt idx="847">
                  <c:v>2.9283958522567137</c:v>
                </c:pt>
                <c:pt idx="848">
                  <c:v>2.9289076902439528</c:v>
                </c:pt>
                <c:pt idx="849">
                  <c:v>2.9294189257142929</c:v>
                </c:pt>
                <c:pt idx="850">
                  <c:v>2.929929560084588</c:v>
                </c:pt>
                <c:pt idx="851">
                  <c:v>2.9304395947667001</c:v>
                </c:pt>
                <c:pt idx="852">
                  <c:v>2.9309490311675228</c:v>
                </c:pt>
                <c:pt idx="853">
                  <c:v>2.9314578706890049</c:v>
                </c:pt>
                <c:pt idx="854">
                  <c:v>2.9319661147281728</c:v>
                </c:pt>
                <c:pt idx="855">
                  <c:v>2.932473764677153</c:v>
                </c:pt>
                <c:pt idx="856">
                  <c:v>2.9329808219231981</c:v>
                </c:pt>
                <c:pt idx="857">
                  <c:v>2.9334872878487053</c:v>
                </c:pt>
                <c:pt idx="858">
                  <c:v>2.9339931638312424</c:v>
                </c:pt>
                <c:pt idx="859">
                  <c:v>2.9344984512435679</c:v>
                </c:pt>
                <c:pt idx="860">
                  <c:v>2.935003151453655</c:v>
                </c:pt>
                <c:pt idx="861">
                  <c:v>2.9355072658247128</c:v>
                </c:pt>
                <c:pt idx="862">
                  <c:v>2.9360107957152097</c:v>
                </c:pt>
                <c:pt idx="863">
                  <c:v>2.9365137424788932</c:v>
                </c:pt>
                <c:pt idx="864">
                  <c:v>2.9370161074648142</c:v>
                </c:pt>
                <c:pt idx="865">
                  <c:v>2.9375178920173468</c:v>
                </c:pt>
                <c:pt idx="866">
                  <c:v>2.9380190974762104</c:v>
                </c:pt>
                <c:pt idx="867">
                  <c:v>2.9385197251764921</c:v>
                </c:pt>
                <c:pt idx="868">
                  <c:v>2.9390197764486663</c:v>
                </c:pt>
                <c:pt idx="869">
                  <c:v>2.9395192526186187</c:v>
                </c:pt>
                <c:pt idx="870">
                  <c:v>2.9400181550076634</c:v>
                </c:pt>
                <c:pt idx="871">
                  <c:v>2.9405164849325671</c:v>
                </c:pt>
                <c:pt idx="872">
                  <c:v>2.9410142437055695</c:v>
                </c:pt>
                <c:pt idx="873">
                  <c:v>2.9415114326344032</c:v>
                </c:pt>
                <c:pt idx="874">
                  <c:v>2.9420080530223132</c:v>
                </c:pt>
                <c:pt idx="875">
                  <c:v>2.9425041061680806</c:v>
                </c:pt>
                <c:pt idx="876">
                  <c:v>2.9429995933660407</c:v>
                </c:pt>
                <c:pt idx="877">
                  <c:v>2.9434945159061026</c:v>
                </c:pt>
                <c:pt idx="878">
                  <c:v>2.9439888750737717</c:v>
                </c:pt>
                <c:pt idx="879">
                  <c:v>2.9444826721501687</c:v>
                </c:pt>
                <c:pt idx="880">
                  <c:v>2.9449759084120477</c:v>
                </c:pt>
                <c:pt idx="881">
                  <c:v>2.9454685851318199</c:v>
                </c:pt>
                <c:pt idx="882">
                  <c:v>2.9459607035775686</c:v>
                </c:pt>
                <c:pt idx="883">
                  <c:v>2.9464522650130731</c:v>
                </c:pt>
                <c:pt idx="884">
                  <c:v>2.9469432706978256</c:v>
                </c:pt>
                <c:pt idx="885">
                  <c:v>2.9474337218870508</c:v>
                </c:pt>
                <c:pt idx="886">
                  <c:v>2.9479236198317262</c:v>
                </c:pt>
                <c:pt idx="887">
                  <c:v>2.9484129657786009</c:v>
                </c:pt>
                <c:pt idx="888">
                  <c:v>2.9489017609702137</c:v>
                </c:pt>
                <c:pt idx="889">
                  <c:v>2.9493900066449128</c:v>
                </c:pt>
                <c:pt idx="890">
                  <c:v>2.9498777040368749</c:v>
                </c:pt>
                <c:pt idx="891">
                  <c:v>2.9503648543761232</c:v>
                </c:pt>
                <c:pt idx="892">
                  <c:v>2.9508514588885464</c:v>
                </c:pt>
                <c:pt idx="893">
                  <c:v>2.9513375187959179</c:v>
                </c:pt>
                <c:pt idx="894">
                  <c:v>2.9518230353159121</c:v>
                </c:pt>
                <c:pt idx="895">
                  <c:v>2.9523080096621253</c:v>
                </c:pt>
                <c:pt idx="896">
                  <c:v>2.9527924430440922</c:v>
                </c:pt>
                <c:pt idx="897">
                  <c:v>2.9532763366673045</c:v>
                </c:pt>
                <c:pt idx="898">
                  <c:v>2.9537596917332287</c:v>
                </c:pt>
                <c:pt idx="899">
                  <c:v>2.9542425094393248</c:v>
                </c:pt>
                <c:pt idx="900">
                  <c:v>2.9547247909790628</c:v>
                </c:pt>
                <c:pt idx="901">
                  <c:v>2.9552065375419416</c:v>
                </c:pt>
                <c:pt idx="902">
                  <c:v>2.9556877503135057</c:v>
                </c:pt>
                <c:pt idx="903">
                  <c:v>2.9561684304753633</c:v>
                </c:pt>
                <c:pt idx="904">
                  <c:v>2.9566485792052033</c:v>
                </c:pt>
                <c:pt idx="905">
                  <c:v>2.9571281976768131</c:v>
                </c:pt>
                <c:pt idx="906">
                  <c:v>2.9576072870600951</c:v>
                </c:pt>
                <c:pt idx="907">
                  <c:v>2.958085848521085</c:v>
                </c:pt>
                <c:pt idx="908">
                  <c:v>2.9585638832219674</c:v>
                </c:pt>
                <c:pt idx="909">
                  <c:v>2.9590413923210934</c:v>
                </c:pt>
                <c:pt idx="910">
                  <c:v>2.9595183769729982</c:v>
                </c:pt>
                <c:pt idx="911">
                  <c:v>2.959994838328416</c:v>
                </c:pt>
                <c:pt idx="912">
                  <c:v>2.9604707775342991</c:v>
                </c:pt>
                <c:pt idx="913">
                  <c:v>2.9609461957338312</c:v>
                </c:pt>
                <c:pt idx="914">
                  <c:v>2.9614210940664485</c:v>
                </c:pt>
                <c:pt idx="915">
                  <c:v>2.9618954736678504</c:v>
                </c:pt>
                <c:pt idx="916">
                  <c:v>2.9623693356700209</c:v>
                </c:pt>
                <c:pt idx="917">
                  <c:v>2.9628426812012423</c:v>
                </c:pt>
                <c:pt idx="918">
                  <c:v>2.9633155113861114</c:v>
                </c:pt>
                <c:pt idx="919">
                  <c:v>2.9637878273455551</c:v>
                </c:pt>
                <c:pt idx="920">
                  <c:v>2.9642596301968491</c:v>
                </c:pt>
                <c:pt idx="921">
                  <c:v>2.9647309210536292</c:v>
                </c:pt>
                <c:pt idx="922">
                  <c:v>2.965201701025912</c:v>
                </c:pt>
                <c:pt idx="923">
                  <c:v>2.9656719712201065</c:v>
                </c:pt>
                <c:pt idx="924">
                  <c:v>2.9661417327390325</c:v>
                </c:pt>
                <c:pt idx="925">
                  <c:v>2.9666109866819341</c:v>
                </c:pt>
                <c:pt idx="926">
                  <c:v>2.9670797341444972</c:v>
                </c:pt>
                <c:pt idx="927">
                  <c:v>2.9675479762188619</c:v>
                </c:pt>
                <c:pt idx="928">
                  <c:v>2.9680157139936418</c:v>
                </c:pt>
                <c:pt idx="929">
                  <c:v>2.9684829485539352</c:v>
                </c:pt>
                <c:pt idx="930">
                  <c:v>2.9689496809813427</c:v>
                </c:pt>
                <c:pt idx="931">
                  <c:v>2.9694159123539814</c:v>
                </c:pt>
                <c:pt idx="932">
                  <c:v>2.9698816437465001</c:v>
                </c:pt>
                <c:pt idx="933">
                  <c:v>2.9703468762300935</c:v>
                </c:pt>
                <c:pt idx="934">
                  <c:v>2.9708116108725178</c:v>
                </c:pt>
                <c:pt idx="935">
                  <c:v>2.971275848738105</c:v>
                </c:pt>
                <c:pt idx="936">
                  <c:v>2.9717395908877782</c:v>
                </c:pt>
                <c:pt idx="937">
                  <c:v>2.9722028383790646</c:v>
                </c:pt>
                <c:pt idx="938">
                  <c:v>2.9726655922661109</c:v>
                </c:pt>
                <c:pt idx="939">
                  <c:v>2.9731278535996988</c:v>
                </c:pt>
                <c:pt idx="940">
                  <c:v>2.973589623427257</c:v>
                </c:pt>
                <c:pt idx="941">
                  <c:v>2.9740509027928774</c:v>
                </c:pt>
                <c:pt idx="942">
                  <c:v>2.9745116927373285</c:v>
                </c:pt>
                <c:pt idx="943">
                  <c:v>2.9749719942980688</c:v>
                </c:pt>
                <c:pt idx="944">
                  <c:v>2.975431808509263</c:v>
                </c:pt>
                <c:pt idx="945">
                  <c:v>2.9758911364017928</c:v>
                </c:pt>
                <c:pt idx="946">
                  <c:v>2.9763499790032735</c:v>
                </c:pt>
                <c:pt idx="947">
                  <c:v>2.976808337338066</c:v>
                </c:pt>
                <c:pt idx="948">
                  <c:v>2.9772662124272928</c:v>
                </c:pt>
                <c:pt idx="949">
                  <c:v>2.9777236052888476</c:v>
                </c:pt>
                <c:pt idx="950">
                  <c:v>2.9781805169374138</c:v>
                </c:pt>
                <c:pt idx="951">
                  <c:v>2.9786369483844743</c:v>
                </c:pt>
                <c:pt idx="952">
                  <c:v>2.9790929006383262</c:v>
                </c:pt>
                <c:pt idx="953">
                  <c:v>2.9795483747040952</c:v>
                </c:pt>
                <c:pt idx="954">
                  <c:v>2.9800033715837464</c:v>
                </c:pt>
                <c:pt idx="955">
                  <c:v>2.9804578922761</c:v>
                </c:pt>
                <c:pt idx="956">
                  <c:v>2.9809119377768436</c:v>
                </c:pt>
                <c:pt idx="957">
                  <c:v>2.9813655090785445</c:v>
                </c:pt>
                <c:pt idx="958">
                  <c:v>2.9818186071706636</c:v>
                </c:pt>
                <c:pt idx="959">
                  <c:v>2.9822712330395684</c:v>
                </c:pt>
                <c:pt idx="960">
                  <c:v>2.9827233876685453</c:v>
                </c:pt>
                <c:pt idx="961">
                  <c:v>2.9831750720378132</c:v>
                </c:pt>
                <c:pt idx="962">
                  <c:v>2.9836262871245345</c:v>
                </c:pt>
                <c:pt idx="963">
                  <c:v>2.9840770339028309</c:v>
                </c:pt>
                <c:pt idx="964">
                  <c:v>2.9845273133437926</c:v>
                </c:pt>
                <c:pt idx="965">
                  <c:v>2.9849771264154934</c:v>
                </c:pt>
                <c:pt idx="966">
                  <c:v>2.9854264740830017</c:v>
                </c:pt>
                <c:pt idx="967">
                  <c:v>2.9858753573083936</c:v>
                </c:pt>
                <c:pt idx="968">
                  <c:v>2.9863237770507651</c:v>
                </c:pt>
                <c:pt idx="969">
                  <c:v>2.9867717342662448</c:v>
                </c:pt>
                <c:pt idx="970">
                  <c:v>2.9872192299080047</c:v>
                </c:pt>
                <c:pt idx="971">
                  <c:v>2.9876662649262746</c:v>
                </c:pt>
                <c:pt idx="972">
                  <c:v>2.9881128402683519</c:v>
                </c:pt>
                <c:pt idx="973">
                  <c:v>2.9885589568786157</c:v>
                </c:pt>
                <c:pt idx="974">
                  <c:v>2.989004615698537</c:v>
                </c:pt>
                <c:pt idx="975">
                  <c:v>2.9894498176666917</c:v>
                </c:pt>
                <c:pt idx="976">
                  <c:v>2.989894563718773</c:v>
                </c:pt>
                <c:pt idx="977">
                  <c:v>2.9903388547876015</c:v>
                </c:pt>
                <c:pt idx="978">
                  <c:v>2.9907826918031377</c:v>
                </c:pt>
                <c:pt idx="979">
                  <c:v>2.9912260756924947</c:v>
                </c:pt>
                <c:pt idx="980">
                  <c:v>2.9916690073799486</c:v>
                </c:pt>
                <c:pt idx="981">
                  <c:v>2.9921114877869495</c:v>
                </c:pt>
                <c:pt idx="982">
                  <c:v>2.9925535178321354</c:v>
                </c:pt>
                <c:pt idx="983">
                  <c:v>2.9929950984313414</c:v>
                </c:pt>
                <c:pt idx="984">
                  <c:v>2.9934362304976116</c:v>
                </c:pt>
                <c:pt idx="985">
                  <c:v>2.993876914941211</c:v>
                </c:pt>
                <c:pt idx="986">
                  <c:v>2.9943171526696366</c:v>
                </c:pt>
                <c:pt idx="987">
                  <c:v>2.9947569445876283</c:v>
                </c:pt>
                <c:pt idx="988">
                  <c:v>2.9951962915971793</c:v>
                </c:pt>
                <c:pt idx="989">
                  <c:v>2.9956351945975501</c:v>
                </c:pt>
                <c:pt idx="990">
                  <c:v>2.9960736544852753</c:v>
                </c:pt>
                <c:pt idx="991">
                  <c:v>2.9965116721541785</c:v>
                </c:pt>
                <c:pt idx="992">
                  <c:v>2.996949248495381</c:v>
                </c:pt>
                <c:pt idx="993">
                  <c:v>2.9973863843973132</c:v>
                </c:pt>
                <c:pt idx="994">
                  <c:v>2.9978230807457256</c:v>
                </c:pt>
                <c:pt idx="995">
                  <c:v>2.9982593384236988</c:v>
                </c:pt>
                <c:pt idx="996">
                  <c:v>2.9986951583116559</c:v>
                </c:pt>
                <c:pt idx="997">
                  <c:v>2.999130541287371</c:v>
                </c:pt>
                <c:pt idx="998">
                  <c:v>2.9995654882259823</c:v>
                </c:pt>
                <c:pt idx="999">
                  <c:v>3</c:v>
                </c:pt>
                <c:pt idx="1000">
                  <c:v>3.0004340774793188</c:v>
                </c:pt>
                <c:pt idx="1001">
                  <c:v>3.0008677215312267</c:v>
                </c:pt>
                <c:pt idx="1002">
                  <c:v>3.0013009330204183</c:v>
                </c:pt>
                <c:pt idx="1003">
                  <c:v>3.0017337128090005</c:v>
                </c:pt>
                <c:pt idx="1004">
                  <c:v>3.0021660617565078</c:v>
                </c:pt>
                <c:pt idx="1005">
                  <c:v>3.0025979807199086</c:v>
                </c:pt>
                <c:pt idx="1006">
                  <c:v>3.003029470553618</c:v>
                </c:pt>
                <c:pt idx="1007">
                  <c:v>3.0034605321095067</c:v>
                </c:pt>
                <c:pt idx="1008">
                  <c:v>3.0038911662369103</c:v>
                </c:pt>
                <c:pt idx="1009">
                  <c:v>3.0043213737826426</c:v>
                </c:pt>
                <c:pt idx="1010">
                  <c:v>3.0047511555910011</c:v>
                </c:pt>
                <c:pt idx="1011">
                  <c:v>3.0051805125037805</c:v>
                </c:pt>
                <c:pt idx="1012">
                  <c:v>3.0056094453602804</c:v>
                </c:pt>
                <c:pt idx="1013">
                  <c:v>3.0060379549973173</c:v>
                </c:pt>
                <c:pt idx="1014">
                  <c:v>3.0064660422492318</c:v>
                </c:pt>
                <c:pt idx="1015">
                  <c:v>3.0068937079479006</c:v>
                </c:pt>
                <c:pt idx="1016">
                  <c:v>3.0073209529227447</c:v>
                </c:pt>
                <c:pt idx="1017">
                  <c:v>3.00774777800074</c:v>
                </c:pt>
                <c:pt idx="1018">
                  <c:v>3.0081741840064264</c:v>
                </c:pt>
                <c:pt idx="1019">
                  <c:v>3.0086001717619175</c:v>
                </c:pt>
                <c:pt idx="1020">
                  <c:v>3.0090257420869104</c:v>
                </c:pt>
                <c:pt idx="1021">
                  <c:v>3.0094508957986941</c:v>
                </c:pt>
                <c:pt idx="1022">
                  <c:v>3.0098756337121602</c:v>
                </c:pt>
                <c:pt idx="1023">
                  <c:v>3.0102999566398121</c:v>
                </c:pt>
                <c:pt idx="1024">
                  <c:v>3.0107238653917729</c:v>
                </c:pt>
                <c:pt idx="1025">
                  <c:v>3.0111473607757975</c:v>
                </c:pt>
                <c:pt idx="1026">
                  <c:v>3.0115704435972783</c:v>
                </c:pt>
                <c:pt idx="1027">
                  <c:v>3.0119931146592571</c:v>
                </c:pt>
                <c:pt idx="1028">
                  <c:v>3.0124153747624329</c:v>
                </c:pt>
                <c:pt idx="1029">
                  <c:v>3.012837224705172</c:v>
                </c:pt>
                <c:pt idx="1030">
                  <c:v>3.0132586652835167</c:v>
                </c:pt>
                <c:pt idx="1031">
                  <c:v>3.0136796972911926</c:v>
                </c:pt>
                <c:pt idx="1032">
                  <c:v>3.0141003215196207</c:v>
                </c:pt>
                <c:pt idx="1033">
                  <c:v>3.0145205387579237</c:v>
                </c:pt>
                <c:pt idx="1034">
                  <c:v>3.0149403497929366</c:v>
                </c:pt>
                <c:pt idx="1035">
                  <c:v>3.0153597554092144</c:v>
                </c:pt>
                <c:pt idx="1036">
                  <c:v>3.0157787563890408</c:v>
                </c:pt>
                <c:pt idx="1037">
                  <c:v>3.0161973535124389</c:v>
                </c:pt>
                <c:pt idx="1038">
                  <c:v>3.0166155475571772</c:v>
                </c:pt>
                <c:pt idx="1039">
                  <c:v>3.0170333392987803</c:v>
                </c:pt>
                <c:pt idx="1040">
                  <c:v>3.0174507295105362</c:v>
                </c:pt>
                <c:pt idx="1041">
                  <c:v>3.0178677189635055</c:v>
                </c:pt>
                <c:pt idx="1042">
                  <c:v>3.0182843084265309</c:v>
                </c:pt>
                <c:pt idx="1043">
                  <c:v>3.0187004986662433</c:v>
                </c:pt>
                <c:pt idx="1044">
                  <c:v>3.019116290447073</c:v>
                </c:pt>
                <c:pt idx="1045">
                  <c:v>3.0195316845312554</c:v>
                </c:pt>
                <c:pt idx="1046">
                  <c:v>3.0199466816788423</c:v>
                </c:pt>
                <c:pt idx="1047">
                  <c:v>3.0203612826477078</c:v>
                </c:pt>
                <c:pt idx="1048">
                  <c:v>3.020775488193558</c:v>
                </c:pt>
                <c:pt idx="1049">
                  <c:v>3.0211892990699383</c:v>
                </c:pt>
                <c:pt idx="1050">
                  <c:v>3.0216027160282422</c:v>
                </c:pt>
                <c:pt idx="1051">
                  <c:v>3.0220157398177201</c:v>
                </c:pt>
                <c:pt idx="1052">
                  <c:v>3.0224283711854865</c:v>
                </c:pt>
                <c:pt idx="1053">
                  <c:v>3.022840610876528</c:v>
                </c:pt>
                <c:pt idx="1054">
                  <c:v>3.0232524596337114</c:v>
                </c:pt>
                <c:pt idx="1055">
                  <c:v>3.0236639181977933</c:v>
                </c:pt>
                <c:pt idx="1056">
                  <c:v>3.0240749873074262</c:v>
                </c:pt>
                <c:pt idx="1057">
                  <c:v>3.0244856676991669</c:v>
                </c:pt>
                <c:pt idx="1058">
                  <c:v>3.024895960107485</c:v>
                </c:pt>
                <c:pt idx="1059">
                  <c:v>3.0253058652647704</c:v>
                </c:pt>
                <c:pt idx="1060">
                  <c:v>3.0257153839013409</c:v>
                </c:pt>
                <c:pt idx="1061">
                  <c:v>3.0261245167454502</c:v>
                </c:pt>
                <c:pt idx="1062">
                  <c:v>3.0265332645232967</c:v>
                </c:pt>
                <c:pt idx="1063">
                  <c:v>3.0269416279590295</c:v>
                </c:pt>
                <c:pt idx="1064">
                  <c:v>3.0273496077747564</c:v>
                </c:pt>
                <c:pt idx="1065">
                  <c:v>3.0277572046905536</c:v>
                </c:pt>
                <c:pt idx="1066">
                  <c:v>3.0281644194244697</c:v>
                </c:pt>
                <c:pt idx="1067">
                  <c:v>3.0285712526925375</c:v>
                </c:pt>
                <c:pt idx="1068">
                  <c:v>3.0289777052087778</c:v>
                </c:pt>
                <c:pt idx="1069">
                  <c:v>3.0293837776852097</c:v>
                </c:pt>
                <c:pt idx="1070">
                  <c:v>3.0297894708318558</c:v>
                </c:pt>
                <c:pt idx="1071">
                  <c:v>3.030194785356751</c:v>
                </c:pt>
                <c:pt idx="1072">
                  <c:v>3.0305997219659511</c:v>
                </c:pt>
                <c:pt idx="1073">
                  <c:v>3.0310042813635367</c:v>
                </c:pt>
                <c:pt idx="1074">
                  <c:v>3.0314084642516241</c:v>
                </c:pt>
                <c:pt idx="1075">
                  <c:v>3.0318122713303706</c:v>
                </c:pt>
                <c:pt idx="1076">
                  <c:v>3.0322157032979815</c:v>
                </c:pt>
                <c:pt idx="1077">
                  <c:v>3.03261876085072</c:v>
                </c:pt>
                <c:pt idx="1078">
                  <c:v>3.0330214446829107</c:v>
                </c:pt>
                <c:pt idx="1079">
                  <c:v>3.0334237554869499</c:v>
                </c:pt>
                <c:pt idx="1080">
                  <c:v>3.0338256939533101</c:v>
                </c:pt>
                <c:pt idx="1081">
                  <c:v>3.0342272607705505</c:v>
                </c:pt>
                <c:pt idx="1082">
                  <c:v>3.0346284566253203</c:v>
                </c:pt>
                <c:pt idx="1083">
                  <c:v>3.0350292822023683</c:v>
                </c:pt>
                <c:pt idx="1084">
                  <c:v>3.0354297381845483</c:v>
                </c:pt>
                <c:pt idx="1085">
                  <c:v>3.035829825252828</c:v>
                </c:pt>
                <c:pt idx="1086">
                  <c:v>3.0362295440862948</c:v>
                </c:pt>
                <c:pt idx="1087">
                  <c:v>3.0366288953621612</c:v>
                </c:pt>
                <c:pt idx="1088">
                  <c:v>3.037027879755775</c:v>
                </c:pt>
                <c:pt idx="1089">
                  <c:v>3.0374264979406238</c:v>
                </c:pt>
                <c:pt idx="1090">
                  <c:v>3.0378247505883418</c:v>
                </c:pt>
                <c:pt idx="1091">
                  <c:v>3.0382226383687185</c:v>
                </c:pt>
                <c:pt idx="1092">
                  <c:v>3.0386201619497029</c:v>
                </c:pt>
                <c:pt idx="1093">
                  <c:v>3.0390173219974121</c:v>
                </c:pt>
                <c:pt idx="1094">
                  <c:v>3.0394141191761372</c:v>
                </c:pt>
                <c:pt idx="1095">
                  <c:v>3.0398105541483504</c:v>
                </c:pt>
                <c:pt idx="1096">
                  <c:v>3.0402066275747113</c:v>
                </c:pt>
                <c:pt idx="1097">
                  <c:v>3.0406023401140732</c:v>
                </c:pt>
                <c:pt idx="1098">
                  <c:v>3.0409976924234905</c:v>
                </c:pt>
                <c:pt idx="1099">
                  <c:v>3.0413926851582249</c:v>
                </c:pt>
                <c:pt idx="1100">
                  <c:v>3.0417873189717519</c:v>
                </c:pt>
                <c:pt idx="1101">
                  <c:v>3.0421815945157662</c:v>
                </c:pt>
                <c:pt idx="1102">
                  <c:v>3.0425755124401905</c:v>
                </c:pt>
                <c:pt idx="1103">
                  <c:v>3.0429690733931802</c:v>
                </c:pt>
                <c:pt idx="1104">
                  <c:v>3.0433622780211294</c:v>
                </c:pt>
                <c:pt idx="1105">
                  <c:v>3.0437551269686796</c:v>
                </c:pt>
                <c:pt idx="1106">
                  <c:v>3.0441476208787228</c:v>
                </c:pt>
                <c:pt idx="1107">
                  <c:v>3.0445397603924111</c:v>
                </c:pt>
                <c:pt idx="1108">
                  <c:v>3.0449315461491602</c:v>
                </c:pt>
                <c:pt idx="1109">
                  <c:v>3.0453229787866576</c:v>
                </c:pt>
                <c:pt idx="1110">
                  <c:v>3.0457140589408676</c:v>
                </c:pt>
                <c:pt idx="1111">
                  <c:v>3.0461047872460387</c:v>
                </c:pt>
                <c:pt idx="1112">
                  <c:v>3.0464951643347082</c:v>
                </c:pt>
                <c:pt idx="1113">
                  <c:v>3.0468851908377101</c:v>
                </c:pt>
                <c:pt idx="1114">
                  <c:v>3.0472748673841794</c:v>
                </c:pt>
                <c:pt idx="1115">
                  <c:v>3.0476641946015599</c:v>
                </c:pt>
                <c:pt idx="1116">
                  <c:v>3.0480531731156089</c:v>
                </c:pt>
                <c:pt idx="1117">
                  <c:v>3.0484418035504044</c:v>
                </c:pt>
                <c:pt idx="1118">
                  <c:v>3.04883008652835</c:v>
                </c:pt>
                <c:pt idx="1119">
                  <c:v>3.0492180226701815</c:v>
                </c:pt>
                <c:pt idx="1120">
                  <c:v>3.0496056125949731</c:v>
                </c:pt>
                <c:pt idx="1121">
                  <c:v>3.0499928569201424</c:v>
                </c:pt>
                <c:pt idx="1122">
                  <c:v>3.0503797562614579</c:v>
                </c:pt>
                <c:pt idx="1123">
                  <c:v>3.0507663112330423</c:v>
                </c:pt>
                <c:pt idx="1124">
                  <c:v>3.0511525224473814</c:v>
                </c:pt>
                <c:pt idx="1125">
                  <c:v>3.0515383905153275</c:v>
                </c:pt>
                <c:pt idx="1126">
                  <c:v>3.0519239160461065</c:v>
                </c:pt>
                <c:pt idx="1127">
                  <c:v>3.0523090996473234</c:v>
                </c:pt>
                <c:pt idx="1128">
                  <c:v>3.0526939419249679</c:v>
                </c:pt>
                <c:pt idx="1129">
                  <c:v>3.0530784434834195</c:v>
                </c:pt>
                <c:pt idx="1130">
                  <c:v>3.0534626049254552</c:v>
                </c:pt>
                <c:pt idx="1131">
                  <c:v>3.0538464268522527</c:v>
                </c:pt>
                <c:pt idx="1132">
                  <c:v>3.0542299098633974</c:v>
                </c:pt>
                <c:pt idx="1133">
                  <c:v>3.0546130545568877</c:v>
                </c:pt>
                <c:pt idx="1134">
                  <c:v>3.0549958615291417</c:v>
                </c:pt>
                <c:pt idx="1135">
                  <c:v>3.055378331375</c:v>
                </c:pt>
                <c:pt idx="1136">
                  <c:v>3.0557604646877348</c:v>
                </c:pt>
                <c:pt idx="1137">
                  <c:v>3.0561422620590522</c:v>
                </c:pt>
                <c:pt idx="1138">
                  <c:v>3.0565237240791006</c:v>
                </c:pt>
                <c:pt idx="1139">
                  <c:v>3.0569048513364727</c:v>
                </c:pt>
                <c:pt idx="1140">
                  <c:v>3.0572856444182146</c:v>
                </c:pt>
                <c:pt idx="1141">
                  <c:v>3.0576661039098294</c:v>
                </c:pt>
                <c:pt idx="1142">
                  <c:v>3.0580462303952816</c:v>
                </c:pt>
                <c:pt idx="1143">
                  <c:v>3.0584260244570052</c:v>
                </c:pt>
                <c:pt idx="1144">
                  <c:v>3.0588054866759067</c:v>
                </c:pt>
                <c:pt idx="1145">
                  <c:v>3.0591846176313711</c:v>
                </c:pt>
                <c:pt idx="1146">
                  <c:v>3.0595634179012676</c:v>
                </c:pt>
                <c:pt idx="1147">
                  <c:v>3.0599418880619549</c:v>
                </c:pt>
                <c:pt idx="1148">
                  <c:v>3.060320028688285</c:v>
                </c:pt>
                <c:pt idx="1149">
                  <c:v>3.0606978403536118</c:v>
                </c:pt>
                <c:pt idx="1150">
                  <c:v>3.0610753236297916</c:v>
                </c:pt>
                <c:pt idx="1151">
                  <c:v>3.0614524790871931</c:v>
                </c:pt>
                <c:pt idx="1152">
                  <c:v>3.0618293072946989</c:v>
                </c:pt>
                <c:pt idx="1153">
                  <c:v>3.0622058088197126</c:v>
                </c:pt>
                <c:pt idx="1154">
                  <c:v>3.0625819842281632</c:v>
                </c:pt>
                <c:pt idx="1155">
                  <c:v>3.0629578340845103</c:v>
                </c:pt>
                <c:pt idx="1156">
                  <c:v>3.0633333589517497</c:v>
                </c:pt>
                <c:pt idx="1157">
                  <c:v>3.0637085593914173</c:v>
                </c:pt>
                <c:pt idx="1158">
                  <c:v>3.064083435963596</c:v>
                </c:pt>
              </c:numCache>
            </c:numRef>
          </c:xVal>
          <c:yVal>
            <c:numRef>
              <c:f>spy_long_term!$N$2:$N$1160</c:f>
              <c:numCache>
                <c:formatCode>General</c:formatCode>
                <c:ptCount val="1159"/>
                <c:pt idx="0">
                  <c:v>2.5052449698485026</c:v>
                </c:pt>
                <c:pt idx="1">
                  <c:v>2.5030276152470865</c:v>
                </c:pt>
                <c:pt idx="2">
                  <c:v>2.5003462699170855</c:v>
                </c:pt>
                <c:pt idx="3">
                  <c:v>2.5484139885542367</c:v>
                </c:pt>
                <c:pt idx="4">
                  <c:v>2.5588764972551363</c:v>
                </c:pt>
                <c:pt idx="5">
                  <c:v>2.5618166643189575</c:v>
                </c:pt>
                <c:pt idx="6">
                  <c:v>2.545245246748232</c:v>
                </c:pt>
                <c:pt idx="7">
                  <c:v>2.5517792537767989</c:v>
                </c:pt>
                <c:pt idx="8">
                  <c:v>2.5828244163787941</c:v>
                </c:pt>
                <c:pt idx="9">
                  <c:v>2.5833574949025073</c:v>
                </c:pt>
                <c:pt idx="10">
                  <c:v>2.5968499023628744</c:v>
                </c:pt>
                <c:pt idx="11">
                  <c:v>2.6460310338420232</c:v>
                </c:pt>
                <c:pt idx="12">
                  <c:v>2.6498020095086039</c:v>
                </c:pt>
                <c:pt idx="13">
                  <c:v>2.6739143942939889</c:v>
                </c:pt>
                <c:pt idx="14">
                  <c:v>2.6713765151752096</c:v>
                </c:pt>
                <c:pt idx="15">
                  <c:v>2.6729102447555357</c:v>
                </c:pt>
                <c:pt idx="16">
                  <c:v>2.6823797667237219</c:v>
                </c:pt>
                <c:pt idx="17">
                  <c:v>2.6608275466983815</c:v>
                </c:pt>
                <c:pt idx="18">
                  <c:v>2.7012138432139299</c:v>
                </c:pt>
                <c:pt idx="19">
                  <c:v>2.7188503131141237</c:v>
                </c:pt>
                <c:pt idx="20">
                  <c:v>2.7594487539581887</c:v>
                </c:pt>
                <c:pt idx="21">
                  <c:v>2.7376855178263351</c:v>
                </c:pt>
                <c:pt idx="22">
                  <c:v>2.6411666243046135</c:v>
                </c:pt>
                <c:pt idx="23">
                  <c:v>2.5788110603225811</c:v>
                </c:pt>
                <c:pt idx="24">
                  <c:v>2.5922100779448574</c:v>
                </c:pt>
                <c:pt idx="25">
                  <c:v>2.6210515860335737</c:v>
                </c:pt>
                <c:pt idx="26">
                  <c:v>2.6328418116607235</c:v>
                </c:pt>
                <c:pt idx="27">
                  <c:v>2.6513264816598094</c:v>
                </c:pt>
                <c:pt idx="28">
                  <c:v>2.6620586214776538</c:v>
                </c:pt>
                <c:pt idx="29">
                  <c:v>2.657400090872144</c:v>
                </c:pt>
                <c:pt idx="30">
                  <c:v>2.5819155412059409</c:v>
                </c:pt>
                <c:pt idx="31">
                  <c:v>2.6027217859226459</c:v>
                </c:pt>
                <c:pt idx="32">
                  <c:v>2.6086222950840008</c:v>
                </c:pt>
                <c:pt idx="33">
                  <c:v>2.5454679364942878</c:v>
                </c:pt>
                <c:pt idx="34">
                  <c:v>2.5077344680722629</c:v>
                </c:pt>
                <c:pt idx="35">
                  <c:v>2.5007851729174559</c:v>
                </c:pt>
                <c:pt idx="36">
                  <c:v>2.4753079139561942</c:v>
                </c:pt>
                <c:pt idx="37">
                  <c:v>2.5014563846965157</c:v>
                </c:pt>
                <c:pt idx="38">
                  <c:v>2.5539800648482558</c:v>
                </c:pt>
                <c:pt idx="39">
                  <c:v>2.525627796211888</c:v>
                </c:pt>
                <c:pt idx="40">
                  <c:v>2.4846698998853332</c:v>
                </c:pt>
                <c:pt idx="41">
                  <c:v>2.4262183798325783</c:v>
                </c:pt>
                <c:pt idx="42">
                  <c:v>2.4884661054376895</c:v>
                </c:pt>
                <c:pt idx="43">
                  <c:v>2.4549972173094599</c:v>
                </c:pt>
                <c:pt idx="44">
                  <c:v>2.4590907896005865</c:v>
                </c:pt>
                <c:pt idx="45">
                  <c:v>2.3074318517197465</c:v>
                </c:pt>
                <c:pt idx="46">
                  <c:v>2.3455305580346222</c:v>
                </c:pt>
                <c:pt idx="47">
                  <c:v>2.3067251767824914</c:v>
                </c:pt>
                <c:pt idx="48">
                  <c:v>2.2415215776760506</c:v>
                </c:pt>
                <c:pt idx="49">
                  <c:v>2.2380461031287955</c:v>
                </c:pt>
                <c:pt idx="50">
                  <c:v>2.2656195831538843</c:v>
                </c:pt>
                <c:pt idx="51">
                  <c:v>2.2140752085028086</c:v>
                </c:pt>
                <c:pt idx="52">
                  <c:v>2.118958777766434</c:v>
                </c:pt>
                <c:pt idx="53">
                  <c:v>2.0098756337121602</c:v>
                </c:pt>
                <c:pt idx="54">
                  <c:v>2.0091533319077084</c:v>
                </c:pt>
                <c:pt idx="55">
                  <c:v>2.1481088577296967</c:v>
                </c:pt>
                <c:pt idx="56">
                  <c:v>2.2897449851551164</c:v>
                </c:pt>
                <c:pt idx="57">
                  <c:v>2.2765996535576432</c:v>
                </c:pt>
                <c:pt idx="58">
                  <c:v>2.2150556473603098</c:v>
                </c:pt>
                <c:pt idx="59">
                  <c:v>2.1919816808003296</c:v>
                </c:pt>
                <c:pt idx="60">
                  <c:v>2.2172469916853932</c:v>
                </c:pt>
                <c:pt idx="61">
                  <c:v>2.2270635923428257</c:v>
                </c:pt>
                <c:pt idx="62">
                  <c:v>2.1453207389183242</c:v>
                </c:pt>
                <c:pt idx="63">
                  <c:v>2.1631017150439753</c:v>
                </c:pt>
                <c:pt idx="64">
                  <c:v>2.3160542589886064</c:v>
                </c:pt>
                <c:pt idx="65">
                  <c:v>2.3800121444441236</c:v>
                </c:pt>
                <c:pt idx="66">
                  <c:v>2.4303331033800322</c:v>
                </c:pt>
                <c:pt idx="67">
                  <c:v>2.3768505858476092</c:v>
                </c:pt>
                <c:pt idx="68">
                  <c:v>2.4206652318731168</c:v>
                </c:pt>
                <c:pt idx="69">
                  <c:v>2.368286884902131</c:v>
                </c:pt>
                <c:pt idx="70">
                  <c:v>2.3280532502526849</c:v>
                </c:pt>
                <c:pt idx="71">
                  <c:v>2.3704945849656873</c:v>
                </c:pt>
                <c:pt idx="72">
                  <c:v>2.3800664527514708</c:v>
                </c:pt>
                <c:pt idx="73">
                  <c:v>2.4237863570229075</c:v>
                </c:pt>
                <c:pt idx="74">
                  <c:v>2.404269108905424</c:v>
                </c:pt>
                <c:pt idx="75">
                  <c:v>2.4038580235832425</c:v>
                </c:pt>
                <c:pt idx="76">
                  <c:v>2.3919754606097618</c:v>
                </c:pt>
                <c:pt idx="77">
                  <c:v>2.3551832360096752</c:v>
                </c:pt>
                <c:pt idx="78">
                  <c:v>2.3608583773049641</c:v>
                </c:pt>
                <c:pt idx="79">
                  <c:v>2.3077099234048069</c:v>
                </c:pt>
                <c:pt idx="80">
                  <c:v>2.3306166672944384</c:v>
                </c:pt>
                <c:pt idx="81">
                  <c:v>2.3218054838575393</c:v>
                </c:pt>
                <c:pt idx="82">
                  <c:v>2.3109480803298825</c:v>
                </c:pt>
                <c:pt idx="83">
                  <c:v>2.3455305580346222</c:v>
                </c:pt>
                <c:pt idx="84">
                  <c:v>2.3469199258456213</c:v>
                </c:pt>
                <c:pt idx="85">
                  <c:v>2.3218054838575393</c:v>
                </c:pt>
                <c:pt idx="86">
                  <c:v>2.3010951349509421</c:v>
                </c:pt>
                <c:pt idx="87">
                  <c:v>2.2874658053432286</c:v>
                </c:pt>
                <c:pt idx="88">
                  <c:v>2.3239736053508824</c:v>
                </c:pt>
                <c:pt idx="89">
                  <c:v>2.3377985772622498</c:v>
                </c:pt>
                <c:pt idx="90">
                  <c:v>2.3694570651263702</c:v>
                </c:pt>
                <c:pt idx="91">
                  <c:v>2.4041321236953137</c:v>
                </c:pt>
                <c:pt idx="92">
                  <c:v>2.4134338883818556</c:v>
                </c:pt>
                <c:pt idx="93">
                  <c:v>2.4236717652895177</c:v>
                </c:pt>
                <c:pt idx="94">
                  <c:v>2.4551038356266988</c:v>
                </c:pt>
                <c:pt idx="95">
                  <c:v>2.4687017118940022</c:v>
                </c:pt>
                <c:pt idx="96">
                  <c:v>2.4844991418954909</c:v>
                </c:pt>
                <c:pt idx="97">
                  <c:v>2.5120704013960347</c:v>
                </c:pt>
                <c:pt idx="98">
                  <c:v>2.5192897124825455</c:v>
                </c:pt>
                <c:pt idx="99">
                  <c:v>2.5333525545570321</c:v>
                </c:pt>
                <c:pt idx="100">
                  <c:v>2.4985173114616339</c:v>
                </c:pt>
                <c:pt idx="101">
                  <c:v>2.5179476719952496</c:v>
                </c:pt>
                <c:pt idx="102">
                  <c:v>2.5278618063227021</c:v>
                </c:pt>
                <c:pt idx="103">
                  <c:v>2.5533124889002417</c:v>
                </c:pt>
                <c:pt idx="104">
                  <c:v>2.5540164485857133</c:v>
                </c:pt>
                <c:pt idx="105">
                  <c:v>2.5545618391909861</c:v>
                </c:pt>
                <c:pt idx="106">
                  <c:v>2.585956782654268</c:v>
                </c:pt>
                <c:pt idx="107">
                  <c:v>2.5877109650189114</c:v>
                </c:pt>
                <c:pt idx="108">
                  <c:v>2.5851899160626624</c:v>
                </c:pt>
                <c:pt idx="109">
                  <c:v>2.5982322383129266</c:v>
                </c:pt>
                <c:pt idx="110">
                  <c:v>2.6045176454962693</c:v>
                </c:pt>
                <c:pt idx="111">
                  <c:v>2.5973550747803147</c:v>
                </c:pt>
                <c:pt idx="112">
                  <c:v>2.5565919339548766</c:v>
                </c:pt>
                <c:pt idx="113">
                  <c:v>2.5490645987227194</c:v>
                </c:pt>
                <c:pt idx="114">
                  <c:v>2.5254594574866789</c:v>
                </c:pt>
                <c:pt idx="115">
                  <c:v>2.5648790175014531</c:v>
                </c:pt>
                <c:pt idx="116">
                  <c:v>2.540141698835551</c:v>
                </c:pt>
                <c:pt idx="117">
                  <c:v>2.4705721819053825</c:v>
                </c:pt>
                <c:pt idx="118">
                  <c:v>2.4239663686802855</c:v>
                </c:pt>
                <c:pt idx="119">
                  <c:v>2.3806453191909247</c:v>
                </c:pt>
                <c:pt idx="120">
                  <c:v>2.3611988076091288</c:v>
                </c:pt>
                <c:pt idx="121">
                  <c:v>2.3730040047672736</c:v>
                </c:pt>
                <c:pt idx="122">
                  <c:v>2.4016934184407526</c:v>
                </c:pt>
                <c:pt idx="123">
                  <c:v>2.2764847821093834</c:v>
                </c:pt>
                <c:pt idx="124">
                  <c:v>2.3307991908366485</c:v>
                </c:pt>
                <c:pt idx="125">
                  <c:v>2.3141622717099843</c:v>
                </c:pt>
                <c:pt idx="126">
                  <c:v>2.4100345032053658</c:v>
                </c:pt>
                <c:pt idx="127">
                  <c:v>2.4404997712534113</c:v>
                </c:pt>
                <c:pt idx="128">
                  <c:v>2.4284263864405884</c:v>
                </c:pt>
                <c:pt idx="129">
                  <c:v>2.4348562097403752</c:v>
                </c:pt>
                <c:pt idx="130">
                  <c:v>2.4697631245980602</c:v>
                </c:pt>
                <c:pt idx="131">
                  <c:v>2.4549972173094599</c:v>
                </c:pt>
                <c:pt idx="132">
                  <c:v>2.4710715736130306</c:v>
                </c:pt>
                <c:pt idx="133">
                  <c:v>2.4400743090176316</c:v>
                </c:pt>
                <c:pt idx="134">
                  <c:v>2.4570791480603282</c:v>
                </c:pt>
                <c:pt idx="135">
                  <c:v>2.3938909390027985</c:v>
                </c:pt>
                <c:pt idx="136">
                  <c:v>2.394644268735318</c:v>
                </c:pt>
                <c:pt idx="137">
                  <c:v>2.4208794988754989</c:v>
                </c:pt>
                <c:pt idx="138">
                  <c:v>2.3922571613416745</c:v>
                </c:pt>
                <c:pt idx="139">
                  <c:v>2.4370525950609925</c:v>
                </c:pt>
                <c:pt idx="140">
                  <c:v>2.4048679116895912</c:v>
                </c:pt>
                <c:pt idx="141">
                  <c:v>2.4616935703412945</c:v>
                </c:pt>
                <c:pt idx="142">
                  <c:v>2.4583960874262512</c:v>
                </c:pt>
                <c:pt idx="143">
                  <c:v>2.4365283821220993</c:v>
                </c:pt>
                <c:pt idx="144">
                  <c:v>2.4467390453339339</c:v>
                </c:pt>
                <c:pt idx="145">
                  <c:v>2.4342654305603046</c:v>
                </c:pt>
                <c:pt idx="146">
                  <c:v>2.4340256963562465</c:v>
                </c:pt>
                <c:pt idx="147">
                  <c:v>2.4383049645320982</c:v>
                </c:pt>
                <c:pt idx="148">
                  <c:v>2.4361785549721842</c:v>
                </c:pt>
                <c:pt idx="149">
                  <c:v>2.3172482684453199</c:v>
                </c:pt>
                <c:pt idx="150">
                  <c:v>2.3462160131550056</c:v>
                </c:pt>
                <c:pt idx="151">
                  <c:v>2.3625767124605392</c:v>
                </c:pt>
                <c:pt idx="152">
                  <c:v>2.3738311450738303</c:v>
                </c:pt>
                <c:pt idx="153">
                  <c:v>2.377925189530032</c:v>
                </c:pt>
                <c:pt idx="154">
                  <c:v>2.3947142795333423</c:v>
                </c:pt>
                <c:pt idx="155">
                  <c:v>2.3758829915452284</c:v>
                </c:pt>
                <c:pt idx="156">
                  <c:v>2.3715665524837344</c:v>
                </c:pt>
                <c:pt idx="157">
                  <c:v>2.3501122800983638</c:v>
                </c:pt>
                <c:pt idx="158">
                  <c:v>2.3435858206914029</c:v>
                </c:pt>
                <c:pt idx="159">
                  <c:v>2.3422844742257487</c:v>
                </c:pt>
                <c:pt idx="160">
                  <c:v>2.3099068355686807</c:v>
                </c:pt>
                <c:pt idx="161">
                  <c:v>2.3087564423706328</c:v>
                </c:pt>
                <c:pt idx="162">
                  <c:v>2.3224260524059526</c:v>
                </c:pt>
                <c:pt idx="163">
                  <c:v>2.3456089505405942</c:v>
                </c:pt>
                <c:pt idx="164">
                  <c:v>2.3359390690317294</c:v>
                </c:pt>
                <c:pt idx="165">
                  <c:v>2.3259259557714662</c:v>
                </c:pt>
                <c:pt idx="166">
                  <c:v>2.2893213375714687</c:v>
                </c:pt>
                <c:pt idx="167">
                  <c:v>2.2678285420473423</c:v>
                </c:pt>
                <c:pt idx="168">
                  <c:v>2.2449941661396688</c:v>
                </c:pt>
                <c:pt idx="169">
                  <c:v>2.2453645876347634</c:v>
                </c:pt>
                <c:pt idx="170">
                  <c:v>2.2316479611535995</c:v>
                </c:pt>
                <c:pt idx="171">
                  <c:v>2.195816658272872</c:v>
                </c:pt>
                <c:pt idx="172">
                  <c:v>2.1737106028159108</c:v>
                </c:pt>
                <c:pt idx="173">
                  <c:v>2.1952629583420618</c:v>
                </c:pt>
                <c:pt idx="174">
                  <c:v>2.2031961249350323</c:v>
                </c:pt>
                <c:pt idx="175">
                  <c:v>2.213942546840078</c:v>
                </c:pt>
                <c:pt idx="176">
                  <c:v>2.2143404103197351</c:v>
                </c:pt>
                <c:pt idx="177">
                  <c:v>2.2257743481439296</c:v>
                </c:pt>
                <c:pt idx="178">
                  <c:v>2.2476296206791138</c:v>
                </c:pt>
                <c:pt idx="179">
                  <c:v>2.2390240466000937</c:v>
                </c:pt>
                <c:pt idx="180">
                  <c:v>2.258301975656924</c:v>
                </c:pt>
                <c:pt idx="181">
                  <c:v>2.288361027472952</c:v>
                </c:pt>
                <c:pt idx="182">
                  <c:v>2.3098004456017338</c:v>
                </c:pt>
                <c:pt idx="183">
                  <c:v>2.3244882333076564</c:v>
                </c:pt>
                <c:pt idx="184">
                  <c:v>2.3198344796011399</c:v>
                </c:pt>
                <c:pt idx="185">
                  <c:v>2.3363996889860834</c:v>
                </c:pt>
                <c:pt idx="186">
                  <c:v>2.3449225358538364</c:v>
                </c:pt>
                <c:pt idx="187">
                  <c:v>2.3231902010602106</c:v>
                </c:pt>
                <c:pt idx="188">
                  <c:v>2.330129562487524</c:v>
                </c:pt>
                <c:pt idx="189">
                  <c:v>2.3378185287717015</c:v>
                </c:pt>
                <c:pt idx="190">
                  <c:v>2.332034277027518</c:v>
                </c:pt>
                <c:pt idx="191">
                  <c:v>2.2979355063596474</c:v>
                </c:pt>
                <c:pt idx="192">
                  <c:v>2.3228186210073947</c:v>
                </c:pt>
                <c:pt idx="193">
                  <c:v>2.3294792383874894</c:v>
                </c:pt>
                <c:pt idx="194">
                  <c:v>2.3283796034387376</c:v>
                </c:pt>
                <c:pt idx="195">
                  <c:v>2.3356584522893016</c:v>
                </c:pt>
                <c:pt idx="196">
                  <c:v>2.3277062310716938</c:v>
                </c:pt>
                <c:pt idx="197">
                  <c:v>2.3449225358538364</c:v>
                </c:pt>
                <c:pt idx="198">
                  <c:v>2.3640629607030776</c:v>
                </c:pt>
                <c:pt idx="199">
                  <c:v>2.3524912399881646</c:v>
                </c:pt>
                <c:pt idx="200">
                  <c:v>2.3562362572897677</c:v>
                </c:pt>
                <c:pt idx="201">
                  <c:v>2.354876422516234</c:v>
                </c:pt>
                <c:pt idx="202">
                  <c:v>2.354876422516234</c:v>
                </c:pt>
                <c:pt idx="203">
                  <c:v>2.3565612207148794</c:v>
                </c:pt>
                <c:pt idx="204">
                  <c:v>2.3690859208215076</c:v>
                </c:pt>
                <c:pt idx="205">
                  <c:v>2.37524283026077</c:v>
                </c:pt>
                <c:pt idx="206">
                  <c:v>2.4012109264063106</c:v>
                </c:pt>
                <c:pt idx="207">
                  <c:v>2.3806995483827169</c:v>
                </c:pt>
                <c:pt idx="208">
                  <c:v>2.4173221970997294</c:v>
                </c:pt>
                <c:pt idx="209">
                  <c:v>2.4198401414169051</c:v>
                </c:pt>
                <c:pt idx="210">
                  <c:v>2.4135512131755501</c:v>
                </c:pt>
                <c:pt idx="211">
                  <c:v>2.4047653184023146</c:v>
                </c:pt>
                <c:pt idx="212">
                  <c:v>2.4292353396266551</c:v>
                </c:pt>
                <c:pt idx="213">
                  <c:v>2.4470649582664827</c:v>
                </c:pt>
                <c:pt idx="214">
                  <c:v>2.4600404299616083</c:v>
                </c:pt>
                <c:pt idx="215">
                  <c:v>2.4738955255809669</c:v>
                </c:pt>
                <c:pt idx="216">
                  <c:v>2.4757873719746417</c:v>
                </c:pt>
                <c:pt idx="217">
                  <c:v>2.5050413911254652</c:v>
                </c:pt>
                <c:pt idx="218">
                  <c:v>2.4761647543228253</c:v>
                </c:pt>
                <c:pt idx="219">
                  <c:v>2.4910533754308664</c:v>
                </c:pt>
                <c:pt idx="220">
                  <c:v>2.5047290516212573</c:v>
                </c:pt>
                <c:pt idx="221">
                  <c:v>2.511990251080793</c:v>
                </c:pt>
                <c:pt idx="222">
                  <c:v>2.4899865881903795</c:v>
                </c:pt>
                <c:pt idx="223">
                  <c:v>2.4539448623406686</c:v>
                </c:pt>
                <c:pt idx="224">
                  <c:v>2.4123597323681314</c:v>
                </c:pt>
                <c:pt idx="225">
                  <c:v>2.3616145270248459</c:v>
                </c:pt>
                <c:pt idx="226">
                  <c:v>2.3496659840966299</c:v>
                </c:pt>
                <c:pt idx="227">
                  <c:v>2.3343733187992051</c:v>
                </c:pt>
                <c:pt idx="228">
                  <c:v>2.3485774287426162</c:v>
                </c:pt>
                <c:pt idx="229">
                  <c:v>2.3586770845129741</c:v>
                </c:pt>
                <c:pt idx="230">
                  <c:v>2.3522404201822305</c:v>
                </c:pt>
                <c:pt idx="231">
                  <c:v>2.3368398253146094</c:v>
                </c:pt>
                <c:pt idx="232">
                  <c:v>2.3196056791312327</c:v>
                </c:pt>
                <c:pt idx="233">
                  <c:v>2.3157185075363187</c:v>
                </c:pt>
                <c:pt idx="234">
                  <c:v>2.335999177608131</c:v>
                </c:pt>
                <c:pt idx="235">
                  <c:v>2.3475056494759023</c:v>
                </c:pt>
                <c:pt idx="236">
                  <c:v>2.3293571941315498</c:v>
                </c:pt>
                <c:pt idx="237">
                  <c:v>2.3138461376010286</c:v>
                </c:pt>
                <c:pt idx="238">
                  <c:v>2.32296316214142</c:v>
                </c:pt>
                <c:pt idx="239">
                  <c:v>2.3085003850850332</c:v>
                </c:pt>
                <c:pt idx="240">
                  <c:v>2.3117538610557542</c:v>
                </c:pt>
                <c:pt idx="241">
                  <c:v>2.2885845449672853</c:v>
                </c:pt>
                <c:pt idx="242">
                  <c:v>2.2713536221024846</c:v>
                </c:pt>
                <c:pt idx="243">
                  <c:v>2.3054803486532056</c:v>
                </c:pt>
                <c:pt idx="244">
                  <c:v>2.3094811192361036</c:v>
                </c:pt>
                <c:pt idx="245">
                  <c:v>2.3403647844020674</c:v>
                </c:pt>
                <c:pt idx="246">
                  <c:v>2.3380379349031246</c:v>
                </c:pt>
                <c:pt idx="247">
                  <c:v>2.3089270633940533</c:v>
                </c:pt>
                <c:pt idx="248">
                  <c:v>2.310438394815848</c:v>
                </c:pt>
                <c:pt idx="249">
                  <c:v>2.2971912890319883</c:v>
                </c:pt>
                <c:pt idx="250">
                  <c:v>2.3274406762427553</c:v>
                </c:pt>
                <c:pt idx="251">
                  <c:v>2.2813061367418217</c:v>
                </c:pt>
                <c:pt idx="252">
                  <c:v>2.2961164921697144</c:v>
                </c:pt>
                <c:pt idx="253">
                  <c:v>2.298525595321999</c:v>
                </c:pt>
                <c:pt idx="254">
                  <c:v>2.2846562827885157</c:v>
                </c:pt>
                <c:pt idx="255">
                  <c:v>2.2975416678181597</c:v>
                </c:pt>
                <c:pt idx="256">
                  <c:v>2.2863890972285184</c:v>
                </c:pt>
                <c:pt idx="257">
                  <c:v>2.2717022383537007</c:v>
                </c:pt>
                <c:pt idx="258">
                  <c:v>2.2689755810978069</c:v>
                </c:pt>
                <c:pt idx="259">
                  <c:v>2.2988094265295853</c:v>
                </c:pt>
                <c:pt idx="260">
                  <c:v>2.3021360369887187</c:v>
                </c:pt>
                <c:pt idx="261">
                  <c:v>2.3104596436590601</c:v>
                </c:pt>
                <c:pt idx="262">
                  <c:v>2.3267658453640534</c:v>
                </c:pt>
                <c:pt idx="263">
                  <c:v>2.3254540860562551</c:v>
                </c:pt>
                <c:pt idx="264">
                  <c:v>2.3476617091216201</c:v>
                </c:pt>
                <c:pt idx="265">
                  <c:v>2.3569432195801299</c:v>
                </c:pt>
                <c:pt idx="266">
                  <c:v>2.3612555200581489</c:v>
                </c:pt>
                <c:pt idx="267">
                  <c:v>2.361179901813601</c:v>
                </c:pt>
                <c:pt idx="268">
                  <c:v>2.3803559824167961</c:v>
                </c:pt>
                <c:pt idx="269">
                  <c:v>2.3952564808860215</c:v>
                </c:pt>
                <c:pt idx="270">
                  <c:v>2.3674491072686044</c:v>
                </c:pt>
                <c:pt idx="271">
                  <c:v>2.3656751404559175</c:v>
                </c:pt>
                <c:pt idx="272">
                  <c:v>2.3759743661761918</c:v>
                </c:pt>
                <c:pt idx="273">
                  <c:v>2.3978183891895823</c:v>
                </c:pt>
                <c:pt idx="274">
                  <c:v>2.3960772391129534</c:v>
                </c:pt>
                <c:pt idx="275">
                  <c:v>2.393855868587961</c:v>
                </c:pt>
                <c:pt idx="276">
                  <c:v>2.40820603473002</c:v>
                </c:pt>
                <c:pt idx="277">
                  <c:v>2.4271126760547097</c:v>
                </c:pt>
                <c:pt idx="278">
                  <c:v>2.424816324279353</c:v>
                </c:pt>
                <c:pt idx="279">
                  <c:v>2.4150902576711153</c:v>
                </c:pt>
                <c:pt idx="280">
                  <c:v>2.4355099196406989</c:v>
                </c:pt>
                <c:pt idx="281">
                  <c:v>2.4158410695020449</c:v>
                </c:pt>
                <c:pt idx="282">
                  <c:v>2.4043889355305441</c:v>
                </c:pt>
                <c:pt idx="283">
                  <c:v>2.4332416411126818</c:v>
                </c:pt>
                <c:pt idx="284">
                  <c:v>2.4499872206434277</c:v>
                </c:pt>
                <c:pt idx="285">
                  <c:v>2.446257488316375</c:v>
                </c:pt>
                <c:pt idx="286">
                  <c:v>2.4385739902186336</c:v>
                </c:pt>
                <c:pt idx="287">
                  <c:v>2.4341695527583322</c:v>
                </c:pt>
                <c:pt idx="288">
                  <c:v>2.4490925311194189</c:v>
                </c:pt>
                <c:pt idx="289">
                  <c:v>2.4557886148181582</c:v>
                </c:pt>
                <c:pt idx="290">
                  <c:v>2.4429655308346709</c:v>
                </c:pt>
                <c:pt idx="291">
                  <c:v>2.463205932194144</c:v>
                </c:pt>
                <c:pt idx="292">
                  <c:v>2.4424327310137603</c:v>
                </c:pt>
                <c:pt idx="293">
                  <c:v>2.4523845212062794</c:v>
                </c:pt>
                <c:pt idx="294">
                  <c:v>2.4703075653961379</c:v>
                </c:pt>
                <c:pt idx="295">
                  <c:v>2.4746095742147101</c:v>
                </c:pt>
                <c:pt idx="296">
                  <c:v>2.4682439146521964</c:v>
                </c:pt>
                <c:pt idx="297">
                  <c:v>2.4596487665105231</c:v>
                </c:pt>
                <c:pt idx="298">
                  <c:v>2.4593020003160651</c:v>
                </c:pt>
                <c:pt idx="299">
                  <c:v>2.4790423715866301</c:v>
                </c:pt>
                <c:pt idx="300">
                  <c:v>2.4941685134903082</c:v>
                </c:pt>
                <c:pt idx="301">
                  <c:v>2.4927184936477444</c:v>
                </c:pt>
                <c:pt idx="302">
                  <c:v>2.4863596256881286</c:v>
                </c:pt>
                <c:pt idx="303">
                  <c:v>2.4743911125582132</c:v>
                </c:pt>
                <c:pt idx="304">
                  <c:v>2.4627273377720988</c:v>
                </c:pt>
                <c:pt idx="305">
                  <c:v>2.4596487665105231</c:v>
                </c:pt>
                <c:pt idx="306">
                  <c:v>2.4509262028227417</c:v>
                </c:pt>
                <c:pt idx="307">
                  <c:v>2.4617685637765629</c:v>
                </c:pt>
                <c:pt idx="308">
                  <c:v>2.4342814081363011</c:v>
                </c:pt>
                <c:pt idx="309">
                  <c:v>2.4348402532975735</c:v>
                </c:pt>
                <c:pt idx="310">
                  <c:v>2.454814382133351</c:v>
                </c:pt>
                <c:pt idx="311">
                  <c:v>2.4602963267574753</c:v>
                </c:pt>
                <c:pt idx="312">
                  <c:v>2.4611832712645878</c:v>
                </c:pt>
                <c:pt idx="313">
                  <c:v>2.4828592973710872</c:v>
                </c:pt>
                <c:pt idx="314">
                  <c:v>2.4840149626675627</c:v>
                </c:pt>
                <c:pt idx="315">
                  <c:v>2.4969434788874358</c:v>
                </c:pt>
                <c:pt idx="316">
                  <c:v>2.5193553922736518</c:v>
                </c:pt>
                <c:pt idx="317">
                  <c:v>2.5317853697059669</c:v>
                </c:pt>
                <c:pt idx="318">
                  <c:v>2.5320788507320691</c:v>
                </c:pt>
                <c:pt idx="319">
                  <c:v>2.5562301123210984</c:v>
                </c:pt>
                <c:pt idx="320">
                  <c:v>2.5412046906832586</c:v>
                </c:pt>
                <c:pt idx="321">
                  <c:v>2.5775262662855511</c:v>
                </c:pt>
                <c:pt idx="322">
                  <c:v>2.5689757214042994</c:v>
                </c:pt>
                <c:pt idx="323">
                  <c:v>2.6027217859226459</c:v>
                </c:pt>
                <c:pt idx="324">
                  <c:v>2.6258369923234013</c:v>
                </c:pt>
                <c:pt idx="325">
                  <c:v>2.6336199272367296</c:v>
                </c:pt>
                <c:pt idx="326">
                  <c:v>2.6351518673100029</c:v>
                </c:pt>
                <c:pt idx="327">
                  <c:v>2.6330238337062375</c:v>
                </c:pt>
                <c:pt idx="328">
                  <c:v>2.6491010947438696</c:v>
                </c:pt>
                <c:pt idx="329">
                  <c:v>2.6485356451398836</c:v>
                </c:pt>
                <c:pt idx="330">
                  <c:v>2.6828848232865732</c:v>
                </c:pt>
                <c:pt idx="331">
                  <c:v>2.70687133673295</c:v>
                </c:pt>
                <c:pt idx="332">
                  <c:v>2.7034719382843959</c:v>
                </c:pt>
                <c:pt idx="333">
                  <c:v>2.7067348466176946</c:v>
                </c:pt>
                <c:pt idx="334">
                  <c:v>2.6933047572359228</c:v>
                </c:pt>
                <c:pt idx="335">
                  <c:v>2.7246526409532312</c:v>
                </c:pt>
                <c:pt idx="336">
                  <c:v>2.7260095824097896</c:v>
                </c:pt>
                <c:pt idx="337">
                  <c:v>2.7098548466247698</c:v>
                </c:pt>
                <c:pt idx="338">
                  <c:v>2.7246690149039523</c:v>
                </c:pt>
                <c:pt idx="339">
                  <c:v>2.753751535532742</c:v>
                </c:pt>
                <c:pt idx="340">
                  <c:v>2.7512174975598183</c:v>
                </c:pt>
                <c:pt idx="341">
                  <c:v>2.7200848465411456</c:v>
                </c:pt>
                <c:pt idx="342">
                  <c:v>2.7335743996586985</c:v>
                </c:pt>
                <c:pt idx="343">
                  <c:v>2.7521791008406309</c:v>
                </c:pt>
                <c:pt idx="344">
                  <c:v>2.7369141595391171</c:v>
                </c:pt>
                <c:pt idx="345">
                  <c:v>2.7151171474915139</c:v>
                </c:pt>
                <c:pt idx="346">
                  <c:v>2.7157527168228595</c:v>
                </c:pt>
                <c:pt idx="347">
                  <c:v>2.7109631189952759</c:v>
                </c:pt>
                <c:pt idx="348">
                  <c:v>2.7244151492683071</c:v>
                </c:pt>
                <c:pt idx="349">
                  <c:v>2.705880810155298</c:v>
                </c:pt>
                <c:pt idx="350">
                  <c:v>2.6898946282395753</c:v>
                </c:pt>
                <c:pt idx="351">
                  <c:v>2.696810543805467</c:v>
                </c:pt>
                <c:pt idx="352">
                  <c:v>2.7109884661825383</c:v>
                </c:pt>
                <c:pt idx="353">
                  <c:v>2.7251926556388639</c:v>
                </c:pt>
                <c:pt idx="354">
                  <c:v>2.7230860771627894</c:v>
                </c:pt>
                <c:pt idx="355">
                  <c:v>2.7249227322298339</c:v>
                </c:pt>
                <c:pt idx="356">
                  <c:v>2.6998290572281989</c:v>
                </c:pt>
                <c:pt idx="357">
                  <c:v>2.6720701361265928</c:v>
                </c:pt>
                <c:pt idx="358">
                  <c:v>2.657915936829955</c:v>
                </c:pt>
                <c:pt idx="359">
                  <c:v>2.663314504640014</c:v>
                </c:pt>
                <c:pt idx="360">
                  <c:v>2.6449208710075767</c:v>
                </c:pt>
                <c:pt idx="361">
                  <c:v>2.6600682240433651</c:v>
                </c:pt>
                <c:pt idx="362">
                  <c:v>2.651016195115969</c:v>
                </c:pt>
                <c:pt idx="363">
                  <c:v>2.6611877604113232</c:v>
                </c:pt>
                <c:pt idx="364">
                  <c:v>2.6732790097279366</c:v>
                </c:pt>
                <c:pt idx="365">
                  <c:v>2.6797276198974211</c:v>
                </c:pt>
                <c:pt idx="366">
                  <c:v>2.6909134026706472</c:v>
                </c:pt>
                <c:pt idx="367">
                  <c:v>2.707757478419984</c:v>
                </c:pt>
                <c:pt idx="368">
                  <c:v>2.7143632947038925</c:v>
                </c:pt>
                <c:pt idx="369">
                  <c:v>2.7348798027926278</c:v>
                </c:pt>
                <c:pt idx="370">
                  <c:v>2.7457616207527322</c:v>
                </c:pt>
                <c:pt idx="371">
                  <c:v>2.7538969855073288</c:v>
                </c:pt>
                <c:pt idx="372">
                  <c:v>2.7774050708688898</c:v>
                </c:pt>
                <c:pt idx="373">
                  <c:v>2.7778109197259022</c:v>
                </c:pt>
                <c:pt idx="374">
                  <c:v>2.7789756269892489</c:v>
                </c:pt>
                <c:pt idx="375">
                  <c:v>2.7792139705630183</c:v>
                </c:pt>
                <c:pt idx="376">
                  <c:v>2.7942509673156666</c:v>
                </c:pt>
                <c:pt idx="377">
                  <c:v>2.8023974017187863</c:v>
                </c:pt>
                <c:pt idx="378">
                  <c:v>2.7993474429620764</c:v>
                </c:pt>
                <c:pt idx="379">
                  <c:v>2.8127529721459616</c:v>
                </c:pt>
                <c:pt idx="380">
                  <c:v>2.8061664020692656</c:v>
                </c:pt>
                <c:pt idx="381">
                  <c:v>2.7843818968646676</c:v>
                </c:pt>
                <c:pt idx="382">
                  <c:v>2.7877791707973119</c:v>
                </c:pt>
                <c:pt idx="383">
                  <c:v>2.7934830580157701</c:v>
                </c:pt>
                <c:pt idx="384">
                  <c:v>2.805317314668212</c:v>
                </c:pt>
                <c:pt idx="385">
                  <c:v>2.7745753543387348</c:v>
                </c:pt>
                <c:pt idx="386">
                  <c:v>2.7770786672645911</c:v>
                </c:pt>
                <c:pt idx="387">
                  <c:v>2.7709992051639407</c:v>
                </c:pt>
                <c:pt idx="388">
                  <c:v>2.7618526944663833</c:v>
                </c:pt>
                <c:pt idx="389">
                  <c:v>2.7733621792293341</c:v>
                </c:pt>
                <c:pt idx="390">
                  <c:v>2.7802812994959991</c:v>
                </c:pt>
                <c:pt idx="391">
                  <c:v>2.7693920977460742</c:v>
                </c:pt>
                <c:pt idx="392">
                  <c:v>2.7805909106888365</c:v>
                </c:pt>
                <c:pt idx="393">
                  <c:v>2.7535370993731112</c:v>
                </c:pt>
                <c:pt idx="394">
                  <c:v>2.749558543013765</c:v>
                </c:pt>
                <c:pt idx="395">
                  <c:v>2.7667027757393696</c:v>
                </c:pt>
                <c:pt idx="396">
                  <c:v>2.7863467437044633</c:v>
                </c:pt>
                <c:pt idx="397">
                  <c:v>2.8129467626258653</c:v>
                </c:pt>
                <c:pt idx="398">
                  <c:v>2.824464282410418</c:v>
                </c:pt>
                <c:pt idx="399">
                  <c:v>2.8354115189812368</c:v>
                </c:pt>
                <c:pt idx="400">
                  <c:v>2.8370768310088406</c:v>
                </c:pt>
                <c:pt idx="401">
                  <c:v>2.8453089318358842</c:v>
                </c:pt>
                <c:pt idx="402">
                  <c:v>2.8325983170729652</c:v>
                </c:pt>
                <c:pt idx="403">
                  <c:v>2.8437185173991142</c:v>
                </c:pt>
                <c:pt idx="404">
                  <c:v>2.8536069638544386</c:v>
                </c:pt>
                <c:pt idx="405">
                  <c:v>2.8435193054547239</c:v>
                </c:pt>
                <c:pt idx="406">
                  <c:v>2.8556523915545791</c:v>
                </c:pt>
                <c:pt idx="407">
                  <c:v>2.8724126931041458</c:v>
                </c:pt>
                <c:pt idx="408">
                  <c:v>2.8738086907121327</c:v>
                </c:pt>
                <c:pt idx="409">
                  <c:v>2.8570428702238666</c:v>
                </c:pt>
                <c:pt idx="410">
                  <c:v>2.8625904864915319</c:v>
                </c:pt>
                <c:pt idx="411">
                  <c:v>2.8600383898071935</c:v>
                </c:pt>
                <c:pt idx="412">
                  <c:v>2.8307938997040991</c:v>
                </c:pt>
                <c:pt idx="413">
                  <c:v>2.791746773920933</c:v>
                </c:pt>
                <c:pt idx="414">
                  <c:v>2.7546617098370931</c:v>
                </c:pt>
                <c:pt idx="415">
                  <c:v>2.7800002983365708</c:v>
                </c:pt>
                <c:pt idx="416">
                  <c:v>2.7865881762218763</c:v>
                </c:pt>
                <c:pt idx="417">
                  <c:v>2.763704955159239</c:v>
                </c:pt>
                <c:pt idx="418">
                  <c:v>2.765631306636696</c:v>
                </c:pt>
                <c:pt idx="419">
                  <c:v>2.8076364868899906</c:v>
                </c:pt>
                <c:pt idx="420">
                  <c:v>2.8134542174539008</c:v>
                </c:pt>
                <c:pt idx="421">
                  <c:v>2.8342871519028279</c:v>
                </c:pt>
                <c:pt idx="422">
                  <c:v>2.8215724784058005</c:v>
                </c:pt>
                <c:pt idx="423">
                  <c:v>2.8352719254582017</c:v>
                </c:pt>
                <c:pt idx="424">
                  <c:v>2.8558461162702296</c:v>
                </c:pt>
                <c:pt idx="425">
                  <c:v>2.8620239855320189</c:v>
                </c:pt>
                <c:pt idx="426">
                  <c:v>2.8517657485642114</c:v>
                </c:pt>
                <c:pt idx="427">
                  <c:v>2.8488170038373712</c:v>
                </c:pt>
                <c:pt idx="428">
                  <c:v>2.8694898721419673</c:v>
                </c:pt>
                <c:pt idx="429">
                  <c:v>2.8646712421098957</c:v>
                </c:pt>
                <c:pt idx="430">
                  <c:v>2.877037144635965</c:v>
                </c:pt>
                <c:pt idx="431">
                  <c:v>2.8724359965399846</c:v>
                </c:pt>
                <c:pt idx="432">
                  <c:v>2.8815158954553941</c:v>
                </c:pt>
                <c:pt idx="433">
                  <c:v>2.8930512233534653</c:v>
                </c:pt>
                <c:pt idx="434">
                  <c:v>2.897319127809642</c:v>
                </c:pt>
                <c:pt idx="435">
                  <c:v>2.9038547572602988</c:v>
                </c:pt>
                <c:pt idx="436">
                  <c:v>2.9064858871373596</c:v>
                </c:pt>
                <c:pt idx="437">
                  <c:v>2.9114292908431145</c:v>
                </c:pt>
                <c:pt idx="438">
                  <c:v>2.9170904471384329</c:v>
                </c:pt>
                <c:pt idx="439">
                  <c:v>2.9235652155515268</c:v>
                </c:pt>
                <c:pt idx="440">
                  <c:v>2.9178362246209555</c:v>
                </c:pt>
                <c:pt idx="441">
                  <c:v>2.9287542021766533</c:v>
                </c:pt>
                <c:pt idx="442">
                  <c:v>2.9322504718025275</c:v>
                </c:pt>
                <c:pt idx="443">
                  <c:v>2.928610897689008</c:v>
                </c:pt>
                <c:pt idx="444">
                  <c:v>2.9303070433607679</c:v>
                </c:pt>
                <c:pt idx="445">
                  <c:v>2.9444728017088702</c:v>
                </c:pt>
                <c:pt idx="446">
                  <c:v>2.9438257987503298</c:v>
                </c:pt>
                <c:pt idx="447">
                  <c:v>2.9360862748710761</c:v>
                </c:pt>
                <c:pt idx="448">
                  <c:v>2.9493168047768457</c:v>
                </c:pt>
                <c:pt idx="449">
                  <c:v>2.9459410295427331</c:v>
                </c:pt>
                <c:pt idx="450">
                  <c:v>2.9214991943740118</c:v>
                </c:pt>
                <c:pt idx="451">
                  <c:v>2.9272933536440342</c:v>
                </c:pt>
                <c:pt idx="452">
                  <c:v>2.93696589710787</c:v>
                </c:pt>
                <c:pt idx="453">
                  <c:v>2.9506471513965682</c:v>
                </c:pt>
                <c:pt idx="454">
                  <c:v>2.9610079618913177</c:v>
                </c:pt>
                <c:pt idx="455">
                  <c:v>2.9571809233866961</c:v>
                </c:pt>
                <c:pt idx="456">
                  <c:v>2.9596899632847249</c:v>
                </c:pt>
                <c:pt idx="457">
                  <c:v>2.9618006391916785</c:v>
                </c:pt>
                <c:pt idx="458">
                  <c:v>2.9512257731783174</c:v>
                </c:pt>
                <c:pt idx="459">
                  <c:v>2.9403172215742179</c:v>
                </c:pt>
                <c:pt idx="460">
                  <c:v>2.9464129605665188</c:v>
                </c:pt>
                <c:pt idx="461">
                  <c:v>2.9222374457809721</c:v>
                </c:pt>
                <c:pt idx="462">
                  <c:v>2.9138297409155833</c:v>
                </c:pt>
                <c:pt idx="463">
                  <c:v>2.9066420645885911</c:v>
                </c:pt>
                <c:pt idx="464">
                  <c:v>2.8688265805590043</c:v>
                </c:pt>
                <c:pt idx="465">
                  <c:v>2.8657729717464875</c:v>
                </c:pt>
                <c:pt idx="466">
                  <c:v>2.8832695417992982</c:v>
                </c:pt>
                <c:pt idx="467">
                  <c:v>2.8846197987549411</c:v>
                </c:pt>
                <c:pt idx="468">
                  <c:v>2.8839678878173292</c:v>
                </c:pt>
                <c:pt idx="469">
                  <c:v>2.916659202885076</c:v>
                </c:pt>
                <c:pt idx="470">
                  <c:v>2.9175107609655599</c:v>
                </c:pt>
                <c:pt idx="471">
                  <c:v>2.9329757542800743</c:v>
                </c:pt>
                <c:pt idx="472">
                  <c:v>2.9496631846539487</c:v>
                </c:pt>
                <c:pt idx="473">
                  <c:v>2.9249354020895546</c:v>
                </c:pt>
                <c:pt idx="474">
                  <c:v>2.9311882599985672</c:v>
                </c:pt>
                <c:pt idx="475">
                  <c:v>2.9491508348487319</c:v>
                </c:pt>
                <c:pt idx="476">
                  <c:v>2.9427370555610959</c:v>
                </c:pt>
                <c:pt idx="477">
                  <c:v>2.9554472105776957</c:v>
                </c:pt>
                <c:pt idx="478">
                  <c:v>2.9385497444948618</c:v>
                </c:pt>
                <c:pt idx="479">
                  <c:v>2.9405364062408847</c:v>
                </c:pt>
                <c:pt idx="480">
                  <c:v>2.9504865566276979</c:v>
                </c:pt>
                <c:pt idx="481">
                  <c:v>2.9284726664210923</c:v>
                </c:pt>
                <c:pt idx="482">
                  <c:v>2.9134164500544135</c:v>
                </c:pt>
                <c:pt idx="483">
                  <c:v>2.9162011945885333</c:v>
                </c:pt>
                <c:pt idx="484">
                  <c:v>2.9485841066806002</c:v>
                </c:pt>
                <c:pt idx="485">
                  <c:v>2.9526955995869169</c:v>
                </c:pt>
                <c:pt idx="486">
                  <c:v>2.954145988829548</c:v>
                </c:pt>
                <c:pt idx="487">
                  <c:v>2.9435439771534546</c:v>
                </c:pt>
                <c:pt idx="488">
                  <c:v>2.9472817412462344</c:v>
                </c:pt>
                <c:pt idx="489">
                  <c:v>2.9624403703972035</c:v>
                </c:pt>
                <c:pt idx="490">
                  <c:v>2.963074432314706</c:v>
                </c:pt>
                <c:pt idx="491">
                  <c:v>2.9821943199148473</c:v>
                </c:pt>
                <c:pt idx="492">
                  <c:v>2.9625066589949056</c:v>
                </c:pt>
                <c:pt idx="493">
                  <c:v>2.9577556975199397</c:v>
                </c:pt>
                <c:pt idx="494">
                  <c:v>2.9342054561532955</c:v>
                </c:pt>
                <c:pt idx="495">
                  <c:v>2.945330691978763</c:v>
                </c:pt>
                <c:pt idx="496">
                  <c:v>2.9521480279906691</c:v>
                </c:pt>
                <c:pt idx="497">
                  <c:v>2.9499751778296539</c:v>
                </c:pt>
                <c:pt idx="498">
                  <c:v>2.9227669656375528</c:v>
                </c:pt>
                <c:pt idx="499">
                  <c:v>2.8934232909454791</c:v>
                </c:pt>
                <c:pt idx="500">
                  <c:v>2.9081363710527963</c:v>
                </c:pt>
                <c:pt idx="501">
                  <c:v>2.8959526583809714</c:v>
                </c:pt>
                <c:pt idx="502">
                  <c:v>2.9118976763828162</c:v>
                </c:pt>
                <c:pt idx="503">
                  <c:v>2.8945099008853368</c:v>
                </c:pt>
                <c:pt idx="504">
                  <c:v>2.8840359590528766</c:v>
                </c:pt>
                <c:pt idx="505">
                  <c:v>2.8483369367620237</c:v>
                </c:pt>
                <c:pt idx="506">
                  <c:v>2.8683269759516183</c:v>
                </c:pt>
                <c:pt idx="507">
                  <c:v>2.866688949589185</c:v>
                </c:pt>
                <c:pt idx="508">
                  <c:v>2.8221026686469202</c:v>
                </c:pt>
                <c:pt idx="509">
                  <c:v>2.7936646864269408</c:v>
                </c:pt>
                <c:pt idx="510">
                  <c:v>2.7691187404883242</c:v>
                </c:pt>
                <c:pt idx="511">
                  <c:v>2.79762757198769</c:v>
                </c:pt>
                <c:pt idx="512">
                  <c:v>2.8165196896510452</c:v>
                </c:pt>
                <c:pt idx="513">
                  <c:v>2.8288660408286899</c:v>
                </c:pt>
                <c:pt idx="514">
                  <c:v>2.8211858826088454</c:v>
                </c:pt>
                <c:pt idx="515">
                  <c:v>2.8391322339496554</c:v>
                </c:pt>
                <c:pt idx="516">
                  <c:v>2.8609126919702659</c:v>
                </c:pt>
                <c:pt idx="517">
                  <c:v>2.8781424839283281</c:v>
                </c:pt>
                <c:pt idx="518">
                  <c:v>2.8809621413005586</c:v>
                </c:pt>
                <c:pt idx="519">
                  <c:v>2.8956048451510861</c:v>
                </c:pt>
                <c:pt idx="520">
                  <c:v>2.9099783517169908</c:v>
                </c:pt>
                <c:pt idx="521">
                  <c:v>2.889368942897935</c:v>
                </c:pt>
                <c:pt idx="522">
                  <c:v>2.8821031305334257</c:v>
                </c:pt>
                <c:pt idx="523">
                  <c:v>2.8670842911555505</c:v>
                </c:pt>
                <c:pt idx="524">
                  <c:v>2.88141319029326</c:v>
                </c:pt>
                <c:pt idx="525">
                  <c:v>2.8783724092755221</c:v>
                </c:pt>
                <c:pt idx="526">
                  <c:v>2.8587597014458193</c:v>
                </c:pt>
                <c:pt idx="527">
                  <c:v>2.8576520678192918</c:v>
                </c:pt>
                <c:pt idx="528">
                  <c:v>2.8914482481037398</c:v>
                </c:pt>
                <c:pt idx="529">
                  <c:v>2.8992512803599508</c:v>
                </c:pt>
                <c:pt idx="530">
                  <c:v>2.9079914657912753</c:v>
                </c:pt>
                <c:pt idx="531">
                  <c:v>2.9095185884478503</c:v>
                </c:pt>
                <c:pt idx="532">
                  <c:v>2.9103308634911365</c:v>
                </c:pt>
                <c:pt idx="533">
                  <c:v>2.9167328602732141</c:v>
                </c:pt>
                <c:pt idx="534">
                  <c:v>2.9061140665676892</c:v>
                </c:pt>
                <c:pt idx="535">
                  <c:v>2.9050399280762114</c:v>
                </c:pt>
                <c:pt idx="536">
                  <c:v>2.9187064284704634</c:v>
                </c:pt>
                <c:pt idx="537">
                  <c:v>2.9156003137239788</c:v>
                </c:pt>
                <c:pt idx="538">
                  <c:v>2.9175212636010928</c:v>
                </c:pt>
                <c:pt idx="539">
                  <c:v>2.9358950355253475</c:v>
                </c:pt>
                <c:pt idx="540">
                  <c:v>2.940003196271912</c:v>
                </c:pt>
                <c:pt idx="541">
                  <c:v>2.9314476997389489</c:v>
                </c:pt>
                <c:pt idx="542">
                  <c:v>2.9118338353651856</c:v>
                </c:pt>
                <c:pt idx="543">
                  <c:v>2.9071532873896104</c:v>
                </c:pt>
                <c:pt idx="544">
                  <c:v>2.8860505675278554</c:v>
                </c:pt>
                <c:pt idx="545">
                  <c:v>2.8748006084982682</c:v>
                </c:pt>
                <c:pt idx="546">
                  <c:v>2.8690086463651774</c:v>
                </c:pt>
                <c:pt idx="547">
                  <c:v>2.8842174302030572</c:v>
                </c:pt>
                <c:pt idx="548">
                  <c:v>2.8601882240270351</c:v>
                </c:pt>
                <c:pt idx="549">
                  <c:v>2.8763217816188007</c:v>
                </c:pt>
                <c:pt idx="550">
                  <c:v>2.8719230318823734</c:v>
                </c:pt>
                <c:pt idx="551">
                  <c:v>2.8165726960261033</c:v>
                </c:pt>
                <c:pt idx="552">
                  <c:v>2.8209039093891914</c:v>
                </c:pt>
                <c:pt idx="553">
                  <c:v>2.8127262356370788</c:v>
                </c:pt>
                <c:pt idx="554">
                  <c:v>2.8056299719085773</c:v>
                </c:pt>
                <c:pt idx="555">
                  <c:v>2.7899401253917615</c:v>
                </c:pt>
                <c:pt idx="556">
                  <c:v>2.7707783961691477</c:v>
                </c:pt>
                <c:pt idx="557">
                  <c:v>2.7506086644168461</c:v>
                </c:pt>
                <c:pt idx="558">
                  <c:v>2.740607404698054</c:v>
                </c:pt>
                <c:pt idx="559">
                  <c:v>2.7018959564205538</c:v>
                </c:pt>
                <c:pt idx="560">
                  <c:v>2.6555705925491955</c:v>
                </c:pt>
                <c:pt idx="561">
                  <c:v>2.5952315963587274</c:v>
                </c:pt>
                <c:pt idx="562">
                  <c:v>2.6565294062334983</c:v>
                </c:pt>
                <c:pt idx="563">
                  <c:v>2.6293892092117832</c:v>
                </c:pt>
                <c:pt idx="564">
                  <c:v>2.6171786379994639</c:v>
                </c:pt>
                <c:pt idx="565">
                  <c:v>2.6658341774828824</c:v>
                </c:pt>
                <c:pt idx="566">
                  <c:v>2.6877607608738123</c:v>
                </c:pt>
                <c:pt idx="567">
                  <c:v>2.6954729204647956</c:v>
                </c:pt>
                <c:pt idx="568">
                  <c:v>2.7138516050081845</c:v>
                </c:pt>
                <c:pt idx="569">
                  <c:v>2.7301683404310699</c:v>
                </c:pt>
                <c:pt idx="570">
                  <c:v>2.7457460230555335</c:v>
                </c:pt>
                <c:pt idx="571">
                  <c:v>2.7104727823729369</c:v>
                </c:pt>
                <c:pt idx="572">
                  <c:v>2.7004008165824169</c:v>
                </c:pt>
                <c:pt idx="573">
                  <c:v>2.6827495978606493</c:v>
                </c:pt>
                <c:pt idx="574">
                  <c:v>2.706299497872561</c:v>
                </c:pt>
                <c:pt idx="575">
                  <c:v>2.7137676639043047</c:v>
                </c:pt>
                <c:pt idx="576">
                  <c:v>2.7072038517880985</c:v>
                </c:pt>
                <c:pt idx="577">
                  <c:v>2.7549214096651689</c:v>
                </c:pt>
                <c:pt idx="578">
                  <c:v>2.7483973685263416</c:v>
                </c:pt>
                <c:pt idx="579">
                  <c:v>2.7607541095058239</c:v>
                </c:pt>
                <c:pt idx="580">
                  <c:v>2.7544018546205433</c:v>
                </c:pt>
                <c:pt idx="581">
                  <c:v>2.7450747915820575</c:v>
                </c:pt>
                <c:pt idx="582">
                  <c:v>2.7601434198978905</c:v>
                </c:pt>
                <c:pt idx="583">
                  <c:v>2.7543406896141005</c:v>
                </c:pt>
                <c:pt idx="584">
                  <c:v>2.749890841271422</c:v>
                </c:pt>
                <c:pt idx="585">
                  <c:v>2.7581015635540993</c:v>
                </c:pt>
                <c:pt idx="586">
                  <c:v>2.7460111077519258</c:v>
                </c:pt>
                <c:pt idx="587">
                  <c:v>2.7418997376791787</c:v>
                </c:pt>
                <c:pt idx="588">
                  <c:v>2.7625960474380595</c:v>
                </c:pt>
                <c:pt idx="589">
                  <c:v>2.7378920410406429</c:v>
                </c:pt>
                <c:pt idx="590">
                  <c:v>2.7239069723734621</c:v>
                </c:pt>
                <c:pt idx="591">
                  <c:v>2.714891129020681</c:v>
                </c:pt>
                <c:pt idx="592">
                  <c:v>2.7113431715585086</c:v>
                </c:pt>
                <c:pt idx="593">
                  <c:v>2.6988136301734951</c:v>
                </c:pt>
                <c:pt idx="594">
                  <c:v>2.7152342959623241</c:v>
                </c:pt>
                <c:pt idx="595">
                  <c:v>2.7059406474047716</c:v>
                </c:pt>
                <c:pt idx="596">
                  <c:v>2.6952627228773403</c:v>
                </c:pt>
                <c:pt idx="597">
                  <c:v>2.6928293004824488</c:v>
                </c:pt>
                <c:pt idx="598">
                  <c:v>2.6721070981455433</c:v>
                </c:pt>
                <c:pt idx="599">
                  <c:v>2.6815216286951955</c:v>
                </c:pt>
                <c:pt idx="600">
                  <c:v>2.6813859780807774</c:v>
                </c:pt>
                <c:pt idx="601">
                  <c:v>2.6510549930596601</c:v>
                </c:pt>
                <c:pt idx="602">
                  <c:v>2.6373796409223318</c:v>
                </c:pt>
                <c:pt idx="603">
                  <c:v>2.6446650332140287</c:v>
                </c:pt>
                <c:pt idx="604">
                  <c:v>2.6768215933491732</c:v>
                </c:pt>
                <c:pt idx="605">
                  <c:v>2.6745672268567664</c:v>
                </c:pt>
                <c:pt idx="606">
                  <c:v>2.6621909908590071</c:v>
                </c:pt>
                <c:pt idx="607">
                  <c:v>2.6816391582980934</c:v>
                </c:pt>
                <c:pt idx="608">
                  <c:v>2.6908426086966286</c:v>
                </c:pt>
                <c:pt idx="609">
                  <c:v>2.6843785134360028</c:v>
                </c:pt>
                <c:pt idx="610">
                  <c:v>2.6387786901422263</c:v>
                </c:pt>
                <c:pt idx="611">
                  <c:v>2.6439853474599708</c:v>
                </c:pt>
                <c:pt idx="612">
                  <c:v>2.648447836938991</c:v>
                </c:pt>
                <c:pt idx="613">
                  <c:v>2.6616044770606138</c:v>
                </c:pt>
                <c:pt idx="614">
                  <c:v>2.6404019249815684</c:v>
                </c:pt>
                <c:pt idx="615">
                  <c:v>2.659288538064577</c:v>
                </c:pt>
                <c:pt idx="616">
                  <c:v>2.6550615617282709</c:v>
                </c:pt>
                <c:pt idx="617">
                  <c:v>2.6379597939394266</c:v>
                </c:pt>
                <c:pt idx="618">
                  <c:v>2.6496463484023129</c:v>
                </c:pt>
                <c:pt idx="619">
                  <c:v>2.6485941740789318</c:v>
                </c:pt>
                <c:pt idx="620">
                  <c:v>2.6669857183296606</c:v>
                </c:pt>
                <c:pt idx="621">
                  <c:v>2.662257160423346</c:v>
                </c:pt>
                <c:pt idx="622">
                  <c:v>2.6279697613891853</c:v>
                </c:pt>
                <c:pt idx="623">
                  <c:v>2.6420191153444255</c:v>
                </c:pt>
                <c:pt idx="624">
                  <c:v>2.6446945606522143</c:v>
                </c:pt>
                <c:pt idx="625">
                  <c:v>2.662814475093854</c:v>
                </c:pt>
                <c:pt idx="626">
                  <c:v>2.6548308608028441</c:v>
                </c:pt>
                <c:pt idx="627">
                  <c:v>2.6016037425494152</c:v>
                </c:pt>
                <c:pt idx="628">
                  <c:v>2.6143170666602105</c:v>
                </c:pt>
                <c:pt idx="629">
                  <c:v>2.6297968252555064</c:v>
                </c:pt>
                <c:pt idx="630">
                  <c:v>2.636568128107132</c:v>
                </c:pt>
                <c:pt idx="631">
                  <c:v>2.6639363791671169</c:v>
                </c:pt>
                <c:pt idx="632">
                  <c:v>2.6633616475340069</c:v>
                </c:pt>
                <c:pt idx="633">
                  <c:v>2.6705612516052919</c:v>
                </c:pt>
                <c:pt idx="634">
                  <c:v>2.6733711520663266</c:v>
                </c:pt>
                <c:pt idx="635">
                  <c:v>2.7120517143862455</c:v>
                </c:pt>
                <c:pt idx="636">
                  <c:v>2.6930406788594805</c:v>
                </c:pt>
                <c:pt idx="637">
                  <c:v>2.6692238739308056</c:v>
                </c:pt>
                <c:pt idx="638">
                  <c:v>2.6704685111061242</c:v>
                </c:pt>
                <c:pt idx="639">
                  <c:v>2.6829118633199069</c:v>
                </c:pt>
                <c:pt idx="640">
                  <c:v>2.6696515396294744</c:v>
                </c:pt>
                <c:pt idx="641">
                  <c:v>2.6655809910179533</c:v>
                </c:pt>
                <c:pt idx="642">
                  <c:v>2.6571706291821089</c:v>
                </c:pt>
                <c:pt idx="643">
                  <c:v>2.6514137098223705</c:v>
                </c:pt>
                <c:pt idx="644">
                  <c:v>2.6202610138242535</c:v>
                </c:pt>
                <c:pt idx="645">
                  <c:v>2.5919878926475528</c:v>
                </c:pt>
                <c:pt idx="646">
                  <c:v>2.6119143980071065</c:v>
                </c:pt>
                <c:pt idx="647">
                  <c:v>2.6261041619449608</c:v>
                </c:pt>
                <c:pt idx="648">
                  <c:v>2.6115427568830571</c:v>
                </c:pt>
                <c:pt idx="649">
                  <c:v>2.6024181365609294</c:v>
                </c:pt>
                <c:pt idx="650">
                  <c:v>2.5738575151821315</c:v>
                </c:pt>
                <c:pt idx="651">
                  <c:v>2.5699354368759955</c:v>
                </c:pt>
                <c:pt idx="652">
                  <c:v>2.5851447640657508</c:v>
                </c:pt>
                <c:pt idx="653">
                  <c:v>2.5636946203402369</c:v>
                </c:pt>
                <c:pt idx="654">
                  <c:v>2.5493221182942967</c:v>
                </c:pt>
                <c:pt idx="655">
                  <c:v>2.537063142781617</c:v>
                </c:pt>
                <c:pt idx="656">
                  <c:v>2.5837766926349279</c:v>
                </c:pt>
                <c:pt idx="657">
                  <c:v>2.5862608986236788</c:v>
                </c:pt>
                <c:pt idx="658">
                  <c:v>2.6303973614602323</c:v>
                </c:pt>
                <c:pt idx="659">
                  <c:v>2.6465605536986034</c:v>
                </c:pt>
                <c:pt idx="660">
                  <c:v>2.6550231200834657</c:v>
                </c:pt>
                <c:pt idx="661">
                  <c:v>2.6682274541748576</c:v>
                </c:pt>
                <c:pt idx="662">
                  <c:v>2.6759981819632155</c:v>
                </c:pt>
                <c:pt idx="663">
                  <c:v>2.6901340335276718</c:v>
                </c:pt>
                <c:pt idx="664">
                  <c:v>2.7184103362523997</c:v>
                </c:pt>
                <c:pt idx="665">
                  <c:v>2.7103797250098673</c:v>
                </c:pt>
                <c:pt idx="666">
                  <c:v>2.7228230626499168</c:v>
                </c:pt>
                <c:pt idx="667">
                  <c:v>2.7078085468549555</c:v>
                </c:pt>
                <c:pt idx="668">
                  <c:v>2.7113094025728643</c:v>
                </c:pt>
                <c:pt idx="669">
                  <c:v>2.7136081310952536</c:v>
                </c:pt>
                <c:pt idx="670">
                  <c:v>2.7055729454340622</c:v>
                </c:pt>
                <c:pt idx="671">
                  <c:v>2.7122370942610408</c:v>
                </c:pt>
                <c:pt idx="672">
                  <c:v>2.7079617161391081</c:v>
                </c:pt>
                <c:pt idx="673">
                  <c:v>2.7014039064475557</c:v>
                </c:pt>
                <c:pt idx="674">
                  <c:v>2.6820728384358903</c:v>
                </c:pt>
                <c:pt idx="675">
                  <c:v>2.6870382077286541</c:v>
                </c:pt>
                <c:pt idx="676">
                  <c:v>2.6872702693998725</c:v>
                </c:pt>
                <c:pt idx="677">
                  <c:v>2.6594122402217164</c:v>
                </c:pt>
                <c:pt idx="678">
                  <c:v>2.6657873022351919</c:v>
                </c:pt>
                <c:pt idx="679">
                  <c:v>2.6568549212697841</c:v>
                </c:pt>
                <c:pt idx="680">
                  <c:v>2.6990047465049027</c:v>
                </c:pt>
                <c:pt idx="681">
                  <c:v>2.6954554078843707</c:v>
                </c:pt>
                <c:pt idx="682">
                  <c:v>2.6942716731130836</c:v>
                </c:pt>
                <c:pt idx="683">
                  <c:v>2.6876537917890593</c:v>
                </c:pt>
                <c:pt idx="684">
                  <c:v>2.6972642244497811</c:v>
                </c:pt>
                <c:pt idx="685">
                  <c:v>2.727427382123953</c:v>
                </c:pt>
                <c:pt idx="686">
                  <c:v>2.7291080684259401</c:v>
                </c:pt>
                <c:pt idx="687">
                  <c:v>2.7262462040228348</c:v>
                </c:pt>
                <c:pt idx="688">
                  <c:v>2.7221730627356462</c:v>
                </c:pt>
                <c:pt idx="689">
                  <c:v>2.7434078425120929</c:v>
                </c:pt>
                <c:pt idx="690">
                  <c:v>2.7474506518095207</c:v>
                </c:pt>
                <c:pt idx="691">
                  <c:v>2.7445980558537113</c:v>
                </c:pt>
                <c:pt idx="692">
                  <c:v>2.7384555085187934</c:v>
                </c:pt>
                <c:pt idx="693">
                  <c:v>2.7219094945394802</c:v>
                </c:pt>
                <c:pt idx="694">
                  <c:v>2.7384872314224729</c:v>
                </c:pt>
                <c:pt idx="695">
                  <c:v>2.7646542657703841</c:v>
                </c:pt>
                <c:pt idx="696">
                  <c:v>2.7825872742413722</c:v>
                </c:pt>
                <c:pt idx="697">
                  <c:v>2.7824009524965296</c:v>
                </c:pt>
                <c:pt idx="698">
                  <c:v>2.8136010016776587</c:v>
                </c:pt>
                <c:pt idx="699">
                  <c:v>2.8379102523827466</c:v>
                </c:pt>
                <c:pt idx="700">
                  <c:v>2.8324769781143693</c:v>
                </c:pt>
                <c:pt idx="701">
                  <c:v>2.8525531831685695</c:v>
                </c:pt>
                <c:pt idx="702">
                  <c:v>2.8562151648112137</c:v>
                </c:pt>
                <c:pt idx="703">
                  <c:v>2.8299531203687023</c:v>
                </c:pt>
                <c:pt idx="704">
                  <c:v>2.8590602013622552</c:v>
                </c:pt>
                <c:pt idx="705">
                  <c:v>2.8182984899670274</c:v>
                </c:pt>
                <c:pt idx="706">
                  <c:v>2.8411341295638559</c:v>
                </c:pt>
                <c:pt idx="707">
                  <c:v>2.8498982864558378</c:v>
                </c:pt>
                <c:pt idx="708">
                  <c:v>2.8371337060274691</c:v>
                </c:pt>
                <c:pt idx="709">
                  <c:v>2.8881289262870715</c:v>
                </c:pt>
                <c:pt idx="710">
                  <c:v>2.9023293058583186</c:v>
                </c:pt>
                <c:pt idx="711">
                  <c:v>2.9116262872217358</c:v>
                </c:pt>
                <c:pt idx="712">
                  <c:v>2.9042934850968423</c:v>
                </c:pt>
                <c:pt idx="713">
                  <c:v>2.9053424669124821</c:v>
                </c:pt>
                <c:pt idx="714">
                  <c:v>2.924253434430462</c:v>
                </c:pt>
                <c:pt idx="715">
                  <c:v>2.9434499959666915</c:v>
                </c:pt>
                <c:pt idx="716">
                  <c:v>2.9561588220840775</c:v>
                </c:pt>
                <c:pt idx="717">
                  <c:v>2.9433114602956572</c:v>
                </c:pt>
                <c:pt idx="718">
                  <c:v>2.8354495821561749</c:v>
                </c:pt>
                <c:pt idx="719">
                  <c:v>2.7963869772919288</c:v>
                </c:pt>
                <c:pt idx="720">
                  <c:v>2.8269295859012193</c:v>
                </c:pt>
                <c:pt idx="721">
                  <c:v>2.8430208754434503</c:v>
                </c:pt>
                <c:pt idx="722">
                  <c:v>2.85969057520512</c:v>
                </c:pt>
                <c:pt idx="723">
                  <c:v>2.8430271093504484</c:v>
                </c:pt>
                <c:pt idx="724">
                  <c:v>2.8449987613575431</c:v>
                </c:pt>
                <c:pt idx="725">
                  <c:v>2.8447504653803359</c:v>
                </c:pt>
                <c:pt idx="726">
                  <c:v>2.8613491838967131</c:v>
                </c:pt>
                <c:pt idx="727">
                  <c:v>2.8571877074711329</c:v>
                </c:pt>
                <c:pt idx="728">
                  <c:v>2.838288552212334</c:v>
                </c:pt>
                <c:pt idx="729">
                  <c:v>2.8522298362987133</c:v>
                </c:pt>
                <c:pt idx="730">
                  <c:v>2.8620299525499409</c:v>
                </c:pt>
                <c:pt idx="731">
                  <c:v>2.8532478692381567</c:v>
                </c:pt>
                <c:pt idx="732">
                  <c:v>2.8589159873510281</c:v>
                </c:pt>
                <c:pt idx="733">
                  <c:v>2.8865753197541673</c:v>
                </c:pt>
                <c:pt idx="734">
                  <c:v>2.8721387840277699</c:v>
                </c:pt>
                <c:pt idx="735">
                  <c:v>2.8785505177314277</c:v>
                </c:pt>
                <c:pt idx="736">
                  <c:v>2.8968843076544366</c:v>
                </c:pt>
                <c:pt idx="737">
                  <c:v>2.9094918430477086</c:v>
                </c:pt>
                <c:pt idx="738">
                  <c:v>2.9050075006972325</c:v>
                </c:pt>
                <c:pt idx="739">
                  <c:v>2.9405762461163283</c:v>
                </c:pt>
                <c:pt idx="740">
                  <c:v>2.9465750684867893</c:v>
                </c:pt>
                <c:pt idx="741">
                  <c:v>2.942340471258853</c:v>
                </c:pt>
                <c:pt idx="742">
                  <c:v>2.9291838321400858</c:v>
                </c:pt>
                <c:pt idx="743">
                  <c:v>2.9352653639533064</c:v>
                </c:pt>
                <c:pt idx="744">
                  <c:v>2.9439444057853494</c:v>
                </c:pt>
                <c:pt idx="745">
                  <c:v>2.9084153117011988</c:v>
                </c:pt>
                <c:pt idx="746">
                  <c:v>2.9101599844246264</c:v>
                </c:pt>
                <c:pt idx="747">
                  <c:v>2.9180775401414727</c:v>
                </c:pt>
                <c:pt idx="748">
                  <c:v>2.905531446716997</c:v>
                </c:pt>
                <c:pt idx="749">
                  <c:v>2.9428559602671815</c:v>
                </c:pt>
                <c:pt idx="750">
                  <c:v>2.9366444132878535</c:v>
                </c:pt>
                <c:pt idx="751">
                  <c:v>2.9327476491154734</c:v>
                </c:pt>
                <c:pt idx="752">
                  <c:v>2.8857342815749654</c:v>
                </c:pt>
                <c:pt idx="753">
                  <c:v>2.859258417467307</c:v>
                </c:pt>
                <c:pt idx="754">
                  <c:v>2.8537590330747689</c:v>
                </c:pt>
                <c:pt idx="755">
                  <c:v>2.8779239420404839</c:v>
                </c:pt>
                <c:pt idx="756">
                  <c:v>2.8885782100368078</c:v>
                </c:pt>
                <c:pt idx="757">
                  <c:v>2.9036379379540378</c:v>
                </c:pt>
                <c:pt idx="758">
                  <c:v>2.931356150467928</c:v>
                </c:pt>
                <c:pt idx="759">
                  <c:v>2.9403371520247346</c:v>
                </c:pt>
                <c:pt idx="760">
                  <c:v>2.9397238719219714</c:v>
                </c:pt>
                <c:pt idx="761">
                  <c:v>2.9548645525056085</c:v>
                </c:pt>
                <c:pt idx="762">
                  <c:v>2.9324179522206575</c:v>
                </c:pt>
                <c:pt idx="763">
                  <c:v>2.9507249941556148</c:v>
                </c:pt>
                <c:pt idx="764">
                  <c:v>2.9578514192959089</c:v>
                </c:pt>
                <c:pt idx="765">
                  <c:v>2.9475611485243443</c:v>
                </c:pt>
                <c:pt idx="766">
                  <c:v>2.9520995370589844</c:v>
                </c:pt>
                <c:pt idx="767">
                  <c:v>2.9312696695437701</c:v>
                </c:pt>
                <c:pt idx="768">
                  <c:v>2.9770190198366091</c:v>
                </c:pt>
                <c:pt idx="769">
                  <c:v>2.9675152157012263</c:v>
                </c:pt>
                <c:pt idx="770">
                  <c:v>2.9701282790340064</c:v>
                </c:pt>
                <c:pt idx="771">
                  <c:v>2.9584253073206184</c:v>
                </c:pt>
                <c:pt idx="772">
                  <c:v>2.9697931932056121</c:v>
                </c:pt>
                <c:pt idx="773">
                  <c:v>2.9694392107892167</c:v>
                </c:pt>
                <c:pt idx="774">
                  <c:v>2.9602804644366421</c:v>
                </c:pt>
                <c:pt idx="775">
                  <c:v>2.9762765967563363</c:v>
                </c:pt>
                <c:pt idx="776">
                  <c:v>2.964363358075683</c:v>
                </c:pt>
                <c:pt idx="777">
                  <c:v>2.9671265810764127</c:v>
                </c:pt>
                <c:pt idx="778">
                  <c:v>2.9664702637292844</c:v>
                </c:pt>
                <c:pt idx="779">
                  <c:v>2.9788285066388056</c:v>
                </c:pt>
                <c:pt idx="780">
                  <c:v>2.9835902071642328</c:v>
                </c:pt>
                <c:pt idx="781">
                  <c:v>2.9844733044542289</c:v>
                </c:pt>
                <c:pt idx="782">
                  <c:v>2.987420452611655</c:v>
                </c:pt>
                <c:pt idx="783">
                  <c:v>2.993876914941211</c:v>
                </c:pt>
                <c:pt idx="784">
                  <c:v>2.9814969561984621</c:v>
                </c:pt>
                <c:pt idx="785">
                  <c:v>2.9906540257589604</c:v>
                </c:pt>
                <c:pt idx="786">
                  <c:v>2.9903832589062338</c:v>
                </c:pt>
                <c:pt idx="787">
                  <c:v>2.9880637394527247</c:v>
                </c:pt>
                <c:pt idx="788">
                  <c:v>3.0015649799873141</c:v>
                </c:pt>
                <c:pt idx="789">
                  <c:v>2.9964022091461882</c:v>
                </c:pt>
                <c:pt idx="790">
                  <c:v>3.0029302658467527</c:v>
                </c:pt>
                <c:pt idx="791">
                  <c:v>2.9970848076885415</c:v>
                </c:pt>
                <c:pt idx="792">
                  <c:v>3.001443798032974</c:v>
                </c:pt>
                <c:pt idx="793">
                  <c:v>3.0141213420410016</c:v>
                </c:pt>
                <c:pt idx="794">
                  <c:v>2.999252370345149</c:v>
                </c:pt>
                <c:pt idx="795">
                  <c:v>2.9774903951207574</c:v>
                </c:pt>
                <c:pt idx="796">
                  <c:v>2.981859362821754</c:v>
                </c:pt>
                <c:pt idx="797">
                  <c:v>2.9870044895442067</c:v>
                </c:pt>
                <c:pt idx="798">
                  <c:v>2.9737788072292939</c:v>
                </c:pt>
                <c:pt idx="799">
                  <c:v>2.9860099318532614</c:v>
                </c:pt>
                <c:pt idx="800">
                  <c:v>3.0001867064881997</c:v>
                </c:pt>
                <c:pt idx="801">
                  <c:v>2.9873220887159779</c:v>
                </c:pt>
                <c:pt idx="802">
                  <c:v>2.9958632489830435</c:v>
                </c:pt>
                <c:pt idx="803">
                  <c:v>2.9779429828731909</c:v>
                </c:pt>
                <c:pt idx="804">
                  <c:v>2.9832518116835987</c:v>
                </c:pt>
                <c:pt idx="805">
                  <c:v>2.9918017988446439</c:v>
                </c:pt>
                <c:pt idx="806">
                  <c:v>3.0055236926732798</c:v>
                </c:pt>
                <c:pt idx="807">
                  <c:v>3.0157661922396484</c:v>
                </c:pt>
                <c:pt idx="808">
                  <c:v>3.0262717102672467</c:v>
                </c:pt>
                <c:pt idx="809">
                  <c:v>3.0409186507485244</c:v>
                </c:pt>
                <c:pt idx="810">
                  <c:v>3.0492219002821734</c:v>
                </c:pt>
                <c:pt idx="811">
                  <c:v>3.0628075331721591</c:v>
                </c:pt>
                <c:pt idx="812">
                  <c:v>3.0616107867606375</c:v>
                </c:pt>
                <c:pt idx="813">
                  <c:v>3.0778364724056693</c:v>
                </c:pt>
                <c:pt idx="814">
                  <c:v>3.074179886490366</c:v>
                </c:pt>
                <c:pt idx="815">
                  <c:v>3.0918638400142706</c:v>
                </c:pt>
                <c:pt idx="816">
                  <c:v>3.099798002137367</c:v>
                </c:pt>
                <c:pt idx="817">
                  <c:v>3.1111818322676386</c:v>
                </c:pt>
                <c:pt idx="818">
                  <c:v>3.1126820685626546</c:v>
                </c:pt>
                <c:pt idx="819">
                  <c:v>3.1139567150083933</c:v>
                </c:pt>
                <c:pt idx="820">
                  <c:v>3.1180232004711921</c:v>
                </c:pt>
                <c:pt idx="821">
                  <c:v>3.1269686548767286</c:v>
                </c:pt>
                <c:pt idx="822">
                  <c:v>3.1277298620277398</c:v>
                </c:pt>
                <c:pt idx="823">
                  <c:v>3.1065240572984352</c:v>
                </c:pt>
                <c:pt idx="824">
                  <c:v>3.1137495469166465</c:v>
                </c:pt>
                <c:pt idx="825">
                  <c:v>3.135361669389765</c:v>
                </c:pt>
                <c:pt idx="826">
                  <c:v>3.1452399266446616</c:v>
                </c:pt>
                <c:pt idx="827">
                  <c:v>3.1751144464221452</c:v>
                </c:pt>
                <c:pt idx="828">
                  <c:v>3.16567158277575</c:v>
                </c:pt>
                <c:pt idx="829">
                  <c:v>3.1901971861471523</c:v>
                </c:pt>
                <c:pt idx="830">
                  <c:v>3.1914398355698794</c:v>
                </c:pt>
                <c:pt idx="831">
                  <c:v>3.1714221947345167</c:v>
                </c:pt>
                <c:pt idx="832">
                  <c:v>3.1954069882488576</c:v>
                </c:pt>
                <c:pt idx="833">
                  <c:v>3.2203513294686479</c:v>
                </c:pt>
                <c:pt idx="834">
                  <c:v>3.238379854426336</c:v>
                </c:pt>
                <c:pt idx="835">
                  <c:v>3.2706136288609633</c:v>
                </c:pt>
                <c:pt idx="836">
                  <c:v>3.2440221608966811</c:v>
                </c:pt>
                <c:pt idx="837">
                  <c:v>3.2653980680546462</c:v>
                </c:pt>
                <c:pt idx="838">
                  <c:v>3.2490417384674588</c:v>
                </c:pt>
                <c:pt idx="839">
                  <c:v>3.2682104444656543</c:v>
                </c:pt>
                <c:pt idx="840">
                  <c:v>3.2756614137477729</c:v>
                </c:pt>
                <c:pt idx="841">
                  <c:v>3.27915114126399</c:v>
                </c:pt>
                <c:pt idx="842">
                  <c:v>3.3080455112600746</c:v>
                </c:pt>
                <c:pt idx="843">
                  <c:v>3.3283143524177827</c:v>
                </c:pt>
                <c:pt idx="844">
                  <c:v>3.3315649531393521</c:v>
                </c:pt>
                <c:pt idx="845">
                  <c:v>3.322409515414027</c:v>
                </c:pt>
                <c:pt idx="846">
                  <c:v>3.3387572081249774</c:v>
                </c:pt>
                <c:pt idx="847">
                  <c:v>3.3330057020981045</c:v>
                </c:pt>
                <c:pt idx="848">
                  <c:v>3.2641138845814508</c:v>
                </c:pt>
                <c:pt idx="849">
                  <c:v>3.2899477437790896</c:v>
                </c:pt>
                <c:pt idx="850">
                  <c:v>3.3223557658410381</c:v>
                </c:pt>
                <c:pt idx="851">
                  <c:v>3.3473026880628405</c:v>
                </c:pt>
                <c:pt idx="852">
                  <c:v>3.3713486768319179</c:v>
                </c:pt>
                <c:pt idx="853">
                  <c:v>3.387665622538532</c:v>
                </c:pt>
                <c:pt idx="854">
                  <c:v>3.372959846336959</c:v>
                </c:pt>
                <c:pt idx="855">
                  <c:v>3.388118971030305</c:v>
                </c:pt>
                <c:pt idx="856">
                  <c:v>3.401310915212481</c:v>
                </c:pt>
                <c:pt idx="857">
                  <c:v>3.3903291438751135</c:v>
                </c:pt>
                <c:pt idx="858">
                  <c:v>3.4133500655482392</c:v>
                </c:pt>
                <c:pt idx="859">
                  <c:v>3.3978218645046248</c:v>
                </c:pt>
                <c:pt idx="860">
                  <c:v>3.3939417860744516</c:v>
                </c:pt>
                <c:pt idx="861">
                  <c:v>3.3792728764376396</c:v>
                </c:pt>
                <c:pt idx="862">
                  <c:v>3.4049191992463146</c:v>
                </c:pt>
                <c:pt idx="863">
                  <c:v>3.4128870721442022</c:v>
                </c:pt>
                <c:pt idx="864">
                  <c:v>3.4373081179591143</c:v>
                </c:pt>
                <c:pt idx="865">
                  <c:v>3.4134523272342872</c:v>
                </c:pt>
                <c:pt idx="866">
                  <c:v>3.4020514944111393</c:v>
                </c:pt>
                <c:pt idx="867">
                  <c:v>3.4383682796879347</c:v>
                </c:pt>
                <c:pt idx="868">
                  <c:v>3.4245468069572258</c:v>
                </c:pt>
                <c:pt idx="869">
                  <c:v>3.4144485368967756</c:v>
                </c:pt>
                <c:pt idx="870">
                  <c:v>3.4225767090564001</c:v>
                </c:pt>
                <c:pt idx="871">
                  <c:v>3.4144652604059447</c:v>
                </c:pt>
                <c:pt idx="872">
                  <c:v>3.4400569665313889</c:v>
                </c:pt>
                <c:pt idx="873">
                  <c:v>3.4137857677197379</c:v>
                </c:pt>
                <c:pt idx="874">
                  <c:v>3.4109087667366134</c:v>
                </c:pt>
                <c:pt idx="875">
                  <c:v>3.3744220444816171</c:v>
                </c:pt>
                <c:pt idx="876">
                  <c:v>3.3764199987579531</c:v>
                </c:pt>
                <c:pt idx="877">
                  <c:v>3.3885487704144261</c:v>
                </c:pt>
                <c:pt idx="878">
                  <c:v>3.3447949393047578</c:v>
                </c:pt>
                <c:pt idx="879">
                  <c:v>3.3150020699661344</c:v>
                </c:pt>
                <c:pt idx="880">
                  <c:v>3.3451854628039288</c:v>
                </c:pt>
                <c:pt idx="881">
                  <c:v>3.3454266661635814</c:v>
                </c:pt>
                <c:pt idx="882">
                  <c:v>3.3339226221391614</c:v>
                </c:pt>
                <c:pt idx="883">
                  <c:v>3.3302168756155166</c:v>
                </c:pt>
                <c:pt idx="884">
                  <c:v>3.3014423795704335</c:v>
                </c:pt>
                <c:pt idx="885">
                  <c:v>3.2626907161929908</c:v>
                </c:pt>
                <c:pt idx="886">
                  <c:v>3.2717138540773036</c:v>
                </c:pt>
                <c:pt idx="887">
                  <c:v>3.3039322212903848</c:v>
                </c:pt>
                <c:pt idx="888">
                  <c:v>3.3089249310449196</c:v>
                </c:pt>
                <c:pt idx="889">
                  <c:v>3.3011277009309792</c:v>
                </c:pt>
                <c:pt idx="890">
                  <c:v>3.2902928840885046</c:v>
                </c:pt>
                <c:pt idx="891">
                  <c:v>3.303740204988467</c:v>
                </c:pt>
                <c:pt idx="892">
                  <c:v>3.2737302746025203</c:v>
                </c:pt>
                <c:pt idx="893">
                  <c:v>3.2697673755801322</c:v>
                </c:pt>
                <c:pt idx="894">
                  <c:v>3.2368545533550876</c:v>
                </c:pt>
                <c:pt idx="895">
                  <c:v>3.2006125007752435</c:v>
                </c:pt>
                <c:pt idx="896">
                  <c:v>3.2012277437605983</c:v>
                </c:pt>
                <c:pt idx="897">
                  <c:v>3.1498531507634455</c:v>
                </c:pt>
                <c:pt idx="898">
                  <c:v>3.1851113296137941</c:v>
                </c:pt>
                <c:pt idx="899">
                  <c:v>3.2092146577284733</c:v>
                </c:pt>
                <c:pt idx="900">
                  <c:v>3.1831929453931722</c:v>
                </c:pt>
                <c:pt idx="901">
                  <c:v>3.1693628526591415</c:v>
                </c:pt>
                <c:pt idx="902">
                  <c:v>3.1583775715029665</c:v>
                </c:pt>
                <c:pt idx="903">
                  <c:v>3.1594468733874694</c:v>
                </c:pt>
                <c:pt idx="904">
                  <c:v>3.1943117163643495</c:v>
                </c:pt>
                <c:pt idx="905">
                  <c:v>3.2166355838887331</c:v>
                </c:pt>
                <c:pt idx="906">
                  <c:v>3.2210149729523971</c:v>
                </c:pt>
                <c:pt idx="907">
                  <c:v>3.2274959207954872</c:v>
                </c:pt>
                <c:pt idx="908">
                  <c:v>3.2336584755564508</c:v>
                </c:pt>
                <c:pt idx="909">
                  <c:v>3.2269039337727707</c:v>
                </c:pt>
                <c:pt idx="910">
                  <c:v>3.2506517268585768</c:v>
                </c:pt>
                <c:pt idx="911">
                  <c:v>3.2547607012587139</c:v>
                </c:pt>
                <c:pt idx="912">
                  <c:v>3.2767787923688942</c:v>
                </c:pt>
                <c:pt idx="913">
                  <c:v>3.2821687783046416</c:v>
                </c:pt>
                <c:pt idx="914">
                  <c:v>3.2851250497108739</c:v>
                </c:pt>
                <c:pt idx="915">
                  <c:v>3.275115474666574</c:v>
                </c:pt>
                <c:pt idx="916">
                  <c:v>3.2664621927132975</c:v>
                </c:pt>
                <c:pt idx="917">
                  <c:v>3.2690667460175491</c:v>
                </c:pt>
                <c:pt idx="918">
                  <c:v>3.2754979343672348</c:v>
                </c:pt>
                <c:pt idx="919">
                  <c:v>3.2608700413806515</c:v>
                </c:pt>
                <c:pt idx="920">
                  <c:v>3.2618621384846778</c:v>
                </c:pt>
                <c:pt idx="921">
                  <c:v>3.2648579461897027</c:v>
                </c:pt>
                <c:pt idx="922">
                  <c:v>3.2685288301796236</c:v>
                </c:pt>
                <c:pt idx="923">
                  <c:v>3.2849741079079879</c:v>
                </c:pt>
                <c:pt idx="924">
                  <c:v>3.3004302553629024</c:v>
                </c:pt>
                <c:pt idx="925">
                  <c:v>3.2882514618920879</c:v>
                </c:pt>
                <c:pt idx="926">
                  <c:v>3.2940008188269481</c:v>
                </c:pt>
                <c:pt idx="927">
                  <c:v>3.282150635075249</c:v>
                </c:pt>
                <c:pt idx="928">
                  <c:v>3.2703736749247061</c:v>
                </c:pt>
                <c:pt idx="929">
                  <c:v>3.2837285270577516</c:v>
                </c:pt>
                <c:pt idx="930">
                  <c:v>3.2833962202321461</c:v>
                </c:pt>
                <c:pt idx="931">
                  <c:v>3.2968537822644324</c:v>
                </c:pt>
                <c:pt idx="932">
                  <c:v>3.2895109152091222</c:v>
                </c:pt>
                <c:pt idx="933">
                  <c:v>3.2873156750365866</c:v>
                </c:pt>
                <c:pt idx="934">
                  <c:v>3.2787147412870161</c:v>
                </c:pt>
                <c:pt idx="935">
                  <c:v>3.2973051931466042</c:v>
                </c:pt>
                <c:pt idx="936">
                  <c:v>3.2985321473643308</c:v>
                </c:pt>
                <c:pt idx="937">
                  <c:v>3.3061697375033172</c:v>
                </c:pt>
                <c:pt idx="938">
                  <c:v>3.3055405258433082</c:v>
                </c:pt>
                <c:pt idx="939">
                  <c:v>3.3078488925090346</c:v>
                </c:pt>
                <c:pt idx="940">
                  <c:v>3.309483248856155</c:v>
                </c:pt>
                <c:pt idx="941">
                  <c:v>3.2936056031928183</c:v>
                </c:pt>
                <c:pt idx="942">
                  <c:v>3.2928008134650275</c:v>
                </c:pt>
                <c:pt idx="943">
                  <c:v>3.2938772146007511</c:v>
                </c:pt>
                <c:pt idx="944">
                  <c:v>3.302175022325168</c:v>
                </c:pt>
                <c:pt idx="945">
                  <c:v>3.3146865467991371</c:v>
                </c:pt>
                <c:pt idx="946">
                  <c:v>3.3306815733427801</c:v>
                </c:pt>
                <c:pt idx="947">
                  <c:v>3.3383329610928278</c:v>
                </c:pt>
                <c:pt idx="948">
                  <c:v>3.3432194720407455</c:v>
                </c:pt>
                <c:pt idx="949">
                  <c:v>3.3478820478667077</c:v>
                </c:pt>
                <c:pt idx="950">
                  <c:v>3.336041248662156</c:v>
                </c:pt>
                <c:pt idx="951">
                  <c:v>3.3363896807018492</c:v>
                </c:pt>
                <c:pt idx="952">
                  <c:v>3.3519431076199391</c:v>
                </c:pt>
                <c:pt idx="953">
                  <c:v>3.3632677920673215</c:v>
                </c:pt>
                <c:pt idx="954">
                  <c:v>3.3545962659438553</c:v>
                </c:pt>
                <c:pt idx="955">
                  <c:v>3.3404798088101315</c:v>
                </c:pt>
                <c:pt idx="956">
                  <c:v>3.3468964804614094</c:v>
                </c:pt>
                <c:pt idx="957">
                  <c:v>3.3610153866562862</c:v>
                </c:pt>
                <c:pt idx="958">
                  <c:v>3.3665387536489768</c:v>
                </c:pt>
                <c:pt idx="959">
                  <c:v>3.3443647609460254</c:v>
                </c:pt>
                <c:pt idx="960">
                  <c:v>3.3408920597891245</c:v>
                </c:pt>
                <c:pt idx="961">
                  <c:v>3.3111496657135979</c:v>
                </c:pt>
                <c:pt idx="962">
                  <c:v>3.2946117014681335</c:v>
                </c:pt>
                <c:pt idx="963">
                  <c:v>3.2881866039333798</c:v>
                </c:pt>
                <c:pt idx="964">
                  <c:v>3.3059872955483525</c:v>
                </c:pt>
                <c:pt idx="965">
                  <c:v>3.3067144607382764</c:v>
                </c:pt>
                <c:pt idx="966">
                  <c:v>3.2634561600452128</c:v>
                </c:pt>
                <c:pt idx="967">
                  <c:v>3.2567225554135577</c:v>
                </c:pt>
                <c:pt idx="968">
                  <c:v>3.2638088053330985</c:v>
                </c:pt>
                <c:pt idx="969">
                  <c:v>3.2230777994359108</c:v>
                </c:pt>
                <c:pt idx="970">
                  <c:v>3.1469802773754947</c:v>
                </c:pt>
                <c:pt idx="971">
                  <c:v>3.1215106016587444</c:v>
                </c:pt>
                <c:pt idx="972">
                  <c:v>3.1292869842179925</c:v>
                </c:pt>
                <c:pt idx="973">
                  <c:v>3.0886427653583093</c:v>
                </c:pt>
                <c:pt idx="974">
                  <c:v>3.0360137416100095</c:v>
                </c:pt>
                <c:pt idx="975">
                  <c:v>3.0704294790566165</c:v>
                </c:pt>
                <c:pt idx="976">
                  <c:v>3.1082368112323993</c:v>
                </c:pt>
                <c:pt idx="977">
                  <c:v>3.1295158818089668</c:v>
                </c:pt>
                <c:pt idx="978">
                  <c:v>3.1260306990347826</c:v>
                </c:pt>
                <c:pt idx="979">
                  <c:v>3.1576894175350909</c:v>
                </c:pt>
                <c:pt idx="980">
                  <c:v>3.1711294369261842</c:v>
                </c:pt>
                <c:pt idx="981">
                  <c:v>3.1860744271258983</c:v>
                </c:pt>
                <c:pt idx="982">
                  <c:v>3.1768086996781393</c:v>
                </c:pt>
                <c:pt idx="983">
                  <c:v>3.200732883534724</c:v>
                </c:pt>
                <c:pt idx="984">
                  <c:v>3.2092817196712664</c:v>
                </c:pt>
                <c:pt idx="985">
                  <c:v>3.1914202718111793</c:v>
                </c:pt>
                <c:pt idx="986">
                  <c:v>3.2036311263305124</c:v>
                </c:pt>
                <c:pt idx="987">
                  <c:v>3.2266385647164761</c:v>
                </c:pt>
                <c:pt idx="988">
                  <c:v>3.232096112724312</c:v>
                </c:pt>
                <c:pt idx="989">
                  <c:v>3.1946475236008922</c:v>
                </c:pt>
                <c:pt idx="990">
                  <c:v>3.1711967886993837</c:v>
                </c:pt>
                <c:pt idx="991">
                  <c:v>3.1997825939689855</c:v>
                </c:pt>
                <c:pt idx="992">
                  <c:v>3.1780671402999463</c:v>
                </c:pt>
                <c:pt idx="993">
                  <c:v>3.2142131336582342</c:v>
                </c:pt>
                <c:pt idx="994">
                  <c:v>3.2296280960096744</c:v>
                </c:pt>
                <c:pt idx="995">
                  <c:v>3.2283310508620349</c:v>
                </c:pt>
                <c:pt idx="996">
                  <c:v>3.2551952903316734</c:v>
                </c:pt>
                <c:pt idx="997">
                  <c:v>3.262790323931656</c:v>
                </c:pt>
                <c:pt idx="998">
                  <c:v>3.2743125968517179</c:v>
                </c:pt>
                <c:pt idx="999">
                  <c:v>3.2695456318197245</c:v>
                </c:pt>
                <c:pt idx="1000">
                  <c:v>3.2789524165954869</c:v>
                </c:pt>
                <c:pt idx="1001">
                  <c:v>3.2711768829988594</c:v>
                </c:pt>
                <c:pt idx="1002">
                  <c:v>3.2634869391591939</c:v>
                </c:pt>
                <c:pt idx="1003">
                  <c:v>3.2537449656700224</c:v>
                </c:pt>
                <c:pt idx="1004">
                  <c:v>3.2270996361562205</c:v>
                </c:pt>
                <c:pt idx="1005">
                  <c:v>3.1941312167832896</c:v>
                </c:pt>
                <c:pt idx="1006">
                  <c:v>3.2395046879719414</c:v>
                </c:pt>
                <c:pt idx="1007">
                  <c:v>3.2376166170969247</c:v>
                </c:pt>
                <c:pt idx="1008">
                  <c:v>3.242245669471187</c:v>
                </c:pt>
                <c:pt idx="1009">
                  <c:v>3.2588909859772102</c:v>
                </c:pt>
                <c:pt idx="1010">
                  <c:v>3.2742825755114207</c:v>
                </c:pt>
                <c:pt idx="1011">
                  <c:v>3.2845164562426512</c:v>
                </c:pt>
                <c:pt idx="1012">
                  <c:v>3.2799747643196904</c:v>
                </c:pt>
                <c:pt idx="1013">
                  <c:v>3.2521950254667238</c:v>
                </c:pt>
                <c:pt idx="1014">
                  <c:v>3.2696786916617611</c:v>
                </c:pt>
                <c:pt idx="1015">
                  <c:v>3.276068693207828</c:v>
                </c:pt>
                <c:pt idx="1016">
                  <c:v>3.2820236112422574</c:v>
                </c:pt>
                <c:pt idx="1017">
                  <c:v>3.2905042862031189</c:v>
                </c:pt>
                <c:pt idx="1018">
                  <c:v>3.2818239272686283</c:v>
                </c:pt>
                <c:pt idx="1019">
                  <c:v>3.2852962037978233</c:v>
                </c:pt>
                <c:pt idx="1020">
                  <c:v>3.2896290805689192</c:v>
                </c:pt>
                <c:pt idx="1021">
                  <c:v>3.3097217002437191</c:v>
                </c:pt>
                <c:pt idx="1022">
                  <c:v>3.3109756712248379</c:v>
                </c:pt>
                <c:pt idx="1023">
                  <c:v>3.325043347403704</c:v>
                </c:pt>
                <c:pt idx="1024">
                  <c:v>3.3331489094625866</c:v>
                </c:pt>
                <c:pt idx="1025">
                  <c:v>3.3414305674349922</c:v>
                </c:pt>
                <c:pt idx="1026">
                  <c:v>3.3338964512711695</c:v>
                </c:pt>
                <c:pt idx="1027">
                  <c:v>3.3545405968852142</c:v>
                </c:pt>
                <c:pt idx="1028">
                  <c:v>3.3404064346888727</c:v>
                </c:pt>
                <c:pt idx="1029">
                  <c:v>3.3524912399881646</c:v>
                </c:pt>
                <c:pt idx="1030">
                  <c:v>3.3727334638833115</c:v>
                </c:pt>
                <c:pt idx="1031">
                  <c:v>3.3853935423148092</c:v>
                </c:pt>
                <c:pt idx="1032">
                  <c:v>3.3955081120930437</c:v>
                </c:pt>
                <c:pt idx="1033">
                  <c:v>3.3781561551586834</c:v>
                </c:pt>
                <c:pt idx="1034">
                  <c:v>3.3948665140612908</c:v>
                </c:pt>
                <c:pt idx="1035">
                  <c:v>3.3952564808860215</c:v>
                </c:pt>
                <c:pt idx="1036">
                  <c:v>3.396629939736806</c:v>
                </c:pt>
                <c:pt idx="1037">
                  <c:v>3.4040242174231885</c:v>
                </c:pt>
                <c:pt idx="1038">
                  <c:v>3.4115624695856157</c:v>
                </c:pt>
                <c:pt idx="1039">
                  <c:v>3.4049636435634301</c:v>
                </c:pt>
                <c:pt idx="1040">
                  <c:v>3.4216763032522839</c:v>
                </c:pt>
                <c:pt idx="1041">
                  <c:v>3.4145572281970531</c:v>
                </c:pt>
                <c:pt idx="1042">
                  <c:v>3.4258340801107274</c:v>
                </c:pt>
                <c:pt idx="1043">
                  <c:v>3.4386562471560014</c:v>
                </c:pt>
                <c:pt idx="1044">
                  <c:v>3.4391162823050214</c:v>
                </c:pt>
                <c:pt idx="1045">
                  <c:v>3.4276937937106124</c:v>
                </c:pt>
                <c:pt idx="1046">
                  <c:v>3.4489550792942874</c:v>
                </c:pt>
                <c:pt idx="1047">
                  <c:v>3.4387258370131888</c:v>
                </c:pt>
                <c:pt idx="1048">
                  <c:v>3.441428037023599</c:v>
                </c:pt>
                <c:pt idx="1049">
                  <c:v>3.4439901151130377</c:v>
                </c:pt>
                <c:pt idx="1050">
                  <c:v>3.4331183036349957</c:v>
                </c:pt>
                <c:pt idx="1051">
                  <c:v>3.4416087393568788</c:v>
                </c:pt>
                <c:pt idx="1052">
                  <c:v>3.4142026269712309</c:v>
                </c:pt>
                <c:pt idx="1053">
                  <c:v>3.4032235037037251</c:v>
                </c:pt>
                <c:pt idx="1054">
                  <c:v>3.4378456533908301</c:v>
                </c:pt>
                <c:pt idx="1055">
                  <c:v>3.4390514958408063</c:v>
                </c:pt>
                <c:pt idx="1056">
                  <c:v>3.4330109555050257</c:v>
                </c:pt>
                <c:pt idx="1057">
                  <c:v>3.409415717532585</c:v>
                </c:pt>
                <c:pt idx="1058">
                  <c:v>3.4072906057100285</c:v>
                </c:pt>
                <c:pt idx="1059">
                  <c:v>3.4333985654420602</c:v>
                </c:pt>
                <c:pt idx="1060">
                  <c:v>3.4322539591338228</c:v>
                </c:pt>
                <c:pt idx="1061">
                  <c:v>3.4372002135832345</c:v>
                </c:pt>
                <c:pt idx="1062">
                  <c:v>3.4362612668238346</c:v>
                </c:pt>
                <c:pt idx="1063">
                  <c:v>3.4521239184490429</c:v>
                </c:pt>
                <c:pt idx="1064">
                  <c:v>3.4512612817002162</c:v>
                </c:pt>
                <c:pt idx="1065">
                  <c:v>3.449722091117307</c:v>
                </c:pt>
                <c:pt idx="1066">
                  <c:v>3.440534420188889</c:v>
                </c:pt>
                <c:pt idx="1067">
                  <c:v>3.4557962174139254</c:v>
                </c:pt>
                <c:pt idx="1068">
                  <c:v>3.4636302434437969</c:v>
                </c:pt>
                <c:pt idx="1069">
                  <c:v>3.4686456207572878</c:v>
                </c:pt>
                <c:pt idx="1070">
                  <c:v>3.4831592097169795</c:v>
                </c:pt>
                <c:pt idx="1071">
                  <c:v>3.4826535234236276</c:v>
                </c:pt>
                <c:pt idx="1072">
                  <c:v>3.485230083641456</c:v>
                </c:pt>
                <c:pt idx="1073">
                  <c:v>3.4898910109639405</c:v>
                </c:pt>
                <c:pt idx="1074">
                  <c:v>3.491636193254736</c:v>
                </c:pt>
                <c:pt idx="1075">
                  <c:v>3.5002982379800245</c:v>
                </c:pt>
                <c:pt idx="1076">
                  <c:v>3.4991782753208276</c:v>
                </c:pt>
                <c:pt idx="1077">
                  <c:v>3.5050943307744151</c:v>
                </c:pt>
                <c:pt idx="1078">
                  <c:v>3.5149672351945696</c:v>
                </c:pt>
                <c:pt idx="1079">
                  <c:v>3.5269941028237506</c:v>
                </c:pt>
                <c:pt idx="1080">
                  <c:v>3.5315849230508656</c:v>
                </c:pt>
                <c:pt idx="1081">
                  <c:v>3.5529260399316405</c:v>
                </c:pt>
                <c:pt idx="1082">
                  <c:v>3.5336081187623178</c:v>
                </c:pt>
                <c:pt idx="1083">
                  <c:v>3.5207363063296975</c:v>
                </c:pt>
                <c:pt idx="1084">
                  <c:v>3.5201834187034744</c:v>
                </c:pt>
                <c:pt idx="1085">
                  <c:v>3.5277291200265748</c:v>
                </c:pt>
                <c:pt idx="1086">
                  <c:v>3.5291286562083415</c:v>
                </c:pt>
                <c:pt idx="1087">
                  <c:v>3.5444971633941882</c:v>
                </c:pt>
                <c:pt idx="1088">
                  <c:v>3.5574458429492388</c:v>
                </c:pt>
                <c:pt idx="1089">
                  <c:v>3.5586077833240322</c:v>
                </c:pt>
                <c:pt idx="1090">
                  <c:v>3.5266700424339388</c:v>
                </c:pt>
                <c:pt idx="1091">
                  <c:v>3.5357560244255333</c:v>
                </c:pt>
                <c:pt idx="1092">
                  <c:v>3.4953431001959352</c:v>
                </c:pt>
                <c:pt idx="1093">
                  <c:v>3.5275409709382859</c:v>
                </c:pt>
                <c:pt idx="1094">
                  <c:v>3.5381676495751466</c:v>
                </c:pt>
                <c:pt idx="1095">
                  <c:v>3.5434248124079231</c:v>
                </c:pt>
                <c:pt idx="1096">
                  <c:v>3.5580518336701754</c:v>
                </c:pt>
                <c:pt idx="1097">
                  <c:v>3.5274391302440935</c:v>
                </c:pt>
                <c:pt idx="1098">
                  <c:v>3.5563881448449268</c:v>
                </c:pt>
                <c:pt idx="1099">
                  <c:v>3.5613423263753727</c:v>
                </c:pt>
                <c:pt idx="1100">
                  <c:v>3.5534132979472708</c:v>
                </c:pt>
                <c:pt idx="1101">
                  <c:v>3.5604566222510332</c:v>
                </c:pt>
                <c:pt idx="1102">
                  <c:v>3.5681723788538413</c:v>
                </c:pt>
                <c:pt idx="1103">
                  <c:v>3.5830683526500327</c:v>
                </c:pt>
                <c:pt idx="1104">
                  <c:v>3.5956670401178208</c:v>
                </c:pt>
                <c:pt idx="1105">
                  <c:v>3.5931763716534735</c:v>
                </c:pt>
                <c:pt idx="1106">
                  <c:v>3.5539448910044142</c:v>
                </c:pt>
                <c:pt idx="1107">
                  <c:v>3.4969683732431163</c:v>
                </c:pt>
                <c:pt idx="1108">
                  <c:v>3.5516817225225576</c:v>
                </c:pt>
                <c:pt idx="1109">
                  <c:v>3.5709151994862056</c:v>
                </c:pt>
                <c:pt idx="1110">
                  <c:v>3.5763355902938319</c:v>
                </c:pt>
                <c:pt idx="1111">
                  <c:v>3.5974823733649228</c:v>
                </c:pt>
                <c:pt idx="1112">
                  <c:v>3.6254534194171333</c:v>
                </c:pt>
                <c:pt idx="1113">
                  <c:v>3.607714450071696</c:v>
                </c:pt>
                <c:pt idx="1114">
                  <c:v>3.5951687241081918</c:v>
                </c:pt>
                <c:pt idx="1115">
                  <c:v>3.6398907129267957</c:v>
                </c:pt>
                <c:pt idx="1116">
                  <c:v>3.6553603294986958</c:v>
                </c:pt>
                <c:pt idx="1117">
                  <c:v>3.6486887791830638</c:v>
                </c:pt>
                <c:pt idx="1118">
                  <c:v>3.6573322210824277</c:v>
                </c:pt>
                <c:pt idx="1119">
                  <c:v>3.6724580805192257</c:v>
                </c:pt>
                <c:pt idx="1120">
                  <c:v>3.6909656058337244</c:v>
                </c:pt>
                <c:pt idx="1121">
                  <c:v>3.6900001601687733</c:v>
                </c:pt>
                <c:pt idx="1122">
                  <c:v>3.6954221320359091</c:v>
                </c:pt>
                <c:pt idx="1123">
                  <c:v>3.7033042777631797</c:v>
                </c:pt>
                <c:pt idx="1124">
                  <c:v>3.7145803709176697</c:v>
                </c:pt>
                <c:pt idx="1125">
                  <c:v>3.6922757064216345</c:v>
                </c:pt>
                <c:pt idx="1126">
                  <c:v>3.7178784486523462</c:v>
                </c:pt>
                <c:pt idx="1127">
                  <c:v>3.7119404484671019</c:v>
                </c:pt>
                <c:pt idx="1128">
                  <c:v>3.7293227598845817</c:v>
                </c:pt>
                <c:pt idx="1129">
                  <c:v>3.7019856738526569</c:v>
                </c:pt>
                <c:pt idx="1130">
                  <c:v>3.684234766812629</c:v>
                </c:pt>
                <c:pt idx="1131">
                  <c:v>3.6939624941887028</c:v>
                </c:pt>
                <c:pt idx="1132">
                  <c:v>3.6515823012744697</c:v>
                </c:pt>
                <c:pt idx="1133">
                  <c:v>3.6467760990501499</c:v>
                </c:pt>
                <c:pt idx="1134">
                  <c:v>3.6025949296888182</c:v>
                </c:pt>
                <c:pt idx="1135">
                  <c:v>3.6404665295813268</c:v>
                </c:pt>
                <c:pt idx="1136">
                  <c:v>3.6220429663968265</c:v>
                </c:pt>
                <c:pt idx="1137">
                  <c:v>3.578227638443638</c:v>
                </c:pt>
                <c:pt idx="1138">
                  <c:v>3.6099485295986811</c:v>
                </c:pt>
                <c:pt idx="1139">
                  <c:v>3.63310066455906</c:v>
                </c:pt>
                <c:pt idx="1140">
                  <c:v>3.6079383758949821</c:v>
                </c:pt>
                <c:pt idx="1141">
                  <c:v>3.6306597080818315</c:v>
                </c:pt>
                <c:pt idx="1142">
                  <c:v>3.6166750229566458</c:v>
                </c:pt>
                <c:pt idx="1143">
                  <c:v>3.6303841382496649</c:v>
                </c:pt>
                <c:pt idx="1144">
                  <c:v>3.6346022000226248</c:v>
                </c:pt>
                <c:pt idx="1145">
                  <c:v>3.6344168073235124</c:v>
                </c:pt>
                <c:pt idx="1146">
                  <c:v>3.6603901491238737</c:v>
                </c:pt>
                <c:pt idx="1147">
                  <c:v>3.6728613598952444</c:v>
                </c:pt>
                <c:pt idx="1148">
                  <c:v>3.6629768119429347</c:v>
                </c:pt>
                <c:pt idx="1149">
                  <c:v>3.6404337315240078</c:v>
                </c:pt>
                <c:pt idx="1150">
                  <c:v>3.6307816757901943</c:v>
                </c:pt>
                <c:pt idx="1151">
                  <c:v>3.668732468400778</c:v>
                </c:pt>
                <c:pt idx="1152">
                  <c:v>3.6879541297602505</c:v>
                </c:pt>
                <c:pt idx="1153">
                  <c:v>3.6926733429864824</c:v>
                </c:pt>
                <c:pt idx="1154">
                  <c:v>3.7115735747974985</c:v>
                </c:pt>
                <c:pt idx="1155">
                  <c:v>3.722252925263196</c:v>
                </c:pt>
                <c:pt idx="1156">
                  <c:v>3.7020589868382685</c:v>
                </c:pt>
                <c:pt idx="1157">
                  <c:v>3.722429064895981</c:v>
                </c:pt>
                <c:pt idx="1158">
                  <c:v>3.7285939981295213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5C-4832-85AC-79E4239C5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552495"/>
        <c:axId val="1060539055"/>
      </c:scatterChart>
      <c:valAx>
        <c:axId val="1060552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539055"/>
        <c:crosses val="autoZero"/>
        <c:crossBetween val="midCat"/>
      </c:valAx>
      <c:valAx>
        <c:axId val="1060539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index raw close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55249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marker>
            <c:symbol val="circle"/>
            <c:size val="2"/>
            <c:spPr>
              <a:solidFill>
                <a:schemeClr val="tx2">
                  <a:lumMod val="10000"/>
                  <a:lumOff val="90000"/>
                </a:schemeClr>
              </a:solidFill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8.2190391094730184E-2"/>
                  <c:y val="-0.23096029064589549"/>
                </c:manualLayout>
              </c:layout>
              <c:numFmt formatCode="General" sourceLinked="0"/>
            </c:trendlineLbl>
          </c:trendline>
          <c:xVal>
            <c:numRef>
              <c:f>spy_long_term!$B$2:$B$1160</c:f>
              <c:numCache>
                <c:formatCode>General</c:formatCode>
                <c:ptCount val="1159"/>
                <c:pt idx="0">
                  <c:v>1927</c:v>
                </c:pt>
                <c:pt idx="1">
                  <c:v>1928</c:v>
                </c:pt>
                <c:pt idx="2">
                  <c:v>1928</c:v>
                </c:pt>
                <c:pt idx="3">
                  <c:v>1928</c:v>
                </c:pt>
                <c:pt idx="4">
                  <c:v>1928</c:v>
                </c:pt>
                <c:pt idx="5">
                  <c:v>1928</c:v>
                </c:pt>
                <c:pt idx="6">
                  <c:v>1928</c:v>
                </c:pt>
                <c:pt idx="7">
                  <c:v>1928</c:v>
                </c:pt>
                <c:pt idx="8">
                  <c:v>1928</c:v>
                </c:pt>
                <c:pt idx="9">
                  <c:v>1928</c:v>
                </c:pt>
                <c:pt idx="10">
                  <c:v>1928</c:v>
                </c:pt>
                <c:pt idx="11">
                  <c:v>1928</c:v>
                </c:pt>
                <c:pt idx="12">
                  <c:v>1928</c:v>
                </c:pt>
                <c:pt idx="13">
                  <c:v>1929</c:v>
                </c:pt>
                <c:pt idx="14">
                  <c:v>1929</c:v>
                </c:pt>
                <c:pt idx="15">
                  <c:v>1929</c:v>
                </c:pt>
                <c:pt idx="16">
                  <c:v>1929</c:v>
                </c:pt>
                <c:pt idx="17">
                  <c:v>1929</c:v>
                </c:pt>
                <c:pt idx="18">
                  <c:v>1929</c:v>
                </c:pt>
                <c:pt idx="19">
                  <c:v>1929</c:v>
                </c:pt>
                <c:pt idx="20">
                  <c:v>1929</c:v>
                </c:pt>
                <c:pt idx="21">
                  <c:v>1929</c:v>
                </c:pt>
                <c:pt idx="22">
                  <c:v>1929</c:v>
                </c:pt>
                <c:pt idx="23">
                  <c:v>1929</c:v>
                </c:pt>
                <c:pt idx="24">
                  <c:v>1929</c:v>
                </c:pt>
                <c:pt idx="25">
                  <c:v>1930</c:v>
                </c:pt>
                <c:pt idx="26">
                  <c:v>1930</c:v>
                </c:pt>
                <c:pt idx="27">
                  <c:v>1930</c:v>
                </c:pt>
                <c:pt idx="28">
                  <c:v>1930</c:v>
                </c:pt>
                <c:pt idx="29">
                  <c:v>1930</c:v>
                </c:pt>
                <c:pt idx="30">
                  <c:v>1930</c:v>
                </c:pt>
                <c:pt idx="31">
                  <c:v>1930</c:v>
                </c:pt>
                <c:pt idx="32">
                  <c:v>1930</c:v>
                </c:pt>
                <c:pt idx="33">
                  <c:v>1930</c:v>
                </c:pt>
                <c:pt idx="34">
                  <c:v>1930</c:v>
                </c:pt>
                <c:pt idx="35">
                  <c:v>1930</c:v>
                </c:pt>
                <c:pt idx="36">
                  <c:v>1930</c:v>
                </c:pt>
                <c:pt idx="37">
                  <c:v>1931</c:v>
                </c:pt>
                <c:pt idx="38">
                  <c:v>1931</c:v>
                </c:pt>
                <c:pt idx="39">
                  <c:v>1931</c:v>
                </c:pt>
                <c:pt idx="40">
                  <c:v>1931</c:v>
                </c:pt>
                <c:pt idx="41">
                  <c:v>1931</c:v>
                </c:pt>
                <c:pt idx="42">
                  <c:v>1931</c:v>
                </c:pt>
                <c:pt idx="43">
                  <c:v>1931</c:v>
                </c:pt>
                <c:pt idx="44">
                  <c:v>1931</c:v>
                </c:pt>
                <c:pt idx="45">
                  <c:v>1931</c:v>
                </c:pt>
                <c:pt idx="46">
                  <c:v>1931</c:v>
                </c:pt>
                <c:pt idx="47">
                  <c:v>1931</c:v>
                </c:pt>
                <c:pt idx="48">
                  <c:v>1931</c:v>
                </c:pt>
                <c:pt idx="49">
                  <c:v>1932</c:v>
                </c:pt>
                <c:pt idx="50">
                  <c:v>1932</c:v>
                </c:pt>
                <c:pt idx="51">
                  <c:v>1932</c:v>
                </c:pt>
                <c:pt idx="52">
                  <c:v>1932</c:v>
                </c:pt>
                <c:pt idx="53">
                  <c:v>1932</c:v>
                </c:pt>
                <c:pt idx="54">
                  <c:v>1932</c:v>
                </c:pt>
                <c:pt idx="55">
                  <c:v>1932</c:v>
                </c:pt>
                <c:pt idx="56">
                  <c:v>1932</c:v>
                </c:pt>
                <c:pt idx="57">
                  <c:v>1932</c:v>
                </c:pt>
                <c:pt idx="58">
                  <c:v>1932</c:v>
                </c:pt>
                <c:pt idx="59">
                  <c:v>1932</c:v>
                </c:pt>
                <c:pt idx="60">
                  <c:v>1932</c:v>
                </c:pt>
                <c:pt idx="61">
                  <c:v>1933</c:v>
                </c:pt>
                <c:pt idx="62">
                  <c:v>1933</c:v>
                </c:pt>
                <c:pt idx="63">
                  <c:v>1933</c:v>
                </c:pt>
                <c:pt idx="64">
                  <c:v>1933</c:v>
                </c:pt>
                <c:pt idx="65">
                  <c:v>1933</c:v>
                </c:pt>
                <c:pt idx="66">
                  <c:v>1933</c:v>
                </c:pt>
                <c:pt idx="67">
                  <c:v>1933</c:v>
                </c:pt>
                <c:pt idx="68">
                  <c:v>1933</c:v>
                </c:pt>
                <c:pt idx="69">
                  <c:v>1933</c:v>
                </c:pt>
                <c:pt idx="70">
                  <c:v>1933</c:v>
                </c:pt>
                <c:pt idx="71">
                  <c:v>1933</c:v>
                </c:pt>
                <c:pt idx="72">
                  <c:v>1933</c:v>
                </c:pt>
                <c:pt idx="73">
                  <c:v>1934</c:v>
                </c:pt>
                <c:pt idx="74">
                  <c:v>1934</c:v>
                </c:pt>
                <c:pt idx="75">
                  <c:v>1934</c:v>
                </c:pt>
                <c:pt idx="76">
                  <c:v>1934</c:v>
                </c:pt>
                <c:pt idx="77">
                  <c:v>1934</c:v>
                </c:pt>
                <c:pt idx="78">
                  <c:v>1934</c:v>
                </c:pt>
                <c:pt idx="79">
                  <c:v>1934</c:v>
                </c:pt>
                <c:pt idx="80">
                  <c:v>1934</c:v>
                </c:pt>
                <c:pt idx="81">
                  <c:v>1934</c:v>
                </c:pt>
                <c:pt idx="82">
                  <c:v>1934</c:v>
                </c:pt>
                <c:pt idx="83">
                  <c:v>1934</c:v>
                </c:pt>
                <c:pt idx="84">
                  <c:v>1934</c:v>
                </c:pt>
                <c:pt idx="85">
                  <c:v>1935</c:v>
                </c:pt>
                <c:pt idx="86">
                  <c:v>1935</c:v>
                </c:pt>
                <c:pt idx="87">
                  <c:v>1935</c:v>
                </c:pt>
                <c:pt idx="88">
                  <c:v>1935</c:v>
                </c:pt>
                <c:pt idx="89">
                  <c:v>1935</c:v>
                </c:pt>
                <c:pt idx="90">
                  <c:v>1935</c:v>
                </c:pt>
                <c:pt idx="91">
                  <c:v>1935</c:v>
                </c:pt>
                <c:pt idx="92">
                  <c:v>1935</c:v>
                </c:pt>
                <c:pt idx="93">
                  <c:v>1935</c:v>
                </c:pt>
                <c:pt idx="94">
                  <c:v>1935</c:v>
                </c:pt>
                <c:pt idx="95">
                  <c:v>1935</c:v>
                </c:pt>
                <c:pt idx="96">
                  <c:v>1935</c:v>
                </c:pt>
                <c:pt idx="97">
                  <c:v>1936</c:v>
                </c:pt>
                <c:pt idx="98">
                  <c:v>1936</c:v>
                </c:pt>
                <c:pt idx="99">
                  <c:v>1936</c:v>
                </c:pt>
                <c:pt idx="100">
                  <c:v>1936</c:v>
                </c:pt>
                <c:pt idx="101">
                  <c:v>1936</c:v>
                </c:pt>
                <c:pt idx="102">
                  <c:v>1936</c:v>
                </c:pt>
                <c:pt idx="103">
                  <c:v>1936</c:v>
                </c:pt>
                <c:pt idx="104">
                  <c:v>1936</c:v>
                </c:pt>
                <c:pt idx="105">
                  <c:v>1936</c:v>
                </c:pt>
                <c:pt idx="106">
                  <c:v>1936</c:v>
                </c:pt>
                <c:pt idx="107">
                  <c:v>1936</c:v>
                </c:pt>
                <c:pt idx="108">
                  <c:v>1936</c:v>
                </c:pt>
                <c:pt idx="109">
                  <c:v>1937</c:v>
                </c:pt>
                <c:pt idx="110">
                  <c:v>1937</c:v>
                </c:pt>
                <c:pt idx="111">
                  <c:v>1937</c:v>
                </c:pt>
                <c:pt idx="112">
                  <c:v>1937</c:v>
                </c:pt>
                <c:pt idx="113">
                  <c:v>1937</c:v>
                </c:pt>
                <c:pt idx="114">
                  <c:v>1937</c:v>
                </c:pt>
                <c:pt idx="115">
                  <c:v>1937</c:v>
                </c:pt>
                <c:pt idx="116">
                  <c:v>1937</c:v>
                </c:pt>
                <c:pt idx="117">
                  <c:v>1937</c:v>
                </c:pt>
                <c:pt idx="118">
                  <c:v>1937</c:v>
                </c:pt>
                <c:pt idx="119">
                  <c:v>1937</c:v>
                </c:pt>
                <c:pt idx="120">
                  <c:v>1937</c:v>
                </c:pt>
                <c:pt idx="121">
                  <c:v>1938</c:v>
                </c:pt>
                <c:pt idx="122">
                  <c:v>1938</c:v>
                </c:pt>
                <c:pt idx="123">
                  <c:v>1938</c:v>
                </c:pt>
                <c:pt idx="124">
                  <c:v>1938</c:v>
                </c:pt>
                <c:pt idx="125">
                  <c:v>1938</c:v>
                </c:pt>
                <c:pt idx="126">
                  <c:v>1938</c:v>
                </c:pt>
                <c:pt idx="127">
                  <c:v>1938</c:v>
                </c:pt>
                <c:pt idx="128">
                  <c:v>1938</c:v>
                </c:pt>
                <c:pt idx="129">
                  <c:v>1938</c:v>
                </c:pt>
                <c:pt idx="130">
                  <c:v>1938</c:v>
                </c:pt>
                <c:pt idx="131">
                  <c:v>1938</c:v>
                </c:pt>
                <c:pt idx="132">
                  <c:v>1938</c:v>
                </c:pt>
                <c:pt idx="133">
                  <c:v>1939</c:v>
                </c:pt>
                <c:pt idx="134">
                  <c:v>1939</c:v>
                </c:pt>
                <c:pt idx="135">
                  <c:v>1939</c:v>
                </c:pt>
                <c:pt idx="136">
                  <c:v>1939</c:v>
                </c:pt>
                <c:pt idx="137">
                  <c:v>1939</c:v>
                </c:pt>
                <c:pt idx="138">
                  <c:v>1939</c:v>
                </c:pt>
                <c:pt idx="139">
                  <c:v>1939</c:v>
                </c:pt>
                <c:pt idx="140">
                  <c:v>1939</c:v>
                </c:pt>
                <c:pt idx="141">
                  <c:v>1939</c:v>
                </c:pt>
                <c:pt idx="142">
                  <c:v>1939</c:v>
                </c:pt>
                <c:pt idx="143">
                  <c:v>1939</c:v>
                </c:pt>
                <c:pt idx="144">
                  <c:v>1939</c:v>
                </c:pt>
                <c:pt idx="145">
                  <c:v>1940</c:v>
                </c:pt>
                <c:pt idx="146">
                  <c:v>1940</c:v>
                </c:pt>
                <c:pt idx="147">
                  <c:v>1940</c:v>
                </c:pt>
                <c:pt idx="148">
                  <c:v>1940</c:v>
                </c:pt>
                <c:pt idx="149">
                  <c:v>1940</c:v>
                </c:pt>
                <c:pt idx="150">
                  <c:v>1940</c:v>
                </c:pt>
                <c:pt idx="151">
                  <c:v>1940</c:v>
                </c:pt>
                <c:pt idx="152">
                  <c:v>1940</c:v>
                </c:pt>
                <c:pt idx="153">
                  <c:v>1940</c:v>
                </c:pt>
                <c:pt idx="154">
                  <c:v>1940</c:v>
                </c:pt>
                <c:pt idx="155">
                  <c:v>1940</c:v>
                </c:pt>
                <c:pt idx="156">
                  <c:v>1940</c:v>
                </c:pt>
                <c:pt idx="157">
                  <c:v>1941</c:v>
                </c:pt>
                <c:pt idx="158">
                  <c:v>1941</c:v>
                </c:pt>
                <c:pt idx="159">
                  <c:v>1941</c:v>
                </c:pt>
                <c:pt idx="160">
                  <c:v>1941</c:v>
                </c:pt>
                <c:pt idx="161">
                  <c:v>1941</c:v>
                </c:pt>
                <c:pt idx="162">
                  <c:v>1941</c:v>
                </c:pt>
                <c:pt idx="163">
                  <c:v>1941</c:v>
                </c:pt>
                <c:pt idx="164">
                  <c:v>1941</c:v>
                </c:pt>
                <c:pt idx="165">
                  <c:v>1941</c:v>
                </c:pt>
                <c:pt idx="166">
                  <c:v>1941</c:v>
                </c:pt>
                <c:pt idx="167">
                  <c:v>1941</c:v>
                </c:pt>
                <c:pt idx="168">
                  <c:v>1941</c:v>
                </c:pt>
                <c:pt idx="169">
                  <c:v>1942</c:v>
                </c:pt>
                <c:pt idx="170">
                  <c:v>1942</c:v>
                </c:pt>
                <c:pt idx="171">
                  <c:v>1942</c:v>
                </c:pt>
                <c:pt idx="172">
                  <c:v>1942</c:v>
                </c:pt>
                <c:pt idx="173">
                  <c:v>1942</c:v>
                </c:pt>
                <c:pt idx="174">
                  <c:v>1942</c:v>
                </c:pt>
                <c:pt idx="175">
                  <c:v>1942</c:v>
                </c:pt>
                <c:pt idx="176">
                  <c:v>1942</c:v>
                </c:pt>
                <c:pt idx="177">
                  <c:v>1942</c:v>
                </c:pt>
                <c:pt idx="178">
                  <c:v>1942</c:v>
                </c:pt>
                <c:pt idx="179">
                  <c:v>1942</c:v>
                </c:pt>
                <c:pt idx="180">
                  <c:v>1942</c:v>
                </c:pt>
                <c:pt idx="181">
                  <c:v>1943</c:v>
                </c:pt>
                <c:pt idx="182">
                  <c:v>1943</c:v>
                </c:pt>
                <c:pt idx="183">
                  <c:v>1943</c:v>
                </c:pt>
                <c:pt idx="184">
                  <c:v>1943</c:v>
                </c:pt>
                <c:pt idx="185">
                  <c:v>1943</c:v>
                </c:pt>
                <c:pt idx="186">
                  <c:v>1943</c:v>
                </c:pt>
                <c:pt idx="187">
                  <c:v>1943</c:v>
                </c:pt>
                <c:pt idx="188">
                  <c:v>1943</c:v>
                </c:pt>
                <c:pt idx="189">
                  <c:v>1943</c:v>
                </c:pt>
                <c:pt idx="190">
                  <c:v>1943</c:v>
                </c:pt>
                <c:pt idx="191">
                  <c:v>1943</c:v>
                </c:pt>
                <c:pt idx="192">
                  <c:v>1943</c:v>
                </c:pt>
                <c:pt idx="193">
                  <c:v>1944</c:v>
                </c:pt>
                <c:pt idx="194">
                  <c:v>1944</c:v>
                </c:pt>
                <c:pt idx="195">
                  <c:v>1944</c:v>
                </c:pt>
                <c:pt idx="196">
                  <c:v>1944</c:v>
                </c:pt>
                <c:pt idx="197">
                  <c:v>1944</c:v>
                </c:pt>
                <c:pt idx="198">
                  <c:v>1944</c:v>
                </c:pt>
                <c:pt idx="199">
                  <c:v>1944</c:v>
                </c:pt>
                <c:pt idx="200">
                  <c:v>1944</c:v>
                </c:pt>
                <c:pt idx="201">
                  <c:v>1944</c:v>
                </c:pt>
                <c:pt idx="202">
                  <c:v>1944</c:v>
                </c:pt>
                <c:pt idx="203">
                  <c:v>1944</c:v>
                </c:pt>
                <c:pt idx="204">
                  <c:v>1944</c:v>
                </c:pt>
                <c:pt idx="205">
                  <c:v>1945</c:v>
                </c:pt>
                <c:pt idx="206">
                  <c:v>1945</c:v>
                </c:pt>
                <c:pt idx="207">
                  <c:v>1945</c:v>
                </c:pt>
                <c:pt idx="208">
                  <c:v>1945</c:v>
                </c:pt>
                <c:pt idx="209">
                  <c:v>1945</c:v>
                </c:pt>
                <c:pt idx="210">
                  <c:v>1945</c:v>
                </c:pt>
                <c:pt idx="211">
                  <c:v>1945</c:v>
                </c:pt>
                <c:pt idx="212">
                  <c:v>1945</c:v>
                </c:pt>
                <c:pt idx="213">
                  <c:v>1945</c:v>
                </c:pt>
                <c:pt idx="214">
                  <c:v>1945</c:v>
                </c:pt>
                <c:pt idx="215">
                  <c:v>1945</c:v>
                </c:pt>
                <c:pt idx="216">
                  <c:v>1945</c:v>
                </c:pt>
                <c:pt idx="217">
                  <c:v>1946</c:v>
                </c:pt>
                <c:pt idx="218">
                  <c:v>1946</c:v>
                </c:pt>
                <c:pt idx="219">
                  <c:v>1946</c:v>
                </c:pt>
                <c:pt idx="220">
                  <c:v>1946</c:v>
                </c:pt>
                <c:pt idx="221">
                  <c:v>1946</c:v>
                </c:pt>
                <c:pt idx="222">
                  <c:v>1946</c:v>
                </c:pt>
                <c:pt idx="223">
                  <c:v>1946</c:v>
                </c:pt>
                <c:pt idx="224">
                  <c:v>1946</c:v>
                </c:pt>
                <c:pt idx="225">
                  <c:v>1946</c:v>
                </c:pt>
                <c:pt idx="226">
                  <c:v>1946</c:v>
                </c:pt>
                <c:pt idx="227">
                  <c:v>1946</c:v>
                </c:pt>
                <c:pt idx="228">
                  <c:v>1946</c:v>
                </c:pt>
                <c:pt idx="229">
                  <c:v>1947</c:v>
                </c:pt>
                <c:pt idx="230">
                  <c:v>1947</c:v>
                </c:pt>
                <c:pt idx="231">
                  <c:v>1947</c:v>
                </c:pt>
                <c:pt idx="232">
                  <c:v>1947</c:v>
                </c:pt>
                <c:pt idx="233">
                  <c:v>1947</c:v>
                </c:pt>
                <c:pt idx="234">
                  <c:v>1947</c:v>
                </c:pt>
                <c:pt idx="235">
                  <c:v>1947</c:v>
                </c:pt>
                <c:pt idx="236">
                  <c:v>1947</c:v>
                </c:pt>
                <c:pt idx="237">
                  <c:v>1947</c:v>
                </c:pt>
                <c:pt idx="238">
                  <c:v>1947</c:v>
                </c:pt>
                <c:pt idx="239">
                  <c:v>1947</c:v>
                </c:pt>
                <c:pt idx="240">
                  <c:v>1947</c:v>
                </c:pt>
                <c:pt idx="241">
                  <c:v>1948</c:v>
                </c:pt>
                <c:pt idx="242">
                  <c:v>1948</c:v>
                </c:pt>
                <c:pt idx="243">
                  <c:v>1948</c:v>
                </c:pt>
                <c:pt idx="244">
                  <c:v>1948</c:v>
                </c:pt>
                <c:pt idx="245">
                  <c:v>1948</c:v>
                </c:pt>
                <c:pt idx="246">
                  <c:v>1948</c:v>
                </c:pt>
                <c:pt idx="247">
                  <c:v>1948</c:v>
                </c:pt>
                <c:pt idx="248">
                  <c:v>1948</c:v>
                </c:pt>
                <c:pt idx="249">
                  <c:v>1948</c:v>
                </c:pt>
                <c:pt idx="250">
                  <c:v>1948</c:v>
                </c:pt>
                <c:pt idx="251">
                  <c:v>1948</c:v>
                </c:pt>
                <c:pt idx="252">
                  <c:v>1948</c:v>
                </c:pt>
                <c:pt idx="253">
                  <c:v>1949</c:v>
                </c:pt>
                <c:pt idx="254">
                  <c:v>1949</c:v>
                </c:pt>
                <c:pt idx="255">
                  <c:v>1949</c:v>
                </c:pt>
                <c:pt idx="256">
                  <c:v>1949</c:v>
                </c:pt>
                <c:pt idx="257">
                  <c:v>1949</c:v>
                </c:pt>
                <c:pt idx="258">
                  <c:v>1949</c:v>
                </c:pt>
                <c:pt idx="259">
                  <c:v>1949</c:v>
                </c:pt>
                <c:pt idx="260">
                  <c:v>1949</c:v>
                </c:pt>
                <c:pt idx="261">
                  <c:v>1949</c:v>
                </c:pt>
                <c:pt idx="262">
                  <c:v>1949</c:v>
                </c:pt>
                <c:pt idx="263">
                  <c:v>1949</c:v>
                </c:pt>
                <c:pt idx="264">
                  <c:v>1949</c:v>
                </c:pt>
                <c:pt idx="265">
                  <c:v>1950</c:v>
                </c:pt>
                <c:pt idx="266">
                  <c:v>1950</c:v>
                </c:pt>
                <c:pt idx="267">
                  <c:v>1950</c:v>
                </c:pt>
                <c:pt idx="268">
                  <c:v>1950</c:v>
                </c:pt>
                <c:pt idx="269">
                  <c:v>1950</c:v>
                </c:pt>
                <c:pt idx="270">
                  <c:v>1950</c:v>
                </c:pt>
                <c:pt idx="271">
                  <c:v>1950</c:v>
                </c:pt>
                <c:pt idx="272">
                  <c:v>1950</c:v>
                </c:pt>
                <c:pt idx="273">
                  <c:v>1950</c:v>
                </c:pt>
                <c:pt idx="274">
                  <c:v>1950</c:v>
                </c:pt>
                <c:pt idx="275">
                  <c:v>1950</c:v>
                </c:pt>
                <c:pt idx="276">
                  <c:v>1950</c:v>
                </c:pt>
                <c:pt idx="277">
                  <c:v>1951</c:v>
                </c:pt>
                <c:pt idx="278">
                  <c:v>1951</c:v>
                </c:pt>
                <c:pt idx="279">
                  <c:v>1951</c:v>
                </c:pt>
                <c:pt idx="280">
                  <c:v>1951</c:v>
                </c:pt>
                <c:pt idx="281">
                  <c:v>1951</c:v>
                </c:pt>
                <c:pt idx="282">
                  <c:v>1951</c:v>
                </c:pt>
                <c:pt idx="283">
                  <c:v>1951</c:v>
                </c:pt>
                <c:pt idx="284">
                  <c:v>1951</c:v>
                </c:pt>
                <c:pt idx="285">
                  <c:v>1951</c:v>
                </c:pt>
                <c:pt idx="286">
                  <c:v>1951</c:v>
                </c:pt>
                <c:pt idx="287">
                  <c:v>1951</c:v>
                </c:pt>
                <c:pt idx="288">
                  <c:v>1951</c:v>
                </c:pt>
                <c:pt idx="289">
                  <c:v>1952</c:v>
                </c:pt>
                <c:pt idx="290">
                  <c:v>1952</c:v>
                </c:pt>
                <c:pt idx="291">
                  <c:v>1952</c:v>
                </c:pt>
                <c:pt idx="292">
                  <c:v>1952</c:v>
                </c:pt>
                <c:pt idx="293">
                  <c:v>1952</c:v>
                </c:pt>
                <c:pt idx="294">
                  <c:v>1952</c:v>
                </c:pt>
                <c:pt idx="295">
                  <c:v>1952</c:v>
                </c:pt>
                <c:pt idx="296">
                  <c:v>1952</c:v>
                </c:pt>
                <c:pt idx="297">
                  <c:v>1952</c:v>
                </c:pt>
                <c:pt idx="298">
                  <c:v>1952</c:v>
                </c:pt>
                <c:pt idx="299">
                  <c:v>1952</c:v>
                </c:pt>
                <c:pt idx="300">
                  <c:v>1952</c:v>
                </c:pt>
                <c:pt idx="301">
                  <c:v>1953</c:v>
                </c:pt>
                <c:pt idx="302">
                  <c:v>1953</c:v>
                </c:pt>
                <c:pt idx="303">
                  <c:v>1953</c:v>
                </c:pt>
                <c:pt idx="304">
                  <c:v>1953</c:v>
                </c:pt>
                <c:pt idx="305">
                  <c:v>1953</c:v>
                </c:pt>
                <c:pt idx="306">
                  <c:v>1953</c:v>
                </c:pt>
                <c:pt idx="307">
                  <c:v>1953</c:v>
                </c:pt>
                <c:pt idx="308">
                  <c:v>1953</c:v>
                </c:pt>
                <c:pt idx="309">
                  <c:v>1953</c:v>
                </c:pt>
                <c:pt idx="310">
                  <c:v>1953</c:v>
                </c:pt>
                <c:pt idx="311">
                  <c:v>1953</c:v>
                </c:pt>
                <c:pt idx="312">
                  <c:v>1953</c:v>
                </c:pt>
                <c:pt idx="313">
                  <c:v>1954</c:v>
                </c:pt>
                <c:pt idx="314">
                  <c:v>1954</c:v>
                </c:pt>
                <c:pt idx="315">
                  <c:v>1954</c:v>
                </c:pt>
                <c:pt idx="316">
                  <c:v>1954</c:v>
                </c:pt>
                <c:pt idx="317">
                  <c:v>1954</c:v>
                </c:pt>
                <c:pt idx="318">
                  <c:v>1954</c:v>
                </c:pt>
                <c:pt idx="319">
                  <c:v>1954</c:v>
                </c:pt>
                <c:pt idx="320">
                  <c:v>1954</c:v>
                </c:pt>
                <c:pt idx="321">
                  <c:v>1954</c:v>
                </c:pt>
                <c:pt idx="322">
                  <c:v>1954</c:v>
                </c:pt>
                <c:pt idx="323">
                  <c:v>1954</c:v>
                </c:pt>
                <c:pt idx="324">
                  <c:v>1954</c:v>
                </c:pt>
                <c:pt idx="325">
                  <c:v>1955</c:v>
                </c:pt>
                <c:pt idx="326">
                  <c:v>1955</c:v>
                </c:pt>
                <c:pt idx="327">
                  <c:v>1955</c:v>
                </c:pt>
                <c:pt idx="328">
                  <c:v>1955</c:v>
                </c:pt>
                <c:pt idx="329">
                  <c:v>1955</c:v>
                </c:pt>
                <c:pt idx="330">
                  <c:v>1955</c:v>
                </c:pt>
                <c:pt idx="331">
                  <c:v>1955</c:v>
                </c:pt>
                <c:pt idx="332">
                  <c:v>1955</c:v>
                </c:pt>
                <c:pt idx="333">
                  <c:v>1955</c:v>
                </c:pt>
                <c:pt idx="334">
                  <c:v>1955</c:v>
                </c:pt>
                <c:pt idx="335">
                  <c:v>1955</c:v>
                </c:pt>
                <c:pt idx="336">
                  <c:v>1955</c:v>
                </c:pt>
                <c:pt idx="337">
                  <c:v>1956</c:v>
                </c:pt>
                <c:pt idx="338">
                  <c:v>1956</c:v>
                </c:pt>
                <c:pt idx="339">
                  <c:v>1956</c:v>
                </c:pt>
                <c:pt idx="340">
                  <c:v>1956</c:v>
                </c:pt>
                <c:pt idx="341">
                  <c:v>1956</c:v>
                </c:pt>
                <c:pt idx="342">
                  <c:v>1956</c:v>
                </c:pt>
                <c:pt idx="343">
                  <c:v>1956</c:v>
                </c:pt>
                <c:pt idx="344">
                  <c:v>1956</c:v>
                </c:pt>
                <c:pt idx="345">
                  <c:v>1956</c:v>
                </c:pt>
                <c:pt idx="346">
                  <c:v>1956</c:v>
                </c:pt>
                <c:pt idx="347">
                  <c:v>1956</c:v>
                </c:pt>
                <c:pt idx="348">
                  <c:v>1956</c:v>
                </c:pt>
                <c:pt idx="349">
                  <c:v>1957</c:v>
                </c:pt>
                <c:pt idx="350">
                  <c:v>1957</c:v>
                </c:pt>
                <c:pt idx="351">
                  <c:v>1957</c:v>
                </c:pt>
                <c:pt idx="352">
                  <c:v>1957</c:v>
                </c:pt>
                <c:pt idx="353">
                  <c:v>1957</c:v>
                </c:pt>
                <c:pt idx="354">
                  <c:v>1957</c:v>
                </c:pt>
                <c:pt idx="355">
                  <c:v>1957</c:v>
                </c:pt>
                <c:pt idx="356">
                  <c:v>1957</c:v>
                </c:pt>
                <c:pt idx="357">
                  <c:v>1957</c:v>
                </c:pt>
                <c:pt idx="358">
                  <c:v>1957</c:v>
                </c:pt>
                <c:pt idx="359">
                  <c:v>1957</c:v>
                </c:pt>
                <c:pt idx="360">
                  <c:v>1957</c:v>
                </c:pt>
                <c:pt idx="361">
                  <c:v>1958</c:v>
                </c:pt>
                <c:pt idx="362">
                  <c:v>1958</c:v>
                </c:pt>
                <c:pt idx="363">
                  <c:v>1958</c:v>
                </c:pt>
                <c:pt idx="364">
                  <c:v>1958</c:v>
                </c:pt>
                <c:pt idx="365">
                  <c:v>1958</c:v>
                </c:pt>
                <c:pt idx="366">
                  <c:v>1958</c:v>
                </c:pt>
                <c:pt idx="367">
                  <c:v>1958</c:v>
                </c:pt>
                <c:pt idx="368">
                  <c:v>1958</c:v>
                </c:pt>
                <c:pt idx="369">
                  <c:v>1958</c:v>
                </c:pt>
                <c:pt idx="370">
                  <c:v>1958</c:v>
                </c:pt>
                <c:pt idx="371">
                  <c:v>1958</c:v>
                </c:pt>
                <c:pt idx="372">
                  <c:v>1958</c:v>
                </c:pt>
                <c:pt idx="373">
                  <c:v>1959</c:v>
                </c:pt>
                <c:pt idx="374">
                  <c:v>1959</c:v>
                </c:pt>
                <c:pt idx="375">
                  <c:v>1959</c:v>
                </c:pt>
                <c:pt idx="376">
                  <c:v>1959</c:v>
                </c:pt>
                <c:pt idx="377">
                  <c:v>1959</c:v>
                </c:pt>
                <c:pt idx="378">
                  <c:v>1959</c:v>
                </c:pt>
                <c:pt idx="379">
                  <c:v>1959</c:v>
                </c:pt>
                <c:pt idx="380">
                  <c:v>1959</c:v>
                </c:pt>
                <c:pt idx="381">
                  <c:v>1959</c:v>
                </c:pt>
                <c:pt idx="382">
                  <c:v>1959</c:v>
                </c:pt>
                <c:pt idx="383">
                  <c:v>1959</c:v>
                </c:pt>
                <c:pt idx="384">
                  <c:v>1959</c:v>
                </c:pt>
                <c:pt idx="385">
                  <c:v>1960</c:v>
                </c:pt>
                <c:pt idx="386">
                  <c:v>1960</c:v>
                </c:pt>
                <c:pt idx="387">
                  <c:v>1960</c:v>
                </c:pt>
                <c:pt idx="388">
                  <c:v>1960</c:v>
                </c:pt>
                <c:pt idx="389">
                  <c:v>1960</c:v>
                </c:pt>
                <c:pt idx="390">
                  <c:v>1960</c:v>
                </c:pt>
                <c:pt idx="391">
                  <c:v>1960</c:v>
                </c:pt>
                <c:pt idx="392">
                  <c:v>1960</c:v>
                </c:pt>
                <c:pt idx="393">
                  <c:v>1960</c:v>
                </c:pt>
                <c:pt idx="394">
                  <c:v>1960</c:v>
                </c:pt>
                <c:pt idx="395">
                  <c:v>1960</c:v>
                </c:pt>
                <c:pt idx="396">
                  <c:v>1960</c:v>
                </c:pt>
                <c:pt idx="397">
                  <c:v>1961</c:v>
                </c:pt>
                <c:pt idx="398">
                  <c:v>1961</c:v>
                </c:pt>
                <c:pt idx="399">
                  <c:v>1961</c:v>
                </c:pt>
                <c:pt idx="400">
                  <c:v>1961</c:v>
                </c:pt>
                <c:pt idx="401">
                  <c:v>1961</c:v>
                </c:pt>
                <c:pt idx="402">
                  <c:v>1961</c:v>
                </c:pt>
                <c:pt idx="403">
                  <c:v>1961</c:v>
                </c:pt>
                <c:pt idx="404">
                  <c:v>1961</c:v>
                </c:pt>
                <c:pt idx="405">
                  <c:v>1961</c:v>
                </c:pt>
                <c:pt idx="406">
                  <c:v>1961</c:v>
                </c:pt>
                <c:pt idx="407">
                  <c:v>1961</c:v>
                </c:pt>
                <c:pt idx="408">
                  <c:v>1961</c:v>
                </c:pt>
                <c:pt idx="409">
                  <c:v>1962</c:v>
                </c:pt>
                <c:pt idx="410">
                  <c:v>1962</c:v>
                </c:pt>
                <c:pt idx="411">
                  <c:v>1962</c:v>
                </c:pt>
                <c:pt idx="412">
                  <c:v>1962</c:v>
                </c:pt>
                <c:pt idx="413">
                  <c:v>1962</c:v>
                </c:pt>
                <c:pt idx="414">
                  <c:v>1962</c:v>
                </c:pt>
                <c:pt idx="415">
                  <c:v>1962</c:v>
                </c:pt>
                <c:pt idx="416">
                  <c:v>1962</c:v>
                </c:pt>
                <c:pt idx="417">
                  <c:v>1962</c:v>
                </c:pt>
                <c:pt idx="418">
                  <c:v>1962</c:v>
                </c:pt>
                <c:pt idx="419">
                  <c:v>1962</c:v>
                </c:pt>
                <c:pt idx="420">
                  <c:v>1962</c:v>
                </c:pt>
                <c:pt idx="421">
                  <c:v>1963</c:v>
                </c:pt>
                <c:pt idx="422">
                  <c:v>1963</c:v>
                </c:pt>
                <c:pt idx="423">
                  <c:v>1963</c:v>
                </c:pt>
                <c:pt idx="424">
                  <c:v>1963</c:v>
                </c:pt>
                <c:pt idx="425">
                  <c:v>1963</c:v>
                </c:pt>
                <c:pt idx="426">
                  <c:v>1963</c:v>
                </c:pt>
                <c:pt idx="427">
                  <c:v>1963</c:v>
                </c:pt>
                <c:pt idx="428">
                  <c:v>1963</c:v>
                </c:pt>
                <c:pt idx="429">
                  <c:v>1963</c:v>
                </c:pt>
                <c:pt idx="430">
                  <c:v>1963</c:v>
                </c:pt>
                <c:pt idx="431">
                  <c:v>1963</c:v>
                </c:pt>
                <c:pt idx="432">
                  <c:v>1963</c:v>
                </c:pt>
                <c:pt idx="433">
                  <c:v>1964</c:v>
                </c:pt>
                <c:pt idx="434">
                  <c:v>1964</c:v>
                </c:pt>
                <c:pt idx="435">
                  <c:v>1964</c:v>
                </c:pt>
                <c:pt idx="436">
                  <c:v>1964</c:v>
                </c:pt>
                <c:pt idx="437">
                  <c:v>1964</c:v>
                </c:pt>
                <c:pt idx="438">
                  <c:v>1964</c:v>
                </c:pt>
                <c:pt idx="439">
                  <c:v>1964</c:v>
                </c:pt>
                <c:pt idx="440">
                  <c:v>1964</c:v>
                </c:pt>
                <c:pt idx="441">
                  <c:v>1964</c:v>
                </c:pt>
                <c:pt idx="442">
                  <c:v>1964</c:v>
                </c:pt>
                <c:pt idx="443">
                  <c:v>1964</c:v>
                </c:pt>
                <c:pt idx="444">
                  <c:v>1964</c:v>
                </c:pt>
                <c:pt idx="445">
                  <c:v>1965</c:v>
                </c:pt>
                <c:pt idx="446">
                  <c:v>1965</c:v>
                </c:pt>
                <c:pt idx="447">
                  <c:v>1965</c:v>
                </c:pt>
                <c:pt idx="448">
                  <c:v>1965</c:v>
                </c:pt>
                <c:pt idx="449">
                  <c:v>1965</c:v>
                </c:pt>
                <c:pt idx="450">
                  <c:v>1965</c:v>
                </c:pt>
                <c:pt idx="451">
                  <c:v>1965</c:v>
                </c:pt>
                <c:pt idx="452">
                  <c:v>1965</c:v>
                </c:pt>
                <c:pt idx="453">
                  <c:v>1965</c:v>
                </c:pt>
                <c:pt idx="454">
                  <c:v>1965</c:v>
                </c:pt>
                <c:pt idx="455">
                  <c:v>1965</c:v>
                </c:pt>
                <c:pt idx="456">
                  <c:v>1965</c:v>
                </c:pt>
                <c:pt idx="457">
                  <c:v>1966</c:v>
                </c:pt>
                <c:pt idx="458">
                  <c:v>1966</c:v>
                </c:pt>
                <c:pt idx="459">
                  <c:v>1966</c:v>
                </c:pt>
                <c:pt idx="460">
                  <c:v>1966</c:v>
                </c:pt>
                <c:pt idx="461">
                  <c:v>1966</c:v>
                </c:pt>
                <c:pt idx="462">
                  <c:v>1966</c:v>
                </c:pt>
                <c:pt idx="463">
                  <c:v>1966</c:v>
                </c:pt>
                <c:pt idx="464">
                  <c:v>1966</c:v>
                </c:pt>
                <c:pt idx="465">
                  <c:v>1966</c:v>
                </c:pt>
                <c:pt idx="466">
                  <c:v>1966</c:v>
                </c:pt>
                <c:pt idx="467">
                  <c:v>1966</c:v>
                </c:pt>
                <c:pt idx="468">
                  <c:v>1966</c:v>
                </c:pt>
                <c:pt idx="469">
                  <c:v>1967</c:v>
                </c:pt>
                <c:pt idx="470">
                  <c:v>1967</c:v>
                </c:pt>
                <c:pt idx="471">
                  <c:v>1967</c:v>
                </c:pt>
                <c:pt idx="472">
                  <c:v>1967</c:v>
                </c:pt>
                <c:pt idx="473">
                  <c:v>1967</c:v>
                </c:pt>
                <c:pt idx="474">
                  <c:v>1967</c:v>
                </c:pt>
                <c:pt idx="475">
                  <c:v>1967</c:v>
                </c:pt>
                <c:pt idx="476">
                  <c:v>1967</c:v>
                </c:pt>
                <c:pt idx="477">
                  <c:v>1967</c:v>
                </c:pt>
                <c:pt idx="478">
                  <c:v>1967</c:v>
                </c:pt>
                <c:pt idx="479">
                  <c:v>1967</c:v>
                </c:pt>
                <c:pt idx="480">
                  <c:v>1967</c:v>
                </c:pt>
                <c:pt idx="481">
                  <c:v>1968</c:v>
                </c:pt>
                <c:pt idx="482">
                  <c:v>1968</c:v>
                </c:pt>
                <c:pt idx="483">
                  <c:v>1968</c:v>
                </c:pt>
                <c:pt idx="484">
                  <c:v>1968</c:v>
                </c:pt>
                <c:pt idx="485">
                  <c:v>1968</c:v>
                </c:pt>
                <c:pt idx="486">
                  <c:v>1968</c:v>
                </c:pt>
                <c:pt idx="487">
                  <c:v>1968</c:v>
                </c:pt>
                <c:pt idx="488">
                  <c:v>1968</c:v>
                </c:pt>
                <c:pt idx="489">
                  <c:v>1968</c:v>
                </c:pt>
                <c:pt idx="490">
                  <c:v>1968</c:v>
                </c:pt>
                <c:pt idx="491">
                  <c:v>1968</c:v>
                </c:pt>
                <c:pt idx="492">
                  <c:v>1968</c:v>
                </c:pt>
                <c:pt idx="493">
                  <c:v>1969</c:v>
                </c:pt>
                <c:pt idx="494">
                  <c:v>1969</c:v>
                </c:pt>
                <c:pt idx="495">
                  <c:v>1969</c:v>
                </c:pt>
                <c:pt idx="496">
                  <c:v>1969</c:v>
                </c:pt>
                <c:pt idx="497">
                  <c:v>1969</c:v>
                </c:pt>
                <c:pt idx="498">
                  <c:v>1969</c:v>
                </c:pt>
                <c:pt idx="499">
                  <c:v>1969</c:v>
                </c:pt>
                <c:pt idx="500">
                  <c:v>1969</c:v>
                </c:pt>
                <c:pt idx="501">
                  <c:v>1969</c:v>
                </c:pt>
                <c:pt idx="502">
                  <c:v>1969</c:v>
                </c:pt>
                <c:pt idx="503">
                  <c:v>1969</c:v>
                </c:pt>
                <c:pt idx="504">
                  <c:v>1969</c:v>
                </c:pt>
                <c:pt idx="505">
                  <c:v>1970</c:v>
                </c:pt>
                <c:pt idx="506">
                  <c:v>1970</c:v>
                </c:pt>
                <c:pt idx="507">
                  <c:v>1970</c:v>
                </c:pt>
                <c:pt idx="508">
                  <c:v>1970</c:v>
                </c:pt>
                <c:pt idx="509">
                  <c:v>1970</c:v>
                </c:pt>
                <c:pt idx="510">
                  <c:v>1970</c:v>
                </c:pt>
                <c:pt idx="511">
                  <c:v>1970</c:v>
                </c:pt>
                <c:pt idx="512">
                  <c:v>1970</c:v>
                </c:pt>
                <c:pt idx="513">
                  <c:v>1970</c:v>
                </c:pt>
                <c:pt idx="514">
                  <c:v>1970</c:v>
                </c:pt>
                <c:pt idx="515">
                  <c:v>1970</c:v>
                </c:pt>
                <c:pt idx="516">
                  <c:v>1970</c:v>
                </c:pt>
                <c:pt idx="517">
                  <c:v>1971</c:v>
                </c:pt>
                <c:pt idx="518">
                  <c:v>1971</c:v>
                </c:pt>
                <c:pt idx="519">
                  <c:v>1971</c:v>
                </c:pt>
                <c:pt idx="520">
                  <c:v>1971</c:v>
                </c:pt>
                <c:pt idx="521">
                  <c:v>1971</c:v>
                </c:pt>
                <c:pt idx="522">
                  <c:v>1971</c:v>
                </c:pt>
                <c:pt idx="523">
                  <c:v>1971</c:v>
                </c:pt>
                <c:pt idx="524">
                  <c:v>1971</c:v>
                </c:pt>
                <c:pt idx="525">
                  <c:v>1971</c:v>
                </c:pt>
                <c:pt idx="526">
                  <c:v>1971</c:v>
                </c:pt>
                <c:pt idx="527">
                  <c:v>1971</c:v>
                </c:pt>
                <c:pt idx="528">
                  <c:v>1971</c:v>
                </c:pt>
                <c:pt idx="529">
                  <c:v>1972</c:v>
                </c:pt>
                <c:pt idx="530">
                  <c:v>1972</c:v>
                </c:pt>
                <c:pt idx="531">
                  <c:v>1972</c:v>
                </c:pt>
                <c:pt idx="532">
                  <c:v>1972</c:v>
                </c:pt>
                <c:pt idx="533">
                  <c:v>1972</c:v>
                </c:pt>
                <c:pt idx="534">
                  <c:v>1972</c:v>
                </c:pt>
                <c:pt idx="535">
                  <c:v>1972</c:v>
                </c:pt>
                <c:pt idx="536">
                  <c:v>1972</c:v>
                </c:pt>
                <c:pt idx="537">
                  <c:v>1972</c:v>
                </c:pt>
                <c:pt idx="538">
                  <c:v>1972</c:v>
                </c:pt>
                <c:pt idx="539">
                  <c:v>1972</c:v>
                </c:pt>
                <c:pt idx="540">
                  <c:v>1972</c:v>
                </c:pt>
                <c:pt idx="541">
                  <c:v>1973</c:v>
                </c:pt>
                <c:pt idx="542">
                  <c:v>1973</c:v>
                </c:pt>
                <c:pt idx="543">
                  <c:v>1973</c:v>
                </c:pt>
                <c:pt idx="544">
                  <c:v>1973</c:v>
                </c:pt>
                <c:pt idx="545">
                  <c:v>1973</c:v>
                </c:pt>
                <c:pt idx="546">
                  <c:v>1973</c:v>
                </c:pt>
                <c:pt idx="547">
                  <c:v>1973</c:v>
                </c:pt>
                <c:pt idx="548">
                  <c:v>1973</c:v>
                </c:pt>
                <c:pt idx="549">
                  <c:v>1973</c:v>
                </c:pt>
                <c:pt idx="550">
                  <c:v>1973</c:v>
                </c:pt>
                <c:pt idx="551">
                  <c:v>1973</c:v>
                </c:pt>
                <c:pt idx="552">
                  <c:v>1973</c:v>
                </c:pt>
                <c:pt idx="553">
                  <c:v>1974</c:v>
                </c:pt>
                <c:pt idx="554">
                  <c:v>1974</c:v>
                </c:pt>
                <c:pt idx="555">
                  <c:v>1974</c:v>
                </c:pt>
                <c:pt idx="556">
                  <c:v>1974</c:v>
                </c:pt>
                <c:pt idx="557">
                  <c:v>1974</c:v>
                </c:pt>
                <c:pt idx="558">
                  <c:v>1974</c:v>
                </c:pt>
                <c:pt idx="559">
                  <c:v>1974</c:v>
                </c:pt>
                <c:pt idx="560">
                  <c:v>1974</c:v>
                </c:pt>
                <c:pt idx="561">
                  <c:v>1974</c:v>
                </c:pt>
                <c:pt idx="562">
                  <c:v>1974</c:v>
                </c:pt>
                <c:pt idx="563">
                  <c:v>1974</c:v>
                </c:pt>
                <c:pt idx="564">
                  <c:v>1974</c:v>
                </c:pt>
                <c:pt idx="565">
                  <c:v>1975</c:v>
                </c:pt>
                <c:pt idx="566">
                  <c:v>1975</c:v>
                </c:pt>
                <c:pt idx="567">
                  <c:v>1975</c:v>
                </c:pt>
                <c:pt idx="568">
                  <c:v>1975</c:v>
                </c:pt>
                <c:pt idx="569">
                  <c:v>1975</c:v>
                </c:pt>
                <c:pt idx="570">
                  <c:v>1975</c:v>
                </c:pt>
                <c:pt idx="571">
                  <c:v>1975</c:v>
                </c:pt>
                <c:pt idx="572">
                  <c:v>1975</c:v>
                </c:pt>
                <c:pt idx="573">
                  <c:v>1975</c:v>
                </c:pt>
                <c:pt idx="574">
                  <c:v>1975</c:v>
                </c:pt>
                <c:pt idx="575">
                  <c:v>1975</c:v>
                </c:pt>
                <c:pt idx="576">
                  <c:v>1975</c:v>
                </c:pt>
                <c:pt idx="577">
                  <c:v>1976</c:v>
                </c:pt>
                <c:pt idx="578">
                  <c:v>1976</c:v>
                </c:pt>
                <c:pt idx="579">
                  <c:v>1976</c:v>
                </c:pt>
                <c:pt idx="580">
                  <c:v>1976</c:v>
                </c:pt>
                <c:pt idx="581">
                  <c:v>1976</c:v>
                </c:pt>
                <c:pt idx="582">
                  <c:v>1976</c:v>
                </c:pt>
                <c:pt idx="583">
                  <c:v>1976</c:v>
                </c:pt>
                <c:pt idx="584">
                  <c:v>1976</c:v>
                </c:pt>
                <c:pt idx="585">
                  <c:v>1976</c:v>
                </c:pt>
                <c:pt idx="586">
                  <c:v>1976</c:v>
                </c:pt>
                <c:pt idx="587">
                  <c:v>1976</c:v>
                </c:pt>
                <c:pt idx="588">
                  <c:v>1976</c:v>
                </c:pt>
                <c:pt idx="589">
                  <c:v>1977</c:v>
                </c:pt>
                <c:pt idx="590">
                  <c:v>1977</c:v>
                </c:pt>
                <c:pt idx="591">
                  <c:v>1977</c:v>
                </c:pt>
                <c:pt idx="592">
                  <c:v>1977</c:v>
                </c:pt>
                <c:pt idx="593">
                  <c:v>1977</c:v>
                </c:pt>
                <c:pt idx="594">
                  <c:v>1977</c:v>
                </c:pt>
                <c:pt idx="595">
                  <c:v>1977</c:v>
                </c:pt>
                <c:pt idx="596">
                  <c:v>1977</c:v>
                </c:pt>
                <c:pt idx="597">
                  <c:v>1977</c:v>
                </c:pt>
                <c:pt idx="598">
                  <c:v>1977</c:v>
                </c:pt>
                <c:pt idx="599">
                  <c:v>1977</c:v>
                </c:pt>
                <c:pt idx="600">
                  <c:v>1977</c:v>
                </c:pt>
                <c:pt idx="601">
                  <c:v>1978</c:v>
                </c:pt>
                <c:pt idx="602">
                  <c:v>1978</c:v>
                </c:pt>
                <c:pt idx="603">
                  <c:v>1978</c:v>
                </c:pt>
                <c:pt idx="604">
                  <c:v>1978</c:v>
                </c:pt>
                <c:pt idx="605">
                  <c:v>1978</c:v>
                </c:pt>
                <c:pt idx="606">
                  <c:v>1978</c:v>
                </c:pt>
                <c:pt idx="607">
                  <c:v>1978</c:v>
                </c:pt>
                <c:pt idx="608">
                  <c:v>1978</c:v>
                </c:pt>
                <c:pt idx="609">
                  <c:v>1978</c:v>
                </c:pt>
                <c:pt idx="610">
                  <c:v>1978</c:v>
                </c:pt>
                <c:pt idx="611">
                  <c:v>1978</c:v>
                </c:pt>
                <c:pt idx="612">
                  <c:v>1978</c:v>
                </c:pt>
                <c:pt idx="613">
                  <c:v>1979</c:v>
                </c:pt>
                <c:pt idx="614">
                  <c:v>1979</c:v>
                </c:pt>
                <c:pt idx="615">
                  <c:v>1979</c:v>
                </c:pt>
                <c:pt idx="616">
                  <c:v>1979</c:v>
                </c:pt>
                <c:pt idx="617">
                  <c:v>1979</c:v>
                </c:pt>
                <c:pt idx="618">
                  <c:v>1979</c:v>
                </c:pt>
                <c:pt idx="619">
                  <c:v>1979</c:v>
                </c:pt>
                <c:pt idx="620">
                  <c:v>1979</c:v>
                </c:pt>
                <c:pt idx="621">
                  <c:v>1979</c:v>
                </c:pt>
                <c:pt idx="622">
                  <c:v>1979</c:v>
                </c:pt>
                <c:pt idx="623">
                  <c:v>1979</c:v>
                </c:pt>
                <c:pt idx="624">
                  <c:v>1979</c:v>
                </c:pt>
                <c:pt idx="625">
                  <c:v>1980</c:v>
                </c:pt>
                <c:pt idx="626">
                  <c:v>1980</c:v>
                </c:pt>
                <c:pt idx="627">
                  <c:v>1980</c:v>
                </c:pt>
                <c:pt idx="628">
                  <c:v>1980</c:v>
                </c:pt>
                <c:pt idx="629">
                  <c:v>1980</c:v>
                </c:pt>
                <c:pt idx="630">
                  <c:v>1980</c:v>
                </c:pt>
                <c:pt idx="631">
                  <c:v>1980</c:v>
                </c:pt>
                <c:pt idx="632">
                  <c:v>1980</c:v>
                </c:pt>
                <c:pt idx="633">
                  <c:v>1980</c:v>
                </c:pt>
                <c:pt idx="634">
                  <c:v>1980</c:v>
                </c:pt>
                <c:pt idx="635">
                  <c:v>1980</c:v>
                </c:pt>
                <c:pt idx="636">
                  <c:v>1980</c:v>
                </c:pt>
                <c:pt idx="637">
                  <c:v>1981</c:v>
                </c:pt>
                <c:pt idx="638">
                  <c:v>1981</c:v>
                </c:pt>
                <c:pt idx="639">
                  <c:v>1981</c:v>
                </c:pt>
                <c:pt idx="640">
                  <c:v>1981</c:v>
                </c:pt>
                <c:pt idx="641">
                  <c:v>1981</c:v>
                </c:pt>
                <c:pt idx="642">
                  <c:v>1981</c:v>
                </c:pt>
                <c:pt idx="643">
                  <c:v>1981</c:v>
                </c:pt>
                <c:pt idx="644">
                  <c:v>1981</c:v>
                </c:pt>
                <c:pt idx="645">
                  <c:v>1981</c:v>
                </c:pt>
                <c:pt idx="646">
                  <c:v>1981</c:v>
                </c:pt>
                <c:pt idx="647">
                  <c:v>1981</c:v>
                </c:pt>
                <c:pt idx="648">
                  <c:v>1981</c:v>
                </c:pt>
                <c:pt idx="649">
                  <c:v>1982</c:v>
                </c:pt>
                <c:pt idx="650">
                  <c:v>1982</c:v>
                </c:pt>
                <c:pt idx="651">
                  <c:v>1982</c:v>
                </c:pt>
                <c:pt idx="652">
                  <c:v>1982</c:v>
                </c:pt>
                <c:pt idx="653">
                  <c:v>1982</c:v>
                </c:pt>
                <c:pt idx="654">
                  <c:v>1982</c:v>
                </c:pt>
                <c:pt idx="655">
                  <c:v>1982</c:v>
                </c:pt>
                <c:pt idx="656">
                  <c:v>1982</c:v>
                </c:pt>
                <c:pt idx="657">
                  <c:v>1982</c:v>
                </c:pt>
                <c:pt idx="658">
                  <c:v>1982</c:v>
                </c:pt>
                <c:pt idx="659">
                  <c:v>1982</c:v>
                </c:pt>
                <c:pt idx="660">
                  <c:v>1982</c:v>
                </c:pt>
                <c:pt idx="661">
                  <c:v>1983</c:v>
                </c:pt>
                <c:pt idx="662">
                  <c:v>1983</c:v>
                </c:pt>
                <c:pt idx="663">
                  <c:v>1983</c:v>
                </c:pt>
                <c:pt idx="664">
                  <c:v>1983</c:v>
                </c:pt>
                <c:pt idx="665">
                  <c:v>1983</c:v>
                </c:pt>
                <c:pt idx="666">
                  <c:v>1983</c:v>
                </c:pt>
                <c:pt idx="667">
                  <c:v>1983</c:v>
                </c:pt>
                <c:pt idx="668">
                  <c:v>1983</c:v>
                </c:pt>
                <c:pt idx="669">
                  <c:v>1983</c:v>
                </c:pt>
                <c:pt idx="670">
                  <c:v>1983</c:v>
                </c:pt>
                <c:pt idx="671">
                  <c:v>1983</c:v>
                </c:pt>
                <c:pt idx="672">
                  <c:v>1983</c:v>
                </c:pt>
                <c:pt idx="673">
                  <c:v>1984</c:v>
                </c:pt>
                <c:pt idx="674">
                  <c:v>1984</c:v>
                </c:pt>
                <c:pt idx="675">
                  <c:v>1984</c:v>
                </c:pt>
                <c:pt idx="676">
                  <c:v>1984</c:v>
                </c:pt>
                <c:pt idx="677">
                  <c:v>1984</c:v>
                </c:pt>
                <c:pt idx="678">
                  <c:v>1984</c:v>
                </c:pt>
                <c:pt idx="679">
                  <c:v>1984</c:v>
                </c:pt>
                <c:pt idx="680">
                  <c:v>1984</c:v>
                </c:pt>
                <c:pt idx="681">
                  <c:v>1984</c:v>
                </c:pt>
                <c:pt idx="682">
                  <c:v>1984</c:v>
                </c:pt>
                <c:pt idx="683">
                  <c:v>1984</c:v>
                </c:pt>
                <c:pt idx="684">
                  <c:v>1984</c:v>
                </c:pt>
                <c:pt idx="685">
                  <c:v>1985</c:v>
                </c:pt>
                <c:pt idx="686">
                  <c:v>1985</c:v>
                </c:pt>
                <c:pt idx="687">
                  <c:v>1985</c:v>
                </c:pt>
                <c:pt idx="688">
                  <c:v>1985</c:v>
                </c:pt>
                <c:pt idx="689">
                  <c:v>1985</c:v>
                </c:pt>
                <c:pt idx="690">
                  <c:v>1985</c:v>
                </c:pt>
                <c:pt idx="691">
                  <c:v>1985</c:v>
                </c:pt>
                <c:pt idx="692">
                  <c:v>1985</c:v>
                </c:pt>
                <c:pt idx="693">
                  <c:v>1985</c:v>
                </c:pt>
                <c:pt idx="694">
                  <c:v>1985</c:v>
                </c:pt>
                <c:pt idx="695">
                  <c:v>1985</c:v>
                </c:pt>
                <c:pt idx="696">
                  <c:v>1985</c:v>
                </c:pt>
                <c:pt idx="697">
                  <c:v>1986</c:v>
                </c:pt>
                <c:pt idx="698">
                  <c:v>1986</c:v>
                </c:pt>
                <c:pt idx="699">
                  <c:v>1986</c:v>
                </c:pt>
                <c:pt idx="700">
                  <c:v>1986</c:v>
                </c:pt>
                <c:pt idx="701">
                  <c:v>1986</c:v>
                </c:pt>
                <c:pt idx="702">
                  <c:v>1986</c:v>
                </c:pt>
                <c:pt idx="703">
                  <c:v>1986</c:v>
                </c:pt>
                <c:pt idx="704">
                  <c:v>1986</c:v>
                </c:pt>
                <c:pt idx="705">
                  <c:v>1986</c:v>
                </c:pt>
                <c:pt idx="706">
                  <c:v>1986</c:v>
                </c:pt>
                <c:pt idx="707">
                  <c:v>1986</c:v>
                </c:pt>
                <c:pt idx="708">
                  <c:v>1986</c:v>
                </c:pt>
                <c:pt idx="709">
                  <c:v>1987</c:v>
                </c:pt>
                <c:pt idx="710">
                  <c:v>1987</c:v>
                </c:pt>
                <c:pt idx="711">
                  <c:v>1987</c:v>
                </c:pt>
                <c:pt idx="712">
                  <c:v>1987</c:v>
                </c:pt>
                <c:pt idx="713">
                  <c:v>1987</c:v>
                </c:pt>
                <c:pt idx="714">
                  <c:v>1987</c:v>
                </c:pt>
                <c:pt idx="715">
                  <c:v>1987</c:v>
                </c:pt>
                <c:pt idx="716">
                  <c:v>1987</c:v>
                </c:pt>
                <c:pt idx="717">
                  <c:v>1987</c:v>
                </c:pt>
                <c:pt idx="718">
                  <c:v>1987</c:v>
                </c:pt>
                <c:pt idx="719">
                  <c:v>1987</c:v>
                </c:pt>
                <c:pt idx="720">
                  <c:v>1987</c:v>
                </c:pt>
                <c:pt idx="721">
                  <c:v>1988</c:v>
                </c:pt>
                <c:pt idx="722">
                  <c:v>1988</c:v>
                </c:pt>
                <c:pt idx="723">
                  <c:v>1988</c:v>
                </c:pt>
                <c:pt idx="724">
                  <c:v>1988</c:v>
                </c:pt>
                <c:pt idx="725">
                  <c:v>1988</c:v>
                </c:pt>
                <c:pt idx="726">
                  <c:v>1988</c:v>
                </c:pt>
                <c:pt idx="727">
                  <c:v>1988</c:v>
                </c:pt>
                <c:pt idx="728">
                  <c:v>1988</c:v>
                </c:pt>
                <c:pt idx="729">
                  <c:v>1988</c:v>
                </c:pt>
                <c:pt idx="730">
                  <c:v>1988</c:v>
                </c:pt>
                <c:pt idx="731">
                  <c:v>1988</c:v>
                </c:pt>
                <c:pt idx="732">
                  <c:v>1988</c:v>
                </c:pt>
                <c:pt idx="733">
                  <c:v>1989</c:v>
                </c:pt>
                <c:pt idx="734">
                  <c:v>1989</c:v>
                </c:pt>
                <c:pt idx="735">
                  <c:v>1989</c:v>
                </c:pt>
                <c:pt idx="736">
                  <c:v>1989</c:v>
                </c:pt>
                <c:pt idx="737">
                  <c:v>1989</c:v>
                </c:pt>
                <c:pt idx="738">
                  <c:v>1989</c:v>
                </c:pt>
                <c:pt idx="739">
                  <c:v>1989</c:v>
                </c:pt>
                <c:pt idx="740">
                  <c:v>1989</c:v>
                </c:pt>
                <c:pt idx="741">
                  <c:v>1989</c:v>
                </c:pt>
                <c:pt idx="742">
                  <c:v>1989</c:v>
                </c:pt>
                <c:pt idx="743">
                  <c:v>1989</c:v>
                </c:pt>
                <c:pt idx="744">
                  <c:v>1989</c:v>
                </c:pt>
                <c:pt idx="745">
                  <c:v>1990</c:v>
                </c:pt>
                <c:pt idx="746">
                  <c:v>1990</c:v>
                </c:pt>
                <c:pt idx="747">
                  <c:v>1990</c:v>
                </c:pt>
                <c:pt idx="748">
                  <c:v>1990</c:v>
                </c:pt>
                <c:pt idx="749">
                  <c:v>1990</c:v>
                </c:pt>
                <c:pt idx="750">
                  <c:v>1990</c:v>
                </c:pt>
                <c:pt idx="751">
                  <c:v>1990</c:v>
                </c:pt>
                <c:pt idx="752">
                  <c:v>1990</c:v>
                </c:pt>
                <c:pt idx="753">
                  <c:v>1990</c:v>
                </c:pt>
                <c:pt idx="754">
                  <c:v>1990</c:v>
                </c:pt>
                <c:pt idx="755">
                  <c:v>1990</c:v>
                </c:pt>
                <c:pt idx="756">
                  <c:v>1990</c:v>
                </c:pt>
                <c:pt idx="757">
                  <c:v>1991</c:v>
                </c:pt>
                <c:pt idx="758">
                  <c:v>1991</c:v>
                </c:pt>
                <c:pt idx="759">
                  <c:v>1991</c:v>
                </c:pt>
                <c:pt idx="760">
                  <c:v>1991</c:v>
                </c:pt>
                <c:pt idx="761">
                  <c:v>1991</c:v>
                </c:pt>
                <c:pt idx="762">
                  <c:v>1991</c:v>
                </c:pt>
                <c:pt idx="763">
                  <c:v>1991</c:v>
                </c:pt>
                <c:pt idx="764">
                  <c:v>1991</c:v>
                </c:pt>
                <c:pt idx="765">
                  <c:v>1991</c:v>
                </c:pt>
                <c:pt idx="766">
                  <c:v>1991</c:v>
                </c:pt>
                <c:pt idx="767">
                  <c:v>1991</c:v>
                </c:pt>
                <c:pt idx="768">
                  <c:v>1991</c:v>
                </c:pt>
                <c:pt idx="769">
                  <c:v>1992</c:v>
                </c:pt>
                <c:pt idx="770">
                  <c:v>1992</c:v>
                </c:pt>
                <c:pt idx="771">
                  <c:v>1992</c:v>
                </c:pt>
                <c:pt idx="772">
                  <c:v>1992</c:v>
                </c:pt>
                <c:pt idx="773">
                  <c:v>1992</c:v>
                </c:pt>
                <c:pt idx="774">
                  <c:v>1992</c:v>
                </c:pt>
                <c:pt idx="775">
                  <c:v>1992</c:v>
                </c:pt>
                <c:pt idx="776">
                  <c:v>1992</c:v>
                </c:pt>
                <c:pt idx="777">
                  <c:v>1992</c:v>
                </c:pt>
                <c:pt idx="778">
                  <c:v>1992</c:v>
                </c:pt>
                <c:pt idx="779">
                  <c:v>1992</c:v>
                </c:pt>
                <c:pt idx="780">
                  <c:v>1992</c:v>
                </c:pt>
                <c:pt idx="781">
                  <c:v>1993</c:v>
                </c:pt>
                <c:pt idx="782">
                  <c:v>1993</c:v>
                </c:pt>
                <c:pt idx="783">
                  <c:v>1993</c:v>
                </c:pt>
                <c:pt idx="784">
                  <c:v>1993</c:v>
                </c:pt>
                <c:pt idx="785">
                  <c:v>1993</c:v>
                </c:pt>
                <c:pt idx="786">
                  <c:v>1993</c:v>
                </c:pt>
                <c:pt idx="787">
                  <c:v>1993</c:v>
                </c:pt>
                <c:pt idx="788">
                  <c:v>1993</c:v>
                </c:pt>
                <c:pt idx="789">
                  <c:v>1993</c:v>
                </c:pt>
                <c:pt idx="790">
                  <c:v>1993</c:v>
                </c:pt>
                <c:pt idx="791">
                  <c:v>1993</c:v>
                </c:pt>
                <c:pt idx="792">
                  <c:v>1993</c:v>
                </c:pt>
                <c:pt idx="793">
                  <c:v>1994</c:v>
                </c:pt>
                <c:pt idx="794">
                  <c:v>1994</c:v>
                </c:pt>
                <c:pt idx="795">
                  <c:v>1994</c:v>
                </c:pt>
                <c:pt idx="796">
                  <c:v>1994</c:v>
                </c:pt>
                <c:pt idx="797">
                  <c:v>1994</c:v>
                </c:pt>
                <c:pt idx="798">
                  <c:v>1994</c:v>
                </c:pt>
                <c:pt idx="799">
                  <c:v>1994</c:v>
                </c:pt>
                <c:pt idx="800">
                  <c:v>1994</c:v>
                </c:pt>
                <c:pt idx="801">
                  <c:v>1994</c:v>
                </c:pt>
                <c:pt idx="802">
                  <c:v>1994</c:v>
                </c:pt>
                <c:pt idx="803">
                  <c:v>1994</c:v>
                </c:pt>
                <c:pt idx="804">
                  <c:v>1994</c:v>
                </c:pt>
                <c:pt idx="805">
                  <c:v>1995</c:v>
                </c:pt>
                <c:pt idx="806">
                  <c:v>1995</c:v>
                </c:pt>
                <c:pt idx="807">
                  <c:v>1995</c:v>
                </c:pt>
                <c:pt idx="808">
                  <c:v>1995</c:v>
                </c:pt>
                <c:pt idx="809">
                  <c:v>1995</c:v>
                </c:pt>
                <c:pt idx="810">
                  <c:v>1995</c:v>
                </c:pt>
                <c:pt idx="811">
                  <c:v>1995</c:v>
                </c:pt>
                <c:pt idx="812">
                  <c:v>1995</c:v>
                </c:pt>
                <c:pt idx="813">
                  <c:v>1995</c:v>
                </c:pt>
                <c:pt idx="814">
                  <c:v>1995</c:v>
                </c:pt>
                <c:pt idx="815">
                  <c:v>1995</c:v>
                </c:pt>
                <c:pt idx="816">
                  <c:v>1995</c:v>
                </c:pt>
                <c:pt idx="817">
                  <c:v>1996</c:v>
                </c:pt>
                <c:pt idx="818">
                  <c:v>1996</c:v>
                </c:pt>
                <c:pt idx="819">
                  <c:v>1996</c:v>
                </c:pt>
                <c:pt idx="820">
                  <c:v>1996</c:v>
                </c:pt>
                <c:pt idx="821">
                  <c:v>1996</c:v>
                </c:pt>
                <c:pt idx="822">
                  <c:v>1996</c:v>
                </c:pt>
                <c:pt idx="823">
                  <c:v>1996</c:v>
                </c:pt>
                <c:pt idx="824">
                  <c:v>1996</c:v>
                </c:pt>
                <c:pt idx="825">
                  <c:v>1996</c:v>
                </c:pt>
                <c:pt idx="826">
                  <c:v>1996</c:v>
                </c:pt>
                <c:pt idx="827">
                  <c:v>1996</c:v>
                </c:pt>
                <c:pt idx="828">
                  <c:v>1996</c:v>
                </c:pt>
                <c:pt idx="829">
                  <c:v>1997</c:v>
                </c:pt>
                <c:pt idx="830">
                  <c:v>1997</c:v>
                </c:pt>
                <c:pt idx="831">
                  <c:v>1997</c:v>
                </c:pt>
                <c:pt idx="832">
                  <c:v>1997</c:v>
                </c:pt>
                <c:pt idx="833">
                  <c:v>1997</c:v>
                </c:pt>
                <c:pt idx="834">
                  <c:v>1997</c:v>
                </c:pt>
                <c:pt idx="835">
                  <c:v>1997</c:v>
                </c:pt>
                <c:pt idx="836">
                  <c:v>1997</c:v>
                </c:pt>
                <c:pt idx="837">
                  <c:v>1997</c:v>
                </c:pt>
                <c:pt idx="838">
                  <c:v>1997</c:v>
                </c:pt>
                <c:pt idx="839">
                  <c:v>1997</c:v>
                </c:pt>
                <c:pt idx="840">
                  <c:v>1997</c:v>
                </c:pt>
                <c:pt idx="841">
                  <c:v>1998</c:v>
                </c:pt>
                <c:pt idx="842">
                  <c:v>1998</c:v>
                </c:pt>
                <c:pt idx="843">
                  <c:v>1998</c:v>
                </c:pt>
                <c:pt idx="844">
                  <c:v>1998</c:v>
                </c:pt>
                <c:pt idx="845">
                  <c:v>1998</c:v>
                </c:pt>
                <c:pt idx="846">
                  <c:v>1998</c:v>
                </c:pt>
                <c:pt idx="847">
                  <c:v>1998</c:v>
                </c:pt>
                <c:pt idx="848">
                  <c:v>1998</c:v>
                </c:pt>
                <c:pt idx="849">
                  <c:v>1998</c:v>
                </c:pt>
                <c:pt idx="850">
                  <c:v>1998</c:v>
                </c:pt>
                <c:pt idx="851">
                  <c:v>1998</c:v>
                </c:pt>
                <c:pt idx="852">
                  <c:v>1998</c:v>
                </c:pt>
                <c:pt idx="853">
                  <c:v>1999</c:v>
                </c:pt>
                <c:pt idx="854">
                  <c:v>1999</c:v>
                </c:pt>
                <c:pt idx="855">
                  <c:v>1999</c:v>
                </c:pt>
                <c:pt idx="856">
                  <c:v>1999</c:v>
                </c:pt>
                <c:pt idx="857">
                  <c:v>1999</c:v>
                </c:pt>
                <c:pt idx="858">
                  <c:v>1999</c:v>
                </c:pt>
                <c:pt idx="859">
                  <c:v>1999</c:v>
                </c:pt>
                <c:pt idx="860">
                  <c:v>1999</c:v>
                </c:pt>
                <c:pt idx="861">
                  <c:v>1999</c:v>
                </c:pt>
                <c:pt idx="862">
                  <c:v>1999</c:v>
                </c:pt>
                <c:pt idx="863">
                  <c:v>1999</c:v>
                </c:pt>
                <c:pt idx="864">
                  <c:v>1999</c:v>
                </c:pt>
                <c:pt idx="865">
                  <c:v>2000</c:v>
                </c:pt>
                <c:pt idx="866">
                  <c:v>2000</c:v>
                </c:pt>
                <c:pt idx="867">
                  <c:v>2000</c:v>
                </c:pt>
                <c:pt idx="868">
                  <c:v>2000</c:v>
                </c:pt>
                <c:pt idx="869">
                  <c:v>2000</c:v>
                </c:pt>
                <c:pt idx="870">
                  <c:v>2000</c:v>
                </c:pt>
                <c:pt idx="871">
                  <c:v>2000</c:v>
                </c:pt>
                <c:pt idx="872">
                  <c:v>2000</c:v>
                </c:pt>
                <c:pt idx="873">
                  <c:v>2000</c:v>
                </c:pt>
                <c:pt idx="874">
                  <c:v>2000</c:v>
                </c:pt>
                <c:pt idx="875">
                  <c:v>2000</c:v>
                </c:pt>
                <c:pt idx="876">
                  <c:v>2000</c:v>
                </c:pt>
                <c:pt idx="877">
                  <c:v>2001</c:v>
                </c:pt>
                <c:pt idx="878">
                  <c:v>2001</c:v>
                </c:pt>
                <c:pt idx="879">
                  <c:v>2001</c:v>
                </c:pt>
                <c:pt idx="880">
                  <c:v>2001</c:v>
                </c:pt>
                <c:pt idx="881">
                  <c:v>2001</c:v>
                </c:pt>
                <c:pt idx="882">
                  <c:v>2001</c:v>
                </c:pt>
                <c:pt idx="883">
                  <c:v>2001</c:v>
                </c:pt>
                <c:pt idx="884">
                  <c:v>2001</c:v>
                </c:pt>
                <c:pt idx="885">
                  <c:v>2001</c:v>
                </c:pt>
                <c:pt idx="886">
                  <c:v>2001</c:v>
                </c:pt>
                <c:pt idx="887">
                  <c:v>2001</c:v>
                </c:pt>
                <c:pt idx="888">
                  <c:v>2001</c:v>
                </c:pt>
                <c:pt idx="889">
                  <c:v>2002</c:v>
                </c:pt>
                <c:pt idx="890">
                  <c:v>2002</c:v>
                </c:pt>
                <c:pt idx="891">
                  <c:v>2002</c:v>
                </c:pt>
                <c:pt idx="892">
                  <c:v>2002</c:v>
                </c:pt>
                <c:pt idx="893">
                  <c:v>2002</c:v>
                </c:pt>
                <c:pt idx="894">
                  <c:v>2002</c:v>
                </c:pt>
                <c:pt idx="895">
                  <c:v>2002</c:v>
                </c:pt>
                <c:pt idx="896">
                  <c:v>2002</c:v>
                </c:pt>
                <c:pt idx="897">
                  <c:v>2002</c:v>
                </c:pt>
                <c:pt idx="898">
                  <c:v>2002</c:v>
                </c:pt>
                <c:pt idx="899">
                  <c:v>2002</c:v>
                </c:pt>
                <c:pt idx="900">
                  <c:v>2002</c:v>
                </c:pt>
                <c:pt idx="901">
                  <c:v>2003</c:v>
                </c:pt>
                <c:pt idx="902">
                  <c:v>2003</c:v>
                </c:pt>
                <c:pt idx="903">
                  <c:v>2003</c:v>
                </c:pt>
                <c:pt idx="904">
                  <c:v>2003</c:v>
                </c:pt>
                <c:pt idx="905">
                  <c:v>2003</c:v>
                </c:pt>
                <c:pt idx="906">
                  <c:v>2003</c:v>
                </c:pt>
                <c:pt idx="907">
                  <c:v>2003</c:v>
                </c:pt>
                <c:pt idx="908">
                  <c:v>2003</c:v>
                </c:pt>
                <c:pt idx="909">
                  <c:v>2003</c:v>
                </c:pt>
                <c:pt idx="910">
                  <c:v>2003</c:v>
                </c:pt>
                <c:pt idx="911">
                  <c:v>2003</c:v>
                </c:pt>
                <c:pt idx="912">
                  <c:v>2003</c:v>
                </c:pt>
                <c:pt idx="913">
                  <c:v>2004</c:v>
                </c:pt>
                <c:pt idx="914">
                  <c:v>2004</c:v>
                </c:pt>
                <c:pt idx="915">
                  <c:v>2004</c:v>
                </c:pt>
                <c:pt idx="916">
                  <c:v>2004</c:v>
                </c:pt>
                <c:pt idx="917">
                  <c:v>2004</c:v>
                </c:pt>
                <c:pt idx="918">
                  <c:v>2004</c:v>
                </c:pt>
                <c:pt idx="919">
                  <c:v>2004</c:v>
                </c:pt>
                <c:pt idx="920">
                  <c:v>2004</c:v>
                </c:pt>
                <c:pt idx="921">
                  <c:v>2004</c:v>
                </c:pt>
                <c:pt idx="922">
                  <c:v>2004</c:v>
                </c:pt>
                <c:pt idx="923">
                  <c:v>2004</c:v>
                </c:pt>
                <c:pt idx="924">
                  <c:v>2004</c:v>
                </c:pt>
                <c:pt idx="925">
                  <c:v>2005</c:v>
                </c:pt>
                <c:pt idx="926">
                  <c:v>2005</c:v>
                </c:pt>
                <c:pt idx="927">
                  <c:v>2005</c:v>
                </c:pt>
                <c:pt idx="928">
                  <c:v>2005</c:v>
                </c:pt>
                <c:pt idx="929">
                  <c:v>2005</c:v>
                </c:pt>
                <c:pt idx="930">
                  <c:v>2005</c:v>
                </c:pt>
                <c:pt idx="931">
                  <c:v>2005</c:v>
                </c:pt>
                <c:pt idx="932">
                  <c:v>2005</c:v>
                </c:pt>
                <c:pt idx="933">
                  <c:v>2005</c:v>
                </c:pt>
                <c:pt idx="934">
                  <c:v>2005</c:v>
                </c:pt>
                <c:pt idx="935">
                  <c:v>2005</c:v>
                </c:pt>
                <c:pt idx="936">
                  <c:v>2005</c:v>
                </c:pt>
                <c:pt idx="937">
                  <c:v>2006</c:v>
                </c:pt>
                <c:pt idx="938">
                  <c:v>2006</c:v>
                </c:pt>
                <c:pt idx="939">
                  <c:v>2006</c:v>
                </c:pt>
                <c:pt idx="940">
                  <c:v>2006</c:v>
                </c:pt>
                <c:pt idx="941">
                  <c:v>2006</c:v>
                </c:pt>
                <c:pt idx="942">
                  <c:v>2006</c:v>
                </c:pt>
                <c:pt idx="943">
                  <c:v>2006</c:v>
                </c:pt>
                <c:pt idx="944">
                  <c:v>2006</c:v>
                </c:pt>
                <c:pt idx="945">
                  <c:v>2006</c:v>
                </c:pt>
                <c:pt idx="946">
                  <c:v>2006</c:v>
                </c:pt>
                <c:pt idx="947">
                  <c:v>2006</c:v>
                </c:pt>
                <c:pt idx="948">
                  <c:v>2006</c:v>
                </c:pt>
                <c:pt idx="949">
                  <c:v>2007</c:v>
                </c:pt>
                <c:pt idx="950">
                  <c:v>2007</c:v>
                </c:pt>
                <c:pt idx="951">
                  <c:v>2007</c:v>
                </c:pt>
                <c:pt idx="952">
                  <c:v>2007</c:v>
                </c:pt>
                <c:pt idx="953">
                  <c:v>2007</c:v>
                </c:pt>
                <c:pt idx="954">
                  <c:v>2007</c:v>
                </c:pt>
                <c:pt idx="955">
                  <c:v>2007</c:v>
                </c:pt>
                <c:pt idx="956">
                  <c:v>2007</c:v>
                </c:pt>
                <c:pt idx="957">
                  <c:v>2007</c:v>
                </c:pt>
                <c:pt idx="958">
                  <c:v>2007</c:v>
                </c:pt>
                <c:pt idx="959">
                  <c:v>2007</c:v>
                </c:pt>
                <c:pt idx="960">
                  <c:v>2007</c:v>
                </c:pt>
                <c:pt idx="961">
                  <c:v>2008</c:v>
                </c:pt>
                <c:pt idx="962">
                  <c:v>2008</c:v>
                </c:pt>
                <c:pt idx="963">
                  <c:v>2008</c:v>
                </c:pt>
                <c:pt idx="964">
                  <c:v>2008</c:v>
                </c:pt>
                <c:pt idx="965">
                  <c:v>2008</c:v>
                </c:pt>
                <c:pt idx="966">
                  <c:v>2008</c:v>
                </c:pt>
                <c:pt idx="967">
                  <c:v>2008</c:v>
                </c:pt>
                <c:pt idx="968">
                  <c:v>2008</c:v>
                </c:pt>
                <c:pt idx="969">
                  <c:v>2008</c:v>
                </c:pt>
                <c:pt idx="970">
                  <c:v>2008</c:v>
                </c:pt>
                <c:pt idx="971">
                  <c:v>2008</c:v>
                </c:pt>
                <c:pt idx="972">
                  <c:v>2008</c:v>
                </c:pt>
                <c:pt idx="973">
                  <c:v>2009</c:v>
                </c:pt>
                <c:pt idx="974">
                  <c:v>2009</c:v>
                </c:pt>
                <c:pt idx="975">
                  <c:v>2009</c:v>
                </c:pt>
                <c:pt idx="976">
                  <c:v>2009</c:v>
                </c:pt>
                <c:pt idx="977">
                  <c:v>2009</c:v>
                </c:pt>
                <c:pt idx="978">
                  <c:v>2009</c:v>
                </c:pt>
                <c:pt idx="979">
                  <c:v>2009</c:v>
                </c:pt>
                <c:pt idx="980">
                  <c:v>2009</c:v>
                </c:pt>
                <c:pt idx="981">
                  <c:v>2009</c:v>
                </c:pt>
                <c:pt idx="982">
                  <c:v>2009</c:v>
                </c:pt>
                <c:pt idx="983">
                  <c:v>2009</c:v>
                </c:pt>
                <c:pt idx="984">
                  <c:v>2009</c:v>
                </c:pt>
                <c:pt idx="985">
                  <c:v>2010</c:v>
                </c:pt>
                <c:pt idx="986">
                  <c:v>2010</c:v>
                </c:pt>
                <c:pt idx="987">
                  <c:v>2010</c:v>
                </c:pt>
                <c:pt idx="988">
                  <c:v>2010</c:v>
                </c:pt>
                <c:pt idx="989">
                  <c:v>2010</c:v>
                </c:pt>
                <c:pt idx="990">
                  <c:v>2010</c:v>
                </c:pt>
                <c:pt idx="991">
                  <c:v>2010</c:v>
                </c:pt>
                <c:pt idx="992">
                  <c:v>2010</c:v>
                </c:pt>
                <c:pt idx="993">
                  <c:v>2010</c:v>
                </c:pt>
                <c:pt idx="994">
                  <c:v>2010</c:v>
                </c:pt>
                <c:pt idx="995">
                  <c:v>2010</c:v>
                </c:pt>
                <c:pt idx="996">
                  <c:v>2010</c:v>
                </c:pt>
                <c:pt idx="997">
                  <c:v>2011</c:v>
                </c:pt>
                <c:pt idx="998">
                  <c:v>2011</c:v>
                </c:pt>
                <c:pt idx="999">
                  <c:v>2011</c:v>
                </c:pt>
                <c:pt idx="1000">
                  <c:v>2011</c:v>
                </c:pt>
                <c:pt idx="1001">
                  <c:v>2011</c:v>
                </c:pt>
                <c:pt idx="1002">
                  <c:v>2011</c:v>
                </c:pt>
                <c:pt idx="1003">
                  <c:v>2011</c:v>
                </c:pt>
                <c:pt idx="1004">
                  <c:v>2011</c:v>
                </c:pt>
                <c:pt idx="1005">
                  <c:v>2011</c:v>
                </c:pt>
                <c:pt idx="1006">
                  <c:v>2011</c:v>
                </c:pt>
                <c:pt idx="1007">
                  <c:v>2011</c:v>
                </c:pt>
                <c:pt idx="1008">
                  <c:v>2011</c:v>
                </c:pt>
                <c:pt idx="1009">
                  <c:v>2012</c:v>
                </c:pt>
                <c:pt idx="1010">
                  <c:v>2012</c:v>
                </c:pt>
                <c:pt idx="1011">
                  <c:v>2012</c:v>
                </c:pt>
                <c:pt idx="1012">
                  <c:v>2012</c:v>
                </c:pt>
                <c:pt idx="1013">
                  <c:v>2012</c:v>
                </c:pt>
                <c:pt idx="1014">
                  <c:v>2012</c:v>
                </c:pt>
                <c:pt idx="1015">
                  <c:v>2012</c:v>
                </c:pt>
                <c:pt idx="1016">
                  <c:v>2012</c:v>
                </c:pt>
                <c:pt idx="1017">
                  <c:v>2012</c:v>
                </c:pt>
                <c:pt idx="1018">
                  <c:v>2012</c:v>
                </c:pt>
                <c:pt idx="1019">
                  <c:v>2012</c:v>
                </c:pt>
                <c:pt idx="1020">
                  <c:v>2012</c:v>
                </c:pt>
                <c:pt idx="1021">
                  <c:v>2013</c:v>
                </c:pt>
                <c:pt idx="1022">
                  <c:v>2013</c:v>
                </c:pt>
                <c:pt idx="1023">
                  <c:v>2013</c:v>
                </c:pt>
                <c:pt idx="1024">
                  <c:v>2013</c:v>
                </c:pt>
                <c:pt idx="1025">
                  <c:v>2013</c:v>
                </c:pt>
                <c:pt idx="1026">
                  <c:v>2013</c:v>
                </c:pt>
                <c:pt idx="1027">
                  <c:v>2013</c:v>
                </c:pt>
                <c:pt idx="1028">
                  <c:v>2013</c:v>
                </c:pt>
                <c:pt idx="1029">
                  <c:v>2013</c:v>
                </c:pt>
                <c:pt idx="1030">
                  <c:v>2013</c:v>
                </c:pt>
                <c:pt idx="1031">
                  <c:v>2013</c:v>
                </c:pt>
                <c:pt idx="1032">
                  <c:v>2013</c:v>
                </c:pt>
                <c:pt idx="1033">
                  <c:v>2014</c:v>
                </c:pt>
                <c:pt idx="1034">
                  <c:v>2014</c:v>
                </c:pt>
                <c:pt idx="1035">
                  <c:v>2014</c:v>
                </c:pt>
                <c:pt idx="1036">
                  <c:v>2014</c:v>
                </c:pt>
                <c:pt idx="1037">
                  <c:v>2014</c:v>
                </c:pt>
                <c:pt idx="1038">
                  <c:v>2014</c:v>
                </c:pt>
                <c:pt idx="1039">
                  <c:v>2014</c:v>
                </c:pt>
                <c:pt idx="1040">
                  <c:v>2014</c:v>
                </c:pt>
                <c:pt idx="1041">
                  <c:v>2014</c:v>
                </c:pt>
                <c:pt idx="1042">
                  <c:v>2014</c:v>
                </c:pt>
                <c:pt idx="1043">
                  <c:v>2014</c:v>
                </c:pt>
                <c:pt idx="1044">
                  <c:v>2014</c:v>
                </c:pt>
                <c:pt idx="1045">
                  <c:v>2015</c:v>
                </c:pt>
                <c:pt idx="1046">
                  <c:v>2015</c:v>
                </c:pt>
                <c:pt idx="1047">
                  <c:v>2015</c:v>
                </c:pt>
                <c:pt idx="1048">
                  <c:v>2015</c:v>
                </c:pt>
                <c:pt idx="1049">
                  <c:v>2015</c:v>
                </c:pt>
                <c:pt idx="1050">
                  <c:v>2015</c:v>
                </c:pt>
                <c:pt idx="1051">
                  <c:v>2015</c:v>
                </c:pt>
                <c:pt idx="1052">
                  <c:v>2015</c:v>
                </c:pt>
                <c:pt idx="1053">
                  <c:v>2015</c:v>
                </c:pt>
                <c:pt idx="1054">
                  <c:v>2015</c:v>
                </c:pt>
                <c:pt idx="1055">
                  <c:v>2015</c:v>
                </c:pt>
                <c:pt idx="1056">
                  <c:v>2015</c:v>
                </c:pt>
                <c:pt idx="1057">
                  <c:v>2016</c:v>
                </c:pt>
                <c:pt idx="1058">
                  <c:v>2016</c:v>
                </c:pt>
                <c:pt idx="1059">
                  <c:v>2016</c:v>
                </c:pt>
                <c:pt idx="1060">
                  <c:v>2016</c:v>
                </c:pt>
                <c:pt idx="1061">
                  <c:v>2016</c:v>
                </c:pt>
                <c:pt idx="1062">
                  <c:v>2016</c:v>
                </c:pt>
                <c:pt idx="1063">
                  <c:v>2016</c:v>
                </c:pt>
                <c:pt idx="1064">
                  <c:v>2016</c:v>
                </c:pt>
                <c:pt idx="1065">
                  <c:v>2016</c:v>
                </c:pt>
                <c:pt idx="1066">
                  <c:v>2016</c:v>
                </c:pt>
                <c:pt idx="1067">
                  <c:v>2016</c:v>
                </c:pt>
                <c:pt idx="1068">
                  <c:v>2016</c:v>
                </c:pt>
                <c:pt idx="1069">
                  <c:v>2017</c:v>
                </c:pt>
                <c:pt idx="1070">
                  <c:v>2017</c:v>
                </c:pt>
                <c:pt idx="1071">
                  <c:v>2017</c:v>
                </c:pt>
                <c:pt idx="1072">
                  <c:v>2017</c:v>
                </c:pt>
                <c:pt idx="1073">
                  <c:v>2017</c:v>
                </c:pt>
                <c:pt idx="1074">
                  <c:v>2017</c:v>
                </c:pt>
                <c:pt idx="1075">
                  <c:v>2017</c:v>
                </c:pt>
                <c:pt idx="1076">
                  <c:v>2017</c:v>
                </c:pt>
                <c:pt idx="1077">
                  <c:v>2017</c:v>
                </c:pt>
                <c:pt idx="1078">
                  <c:v>2017</c:v>
                </c:pt>
                <c:pt idx="1079">
                  <c:v>2017</c:v>
                </c:pt>
                <c:pt idx="1080">
                  <c:v>2017</c:v>
                </c:pt>
                <c:pt idx="1081">
                  <c:v>2018</c:v>
                </c:pt>
                <c:pt idx="1082">
                  <c:v>2018</c:v>
                </c:pt>
                <c:pt idx="1083">
                  <c:v>2018</c:v>
                </c:pt>
                <c:pt idx="1084">
                  <c:v>2018</c:v>
                </c:pt>
                <c:pt idx="1085">
                  <c:v>2018</c:v>
                </c:pt>
                <c:pt idx="1086">
                  <c:v>2018</c:v>
                </c:pt>
                <c:pt idx="1087">
                  <c:v>2018</c:v>
                </c:pt>
                <c:pt idx="1088">
                  <c:v>2018</c:v>
                </c:pt>
                <c:pt idx="1089">
                  <c:v>2018</c:v>
                </c:pt>
                <c:pt idx="1090">
                  <c:v>2018</c:v>
                </c:pt>
                <c:pt idx="1091">
                  <c:v>2018</c:v>
                </c:pt>
                <c:pt idx="1092">
                  <c:v>2018</c:v>
                </c:pt>
                <c:pt idx="1093">
                  <c:v>2019</c:v>
                </c:pt>
                <c:pt idx="1094">
                  <c:v>2019</c:v>
                </c:pt>
                <c:pt idx="1095">
                  <c:v>2019</c:v>
                </c:pt>
                <c:pt idx="1096">
                  <c:v>2019</c:v>
                </c:pt>
                <c:pt idx="1097">
                  <c:v>2019</c:v>
                </c:pt>
                <c:pt idx="1098">
                  <c:v>2019</c:v>
                </c:pt>
                <c:pt idx="1099">
                  <c:v>2019</c:v>
                </c:pt>
                <c:pt idx="1100">
                  <c:v>2019</c:v>
                </c:pt>
                <c:pt idx="1101">
                  <c:v>2019</c:v>
                </c:pt>
                <c:pt idx="1102">
                  <c:v>2019</c:v>
                </c:pt>
                <c:pt idx="1103">
                  <c:v>2019</c:v>
                </c:pt>
                <c:pt idx="1104">
                  <c:v>2019</c:v>
                </c:pt>
                <c:pt idx="1105">
                  <c:v>2020</c:v>
                </c:pt>
                <c:pt idx="1106">
                  <c:v>2020</c:v>
                </c:pt>
                <c:pt idx="1107">
                  <c:v>2020</c:v>
                </c:pt>
                <c:pt idx="1108">
                  <c:v>2020</c:v>
                </c:pt>
                <c:pt idx="1109">
                  <c:v>2020</c:v>
                </c:pt>
                <c:pt idx="1110">
                  <c:v>2020</c:v>
                </c:pt>
                <c:pt idx="1111">
                  <c:v>2020</c:v>
                </c:pt>
                <c:pt idx="1112">
                  <c:v>2020</c:v>
                </c:pt>
                <c:pt idx="1113">
                  <c:v>2020</c:v>
                </c:pt>
                <c:pt idx="1114">
                  <c:v>2020</c:v>
                </c:pt>
                <c:pt idx="1115">
                  <c:v>2020</c:v>
                </c:pt>
                <c:pt idx="1116">
                  <c:v>2020</c:v>
                </c:pt>
                <c:pt idx="1117">
                  <c:v>2021</c:v>
                </c:pt>
                <c:pt idx="1118">
                  <c:v>2021</c:v>
                </c:pt>
                <c:pt idx="1119">
                  <c:v>2021</c:v>
                </c:pt>
                <c:pt idx="1120">
                  <c:v>2021</c:v>
                </c:pt>
                <c:pt idx="1121">
                  <c:v>2021</c:v>
                </c:pt>
                <c:pt idx="1122">
                  <c:v>2021</c:v>
                </c:pt>
                <c:pt idx="1123">
                  <c:v>2021</c:v>
                </c:pt>
                <c:pt idx="1124">
                  <c:v>2021</c:v>
                </c:pt>
                <c:pt idx="1125">
                  <c:v>2021</c:v>
                </c:pt>
                <c:pt idx="1126">
                  <c:v>2021</c:v>
                </c:pt>
                <c:pt idx="1127">
                  <c:v>2021</c:v>
                </c:pt>
                <c:pt idx="1128">
                  <c:v>2021</c:v>
                </c:pt>
                <c:pt idx="1129">
                  <c:v>2022</c:v>
                </c:pt>
                <c:pt idx="1130">
                  <c:v>2022</c:v>
                </c:pt>
                <c:pt idx="1131">
                  <c:v>2022</c:v>
                </c:pt>
                <c:pt idx="1132">
                  <c:v>2022</c:v>
                </c:pt>
                <c:pt idx="1133">
                  <c:v>2022</c:v>
                </c:pt>
                <c:pt idx="1134">
                  <c:v>2022</c:v>
                </c:pt>
                <c:pt idx="1135">
                  <c:v>2022</c:v>
                </c:pt>
                <c:pt idx="1136">
                  <c:v>2022</c:v>
                </c:pt>
                <c:pt idx="1137">
                  <c:v>2022</c:v>
                </c:pt>
                <c:pt idx="1138">
                  <c:v>2022</c:v>
                </c:pt>
                <c:pt idx="1139">
                  <c:v>2022</c:v>
                </c:pt>
                <c:pt idx="1140">
                  <c:v>2022</c:v>
                </c:pt>
                <c:pt idx="1141">
                  <c:v>2023</c:v>
                </c:pt>
                <c:pt idx="1142">
                  <c:v>2023</c:v>
                </c:pt>
                <c:pt idx="1143">
                  <c:v>2023</c:v>
                </c:pt>
                <c:pt idx="1144">
                  <c:v>2023</c:v>
                </c:pt>
                <c:pt idx="1145">
                  <c:v>2023</c:v>
                </c:pt>
                <c:pt idx="1146">
                  <c:v>2023</c:v>
                </c:pt>
                <c:pt idx="1147">
                  <c:v>2023</c:v>
                </c:pt>
                <c:pt idx="1148">
                  <c:v>2023</c:v>
                </c:pt>
                <c:pt idx="1149">
                  <c:v>2023</c:v>
                </c:pt>
                <c:pt idx="1150">
                  <c:v>2023</c:v>
                </c:pt>
                <c:pt idx="1151">
                  <c:v>2023</c:v>
                </c:pt>
                <c:pt idx="1152">
                  <c:v>2023</c:v>
                </c:pt>
                <c:pt idx="1153">
                  <c:v>2024</c:v>
                </c:pt>
                <c:pt idx="1154">
                  <c:v>2024</c:v>
                </c:pt>
                <c:pt idx="1155">
                  <c:v>2024</c:v>
                </c:pt>
                <c:pt idx="1156">
                  <c:v>2024</c:v>
                </c:pt>
                <c:pt idx="1157">
                  <c:v>2024</c:v>
                </c:pt>
                <c:pt idx="1158">
                  <c:v>2024</c:v>
                </c:pt>
              </c:numCache>
            </c:numRef>
          </c:xVal>
          <c:yVal>
            <c:numRef>
              <c:f>spy_long_term!$O$2:$O$1160</c:f>
              <c:numCache>
                <c:formatCode>General</c:formatCode>
                <c:ptCount val="1159"/>
                <c:pt idx="0">
                  <c:v>320.07</c:v>
                </c:pt>
                <c:pt idx="1">
                  <c:v>318.44</c:v>
                </c:pt>
                <c:pt idx="2">
                  <c:v>316.48</c:v>
                </c:pt>
                <c:pt idx="3">
                  <c:v>353.52</c:v>
                </c:pt>
                <c:pt idx="4">
                  <c:v>362.14</c:v>
                </c:pt>
                <c:pt idx="5">
                  <c:v>364.6</c:v>
                </c:pt>
                <c:pt idx="6">
                  <c:v>350.95</c:v>
                </c:pt>
                <c:pt idx="7">
                  <c:v>356.27</c:v>
                </c:pt>
                <c:pt idx="8">
                  <c:v>382.67</c:v>
                </c:pt>
                <c:pt idx="9">
                  <c:v>383.14</c:v>
                </c:pt>
                <c:pt idx="10">
                  <c:v>395.23</c:v>
                </c:pt>
                <c:pt idx="11">
                  <c:v>442.62</c:v>
                </c:pt>
                <c:pt idx="12">
                  <c:v>446.48</c:v>
                </c:pt>
                <c:pt idx="13">
                  <c:v>471.97</c:v>
                </c:pt>
                <c:pt idx="14">
                  <c:v>469.22</c:v>
                </c:pt>
                <c:pt idx="15">
                  <c:v>470.88</c:v>
                </c:pt>
                <c:pt idx="16">
                  <c:v>481.26</c:v>
                </c:pt>
                <c:pt idx="17">
                  <c:v>457.96</c:v>
                </c:pt>
                <c:pt idx="18">
                  <c:v>502.59</c:v>
                </c:pt>
                <c:pt idx="19">
                  <c:v>523.41999999999996</c:v>
                </c:pt>
                <c:pt idx="20">
                  <c:v>574.71</c:v>
                </c:pt>
                <c:pt idx="21">
                  <c:v>546.62</c:v>
                </c:pt>
                <c:pt idx="22">
                  <c:v>437.69</c:v>
                </c:pt>
                <c:pt idx="23">
                  <c:v>379.15</c:v>
                </c:pt>
                <c:pt idx="24">
                  <c:v>391.03</c:v>
                </c:pt>
                <c:pt idx="25">
                  <c:v>417.88</c:v>
                </c:pt>
                <c:pt idx="26">
                  <c:v>429.38</c:v>
                </c:pt>
                <c:pt idx="27">
                  <c:v>448.05</c:v>
                </c:pt>
                <c:pt idx="28">
                  <c:v>459.26</c:v>
                </c:pt>
                <c:pt idx="29">
                  <c:v>454.36</c:v>
                </c:pt>
                <c:pt idx="30">
                  <c:v>381.87</c:v>
                </c:pt>
                <c:pt idx="31">
                  <c:v>400.61</c:v>
                </c:pt>
                <c:pt idx="32">
                  <c:v>406.09</c:v>
                </c:pt>
                <c:pt idx="33">
                  <c:v>351.13</c:v>
                </c:pt>
                <c:pt idx="34">
                  <c:v>321.91000000000003</c:v>
                </c:pt>
                <c:pt idx="35">
                  <c:v>316.8</c:v>
                </c:pt>
                <c:pt idx="36">
                  <c:v>298.75</c:v>
                </c:pt>
                <c:pt idx="37">
                  <c:v>317.29000000000002</c:v>
                </c:pt>
                <c:pt idx="38">
                  <c:v>358.08</c:v>
                </c:pt>
                <c:pt idx="39">
                  <c:v>335.45</c:v>
                </c:pt>
                <c:pt idx="40">
                  <c:v>305.26</c:v>
                </c:pt>
                <c:pt idx="41">
                  <c:v>266.82</c:v>
                </c:pt>
                <c:pt idx="42">
                  <c:v>307.94</c:v>
                </c:pt>
                <c:pt idx="43">
                  <c:v>285.10000000000002</c:v>
                </c:pt>
                <c:pt idx="44">
                  <c:v>287.8</c:v>
                </c:pt>
                <c:pt idx="45">
                  <c:v>202.97</c:v>
                </c:pt>
                <c:pt idx="46">
                  <c:v>221.58</c:v>
                </c:pt>
                <c:pt idx="47">
                  <c:v>202.64</c:v>
                </c:pt>
                <c:pt idx="48">
                  <c:v>174.39</c:v>
                </c:pt>
                <c:pt idx="49">
                  <c:v>173</c:v>
                </c:pt>
                <c:pt idx="50">
                  <c:v>184.34</c:v>
                </c:pt>
                <c:pt idx="51">
                  <c:v>163.71</c:v>
                </c:pt>
                <c:pt idx="52">
                  <c:v>131.51</c:v>
                </c:pt>
                <c:pt idx="53">
                  <c:v>102.3</c:v>
                </c:pt>
                <c:pt idx="54">
                  <c:v>102.13</c:v>
                </c:pt>
                <c:pt idx="55">
                  <c:v>140.63999999999999</c:v>
                </c:pt>
                <c:pt idx="56">
                  <c:v>194.87</c:v>
                </c:pt>
                <c:pt idx="57">
                  <c:v>189.06</c:v>
                </c:pt>
                <c:pt idx="58">
                  <c:v>164.08</c:v>
                </c:pt>
                <c:pt idx="59">
                  <c:v>155.59</c:v>
                </c:pt>
                <c:pt idx="60">
                  <c:v>164.91</c:v>
                </c:pt>
                <c:pt idx="61">
                  <c:v>168.68</c:v>
                </c:pt>
                <c:pt idx="62">
                  <c:v>139.74</c:v>
                </c:pt>
                <c:pt idx="63">
                  <c:v>145.58000000000001</c:v>
                </c:pt>
                <c:pt idx="64">
                  <c:v>207.04</c:v>
                </c:pt>
                <c:pt idx="65">
                  <c:v>239.89</c:v>
                </c:pt>
                <c:pt idx="66">
                  <c:v>269.36</c:v>
                </c:pt>
                <c:pt idx="67">
                  <c:v>238.15</c:v>
                </c:pt>
                <c:pt idx="68">
                  <c:v>263.43</c:v>
                </c:pt>
                <c:pt idx="69">
                  <c:v>233.5</c:v>
                </c:pt>
                <c:pt idx="70">
                  <c:v>212.84</c:v>
                </c:pt>
                <c:pt idx="71">
                  <c:v>234.69</c:v>
                </c:pt>
                <c:pt idx="72">
                  <c:v>239.92</c:v>
                </c:pt>
                <c:pt idx="73">
                  <c:v>265.33</c:v>
                </c:pt>
                <c:pt idx="74">
                  <c:v>253.67</c:v>
                </c:pt>
                <c:pt idx="75">
                  <c:v>253.43</c:v>
                </c:pt>
                <c:pt idx="76">
                  <c:v>246.59</c:v>
                </c:pt>
                <c:pt idx="77">
                  <c:v>226.56</c:v>
                </c:pt>
                <c:pt idx="78">
                  <c:v>229.54</c:v>
                </c:pt>
                <c:pt idx="79">
                  <c:v>203.1</c:v>
                </c:pt>
                <c:pt idx="80">
                  <c:v>214.1</c:v>
                </c:pt>
                <c:pt idx="81">
                  <c:v>209.8</c:v>
                </c:pt>
                <c:pt idx="82">
                  <c:v>204.62</c:v>
                </c:pt>
                <c:pt idx="83">
                  <c:v>221.58</c:v>
                </c:pt>
                <c:pt idx="84">
                  <c:v>222.29</c:v>
                </c:pt>
                <c:pt idx="85">
                  <c:v>209.8</c:v>
                </c:pt>
                <c:pt idx="86">
                  <c:v>200.03</c:v>
                </c:pt>
                <c:pt idx="87">
                  <c:v>193.85</c:v>
                </c:pt>
                <c:pt idx="88">
                  <c:v>210.85</c:v>
                </c:pt>
                <c:pt idx="89">
                  <c:v>217.67</c:v>
                </c:pt>
                <c:pt idx="90">
                  <c:v>234.13</c:v>
                </c:pt>
                <c:pt idx="91">
                  <c:v>253.59</c:v>
                </c:pt>
                <c:pt idx="92">
                  <c:v>259.08</c:v>
                </c:pt>
                <c:pt idx="93">
                  <c:v>265.26</c:v>
                </c:pt>
                <c:pt idx="94">
                  <c:v>285.17</c:v>
                </c:pt>
                <c:pt idx="95">
                  <c:v>294.24</c:v>
                </c:pt>
                <c:pt idx="96">
                  <c:v>305.14</c:v>
                </c:pt>
                <c:pt idx="97">
                  <c:v>325.14</c:v>
                </c:pt>
                <c:pt idx="98">
                  <c:v>330.59</c:v>
                </c:pt>
                <c:pt idx="99">
                  <c:v>341.47</c:v>
                </c:pt>
                <c:pt idx="100">
                  <c:v>315.14999999999998</c:v>
                </c:pt>
                <c:pt idx="101">
                  <c:v>329.57</c:v>
                </c:pt>
                <c:pt idx="102">
                  <c:v>337.18</c:v>
                </c:pt>
                <c:pt idx="103">
                  <c:v>357.53</c:v>
                </c:pt>
                <c:pt idx="104">
                  <c:v>358.11</c:v>
                </c:pt>
                <c:pt idx="105">
                  <c:v>358.56</c:v>
                </c:pt>
                <c:pt idx="106">
                  <c:v>385.44</c:v>
                </c:pt>
                <c:pt idx="107">
                  <c:v>387</c:v>
                </c:pt>
                <c:pt idx="108">
                  <c:v>384.76</c:v>
                </c:pt>
                <c:pt idx="109">
                  <c:v>396.49</c:v>
                </c:pt>
                <c:pt idx="110">
                  <c:v>402.27</c:v>
                </c:pt>
                <c:pt idx="111">
                  <c:v>395.69</c:v>
                </c:pt>
                <c:pt idx="112">
                  <c:v>360.24</c:v>
                </c:pt>
                <c:pt idx="113">
                  <c:v>354.05</c:v>
                </c:pt>
                <c:pt idx="114">
                  <c:v>335.32</c:v>
                </c:pt>
                <c:pt idx="115">
                  <c:v>367.18</c:v>
                </c:pt>
                <c:pt idx="116">
                  <c:v>346.85</c:v>
                </c:pt>
                <c:pt idx="117">
                  <c:v>295.51</c:v>
                </c:pt>
                <c:pt idx="118">
                  <c:v>265.44</c:v>
                </c:pt>
                <c:pt idx="119">
                  <c:v>240.24</c:v>
                </c:pt>
                <c:pt idx="120">
                  <c:v>229.72</c:v>
                </c:pt>
                <c:pt idx="121">
                  <c:v>236.05</c:v>
                </c:pt>
                <c:pt idx="122">
                  <c:v>252.17</c:v>
                </c:pt>
                <c:pt idx="123">
                  <c:v>189.01</c:v>
                </c:pt>
                <c:pt idx="124">
                  <c:v>214.19</c:v>
                </c:pt>
                <c:pt idx="125">
                  <c:v>206.14</c:v>
                </c:pt>
                <c:pt idx="126">
                  <c:v>257.06</c:v>
                </c:pt>
                <c:pt idx="127">
                  <c:v>275.74</c:v>
                </c:pt>
                <c:pt idx="128">
                  <c:v>268.18</c:v>
                </c:pt>
                <c:pt idx="129">
                  <c:v>272.18</c:v>
                </c:pt>
                <c:pt idx="130">
                  <c:v>294.95999999999998</c:v>
                </c:pt>
                <c:pt idx="131">
                  <c:v>285.10000000000002</c:v>
                </c:pt>
                <c:pt idx="132">
                  <c:v>295.85000000000002</c:v>
                </c:pt>
                <c:pt idx="133">
                  <c:v>275.47000000000003</c:v>
                </c:pt>
                <c:pt idx="134">
                  <c:v>286.47000000000003</c:v>
                </c:pt>
                <c:pt idx="135">
                  <c:v>247.68</c:v>
                </c:pt>
                <c:pt idx="136">
                  <c:v>248.11</c:v>
                </c:pt>
                <c:pt idx="137">
                  <c:v>263.56</c:v>
                </c:pt>
                <c:pt idx="138">
                  <c:v>246.75</c:v>
                </c:pt>
                <c:pt idx="139">
                  <c:v>273.56</c:v>
                </c:pt>
                <c:pt idx="140">
                  <c:v>254.02</c:v>
                </c:pt>
                <c:pt idx="141">
                  <c:v>289.52999999999997</c:v>
                </c:pt>
                <c:pt idx="142">
                  <c:v>287.33999999999997</c:v>
                </c:pt>
                <c:pt idx="143">
                  <c:v>273.23</c:v>
                </c:pt>
                <c:pt idx="144">
                  <c:v>279.73</c:v>
                </c:pt>
                <c:pt idx="145">
                  <c:v>271.81</c:v>
                </c:pt>
                <c:pt idx="146">
                  <c:v>271.66000000000003</c:v>
                </c:pt>
                <c:pt idx="147">
                  <c:v>274.35000000000002</c:v>
                </c:pt>
                <c:pt idx="148">
                  <c:v>273.01</c:v>
                </c:pt>
                <c:pt idx="149">
                  <c:v>207.61</c:v>
                </c:pt>
                <c:pt idx="150">
                  <c:v>221.93</c:v>
                </c:pt>
                <c:pt idx="151">
                  <c:v>230.45</c:v>
                </c:pt>
                <c:pt idx="152">
                  <c:v>236.5</c:v>
                </c:pt>
                <c:pt idx="153">
                  <c:v>238.74</c:v>
                </c:pt>
                <c:pt idx="154">
                  <c:v>248.15</c:v>
                </c:pt>
                <c:pt idx="155">
                  <c:v>237.62</c:v>
                </c:pt>
                <c:pt idx="156">
                  <c:v>235.27</c:v>
                </c:pt>
                <c:pt idx="157">
                  <c:v>223.93</c:v>
                </c:pt>
                <c:pt idx="158">
                  <c:v>220.59</c:v>
                </c:pt>
                <c:pt idx="159">
                  <c:v>219.93</c:v>
                </c:pt>
                <c:pt idx="160">
                  <c:v>204.13</c:v>
                </c:pt>
                <c:pt idx="161">
                  <c:v>203.59</c:v>
                </c:pt>
                <c:pt idx="162">
                  <c:v>210.1</c:v>
                </c:pt>
                <c:pt idx="163">
                  <c:v>221.62</c:v>
                </c:pt>
                <c:pt idx="164">
                  <c:v>216.74</c:v>
                </c:pt>
                <c:pt idx="165">
                  <c:v>211.8</c:v>
                </c:pt>
                <c:pt idx="166">
                  <c:v>194.68</c:v>
                </c:pt>
                <c:pt idx="167">
                  <c:v>185.28</c:v>
                </c:pt>
                <c:pt idx="168">
                  <c:v>175.79</c:v>
                </c:pt>
                <c:pt idx="169">
                  <c:v>175.94</c:v>
                </c:pt>
                <c:pt idx="170">
                  <c:v>170.47</c:v>
                </c:pt>
                <c:pt idx="171">
                  <c:v>156.97</c:v>
                </c:pt>
                <c:pt idx="172">
                  <c:v>149.18</c:v>
                </c:pt>
                <c:pt idx="173">
                  <c:v>156.77000000000001</c:v>
                </c:pt>
                <c:pt idx="174">
                  <c:v>159.66</c:v>
                </c:pt>
                <c:pt idx="175">
                  <c:v>163.66</c:v>
                </c:pt>
                <c:pt idx="176">
                  <c:v>163.81</c:v>
                </c:pt>
                <c:pt idx="177">
                  <c:v>168.18</c:v>
                </c:pt>
                <c:pt idx="178">
                  <c:v>176.86</c:v>
                </c:pt>
                <c:pt idx="179">
                  <c:v>173.39</c:v>
                </c:pt>
                <c:pt idx="180">
                  <c:v>181.26</c:v>
                </c:pt>
                <c:pt idx="181">
                  <c:v>194.25</c:v>
                </c:pt>
                <c:pt idx="182">
                  <c:v>204.08</c:v>
                </c:pt>
                <c:pt idx="183">
                  <c:v>211.1</c:v>
                </c:pt>
                <c:pt idx="184">
                  <c:v>208.85</c:v>
                </c:pt>
                <c:pt idx="185">
                  <c:v>216.97</c:v>
                </c:pt>
                <c:pt idx="186">
                  <c:v>221.27</c:v>
                </c:pt>
                <c:pt idx="187">
                  <c:v>210.47</c:v>
                </c:pt>
                <c:pt idx="188">
                  <c:v>213.86</c:v>
                </c:pt>
                <c:pt idx="189">
                  <c:v>217.68</c:v>
                </c:pt>
                <c:pt idx="190">
                  <c:v>214.8</c:v>
                </c:pt>
                <c:pt idx="191">
                  <c:v>198.58</c:v>
                </c:pt>
                <c:pt idx="192">
                  <c:v>210.29</c:v>
                </c:pt>
                <c:pt idx="193">
                  <c:v>213.54</c:v>
                </c:pt>
                <c:pt idx="194">
                  <c:v>213</c:v>
                </c:pt>
                <c:pt idx="195">
                  <c:v>216.6</c:v>
                </c:pt>
                <c:pt idx="196">
                  <c:v>212.67</c:v>
                </c:pt>
                <c:pt idx="197">
                  <c:v>221.27</c:v>
                </c:pt>
                <c:pt idx="198">
                  <c:v>231.24</c:v>
                </c:pt>
                <c:pt idx="199">
                  <c:v>225.16</c:v>
                </c:pt>
                <c:pt idx="200">
                  <c:v>227.11</c:v>
                </c:pt>
                <c:pt idx="201">
                  <c:v>226.4</c:v>
                </c:pt>
                <c:pt idx="202">
                  <c:v>226.4</c:v>
                </c:pt>
                <c:pt idx="203">
                  <c:v>227.28</c:v>
                </c:pt>
                <c:pt idx="204">
                  <c:v>233.93</c:v>
                </c:pt>
                <c:pt idx="205">
                  <c:v>237.27</c:v>
                </c:pt>
                <c:pt idx="206">
                  <c:v>251.89</c:v>
                </c:pt>
                <c:pt idx="207">
                  <c:v>240.27</c:v>
                </c:pt>
                <c:pt idx="208">
                  <c:v>261.41000000000003</c:v>
                </c:pt>
                <c:pt idx="209">
                  <c:v>262.93</c:v>
                </c:pt>
                <c:pt idx="210">
                  <c:v>259.14999999999998</c:v>
                </c:pt>
                <c:pt idx="211">
                  <c:v>253.96</c:v>
                </c:pt>
                <c:pt idx="212">
                  <c:v>268.68</c:v>
                </c:pt>
                <c:pt idx="213">
                  <c:v>279.94</c:v>
                </c:pt>
                <c:pt idx="214">
                  <c:v>288.43</c:v>
                </c:pt>
                <c:pt idx="215">
                  <c:v>297.77999999999997</c:v>
                </c:pt>
                <c:pt idx="216">
                  <c:v>299.08</c:v>
                </c:pt>
                <c:pt idx="217">
                  <c:v>319.92</c:v>
                </c:pt>
                <c:pt idx="218">
                  <c:v>299.33999999999997</c:v>
                </c:pt>
                <c:pt idx="219">
                  <c:v>309.77999999999997</c:v>
                </c:pt>
                <c:pt idx="220">
                  <c:v>319.69</c:v>
                </c:pt>
                <c:pt idx="221">
                  <c:v>325.08</c:v>
                </c:pt>
                <c:pt idx="222">
                  <c:v>309.02</c:v>
                </c:pt>
                <c:pt idx="223">
                  <c:v>284.41000000000003</c:v>
                </c:pt>
                <c:pt idx="224">
                  <c:v>258.44</c:v>
                </c:pt>
                <c:pt idx="225">
                  <c:v>229.94</c:v>
                </c:pt>
                <c:pt idx="226">
                  <c:v>223.7</c:v>
                </c:pt>
                <c:pt idx="227">
                  <c:v>215.96</c:v>
                </c:pt>
                <c:pt idx="228">
                  <c:v>223.14</c:v>
                </c:pt>
                <c:pt idx="229">
                  <c:v>228.39</c:v>
                </c:pt>
                <c:pt idx="230">
                  <c:v>225.03</c:v>
                </c:pt>
                <c:pt idx="231">
                  <c:v>217.19</c:v>
                </c:pt>
                <c:pt idx="232">
                  <c:v>208.74</c:v>
                </c:pt>
                <c:pt idx="233">
                  <c:v>206.88</c:v>
                </c:pt>
                <c:pt idx="234">
                  <c:v>216.77</c:v>
                </c:pt>
                <c:pt idx="235">
                  <c:v>222.59</c:v>
                </c:pt>
                <c:pt idx="236">
                  <c:v>213.48</c:v>
                </c:pt>
                <c:pt idx="237">
                  <c:v>205.99</c:v>
                </c:pt>
                <c:pt idx="238">
                  <c:v>210.36</c:v>
                </c:pt>
                <c:pt idx="239">
                  <c:v>203.47</c:v>
                </c:pt>
                <c:pt idx="240">
                  <c:v>205</c:v>
                </c:pt>
                <c:pt idx="241">
                  <c:v>194.35</c:v>
                </c:pt>
                <c:pt idx="242">
                  <c:v>186.79</c:v>
                </c:pt>
                <c:pt idx="243">
                  <c:v>202.06</c:v>
                </c:pt>
                <c:pt idx="244">
                  <c:v>203.93</c:v>
                </c:pt>
                <c:pt idx="245">
                  <c:v>218.96</c:v>
                </c:pt>
                <c:pt idx="246">
                  <c:v>217.79</c:v>
                </c:pt>
                <c:pt idx="247">
                  <c:v>203.67</c:v>
                </c:pt>
                <c:pt idx="248">
                  <c:v>204.38</c:v>
                </c:pt>
                <c:pt idx="249">
                  <c:v>198.24</c:v>
                </c:pt>
                <c:pt idx="250">
                  <c:v>212.54</c:v>
                </c:pt>
                <c:pt idx="251">
                  <c:v>191.12</c:v>
                </c:pt>
                <c:pt idx="252">
                  <c:v>197.75</c:v>
                </c:pt>
                <c:pt idx="253">
                  <c:v>198.85</c:v>
                </c:pt>
                <c:pt idx="254">
                  <c:v>192.6</c:v>
                </c:pt>
                <c:pt idx="255">
                  <c:v>198.4</c:v>
                </c:pt>
                <c:pt idx="256">
                  <c:v>193.37</c:v>
                </c:pt>
                <c:pt idx="257">
                  <c:v>186.94</c:v>
                </c:pt>
                <c:pt idx="258">
                  <c:v>185.77</c:v>
                </c:pt>
                <c:pt idx="259">
                  <c:v>198.98</c:v>
                </c:pt>
                <c:pt idx="260">
                  <c:v>200.51</c:v>
                </c:pt>
                <c:pt idx="261">
                  <c:v>204.39</c:v>
                </c:pt>
                <c:pt idx="262">
                  <c:v>212.21</c:v>
                </c:pt>
                <c:pt idx="263">
                  <c:v>211.57</c:v>
                </c:pt>
                <c:pt idx="264">
                  <c:v>222.67</c:v>
                </c:pt>
                <c:pt idx="265">
                  <c:v>227.48</c:v>
                </c:pt>
                <c:pt idx="266">
                  <c:v>229.75</c:v>
                </c:pt>
                <c:pt idx="267">
                  <c:v>229.71</c:v>
                </c:pt>
                <c:pt idx="268">
                  <c:v>240.08</c:v>
                </c:pt>
                <c:pt idx="269">
                  <c:v>248.46</c:v>
                </c:pt>
                <c:pt idx="270">
                  <c:v>233.05</c:v>
                </c:pt>
                <c:pt idx="271">
                  <c:v>232.1</c:v>
                </c:pt>
                <c:pt idx="272">
                  <c:v>237.67</c:v>
                </c:pt>
                <c:pt idx="273">
                  <c:v>249.93</c:v>
                </c:pt>
                <c:pt idx="274">
                  <c:v>248.93</c:v>
                </c:pt>
                <c:pt idx="275">
                  <c:v>247.66</c:v>
                </c:pt>
                <c:pt idx="276">
                  <c:v>255.98</c:v>
                </c:pt>
                <c:pt idx="277">
                  <c:v>267.37</c:v>
                </c:pt>
                <c:pt idx="278">
                  <c:v>265.95999999999998</c:v>
                </c:pt>
                <c:pt idx="279">
                  <c:v>260.07</c:v>
                </c:pt>
                <c:pt idx="280">
                  <c:v>272.58999999999997</c:v>
                </c:pt>
                <c:pt idx="281">
                  <c:v>260.52</c:v>
                </c:pt>
                <c:pt idx="282">
                  <c:v>253.74</c:v>
                </c:pt>
                <c:pt idx="283">
                  <c:v>271.17</c:v>
                </c:pt>
                <c:pt idx="284">
                  <c:v>281.83</c:v>
                </c:pt>
                <c:pt idx="285">
                  <c:v>279.42</c:v>
                </c:pt>
                <c:pt idx="286">
                  <c:v>274.52</c:v>
                </c:pt>
                <c:pt idx="287">
                  <c:v>271.75</c:v>
                </c:pt>
                <c:pt idx="288">
                  <c:v>281.25</c:v>
                </c:pt>
                <c:pt idx="289">
                  <c:v>285.62</c:v>
                </c:pt>
                <c:pt idx="290">
                  <c:v>277.31</c:v>
                </c:pt>
                <c:pt idx="291">
                  <c:v>290.54000000000002</c:v>
                </c:pt>
                <c:pt idx="292">
                  <c:v>276.97000000000003</c:v>
                </c:pt>
                <c:pt idx="293">
                  <c:v>283.39</c:v>
                </c:pt>
                <c:pt idx="294">
                  <c:v>295.33</c:v>
                </c:pt>
                <c:pt idx="295">
                  <c:v>298.27</c:v>
                </c:pt>
                <c:pt idx="296">
                  <c:v>293.93</c:v>
                </c:pt>
                <c:pt idx="297">
                  <c:v>288.17</c:v>
                </c:pt>
                <c:pt idx="298">
                  <c:v>287.94</c:v>
                </c:pt>
                <c:pt idx="299">
                  <c:v>301.33</c:v>
                </c:pt>
                <c:pt idx="300">
                  <c:v>312.01</c:v>
                </c:pt>
                <c:pt idx="301">
                  <c:v>310.97000000000003</c:v>
                </c:pt>
                <c:pt idx="302">
                  <c:v>306.45</c:v>
                </c:pt>
                <c:pt idx="303">
                  <c:v>298.12</c:v>
                </c:pt>
                <c:pt idx="304">
                  <c:v>290.22000000000003</c:v>
                </c:pt>
                <c:pt idx="305">
                  <c:v>288.17</c:v>
                </c:pt>
                <c:pt idx="306">
                  <c:v>282.44</c:v>
                </c:pt>
                <c:pt idx="307">
                  <c:v>289.58</c:v>
                </c:pt>
                <c:pt idx="308">
                  <c:v>271.82</c:v>
                </c:pt>
                <c:pt idx="309">
                  <c:v>272.17</c:v>
                </c:pt>
                <c:pt idx="310">
                  <c:v>284.98</c:v>
                </c:pt>
                <c:pt idx="311">
                  <c:v>288.60000000000002</c:v>
                </c:pt>
                <c:pt idx="312">
                  <c:v>289.19</c:v>
                </c:pt>
                <c:pt idx="313">
                  <c:v>303.99</c:v>
                </c:pt>
                <c:pt idx="314">
                  <c:v>304.8</c:v>
                </c:pt>
                <c:pt idx="315">
                  <c:v>314.01</c:v>
                </c:pt>
                <c:pt idx="316">
                  <c:v>330.64</c:v>
                </c:pt>
                <c:pt idx="317">
                  <c:v>340.24</c:v>
                </c:pt>
                <c:pt idx="318">
                  <c:v>340.47</c:v>
                </c:pt>
                <c:pt idx="319">
                  <c:v>359.94</c:v>
                </c:pt>
                <c:pt idx="320">
                  <c:v>347.7</c:v>
                </c:pt>
                <c:pt idx="321">
                  <c:v>378.03</c:v>
                </c:pt>
                <c:pt idx="322">
                  <c:v>370.66</c:v>
                </c:pt>
                <c:pt idx="323">
                  <c:v>400.61</c:v>
                </c:pt>
                <c:pt idx="324">
                  <c:v>422.51</c:v>
                </c:pt>
                <c:pt idx="325">
                  <c:v>430.15</c:v>
                </c:pt>
                <c:pt idx="326">
                  <c:v>431.67</c:v>
                </c:pt>
                <c:pt idx="327">
                  <c:v>429.56</c:v>
                </c:pt>
                <c:pt idx="328">
                  <c:v>445.76</c:v>
                </c:pt>
                <c:pt idx="329">
                  <c:v>445.18</c:v>
                </c:pt>
                <c:pt idx="330">
                  <c:v>481.82</c:v>
                </c:pt>
                <c:pt idx="331">
                  <c:v>509.18</c:v>
                </c:pt>
                <c:pt idx="332">
                  <c:v>505.21</c:v>
                </c:pt>
                <c:pt idx="333">
                  <c:v>509.02</c:v>
                </c:pt>
                <c:pt idx="334">
                  <c:v>493.52</c:v>
                </c:pt>
                <c:pt idx="335">
                  <c:v>530.46</c:v>
                </c:pt>
                <c:pt idx="336">
                  <c:v>532.12</c:v>
                </c:pt>
                <c:pt idx="337">
                  <c:v>512.69000000000005</c:v>
                </c:pt>
                <c:pt idx="338">
                  <c:v>530.48</c:v>
                </c:pt>
                <c:pt idx="339">
                  <c:v>567.22</c:v>
                </c:pt>
                <c:pt idx="340">
                  <c:v>563.91999999999996</c:v>
                </c:pt>
                <c:pt idx="341">
                  <c:v>524.91</c:v>
                </c:pt>
                <c:pt idx="342">
                  <c:v>541.47</c:v>
                </c:pt>
                <c:pt idx="343">
                  <c:v>565.16999999999996</c:v>
                </c:pt>
                <c:pt idx="344">
                  <c:v>545.65</c:v>
                </c:pt>
                <c:pt idx="345">
                  <c:v>518.94000000000005</c:v>
                </c:pt>
                <c:pt idx="346">
                  <c:v>519.70000000000005</c:v>
                </c:pt>
                <c:pt idx="347">
                  <c:v>514</c:v>
                </c:pt>
                <c:pt idx="348">
                  <c:v>530.16999999999996</c:v>
                </c:pt>
                <c:pt idx="349">
                  <c:v>508.02</c:v>
                </c:pt>
                <c:pt idx="350">
                  <c:v>489.66</c:v>
                </c:pt>
                <c:pt idx="351">
                  <c:v>497.52</c:v>
                </c:pt>
                <c:pt idx="352">
                  <c:v>514.03</c:v>
                </c:pt>
                <c:pt idx="353">
                  <c:v>531.12</c:v>
                </c:pt>
                <c:pt idx="354">
                  <c:v>528.54999999999995</c:v>
                </c:pt>
                <c:pt idx="355">
                  <c:v>530.79</c:v>
                </c:pt>
                <c:pt idx="356">
                  <c:v>500.99</c:v>
                </c:pt>
                <c:pt idx="357">
                  <c:v>469.97</c:v>
                </c:pt>
                <c:pt idx="358">
                  <c:v>454.9</c:v>
                </c:pt>
                <c:pt idx="359">
                  <c:v>460.59</c:v>
                </c:pt>
                <c:pt idx="360">
                  <c:v>441.49</c:v>
                </c:pt>
                <c:pt idx="361">
                  <c:v>457.16</c:v>
                </c:pt>
                <c:pt idx="362">
                  <c:v>447.73</c:v>
                </c:pt>
                <c:pt idx="363">
                  <c:v>458.34</c:v>
                </c:pt>
                <c:pt idx="364">
                  <c:v>471.28</c:v>
                </c:pt>
                <c:pt idx="365">
                  <c:v>478.33</c:v>
                </c:pt>
                <c:pt idx="366">
                  <c:v>490.81</c:v>
                </c:pt>
                <c:pt idx="367">
                  <c:v>510.22</c:v>
                </c:pt>
                <c:pt idx="368">
                  <c:v>518.04</c:v>
                </c:pt>
                <c:pt idx="369">
                  <c:v>543.1</c:v>
                </c:pt>
                <c:pt idx="370">
                  <c:v>556.88</c:v>
                </c:pt>
                <c:pt idx="371">
                  <c:v>567.41</c:v>
                </c:pt>
                <c:pt idx="372">
                  <c:v>598.97</c:v>
                </c:pt>
                <c:pt idx="373">
                  <c:v>599.53</c:v>
                </c:pt>
                <c:pt idx="374">
                  <c:v>601.14</c:v>
                </c:pt>
                <c:pt idx="375">
                  <c:v>601.47</c:v>
                </c:pt>
                <c:pt idx="376">
                  <c:v>622.66</c:v>
                </c:pt>
                <c:pt idx="377">
                  <c:v>634.45000000000005</c:v>
                </c:pt>
                <c:pt idx="378">
                  <c:v>630.01</c:v>
                </c:pt>
                <c:pt idx="379">
                  <c:v>649.76</c:v>
                </c:pt>
                <c:pt idx="380">
                  <c:v>639.98</c:v>
                </c:pt>
                <c:pt idx="381">
                  <c:v>608.66999999999996</c:v>
                </c:pt>
                <c:pt idx="382">
                  <c:v>613.45000000000005</c:v>
                </c:pt>
                <c:pt idx="383">
                  <c:v>621.55999999999995</c:v>
                </c:pt>
                <c:pt idx="384">
                  <c:v>638.73</c:v>
                </c:pt>
                <c:pt idx="385">
                  <c:v>595.08000000000004</c:v>
                </c:pt>
                <c:pt idx="386">
                  <c:v>598.52</c:v>
                </c:pt>
                <c:pt idx="387">
                  <c:v>590.20000000000005</c:v>
                </c:pt>
                <c:pt idx="388">
                  <c:v>577.9</c:v>
                </c:pt>
                <c:pt idx="389">
                  <c:v>593.41999999999996</c:v>
                </c:pt>
                <c:pt idx="390">
                  <c:v>602.95000000000005</c:v>
                </c:pt>
                <c:pt idx="391">
                  <c:v>588.02</c:v>
                </c:pt>
                <c:pt idx="392">
                  <c:v>603.38</c:v>
                </c:pt>
                <c:pt idx="393">
                  <c:v>566.94000000000005</c:v>
                </c:pt>
                <c:pt idx="394">
                  <c:v>561.77</c:v>
                </c:pt>
                <c:pt idx="395">
                  <c:v>584.39</c:v>
                </c:pt>
                <c:pt idx="396">
                  <c:v>611.42999999999995</c:v>
                </c:pt>
                <c:pt idx="397">
                  <c:v>650.04999999999995</c:v>
                </c:pt>
                <c:pt idx="398">
                  <c:v>667.52</c:v>
                </c:pt>
                <c:pt idx="399">
                  <c:v>684.56</c:v>
                </c:pt>
                <c:pt idx="400">
                  <c:v>687.19</c:v>
                </c:pt>
                <c:pt idx="401">
                  <c:v>700.34</c:v>
                </c:pt>
                <c:pt idx="402">
                  <c:v>680.14</c:v>
                </c:pt>
                <c:pt idx="403">
                  <c:v>697.78</c:v>
                </c:pt>
                <c:pt idx="404">
                  <c:v>713.85</c:v>
                </c:pt>
                <c:pt idx="405">
                  <c:v>697.46</c:v>
                </c:pt>
                <c:pt idx="406">
                  <c:v>717.22</c:v>
                </c:pt>
                <c:pt idx="407">
                  <c:v>745.44</c:v>
                </c:pt>
                <c:pt idx="408">
                  <c:v>747.84</c:v>
                </c:pt>
                <c:pt idx="409">
                  <c:v>719.52</c:v>
                </c:pt>
                <c:pt idx="410">
                  <c:v>728.77</c:v>
                </c:pt>
                <c:pt idx="411">
                  <c:v>724.5</c:v>
                </c:pt>
                <c:pt idx="412">
                  <c:v>677.32</c:v>
                </c:pt>
                <c:pt idx="413">
                  <c:v>619.08000000000004</c:v>
                </c:pt>
                <c:pt idx="414">
                  <c:v>568.41</c:v>
                </c:pt>
                <c:pt idx="415">
                  <c:v>602.55999999999995</c:v>
                </c:pt>
                <c:pt idx="416">
                  <c:v>611.77</c:v>
                </c:pt>
                <c:pt idx="417">
                  <c:v>580.37</c:v>
                </c:pt>
                <c:pt idx="418">
                  <c:v>582.95000000000005</c:v>
                </c:pt>
                <c:pt idx="419">
                  <c:v>642.15</c:v>
                </c:pt>
                <c:pt idx="420">
                  <c:v>650.80999999999995</c:v>
                </c:pt>
                <c:pt idx="421">
                  <c:v>682.79</c:v>
                </c:pt>
                <c:pt idx="422">
                  <c:v>663.09</c:v>
                </c:pt>
                <c:pt idx="423">
                  <c:v>684.34</c:v>
                </c:pt>
                <c:pt idx="424">
                  <c:v>717.54</c:v>
                </c:pt>
                <c:pt idx="425">
                  <c:v>727.82</c:v>
                </c:pt>
                <c:pt idx="426">
                  <c:v>710.83</c:v>
                </c:pt>
                <c:pt idx="427">
                  <c:v>706.02</c:v>
                </c:pt>
                <c:pt idx="428">
                  <c:v>740.44</c:v>
                </c:pt>
                <c:pt idx="429">
                  <c:v>732.27</c:v>
                </c:pt>
                <c:pt idx="430">
                  <c:v>753.42</c:v>
                </c:pt>
                <c:pt idx="431">
                  <c:v>745.48</c:v>
                </c:pt>
                <c:pt idx="432">
                  <c:v>761.23</c:v>
                </c:pt>
                <c:pt idx="433">
                  <c:v>781.72</c:v>
                </c:pt>
                <c:pt idx="434">
                  <c:v>789.44</c:v>
                </c:pt>
                <c:pt idx="435">
                  <c:v>801.41</c:v>
                </c:pt>
                <c:pt idx="436">
                  <c:v>806.28</c:v>
                </c:pt>
                <c:pt idx="437">
                  <c:v>815.51</c:v>
                </c:pt>
                <c:pt idx="438">
                  <c:v>826.21</c:v>
                </c:pt>
                <c:pt idx="439">
                  <c:v>838.62</c:v>
                </c:pt>
                <c:pt idx="440">
                  <c:v>827.63</c:v>
                </c:pt>
                <c:pt idx="441">
                  <c:v>848.7</c:v>
                </c:pt>
                <c:pt idx="442">
                  <c:v>855.56</c:v>
                </c:pt>
                <c:pt idx="443">
                  <c:v>848.42</c:v>
                </c:pt>
                <c:pt idx="444">
                  <c:v>851.74</c:v>
                </c:pt>
                <c:pt idx="445">
                  <c:v>879.98</c:v>
                </c:pt>
                <c:pt idx="446">
                  <c:v>878.67</c:v>
                </c:pt>
                <c:pt idx="447">
                  <c:v>863.15</c:v>
                </c:pt>
                <c:pt idx="448">
                  <c:v>889.85</c:v>
                </c:pt>
                <c:pt idx="449">
                  <c:v>882.96</c:v>
                </c:pt>
                <c:pt idx="450">
                  <c:v>834.64</c:v>
                </c:pt>
                <c:pt idx="451">
                  <c:v>845.85</c:v>
                </c:pt>
                <c:pt idx="452">
                  <c:v>864.9</c:v>
                </c:pt>
                <c:pt idx="453">
                  <c:v>892.58</c:v>
                </c:pt>
                <c:pt idx="454">
                  <c:v>914.13</c:v>
                </c:pt>
                <c:pt idx="455">
                  <c:v>906.11</c:v>
                </c:pt>
                <c:pt idx="456">
                  <c:v>911.36</c:v>
                </c:pt>
                <c:pt idx="457">
                  <c:v>915.8</c:v>
                </c:pt>
                <c:pt idx="458">
                  <c:v>893.77</c:v>
                </c:pt>
                <c:pt idx="459">
                  <c:v>871.6</c:v>
                </c:pt>
                <c:pt idx="460">
                  <c:v>883.92</c:v>
                </c:pt>
                <c:pt idx="461">
                  <c:v>836.06</c:v>
                </c:pt>
                <c:pt idx="462">
                  <c:v>820.03</c:v>
                </c:pt>
                <c:pt idx="463">
                  <c:v>806.57</c:v>
                </c:pt>
                <c:pt idx="464">
                  <c:v>739.31</c:v>
                </c:pt>
                <c:pt idx="465">
                  <c:v>734.13</c:v>
                </c:pt>
                <c:pt idx="466">
                  <c:v>764.31</c:v>
                </c:pt>
                <c:pt idx="467">
                  <c:v>766.69</c:v>
                </c:pt>
                <c:pt idx="468">
                  <c:v>765.54</c:v>
                </c:pt>
                <c:pt idx="469">
                  <c:v>825.39</c:v>
                </c:pt>
                <c:pt idx="470">
                  <c:v>827.01</c:v>
                </c:pt>
                <c:pt idx="471">
                  <c:v>856.99</c:v>
                </c:pt>
                <c:pt idx="472">
                  <c:v>890.56</c:v>
                </c:pt>
                <c:pt idx="473">
                  <c:v>841.27</c:v>
                </c:pt>
                <c:pt idx="474">
                  <c:v>853.47</c:v>
                </c:pt>
                <c:pt idx="475">
                  <c:v>889.51</c:v>
                </c:pt>
                <c:pt idx="476">
                  <c:v>876.47</c:v>
                </c:pt>
                <c:pt idx="477">
                  <c:v>902.5</c:v>
                </c:pt>
                <c:pt idx="478">
                  <c:v>868.06</c:v>
                </c:pt>
                <c:pt idx="479">
                  <c:v>872.04</c:v>
                </c:pt>
                <c:pt idx="480">
                  <c:v>892.25</c:v>
                </c:pt>
                <c:pt idx="481">
                  <c:v>848.15</c:v>
                </c:pt>
                <c:pt idx="482">
                  <c:v>819.25</c:v>
                </c:pt>
                <c:pt idx="483">
                  <c:v>824.52</c:v>
                </c:pt>
                <c:pt idx="484">
                  <c:v>888.35</c:v>
                </c:pt>
                <c:pt idx="485">
                  <c:v>896.8</c:v>
                </c:pt>
                <c:pt idx="486">
                  <c:v>899.8</c:v>
                </c:pt>
                <c:pt idx="487">
                  <c:v>878.1</c:v>
                </c:pt>
                <c:pt idx="488">
                  <c:v>885.69</c:v>
                </c:pt>
                <c:pt idx="489">
                  <c:v>917.15</c:v>
                </c:pt>
                <c:pt idx="490">
                  <c:v>918.49</c:v>
                </c:pt>
                <c:pt idx="491">
                  <c:v>959.83</c:v>
                </c:pt>
                <c:pt idx="492">
                  <c:v>917.29</c:v>
                </c:pt>
                <c:pt idx="493">
                  <c:v>907.31</c:v>
                </c:pt>
                <c:pt idx="494">
                  <c:v>859.42</c:v>
                </c:pt>
                <c:pt idx="495">
                  <c:v>881.72</c:v>
                </c:pt>
                <c:pt idx="496">
                  <c:v>895.67</c:v>
                </c:pt>
                <c:pt idx="497">
                  <c:v>891.2</c:v>
                </c:pt>
                <c:pt idx="498">
                  <c:v>837.08</c:v>
                </c:pt>
                <c:pt idx="499">
                  <c:v>782.39</c:v>
                </c:pt>
                <c:pt idx="500">
                  <c:v>809.35</c:v>
                </c:pt>
                <c:pt idx="501">
                  <c:v>786.96</c:v>
                </c:pt>
                <c:pt idx="502">
                  <c:v>816.39</c:v>
                </c:pt>
                <c:pt idx="503">
                  <c:v>784.35</c:v>
                </c:pt>
                <c:pt idx="504">
                  <c:v>765.66</c:v>
                </c:pt>
                <c:pt idx="505">
                  <c:v>705.24</c:v>
                </c:pt>
                <c:pt idx="506">
                  <c:v>738.46</c:v>
                </c:pt>
                <c:pt idx="507">
                  <c:v>735.68</c:v>
                </c:pt>
                <c:pt idx="508">
                  <c:v>663.9</c:v>
                </c:pt>
                <c:pt idx="509">
                  <c:v>621.82000000000005</c:v>
                </c:pt>
                <c:pt idx="510">
                  <c:v>587.65</c:v>
                </c:pt>
                <c:pt idx="511">
                  <c:v>627.52</c:v>
                </c:pt>
                <c:pt idx="512">
                  <c:v>655.42</c:v>
                </c:pt>
                <c:pt idx="513">
                  <c:v>674.32</c:v>
                </c:pt>
                <c:pt idx="514">
                  <c:v>662.5</c:v>
                </c:pt>
                <c:pt idx="515">
                  <c:v>690.45</c:v>
                </c:pt>
                <c:pt idx="516">
                  <c:v>725.96</c:v>
                </c:pt>
                <c:pt idx="517">
                  <c:v>755.34</c:v>
                </c:pt>
                <c:pt idx="518">
                  <c:v>760.26</c:v>
                </c:pt>
                <c:pt idx="519">
                  <c:v>786.33</c:v>
                </c:pt>
                <c:pt idx="520">
                  <c:v>812.79</c:v>
                </c:pt>
                <c:pt idx="521">
                  <c:v>775.12</c:v>
                </c:pt>
                <c:pt idx="522">
                  <c:v>762.26</c:v>
                </c:pt>
                <c:pt idx="523">
                  <c:v>736.35</c:v>
                </c:pt>
                <c:pt idx="524">
                  <c:v>761.05</c:v>
                </c:pt>
                <c:pt idx="525">
                  <c:v>755.74</c:v>
                </c:pt>
                <c:pt idx="526">
                  <c:v>722.37</c:v>
                </c:pt>
                <c:pt idx="527">
                  <c:v>720.53</c:v>
                </c:pt>
                <c:pt idx="528">
                  <c:v>778.84</c:v>
                </c:pt>
                <c:pt idx="529">
                  <c:v>792.96</c:v>
                </c:pt>
                <c:pt idx="530">
                  <c:v>809.08</c:v>
                </c:pt>
                <c:pt idx="531">
                  <c:v>811.93</c:v>
                </c:pt>
                <c:pt idx="532">
                  <c:v>813.45</c:v>
                </c:pt>
                <c:pt idx="533">
                  <c:v>825.53</c:v>
                </c:pt>
                <c:pt idx="534">
                  <c:v>805.59</c:v>
                </c:pt>
                <c:pt idx="535">
                  <c:v>803.6</c:v>
                </c:pt>
                <c:pt idx="536">
                  <c:v>829.29</c:v>
                </c:pt>
                <c:pt idx="537">
                  <c:v>823.38</c:v>
                </c:pt>
                <c:pt idx="538">
                  <c:v>827.03</c:v>
                </c:pt>
                <c:pt idx="539">
                  <c:v>862.77</c:v>
                </c:pt>
                <c:pt idx="540">
                  <c:v>870.97</c:v>
                </c:pt>
                <c:pt idx="541">
                  <c:v>853.98</c:v>
                </c:pt>
                <c:pt idx="542">
                  <c:v>816.27</c:v>
                </c:pt>
                <c:pt idx="543">
                  <c:v>807.52</c:v>
                </c:pt>
                <c:pt idx="544">
                  <c:v>769.22</c:v>
                </c:pt>
                <c:pt idx="545">
                  <c:v>749.55</c:v>
                </c:pt>
                <c:pt idx="546">
                  <c:v>739.62</c:v>
                </c:pt>
                <c:pt idx="547">
                  <c:v>765.98</c:v>
                </c:pt>
                <c:pt idx="548">
                  <c:v>724.75</c:v>
                </c:pt>
                <c:pt idx="549">
                  <c:v>752.18</c:v>
                </c:pt>
                <c:pt idx="550">
                  <c:v>744.6</c:v>
                </c:pt>
                <c:pt idx="551">
                  <c:v>655.5</c:v>
                </c:pt>
                <c:pt idx="552">
                  <c:v>662.07</c:v>
                </c:pt>
                <c:pt idx="553">
                  <c:v>649.72</c:v>
                </c:pt>
                <c:pt idx="554">
                  <c:v>639.19000000000005</c:v>
                </c:pt>
                <c:pt idx="555">
                  <c:v>616.51</c:v>
                </c:pt>
                <c:pt idx="556">
                  <c:v>589.9</c:v>
                </c:pt>
                <c:pt idx="557">
                  <c:v>563.13</c:v>
                </c:pt>
                <c:pt idx="558">
                  <c:v>550.30999999999995</c:v>
                </c:pt>
                <c:pt idx="559">
                  <c:v>503.38</c:v>
                </c:pt>
                <c:pt idx="560">
                  <c:v>452.45</c:v>
                </c:pt>
                <c:pt idx="561">
                  <c:v>393.76</c:v>
                </c:pt>
                <c:pt idx="562">
                  <c:v>453.45</c:v>
                </c:pt>
                <c:pt idx="563">
                  <c:v>425.98</c:v>
                </c:pt>
                <c:pt idx="564">
                  <c:v>414.17</c:v>
                </c:pt>
                <c:pt idx="565">
                  <c:v>463.27</c:v>
                </c:pt>
                <c:pt idx="566">
                  <c:v>487.26</c:v>
                </c:pt>
                <c:pt idx="567">
                  <c:v>495.99</c:v>
                </c:pt>
                <c:pt idx="568">
                  <c:v>517.42999999999995</c:v>
                </c:pt>
                <c:pt idx="569">
                  <c:v>537.24</c:v>
                </c:pt>
                <c:pt idx="570">
                  <c:v>556.86</c:v>
                </c:pt>
                <c:pt idx="571">
                  <c:v>513.41999999999996</c:v>
                </c:pt>
                <c:pt idx="572">
                  <c:v>501.65</c:v>
                </c:pt>
                <c:pt idx="573">
                  <c:v>481.67</c:v>
                </c:pt>
                <c:pt idx="574">
                  <c:v>508.51</c:v>
                </c:pt>
                <c:pt idx="575">
                  <c:v>517.33000000000004</c:v>
                </c:pt>
                <c:pt idx="576">
                  <c:v>509.57</c:v>
                </c:pt>
                <c:pt idx="577">
                  <c:v>568.75</c:v>
                </c:pt>
                <c:pt idx="578">
                  <c:v>560.27</c:v>
                </c:pt>
                <c:pt idx="579">
                  <c:v>576.44000000000005</c:v>
                </c:pt>
                <c:pt idx="580">
                  <c:v>568.07000000000005</c:v>
                </c:pt>
                <c:pt idx="581">
                  <c:v>556</c:v>
                </c:pt>
                <c:pt idx="582">
                  <c:v>575.63</c:v>
                </c:pt>
                <c:pt idx="583">
                  <c:v>567.99</c:v>
                </c:pt>
                <c:pt idx="584">
                  <c:v>562.20000000000005</c:v>
                </c:pt>
                <c:pt idx="585">
                  <c:v>572.92999999999995</c:v>
                </c:pt>
                <c:pt idx="586">
                  <c:v>557.20000000000005</c:v>
                </c:pt>
                <c:pt idx="587">
                  <c:v>551.95000000000005</c:v>
                </c:pt>
                <c:pt idx="588">
                  <c:v>578.89</c:v>
                </c:pt>
                <c:pt idx="589">
                  <c:v>546.88</c:v>
                </c:pt>
                <c:pt idx="590">
                  <c:v>529.54999999999995</c:v>
                </c:pt>
                <c:pt idx="591">
                  <c:v>518.66999999999996</c:v>
                </c:pt>
                <c:pt idx="592">
                  <c:v>514.45000000000005</c:v>
                </c:pt>
                <c:pt idx="593">
                  <c:v>499.82</c:v>
                </c:pt>
                <c:pt idx="594">
                  <c:v>519.08000000000004</c:v>
                </c:pt>
                <c:pt idx="595">
                  <c:v>508.09</c:v>
                </c:pt>
                <c:pt idx="596">
                  <c:v>495.75</c:v>
                </c:pt>
                <c:pt idx="597">
                  <c:v>492.98</c:v>
                </c:pt>
                <c:pt idx="598">
                  <c:v>470.01</c:v>
                </c:pt>
                <c:pt idx="599">
                  <c:v>480.31</c:v>
                </c:pt>
                <c:pt idx="600">
                  <c:v>480.16</c:v>
                </c:pt>
                <c:pt idx="601">
                  <c:v>447.77</c:v>
                </c:pt>
                <c:pt idx="602">
                  <c:v>433.89</c:v>
                </c:pt>
                <c:pt idx="603">
                  <c:v>441.23</c:v>
                </c:pt>
                <c:pt idx="604">
                  <c:v>475.14</c:v>
                </c:pt>
                <c:pt idx="605">
                  <c:v>472.68</c:v>
                </c:pt>
                <c:pt idx="606">
                  <c:v>459.4</c:v>
                </c:pt>
                <c:pt idx="607">
                  <c:v>480.44</c:v>
                </c:pt>
                <c:pt idx="608">
                  <c:v>490.73</c:v>
                </c:pt>
                <c:pt idx="609">
                  <c:v>483.48</c:v>
                </c:pt>
                <c:pt idx="610">
                  <c:v>435.29</c:v>
                </c:pt>
                <c:pt idx="611">
                  <c:v>440.54</c:v>
                </c:pt>
                <c:pt idx="612">
                  <c:v>445.09</c:v>
                </c:pt>
                <c:pt idx="613">
                  <c:v>458.78</c:v>
                </c:pt>
                <c:pt idx="614">
                  <c:v>436.92</c:v>
                </c:pt>
                <c:pt idx="615">
                  <c:v>456.34</c:v>
                </c:pt>
                <c:pt idx="616">
                  <c:v>451.92</c:v>
                </c:pt>
                <c:pt idx="617">
                  <c:v>434.47</c:v>
                </c:pt>
                <c:pt idx="618">
                  <c:v>446.32</c:v>
                </c:pt>
                <c:pt idx="619">
                  <c:v>445.24</c:v>
                </c:pt>
                <c:pt idx="620">
                  <c:v>464.5</c:v>
                </c:pt>
                <c:pt idx="621">
                  <c:v>459.47</c:v>
                </c:pt>
                <c:pt idx="622">
                  <c:v>424.59</c:v>
                </c:pt>
                <c:pt idx="623">
                  <c:v>438.55</c:v>
                </c:pt>
                <c:pt idx="624">
                  <c:v>441.26</c:v>
                </c:pt>
                <c:pt idx="625">
                  <c:v>460.06</c:v>
                </c:pt>
                <c:pt idx="626">
                  <c:v>451.68</c:v>
                </c:pt>
                <c:pt idx="627">
                  <c:v>399.58</c:v>
                </c:pt>
                <c:pt idx="628">
                  <c:v>411.45</c:v>
                </c:pt>
                <c:pt idx="629">
                  <c:v>426.38</c:v>
                </c:pt>
                <c:pt idx="630">
                  <c:v>433.08</c:v>
                </c:pt>
                <c:pt idx="631">
                  <c:v>461.25</c:v>
                </c:pt>
                <c:pt idx="632">
                  <c:v>460.64</c:v>
                </c:pt>
                <c:pt idx="633">
                  <c:v>468.34</c:v>
                </c:pt>
                <c:pt idx="634">
                  <c:v>471.38</c:v>
                </c:pt>
                <c:pt idx="635">
                  <c:v>515.29</c:v>
                </c:pt>
                <c:pt idx="636">
                  <c:v>493.22</c:v>
                </c:pt>
                <c:pt idx="637">
                  <c:v>466.9</c:v>
                </c:pt>
                <c:pt idx="638">
                  <c:v>468.24</c:v>
                </c:pt>
                <c:pt idx="639">
                  <c:v>481.85</c:v>
                </c:pt>
                <c:pt idx="640">
                  <c:v>467.36</c:v>
                </c:pt>
                <c:pt idx="641">
                  <c:v>463</c:v>
                </c:pt>
                <c:pt idx="642">
                  <c:v>454.12</c:v>
                </c:pt>
                <c:pt idx="643">
                  <c:v>448.14</c:v>
                </c:pt>
                <c:pt idx="644">
                  <c:v>417.12</c:v>
                </c:pt>
                <c:pt idx="645">
                  <c:v>390.83</c:v>
                </c:pt>
                <c:pt idx="646">
                  <c:v>409.18</c:v>
                </c:pt>
                <c:pt idx="647">
                  <c:v>422.77</c:v>
                </c:pt>
                <c:pt idx="648">
                  <c:v>408.83</c:v>
                </c:pt>
                <c:pt idx="649">
                  <c:v>400.33</c:v>
                </c:pt>
                <c:pt idx="650">
                  <c:v>374.85</c:v>
                </c:pt>
                <c:pt idx="651">
                  <c:v>371.48</c:v>
                </c:pt>
                <c:pt idx="652">
                  <c:v>384.72</c:v>
                </c:pt>
                <c:pt idx="653">
                  <c:v>366.18</c:v>
                </c:pt>
                <c:pt idx="654">
                  <c:v>354.26</c:v>
                </c:pt>
                <c:pt idx="655">
                  <c:v>344.4</c:v>
                </c:pt>
                <c:pt idx="656">
                  <c:v>383.51</c:v>
                </c:pt>
                <c:pt idx="657">
                  <c:v>385.71</c:v>
                </c:pt>
                <c:pt idx="658">
                  <c:v>426.97</c:v>
                </c:pt>
                <c:pt idx="659">
                  <c:v>443.16</c:v>
                </c:pt>
                <c:pt idx="660">
                  <c:v>451.88</c:v>
                </c:pt>
                <c:pt idx="661">
                  <c:v>465.83</c:v>
                </c:pt>
                <c:pt idx="662">
                  <c:v>474.24</c:v>
                </c:pt>
                <c:pt idx="663">
                  <c:v>489.93</c:v>
                </c:pt>
                <c:pt idx="664">
                  <c:v>522.89</c:v>
                </c:pt>
                <c:pt idx="665">
                  <c:v>513.30999999999995</c:v>
                </c:pt>
                <c:pt idx="666">
                  <c:v>528.23</c:v>
                </c:pt>
                <c:pt idx="667">
                  <c:v>510.28</c:v>
                </c:pt>
                <c:pt idx="668">
                  <c:v>514.41</c:v>
                </c:pt>
                <c:pt idx="669">
                  <c:v>517.14</c:v>
                </c:pt>
                <c:pt idx="670">
                  <c:v>507.66</c:v>
                </c:pt>
                <c:pt idx="671">
                  <c:v>515.51</c:v>
                </c:pt>
                <c:pt idx="672">
                  <c:v>510.46</c:v>
                </c:pt>
                <c:pt idx="673">
                  <c:v>502.81</c:v>
                </c:pt>
                <c:pt idx="674">
                  <c:v>480.92</c:v>
                </c:pt>
                <c:pt idx="675">
                  <c:v>486.45</c:v>
                </c:pt>
                <c:pt idx="676">
                  <c:v>486.71</c:v>
                </c:pt>
                <c:pt idx="677">
                  <c:v>456.47</c:v>
                </c:pt>
                <c:pt idx="678">
                  <c:v>463.22</c:v>
                </c:pt>
                <c:pt idx="679">
                  <c:v>453.79</c:v>
                </c:pt>
                <c:pt idx="680">
                  <c:v>500.04</c:v>
                </c:pt>
                <c:pt idx="681">
                  <c:v>495.97</c:v>
                </c:pt>
                <c:pt idx="682">
                  <c:v>494.62</c:v>
                </c:pt>
                <c:pt idx="683">
                  <c:v>487.14</c:v>
                </c:pt>
                <c:pt idx="684">
                  <c:v>498.04</c:v>
                </c:pt>
                <c:pt idx="685">
                  <c:v>533.86</c:v>
                </c:pt>
                <c:pt idx="686">
                  <c:v>535.92999999999995</c:v>
                </c:pt>
                <c:pt idx="687">
                  <c:v>532.41</c:v>
                </c:pt>
                <c:pt idx="688">
                  <c:v>527.44000000000005</c:v>
                </c:pt>
                <c:pt idx="689">
                  <c:v>553.87</c:v>
                </c:pt>
                <c:pt idx="690">
                  <c:v>559.04999999999995</c:v>
                </c:pt>
                <c:pt idx="691">
                  <c:v>555.39</c:v>
                </c:pt>
                <c:pt idx="692">
                  <c:v>547.59</c:v>
                </c:pt>
                <c:pt idx="693">
                  <c:v>527.12</c:v>
                </c:pt>
                <c:pt idx="694">
                  <c:v>547.63</c:v>
                </c:pt>
                <c:pt idx="695">
                  <c:v>581.64</c:v>
                </c:pt>
                <c:pt idx="696">
                  <c:v>606.16</c:v>
                </c:pt>
                <c:pt idx="697">
                  <c:v>605.9</c:v>
                </c:pt>
                <c:pt idx="698">
                  <c:v>651.03</c:v>
                </c:pt>
                <c:pt idx="699">
                  <c:v>688.51</c:v>
                </c:pt>
                <c:pt idx="700">
                  <c:v>679.95</c:v>
                </c:pt>
                <c:pt idx="701">
                  <c:v>712.12</c:v>
                </c:pt>
                <c:pt idx="702">
                  <c:v>718.15</c:v>
                </c:pt>
                <c:pt idx="703">
                  <c:v>676.01</c:v>
                </c:pt>
                <c:pt idx="704">
                  <c:v>722.87</c:v>
                </c:pt>
                <c:pt idx="705">
                  <c:v>658.11</c:v>
                </c:pt>
                <c:pt idx="706">
                  <c:v>693.64</c:v>
                </c:pt>
                <c:pt idx="707">
                  <c:v>707.78</c:v>
                </c:pt>
                <c:pt idx="708">
                  <c:v>687.28</c:v>
                </c:pt>
                <c:pt idx="709">
                  <c:v>772.91</c:v>
                </c:pt>
                <c:pt idx="710">
                  <c:v>798.6</c:v>
                </c:pt>
                <c:pt idx="711">
                  <c:v>815.88</c:v>
                </c:pt>
                <c:pt idx="712">
                  <c:v>802.22</c:v>
                </c:pt>
                <c:pt idx="713">
                  <c:v>804.16</c:v>
                </c:pt>
                <c:pt idx="714">
                  <c:v>839.95</c:v>
                </c:pt>
                <c:pt idx="715">
                  <c:v>877.91</c:v>
                </c:pt>
                <c:pt idx="716">
                  <c:v>903.98</c:v>
                </c:pt>
                <c:pt idx="717">
                  <c:v>877.63</c:v>
                </c:pt>
                <c:pt idx="718">
                  <c:v>684.62</c:v>
                </c:pt>
                <c:pt idx="719">
                  <c:v>625.73</c:v>
                </c:pt>
                <c:pt idx="720">
                  <c:v>671.32</c:v>
                </c:pt>
                <c:pt idx="721">
                  <c:v>696.66</c:v>
                </c:pt>
                <c:pt idx="722">
                  <c:v>723.92</c:v>
                </c:pt>
                <c:pt idx="723">
                  <c:v>696.67</c:v>
                </c:pt>
                <c:pt idx="724">
                  <c:v>699.84</c:v>
                </c:pt>
                <c:pt idx="725">
                  <c:v>699.44</c:v>
                </c:pt>
                <c:pt idx="726">
                  <c:v>726.69</c:v>
                </c:pt>
                <c:pt idx="727">
                  <c:v>719.76</c:v>
                </c:pt>
                <c:pt idx="728">
                  <c:v>689.11</c:v>
                </c:pt>
                <c:pt idx="729">
                  <c:v>711.59</c:v>
                </c:pt>
                <c:pt idx="730">
                  <c:v>727.83</c:v>
                </c:pt>
                <c:pt idx="731">
                  <c:v>713.26</c:v>
                </c:pt>
                <c:pt idx="732">
                  <c:v>722.63</c:v>
                </c:pt>
                <c:pt idx="733">
                  <c:v>770.15</c:v>
                </c:pt>
                <c:pt idx="734">
                  <c:v>744.97</c:v>
                </c:pt>
                <c:pt idx="735">
                  <c:v>756.05</c:v>
                </c:pt>
                <c:pt idx="736">
                  <c:v>788.65</c:v>
                </c:pt>
                <c:pt idx="737">
                  <c:v>811.88</c:v>
                </c:pt>
                <c:pt idx="738">
                  <c:v>803.54</c:v>
                </c:pt>
                <c:pt idx="739">
                  <c:v>872.12</c:v>
                </c:pt>
                <c:pt idx="740">
                  <c:v>884.25</c:v>
                </c:pt>
                <c:pt idx="741">
                  <c:v>875.67</c:v>
                </c:pt>
                <c:pt idx="742">
                  <c:v>849.54</c:v>
                </c:pt>
                <c:pt idx="743">
                  <c:v>861.52</c:v>
                </c:pt>
                <c:pt idx="744">
                  <c:v>878.91</c:v>
                </c:pt>
                <c:pt idx="745">
                  <c:v>809.87</c:v>
                </c:pt>
                <c:pt idx="746">
                  <c:v>813.13</c:v>
                </c:pt>
                <c:pt idx="747">
                  <c:v>828.09</c:v>
                </c:pt>
                <c:pt idx="748">
                  <c:v>804.51</c:v>
                </c:pt>
                <c:pt idx="749">
                  <c:v>876.71</c:v>
                </c:pt>
                <c:pt idx="750">
                  <c:v>864.26</c:v>
                </c:pt>
                <c:pt idx="751">
                  <c:v>856.54</c:v>
                </c:pt>
                <c:pt idx="752">
                  <c:v>768.66</c:v>
                </c:pt>
                <c:pt idx="753">
                  <c:v>723.2</c:v>
                </c:pt>
                <c:pt idx="754">
                  <c:v>714.1</c:v>
                </c:pt>
                <c:pt idx="755">
                  <c:v>754.96</c:v>
                </c:pt>
                <c:pt idx="756">
                  <c:v>773.71</c:v>
                </c:pt>
                <c:pt idx="757">
                  <c:v>801.01</c:v>
                </c:pt>
                <c:pt idx="758">
                  <c:v>853.8</c:v>
                </c:pt>
                <c:pt idx="759">
                  <c:v>871.64</c:v>
                </c:pt>
                <c:pt idx="760">
                  <c:v>870.41</c:v>
                </c:pt>
                <c:pt idx="761">
                  <c:v>901.29</c:v>
                </c:pt>
                <c:pt idx="762">
                  <c:v>855.89</c:v>
                </c:pt>
                <c:pt idx="763">
                  <c:v>892.74</c:v>
                </c:pt>
                <c:pt idx="764">
                  <c:v>907.51</c:v>
                </c:pt>
                <c:pt idx="765">
                  <c:v>886.26</c:v>
                </c:pt>
                <c:pt idx="766">
                  <c:v>895.57</c:v>
                </c:pt>
                <c:pt idx="767">
                  <c:v>853.63</c:v>
                </c:pt>
                <c:pt idx="768">
                  <c:v>948.46</c:v>
                </c:pt>
                <c:pt idx="769">
                  <c:v>927.93</c:v>
                </c:pt>
                <c:pt idx="770">
                  <c:v>933.53</c:v>
                </c:pt>
                <c:pt idx="771">
                  <c:v>908.71</c:v>
                </c:pt>
                <c:pt idx="772">
                  <c:v>932.81</c:v>
                </c:pt>
                <c:pt idx="773">
                  <c:v>932.05</c:v>
                </c:pt>
                <c:pt idx="774">
                  <c:v>912.6</c:v>
                </c:pt>
                <c:pt idx="775">
                  <c:v>946.84</c:v>
                </c:pt>
                <c:pt idx="776">
                  <c:v>921.22</c:v>
                </c:pt>
                <c:pt idx="777">
                  <c:v>927.1</c:v>
                </c:pt>
                <c:pt idx="778">
                  <c:v>925.7</c:v>
                </c:pt>
                <c:pt idx="779">
                  <c:v>952.42</c:v>
                </c:pt>
                <c:pt idx="780">
                  <c:v>962.92</c:v>
                </c:pt>
                <c:pt idx="781">
                  <c:v>964.88</c:v>
                </c:pt>
                <c:pt idx="782">
                  <c:v>971.45</c:v>
                </c:pt>
                <c:pt idx="783">
                  <c:v>986</c:v>
                </c:pt>
                <c:pt idx="784">
                  <c:v>958.29</c:v>
                </c:pt>
                <c:pt idx="785">
                  <c:v>978.71</c:v>
                </c:pt>
                <c:pt idx="786">
                  <c:v>978.1</c:v>
                </c:pt>
                <c:pt idx="787">
                  <c:v>972.89</c:v>
                </c:pt>
                <c:pt idx="788">
                  <c:v>1003.61</c:v>
                </c:pt>
                <c:pt idx="789">
                  <c:v>991.75</c:v>
                </c:pt>
                <c:pt idx="790">
                  <c:v>1006.77</c:v>
                </c:pt>
                <c:pt idx="791">
                  <c:v>993.31</c:v>
                </c:pt>
                <c:pt idx="792">
                  <c:v>1003.33</c:v>
                </c:pt>
                <c:pt idx="793">
                  <c:v>1033.05</c:v>
                </c:pt>
                <c:pt idx="794">
                  <c:v>998.28</c:v>
                </c:pt>
                <c:pt idx="795">
                  <c:v>949.49</c:v>
                </c:pt>
                <c:pt idx="796">
                  <c:v>959.09</c:v>
                </c:pt>
                <c:pt idx="797">
                  <c:v>970.52</c:v>
                </c:pt>
                <c:pt idx="798">
                  <c:v>941.41</c:v>
                </c:pt>
                <c:pt idx="799">
                  <c:v>968.3</c:v>
                </c:pt>
                <c:pt idx="800">
                  <c:v>1000.43</c:v>
                </c:pt>
                <c:pt idx="801">
                  <c:v>971.23</c:v>
                </c:pt>
                <c:pt idx="802">
                  <c:v>990.52</c:v>
                </c:pt>
                <c:pt idx="803">
                  <c:v>950.48</c:v>
                </c:pt>
                <c:pt idx="804">
                  <c:v>962.17</c:v>
                </c:pt>
                <c:pt idx="805">
                  <c:v>981.3</c:v>
                </c:pt>
                <c:pt idx="806">
                  <c:v>1012.8</c:v>
                </c:pt>
                <c:pt idx="807">
                  <c:v>1036.97</c:v>
                </c:pt>
                <c:pt idx="808">
                  <c:v>1062.3599999999999</c:v>
                </c:pt>
                <c:pt idx="809">
                  <c:v>1098.8</c:v>
                </c:pt>
                <c:pt idx="810">
                  <c:v>1120.01</c:v>
                </c:pt>
                <c:pt idx="811">
                  <c:v>1155.5999999999999</c:v>
                </c:pt>
                <c:pt idx="812">
                  <c:v>1152.42</c:v>
                </c:pt>
                <c:pt idx="813">
                  <c:v>1196.29</c:v>
                </c:pt>
                <c:pt idx="814">
                  <c:v>1186.26</c:v>
                </c:pt>
                <c:pt idx="815">
                  <c:v>1235.56</c:v>
                </c:pt>
                <c:pt idx="816">
                  <c:v>1258.3399999999999</c:v>
                </c:pt>
                <c:pt idx="817">
                  <c:v>1291.76</c:v>
                </c:pt>
                <c:pt idx="818">
                  <c:v>1296.23</c:v>
                </c:pt>
                <c:pt idx="819">
                  <c:v>1300.04</c:v>
                </c:pt>
                <c:pt idx="820">
                  <c:v>1312.27</c:v>
                </c:pt>
                <c:pt idx="821">
                  <c:v>1339.58</c:v>
                </c:pt>
                <c:pt idx="822">
                  <c:v>1341.93</c:v>
                </c:pt>
                <c:pt idx="823">
                  <c:v>1277.98</c:v>
                </c:pt>
                <c:pt idx="824">
                  <c:v>1299.42</c:v>
                </c:pt>
                <c:pt idx="825">
                  <c:v>1365.72</c:v>
                </c:pt>
                <c:pt idx="826">
                  <c:v>1397.14</c:v>
                </c:pt>
                <c:pt idx="827">
                  <c:v>1496.63</c:v>
                </c:pt>
                <c:pt idx="828">
                  <c:v>1464.44</c:v>
                </c:pt>
                <c:pt idx="829">
                  <c:v>1549.52</c:v>
                </c:pt>
                <c:pt idx="830">
                  <c:v>1553.96</c:v>
                </c:pt>
                <c:pt idx="831">
                  <c:v>1483.96</c:v>
                </c:pt>
                <c:pt idx="832">
                  <c:v>1568.22</c:v>
                </c:pt>
                <c:pt idx="833">
                  <c:v>1660.93</c:v>
                </c:pt>
                <c:pt idx="834">
                  <c:v>1731.33</c:v>
                </c:pt>
                <c:pt idx="835">
                  <c:v>1864.72</c:v>
                </c:pt>
                <c:pt idx="836">
                  <c:v>1753.97</c:v>
                </c:pt>
                <c:pt idx="837">
                  <c:v>1842.46</c:v>
                </c:pt>
                <c:pt idx="838">
                  <c:v>1774.36</c:v>
                </c:pt>
                <c:pt idx="839">
                  <c:v>1854.43</c:v>
                </c:pt>
                <c:pt idx="840">
                  <c:v>1886.52</c:v>
                </c:pt>
                <c:pt idx="841">
                  <c:v>1901.74</c:v>
                </c:pt>
                <c:pt idx="842">
                  <c:v>2032.57</c:v>
                </c:pt>
                <c:pt idx="843">
                  <c:v>2129.6799999999998</c:v>
                </c:pt>
                <c:pt idx="844">
                  <c:v>2145.6799999999998</c:v>
                </c:pt>
                <c:pt idx="845">
                  <c:v>2100.92</c:v>
                </c:pt>
                <c:pt idx="846">
                  <c:v>2181.5100000000002</c:v>
                </c:pt>
                <c:pt idx="847">
                  <c:v>2152.81</c:v>
                </c:pt>
                <c:pt idx="848">
                  <c:v>1837.02</c:v>
                </c:pt>
                <c:pt idx="849">
                  <c:v>1949.61</c:v>
                </c:pt>
                <c:pt idx="850">
                  <c:v>2100.66</c:v>
                </c:pt>
                <c:pt idx="851">
                  <c:v>2224.86</c:v>
                </c:pt>
                <c:pt idx="852">
                  <c:v>2351.52</c:v>
                </c:pt>
                <c:pt idx="853">
                  <c:v>2441.5500000000002</c:v>
                </c:pt>
                <c:pt idx="854">
                  <c:v>2360.2600000000002</c:v>
                </c:pt>
                <c:pt idx="855">
                  <c:v>2444.1</c:v>
                </c:pt>
                <c:pt idx="856">
                  <c:v>2519.48</c:v>
                </c:pt>
                <c:pt idx="857">
                  <c:v>2456.5700000000002</c:v>
                </c:pt>
                <c:pt idx="858">
                  <c:v>2590.3000000000002</c:v>
                </c:pt>
                <c:pt idx="859">
                  <c:v>2499.3200000000002</c:v>
                </c:pt>
                <c:pt idx="860">
                  <c:v>2477.09</c:v>
                </c:pt>
                <c:pt idx="861">
                  <c:v>2394.8200000000002</c:v>
                </c:pt>
                <c:pt idx="862">
                  <c:v>2540.5</c:v>
                </c:pt>
                <c:pt idx="863">
                  <c:v>2587.54</c:v>
                </c:pt>
                <c:pt idx="864">
                  <c:v>2737.21</c:v>
                </c:pt>
                <c:pt idx="865">
                  <c:v>2590.91</c:v>
                </c:pt>
                <c:pt idx="866">
                  <c:v>2523.7800000000002</c:v>
                </c:pt>
                <c:pt idx="867">
                  <c:v>2743.9</c:v>
                </c:pt>
                <c:pt idx="868">
                  <c:v>2657.95</c:v>
                </c:pt>
                <c:pt idx="869">
                  <c:v>2596.86</c:v>
                </c:pt>
                <c:pt idx="870">
                  <c:v>2645.92</c:v>
                </c:pt>
                <c:pt idx="871">
                  <c:v>2596.96</c:v>
                </c:pt>
                <c:pt idx="872">
                  <c:v>2754.59</c:v>
                </c:pt>
                <c:pt idx="873">
                  <c:v>2592.9</c:v>
                </c:pt>
                <c:pt idx="874">
                  <c:v>2575.7800000000002</c:v>
                </c:pt>
                <c:pt idx="875">
                  <c:v>2368.2199999999998</c:v>
                </c:pt>
                <c:pt idx="876">
                  <c:v>2379.14</c:v>
                </c:pt>
                <c:pt idx="877">
                  <c:v>2446.52</c:v>
                </c:pt>
                <c:pt idx="878">
                  <c:v>2212.0500000000002</c:v>
                </c:pt>
                <c:pt idx="879">
                  <c:v>2065.39</c:v>
                </c:pt>
                <c:pt idx="880">
                  <c:v>2214.04</c:v>
                </c:pt>
                <c:pt idx="881">
                  <c:v>2215.27</c:v>
                </c:pt>
                <c:pt idx="882">
                  <c:v>2157.36</c:v>
                </c:pt>
                <c:pt idx="883">
                  <c:v>2139.0300000000002</c:v>
                </c:pt>
                <c:pt idx="884">
                  <c:v>2001.9</c:v>
                </c:pt>
                <c:pt idx="885">
                  <c:v>1831.01</c:v>
                </c:pt>
                <c:pt idx="886">
                  <c:v>1869.45</c:v>
                </c:pt>
                <c:pt idx="887">
                  <c:v>2013.41</c:v>
                </c:pt>
                <c:pt idx="888">
                  <c:v>2036.69</c:v>
                </c:pt>
                <c:pt idx="889">
                  <c:v>2000.45</c:v>
                </c:pt>
                <c:pt idx="890">
                  <c:v>1951.16</c:v>
                </c:pt>
                <c:pt idx="891">
                  <c:v>2012.52</c:v>
                </c:pt>
                <c:pt idx="892">
                  <c:v>1878.15</c:v>
                </c:pt>
                <c:pt idx="893">
                  <c:v>1861.09</c:v>
                </c:pt>
                <c:pt idx="894">
                  <c:v>1725.26</c:v>
                </c:pt>
                <c:pt idx="895">
                  <c:v>1587.13</c:v>
                </c:pt>
                <c:pt idx="896">
                  <c:v>1589.38</c:v>
                </c:pt>
                <c:pt idx="897">
                  <c:v>1412.06</c:v>
                </c:pt>
                <c:pt idx="898">
                  <c:v>1531.48</c:v>
                </c:pt>
                <c:pt idx="899">
                  <c:v>1618.88</c:v>
                </c:pt>
                <c:pt idx="900">
                  <c:v>1524.73</c:v>
                </c:pt>
                <c:pt idx="901">
                  <c:v>1476.94</c:v>
                </c:pt>
                <c:pt idx="902">
                  <c:v>1440.05</c:v>
                </c:pt>
                <c:pt idx="903">
                  <c:v>1443.6</c:v>
                </c:pt>
                <c:pt idx="904">
                  <c:v>1564.27</c:v>
                </c:pt>
                <c:pt idx="905">
                  <c:v>1646.78</c:v>
                </c:pt>
                <c:pt idx="906">
                  <c:v>1663.47</c:v>
                </c:pt>
                <c:pt idx="907">
                  <c:v>1688.48</c:v>
                </c:pt>
                <c:pt idx="908">
                  <c:v>1712.61</c:v>
                </c:pt>
                <c:pt idx="909">
                  <c:v>1686.18</c:v>
                </c:pt>
                <c:pt idx="910">
                  <c:v>1780.95</c:v>
                </c:pt>
                <c:pt idx="911">
                  <c:v>1797.88</c:v>
                </c:pt>
                <c:pt idx="912">
                  <c:v>1891.38</c:v>
                </c:pt>
                <c:pt idx="913">
                  <c:v>1915</c:v>
                </c:pt>
                <c:pt idx="914">
                  <c:v>1928.08</c:v>
                </c:pt>
                <c:pt idx="915">
                  <c:v>1884.15</c:v>
                </c:pt>
                <c:pt idx="916">
                  <c:v>1846.98</c:v>
                </c:pt>
                <c:pt idx="917">
                  <c:v>1858.09</c:v>
                </c:pt>
                <c:pt idx="918">
                  <c:v>1885.81</c:v>
                </c:pt>
                <c:pt idx="919">
                  <c:v>1823.35</c:v>
                </c:pt>
                <c:pt idx="920">
                  <c:v>1827.52</c:v>
                </c:pt>
                <c:pt idx="921">
                  <c:v>1840.17</c:v>
                </c:pt>
                <c:pt idx="922">
                  <c:v>1855.79</c:v>
                </c:pt>
                <c:pt idx="923">
                  <c:v>1927.41</c:v>
                </c:pt>
                <c:pt idx="924">
                  <c:v>1997.24</c:v>
                </c:pt>
                <c:pt idx="925">
                  <c:v>1942.01</c:v>
                </c:pt>
                <c:pt idx="926">
                  <c:v>1967.89</c:v>
                </c:pt>
                <c:pt idx="927">
                  <c:v>1914.92</c:v>
                </c:pt>
                <c:pt idx="928">
                  <c:v>1863.69</c:v>
                </c:pt>
                <c:pt idx="929">
                  <c:v>1921.89</c:v>
                </c:pt>
                <c:pt idx="930">
                  <c:v>1920.42</c:v>
                </c:pt>
                <c:pt idx="931">
                  <c:v>1980.86</c:v>
                </c:pt>
                <c:pt idx="932">
                  <c:v>1947.65</c:v>
                </c:pt>
                <c:pt idx="933">
                  <c:v>1937.83</c:v>
                </c:pt>
                <c:pt idx="934">
                  <c:v>1899.83</c:v>
                </c:pt>
                <c:pt idx="935">
                  <c:v>1982.92</c:v>
                </c:pt>
                <c:pt idx="936">
                  <c:v>1988.53</c:v>
                </c:pt>
                <c:pt idx="937">
                  <c:v>2023.81</c:v>
                </c:pt>
                <c:pt idx="938">
                  <c:v>2020.88</c:v>
                </c:pt>
                <c:pt idx="939">
                  <c:v>2031.65</c:v>
                </c:pt>
                <c:pt idx="940">
                  <c:v>2039.31</c:v>
                </c:pt>
                <c:pt idx="941">
                  <c:v>1966.1</c:v>
                </c:pt>
                <c:pt idx="942">
                  <c:v>1962.46</c:v>
                </c:pt>
                <c:pt idx="943">
                  <c:v>1967.33</c:v>
                </c:pt>
                <c:pt idx="944">
                  <c:v>2005.28</c:v>
                </c:pt>
                <c:pt idx="945">
                  <c:v>2063.89</c:v>
                </c:pt>
                <c:pt idx="946">
                  <c:v>2141.3200000000002</c:v>
                </c:pt>
                <c:pt idx="947">
                  <c:v>2179.38</c:v>
                </c:pt>
                <c:pt idx="948">
                  <c:v>2204.04</c:v>
                </c:pt>
                <c:pt idx="949">
                  <c:v>2227.83</c:v>
                </c:pt>
                <c:pt idx="950">
                  <c:v>2167.91</c:v>
                </c:pt>
                <c:pt idx="951">
                  <c:v>2169.65</c:v>
                </c:pt>
                <c:pt idx="952">
                  <c:v>2248.7600000000002</c:v>
                </c:pt>
                <c:pt idx="953">
                  <c:v>2308.17</c:v>
                </c:pt>
                <c:pt idx="954">
                  <c:v>2262.54</c:v>
                </c:pt>
                <c:pt idx="955">
                  <c:v>2190.1799999999998</c:v>
                </c:pt>
                <c:pt idx="956">
                  <c:v>2222.7800000000002</c:v>
                </c:pt>
                <c:pt idx="957">
                  <c:v>2296.23</c:v>
                </c:pt>
                <c:pt idx="958">
                  <c:v>2325.62</c:v>
                </c:pt>
                <c:pt idx="959">
                  <c:v>2209.86</c:v>
                </c:pt>
                <c:pt idx="960">
                  <c:v>2192.2600000000002</c:v>
                </c:pt>
                <c:pt idx="961">
                  <c:v>2047.15</c:v>
                </c:pt>
                <c:pt idx="962">
                  <c:v>1970.66</c:v>
                </c:pt>
                <c:pt idx="963">
                  <c:v>1941.72</c:v>
                </c:pt>
                <c:pt idx="964">
                  <c:v>2022.96</c:v>
                </c:pt>
                <c:pt idx="965">
                  <c:v>2026.35</c:v>
                </c:pt>
                <c:pt idx="966">
                  <c:v>1834.24</c:v>
                </c:pt>
                <c:pt idx="967">
                  <c:v>1806.02</c:v>
                </c:pt>
                <c:pt idx="968">
                  <c:v>1835.73</c:v>
                </c:pt>
                <c:pt idx="969">
                  <c:v>1671.39</c:v>
                </c:pt>
                <c:pt idx="970">
                  <c:v>1402.75</c:v>
                </c:pt>
                <c:pt idx="971">
                  <c:v>1322.85</c:v>
                </c:pt>
                <c:pt idx="972">
                  <c:v>1346.75</c:v>
                </c:pt>
                <c:pt idx="973">
                  <c:v>1226.43</c:v>
                </c:pt>
                <c:pt idx="974">
                  <c:v>1086.46</c:v>
                </c:pt>
                <c:pt idx="975">
                  <c:v>1176.06</c:v>
                </c:pt>
                <c:pt idx="976">
                  <c:v>1283.03</c:v>
                </c:pt>
                <c:pt idx="977">
                  <c:v>1347.46</c:v>
                </c:pt>
                <c:pt idx="978">
                  <c:v>1336.69</c:v>
                </c:pt>
                <c:pt idx="979">
                  <c:v>1437.77</c:v>
                </c:pt>
                <c:pt idx="980">
                  <c:v>1482.96</c:v>
                </c:pt>
                <c:pt idx="981">
                  <c:v>1534.88</c:v>
                </c:pt>
                <c:pt idx="982">
                  <c:v>1502.48</c:v>
                </c:pt>
                <c:pt idx="983">
                  <c:v>1587.57</c:v>
                </c:pt>
                <c:pt idx="984">
                  <c:v>1619.13</c:v>
                </c:pt>
                <c:pt idx="985">
                  <c:v>1553.89</c:v>
                </c:pt>
                <c:pt idx="986">
                  <c:v>1598.2</c:v>
                </c:pt>
                <c:pt idx="987">
                  <c:v>1685.15</c:v>
                </c:pt>
                <c:pt idx="988">
                  <c:v>1706.46</c:v>
                </c:pt>
                <c:pt idx="989">
                  <c:v>1565.48</c:v>
                </c:pt>
                <c:pt idx="990">
                  <c:v>1483.19</c:v>
                </c:pt>
                <c:pt idx="991">
                  <c:v>1584.1</c:v>
                </c:pt>
                <c:pt idx="992">
                  <c:v>1506.84</c:v>
                </c:pt>
                <c:pt idx="993">
                  <c:v>1637.62</c:v>
                </c:pt>
                <c:pt idx="994">
                  <c:v>1696.79</c:v>
                </c:pt>
                <c:pt idx="995">
                  <c:v>1691.73</c:v>
                </c:pt>
                <c:pt idx="996">
                  <c:v>1799.68</c:v>
                </c:pt>
                <c:pt idx="997">
                  <c:v>1831.43</c:v>
                </c:pt>
                <c:pt idx="998">
                  <c:v>1880.67</c:v>
                </c:pt>
                <c:pt idx="999">
                  <c:v>1860.14</c:v>
                </c:pt>
                <c:pt idx="1000">
                  <c:v>1900.87</c:v>
                </c:pt>
                <c:pt idx="1001">
                  <c:v>1867.14</c:v>
                </c:pt>
                <c:pt idx="1002">
                  <c:v>1834.37</c:v>
                </c:pt>
                <c:pt idx="1003">
                  <c:v>1793.68</c:v>
                </c:pt>
                <c:pt idx="1004">
                  <c:v>1686.94</c:v>
                </c:pt>
                <c:pt idx="1005">
                  <c:v>1563.62</c:v>
                </c:pt>
                <c:pt idx="1006">
                  <c:v>1735.82</c:v>
                </c:pt>
                <c:pt idx="1007">
                  <c:v>1728.29</c:v>
                </c:pt>
                <c:pt idx="1008">
                  <c:v>1746.81</c:v>
                </c:pt>
                <c:pt idx="1009">
                  <c:v>1815.06</c:v>
                </c:pt>
                <c:pt idx="1010">
                  <c:v>1880.54</c:v>
                </c:pt>
                <c:pt idx="1011">
                  <c:v>1925.38</c:v>
                </c:pt>
                <c:pt idx="1012">
                  <c:v>1905.35</c:v>
                </c:pt>
                <c:pt idx="1013">
                  <c:v>1787.29</c:v>
                </c:pt>
                <c:pt idx="1014">
                  <c:v>1860.71</c:v>
                </c:pt>
                <c:pt idx="1015">
                  <c:v>1888.29</c:v>
                </c:pt>
                <c:pt idx="1016">
                  <c:v>1914.36</c:v>
                </c:pt>
                <c:pt idx="1017">
                  <c:v>1952.11</c:v>
                </c:pt>
                <c:pt idx="1018">
                  <c:v>1913.48</c:v>
                </c:pt>
                <c:pt idx="1019">
                  <c:v>1928.84</c:v>
                </c:pt>
                <c:pt idx="1020">
                  <c:v>1948.18</c:v>
                </c:pt>
                <c:pt idx="1021">
                  <c:v>2040.43</c:v>
                </c:pt>
                <c:pt idx="1022">
                  <c:v>2046.33</c:v>
                </c:pt>
                <c:pt idx="1023">
                  <c:v>2113.6999999999998</c:v>
                </c:pt>
                <c:pt idx="1024">
                  <c:v>2153.52</c:v>
                </c:pt>
                <c:pt idx="1025">
                  <c:v>2194.98</c:v>
                </c:pt>
                <c:pt idx="1026">
                  <c:v>2157.23</c:v>
                </c:pt>
                <c:pt idx="1027">
                  <c:v>2262.25</c:v>
                </c:pt>
                <c:pt idx="1028">
                  <c:v>2189.81</c:v>
                </c:pt>
                <c:pt idx="1029">
                  <c:v>2251.6</c:v>
                </c:pt>
                <c:pt idx="1030">
                  <c:v>2359.0300000000002</c:v>
                </c:pt>
                <c:pt idx="1031">
                  <c:v>2428.81</c:v>
                </c:pt>
                <c:pt idx="1032">
                  <c:v>2486.04</c:v>
                </c:pt>
                <c:pt idx="1033">
                  <c:v>2388.67</c:v>
                </c:pt>
                <c:pt idx="1034">
                  <c:v>2482.37</c:v>
                </c:pt>
                <c:pt idx="1035">
                  <c:v>2484.6</c:v>
                </c:pt>
                <c:pt idx="1036">
                  <c:v>2492.4699999999998</c:v>
                </c:pt>
                <c:pt idx="1037">
                  <c:v>2535.27</c:v>
                </c:pt>
                <c:pt idx="1038">
                  <c:v>2579.66</c:v>
                </c:pt>
                <c:pt idx="1039">
                  <c:v>2540.7600000000002</c:v>
                </c:pt>
                <c:pt idx="1040">
                  <c:v>2640.44</c:v>
                </c:pt>
                <c:pt idx="1041">
                  <c:v>2597.5100000000002</c:v>
                </c:pt>
                <c:pt idx="1042">
                  <c:v>2665.84</c:v>
                </c:pt>
                <c:pt idx="1043">
                  <c:v>2745.72</c:v>
                </c:pt>
                <c:pt idx="1044">
                  <c:v>2748.63</c:v>
                </c:pt>
                <c:pt idx="1045">
                  <c:v>2677.28</c:v>
                </c:pt>
                <c:pt idx="1046">
                  <c:v>2811.61</c:v>
                </c:pt>
                <c:pt idx="1047">
                  <c:v>2746.16</c:v>
                </c:pt>
                <c:pt idx="1048">
                  <c:v>2763.3</c:v>
                </c:pt>
                <c:pt idx="1049">
                  <c:v>2779.65</c:v>
                </c:pt>
                <c:pt idx="1050">
                  <c:v>2710.93</c:v>
                </c:pt>
                <c:pt idx="1051">
                  <c:v>2764.45</c:v>
                </c:pt>
                <c:pt idx="1052">
                  <c:v>2595.39</c:v>
                </c:pt>
                <c:pt idx="1053">
                  <c:v>2530.6</c:v>
                </c:pt>
                <c:pt idx="1054">
                  <c:v>2740.6</c:v>
                </c:pt>
                <c:pt idx="1055">
                  <c:v>2748.22</c:v>
                </c:pt>
                <c:pt idx="1056">
                  <c:v>2710.26</c:v>
                </c:pt>
                <c:pt idx="1057">
                  <c:v>2566.94</c:v>
                </c:pt>
                <c:pt idx="1058">
                  <c:v>2554.41</c:v>
                </c:pt>
                <c:pt idx="1059">
                  <c:v>2712.68</c:v>
                </c:pt>
                <c:pt idx="1060">
                  <c:v>2705.54</c:v>
                </c:pt>
                <c:pt idx="1061">
                  <c:v>2736.53</c:v>
                </c:pt>
                <c:pt idx="1062">
                  <c:v>2730.62</c:v>
                </c:pt>
                <c:pt idx="1063">
                  <c:v>2832.2</c:v>
                </c:pt>
                <c:pt idx="1064">
                  <c:v>2826.58</c:v>
                </c:pt>
                <c:pt idx="1065">
                  <c:v>2816.58</c:v>
                </c:pt>
                <c:pt idx="1066">
                  <c:v>2757.62</c:v>
                </c:pt>
                <c:pt idx="1067">
                  <c:v>2856.25</c:v>
                </c:pt>
                <c:pt idx="1068">
                  <c:v>2908.24</c:v>
                </c:pt>
                <c:pt idx="1069">
                  <c:v>2942.02</c:v>
                </c:pt>
                <c:pt idx="1070">
                  <c:v>3042</c:v>
                </c:pt>
                <c:pt idx="1071">
                  <c:v>3038.46</c:v>
                </c:pt>
                <c:pt idx="1072">
                  <c:v>3056.54</c:v>
                </c:pt>
                <c:pt idx="1073">
                  <c:v>3089.52</c:v>
                </c:pt>
                <c:pt idx="1074">
                  <c:v>3101.96</c:v>
                </c:pt>
                <c:pt idx="1075">
                  <c:v>3164.45</c:v>
                </c:pt>
                <c:pt idx="1076">
                  <c:v>3156.3</c:v>
                </c:pt>
                <c:pt idx="1077">
                  <c:v>3199.59</c:v>
                </c:pt>
                <c:pt idx="1078">
                  <c:v>3273.16</c:v>
                </c:pt>
                <c:pt idx="1079">
                  <c:v>3365.07</c:v>
                </c:pt>
                <c:pt idx="1080">
                  <c:v>3400.83</c:v>
                </c:pt>
                <c:pt idx="1081">
                  <c:v>3572.12</c:v>
                </c:pt>
                <c:pt idx="1082">
                  <c:v>3416.71</c:v>
                </c:pt>
                <c:pt idx="1083">
                  <c:v>3316.93</c:v>
                </c:pt>
                <c:pt idx="1084">
                  <c:v>3312.71</c:v>
                </c:pt>
                <c:pt idx="1085">
                  <c:v>3370.77</c:v>
                </c:pt>
                <c:pt idx="1086">
                  <c:v>3381.65</c:v>
                </c:pt>
                <c:pt idx="1087">
                  <c:v>3503.46</c:v>
                </c:pt>
                <c:pt idx="1088">
                  <c:v>3609.49</c:v>
                </c:pt>
                <c:pt idx="1089">
                  <c:v>3619.16</c:v>
                </c:pt>
                <c:pt idx="1090">
                  <c:v>3362.56</c:v>
                </c:pt>
                <c:pt idx="1091">
                  <c:v>3433.65</c:v>
                </c:pt>
                <c:pt idx="1092">
                  <c:v>3128.55</c:v>
                </c:pt>
                <c:pt idx="1093">
                  <c:v>3369.31</c:v>
                </c:pt>
                <c:pt idx="1094">
                  <c:v>3452.77</c:v>
                </c:pt>
                <c:pt idx="1095">
                  <c:v>3494.82</c:v>
                </c:pt>
                <c:pt idx="1096">
                  <c:v>3614.53</c:v>
                </c:pt>
                <c:pt idx="1097">
                  <c:v>3368.52</c:v>
                </c:pt>
                <c:pt idx="1098">
                  <c:v>3600.71</c:v>
                </c:pt>
                <c:pt idx="1099">
                  <c:v>3642.02</c:v>
                </c:pt>
                <c:pt idx="1100">
                  <c:v>3576.13</c:v>
                </c:pt>
                <c:pt idx="1101">
                  <c:v>3634.6</c:v>
                </c:pt>
                <c:pt idx="1102">
                  <c:v>3699.75</c:v>
                </c:pt>
                <c:pt idx="1103">
                  <c:v>3828.85</c:v>
                </c:pt>
                <c:pt idx="1104">
                  <c:v>3941.55</c:v>
                </c:pt>
                <c:pt idx="1105">
                  <c:v>3919.01</c:v>
                </c:pt>
                <c:pt idx="1106">
                  <c:v>3580.51</c:v>
                </c:pt>
                <c:pt idx="1107">
                  <c:v>3140.28</c:v>
                </c:pt>
                <c:pt idx="1108">
                  <c:v>3561.9</c:v>
                </c:pt>
                <c:pt idx="1109">
                  <c:v>3723.19</c:v>
                </c:pt>
                <c:pt idx="1110">
                  <c:v>3769.95</c:v>
                </c:pt>
                <c:pt idx="1111">
                  <c:v>3958.06</c:v>
                </c:pt>
                <c:pt idx="1112">
                  <c:v>4221.37</c:v>
                </c:pt>
                <c:pt idx="1113">
                  <c:v>4052.42</c:v>
                </c:pt>
                <c:pt idx="1114">
                  <c:v>3937.03</c:v>
                </c:pt>
                <c:pt idx="1115">
                  <c:v>4364.0600000000004</c:v>
                </c:pt>
                <c:pt idx="1116">
                  <c:v>4522.3100000000004</c:v>
                </c:pt>
                <c:pt idx="1117">
                  <c:v>4453.37</c:v>
                </c:pt>
                <c:pt idx="1118">
                  <c:v>4542.8900000000003</c:v>
                </c:pt>
                <c:pt idx="1119">
                  <c:v>4703.8999999999996</c:v>
                </c:pt>
                <c:pt idx="1120">
                  <c:v>4908.6899999999996</c:v>
                </c:pt>
                <c:pt idx="1121">
                  <c:v>4897.79</c:v>
                </c:pt>
                <c:pt idx="1122">
                  <c:v>4959.32</c:v>
                </c:pt>
                <c:pt idx="1123">
                  <c:v>5050.1499999999996</c:v>
                </c:pt>
                <c:pt idx="1124">
                  <c:v>5182.99</c:v>
                </c:pt>
                <c:pt idx="1125">
                  <c:v>4923.5200000000004</c:v>
                </c:pt>
                <c:pt idx="1126">
                  <c:v>5222.5</c:v>
                </c:pt>
                <c:pt idx="1127">
                  <c:v>5151.58</c:v>
                </c:pt>
                <c:pt idx="1128">
                  <c:v>5361.95</c:v>
                </c:pt>
                <c:pt idx="1129">
                  <c:v>5034.84</c:v>
                </c:pt>
                <c:pt idx="1130">
                  <c:v>4833.2</c:v>
                </c:pt>
                <c:pt idx="1131">
                  <c:v>4942.68</c:v>
                </c:pt>
                <c:pt idx="1132">
                  <c:v>4483.1400000000003</c:v>
                </c:pt>
                <c:pt idx="1133">
                  <c:v>4433.8</c:v>
                </c:pt>
                <c:pt idx="1134">
                  <c:v>4004.93</c:v>
                </c:pt>
                <c:pt idx="1135">
                  <c:v>4369.8500000000004</c:v>
                </c:pt>
                <c:pt idx="1136">
                  <c:v>4188.3500000000004</c:v>
                </c:pt>
                <c:pt idx="1137">
                  <c:v>3786.41</c:v>
                </c:pt>
                <c:pt idx="1138">
                  <c:v>4073.32</c:v>
                </c:pt>
                <c:pt idx="1139">
                  <c:v>4296.3599999999997</c:v>
                </c:pt>
                <c:pt idx="1140">
                  <c:v>4054.51</c:v>
                </c:pt>
                <c:pt idx="1141">
                  <c:v>4272.28</c:v>
                </c:pt>
                <c:pt idx="1142">
                  <c:v>4136.8999999999996</c:v>
                </c:pt>
                <c:pt idx="1143">
                  <c:v>4269.57</c:v>
                </c:pt>
                <c:pt idx="1144">
                  <c:v>4311.24</c:v>
                </c:pt>
                <c:pt idx="1145">
                  <c:v>4309.3999999999996</c:v>
                </c:pt>
                <c:pt idx="1146">
                  <c:v>4574.99</c:v>
                </c:pt>
                <c:pt idx="1147">
                  <c:v>4708.2700000000004</c:v>
                </c:pt>
                <c:pt idx="1148">
                  <c:v>4602.32</c:v>
                </c:pt>
                <c:pt idx="1149">
                  <c:v>4369.5200000000004</c:v>
                </c:pt>
                <c:pt idx="1150">
                  <c:v>4273.4799999999996</c:v>
                </c:pt>
                <c:pt idx="1151">
                  <c:v>4663.72</c:v>
                </c:pt>
                <c:pt idx="1152">
                  <c:v>4874.7700000000004</c:v>
                </c:pt>
                <c:pt idx="1153">
                  <c:v>4928.03</c:v>
                </c:pt>
                <c:pt idx="1154">
                  <c:v>5147.2299999999996</c:v>
                </c:pt>
                <c:pt idx="1155">
                  <c:v>5275.37</c:v>
                </c:pt>
                <c:pt idx="1156">
                  <c:v>5035.6899999999996</c:v>
                </c:pt>
                <c:pt idx="1157">
                  <c:v>5277.51</c:v>
                </c:pt>
                <c:pt idx="1158">
                  <c:v>5352.96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C-4E1B-83A3-146E2A737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552495"/>
        <c:axId val="1060539055"/>
      </c:scatterChart>
      <c:valAx>
        <c:axId val="1060552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539055"/>
        <c:crosses val="autoZero"/>
        <c:crossBetween val="midCat"/>
      </c:valAx>
      <c:valAx>
        <c:axId val="1060539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index raw close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55249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spy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spy_long_term!$M$1</c:f>
              <c:strCache>
                <c:ptCount val="1"/>
                <c:pt idx="0">
                  <c:v>log close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20000"/>
                  <a:lumOff val="80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95716341608226"/>
                  <c:y val="0.494927455134098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spy_long_term!$F$2:$F$1160</c:f>
              <c:numCache>
                <c:formatCode>m/d/yyyy</c:formatCode>
                <c:ptCount val="1159"/>
                <c:pt idx="0">
                  <c:v>10197</c:v>
                </c:pt>
                <c:pt idx="1">
                  <c:v>10228</c:v>
                </c:pt>
                <c:pt idx="2">
                  <c:v>10259</c:v>
                </c:pt>
                <c:pt idx="3">
                  <c:v>10288</c:v>
                </c:pt>
                <c:pt idx="4">
                  <c:v>10319</c:v>
                </c:pt>
                <c:pt idx="5">
                  <c:v>10349</c:v>
                </c:pt>
                <c:pt idx="6">
                  <c:v>10380</c:v>
                </c:pt>
                <c:pt idx="7">
                  <c:v>10410</c:v>
                </c:pt>
                <c:pt idx="8">
                  <c:v>10441</c:v>
                </c:pt>
                <c:pt idx="9">
                  <c:v>10472</c:v>
                </c:pt>
                <c:pt idx="10">
                  <c:v>10502</c:v>
                </c:pt>
                <c:pt idx="11">
                  <c:v>10533</c:v>
                </c:pt>
                <c:pt idx="12">
                  <c:v>10563</c:v>
                </c:pt>
                <c:pt idx="13">
                  <c:v>10594</c:v>
                </c:pt>
                <c:pt idx="14">
                  <c:v>10625</c:v>
                </c:pt>
                <c:pt idx="15">
                  <c:v>10653</c:v>
                </c:pt>
                <c:pt idx="16">
                  <c:v>10684</c:v>
                </c:pt>
                <c:pt idx="17">
                  <c:v>10714</c:v>
                </c:pt>
                <c:pt idx="18">
                  <c:v>10745</c:v>
                </c:pt>
                <c:pt idx="19">
                  <c:v>10775</c:v>
                </c:pt>
                <c:pt idx="20">
                  <c:v>10806</c:v>
                </c:pt>
                <c:pt idx="21">
                  <c:v>10837</c:v>
                </c:pt>
                <c:pt idx="22">
                  <c:v>10867</c:v>
                </c:pt>
                <c:pt idx="23">
                  <c:v>10898</c:v>
                </c:pt>
                <c:pt idx="24">
                  <c:v>10928</c:v>
                </c:pt>
                <c:pt idx="25">
                  <c:v>10959</c:v>
                </c:pt>
                <c:pt idx="26">
                  <c:v>10990</c:v>
                </c:pt>
                <c:pt idx="27">
                  <c:v>11018</c:v>
                </c:pt>
                <c:pt idx="28">
                  <c:v>11049</c:v>
                </c:pt>
                <c:pt idx="29">
                  <c:v>11079</c:v>
                </c:pt>
                <c:pt idx="30">
                  <c:v>11110</c:v>
                </c:pt>
                <c:pt idx="31">
                  <c:v>11140</c:v>
                </c:pt>
                <c:pt idx="32">
                  <c:v>11171</c:v>
                </c:pt>
                <c:pt idx="33">
                  <c:v>11202</c:v>
                </c:pt>
                <c:pt idx="34">
                  <c:v>11232</c:v>
                </c:pt>
                <c:pt idx="35">
                  <c:v>11263</c:v>
                </c:pt>
                <c:pt idx="36">
                  <c:v>11293</c:v>
                </c:pt>
                <c:pt idx="37">
                  <c:v>11324</c:v>
                </c:pt>
                <c:pt idx="38">
                  <c:v>11355</c:v>
                </c:pt>
                <c:pt idx="39">
                  <c:v>11383</c:v>
                </c:pt>
                <c:pt idx="40">
                  <c:v>11414</c:v>
                </c:pt>
                <c:pt idx="41">
                  <c:v>11444</c:v>
                </c:pt>
                <c:pt idx="42">
                  <c:v>11475</c:v>
                </c:pt>
                <c:pt idx="43">
                  <c:v>11505</c:v>
                </c:pt>
                <c:pt idx="44">
                  <c:v>11536</c:v>
                </c:pt>
                <c:pt idx="45">
                  <c:v>11567</c:v>
                </c:pt>
                <c:pt idx="46">
                  <c:v>11597</c:v>
                </c:pt>
                <c:pt idx="47">
                  <c:v>11628</c:v>
                </c:pt>
                <c:pt idx="48">
                  <c:v>11658</c:v>
                </c:pt>
                <c:pt idx="49">
                  <c:v>11689</c:v>
                </c:pt>
                <c:pt idx="50">
                  <c:v>11720</c:v>
                </c:pt>
                <c:pt idx="51">
                  <c:v>11749</c:v>
                </c:pt>
                <c:pt idx="52">
                  <c:v>11780</c:v>
                </c:pt>
                <c:pt idx="53">
                  <c:v>11810</c:v>
                </c:pt>
                <c:pt idx="54">
                  <c:v>11841</c:v>
                </c:pt>
                <c:pt idx="55">
                  <c:v>11871</c:v>
                </c:pt>
                <c:pt idx="56">
                  <c:v>11902</c:v>
                </c:pt>
                <c:pt idx="57">
                  <c:v>11933</c:v>
                </c:pt>
                <c:pt idx="58">
                  <c:v>11963</c:v>
                </c:pt>
                <c:pt idx="59">
                  <c:v>11994</c:v>
                </c:pt>
                <c:pt idx="60">
                  <c:v>12024</c:v>
                </c:pt>
                <c:pt idx="61">
                  <c:v>12055</c:v>
                </c:pt>
                <c:pt idx="62">
                  <c:v>12086</c:v>
                </c:pt>
                <c:pt idx="63">
                  <c:v>12114</c:v>
                </c:pt>
                <c:pt idx="64">
                  <c:v>12145</c:v>
                </c:pt>
                <c:pt idx="65">
                  <c:v>12175</c:v>
                </c:pt>
                <c:pt idx="66">
                  <c:v>12206</c:v>
                </c:pt>
                <c:pt idx="67">
                  <c:v>12236</c:v>
                </c:pt>
                <c:pt idx="68">
                  <c:v>12267</c:v>
                </c:pt>
                <c:pt idx="69">
                  <c:v>12298</c:v>
                </c:pt>
                <c:pt idx="70">
                  <c:v>12328</c:v>
                </c:pt>
                <c:pt idx="71">
                  <c:v>12359</c:v>
                </c:pt>
                <c:pt idx="72">
                  <c:v>12389</c:v>
                </c:pt>
                <c:pt idx="73">
                  <c:v>12420</c:v>
                </c:pt>
                <c:pt idx="74">
                  <c:v>12451</c:v>
                </c:pt>
                <c:pt idx="75">
                  <c:v>12479</c:v>
                </c:pt>
                <c:pt idx="76">
                  <c:v>12510</c:v>
                </c:pt>
                <c:pt idx="77">
                  <c:v>12540</c:v>
                </c:pt>
                <c:pt idx="78">
                  <c:v>12571</c:v>
                </c:pt>
                <c:pt idx="79">
                  <c:v>12601</c:v>
                </c:pt>
                <c:pt idx="80">
                  <c:v>12632</c:v>
                </c:pt>
                <c:pt idx="81">
                  <c:v>12663</c:v>
                </c:pt>
                <c:pt idx="82">
                  <c:v>12693</c:v>
                </c:pt>
                <c:pt idx="83">
                  <c:v>12724</c:v>
                </c:pt>
                <c:pt idx="84">
                  <c:v>12754</c:v>
                </c:pt>
                <c:pt idx="85">
                  <c:v>12785</c:v>
                </c:pt>
                <c:pt idx="86">
                  <c:v>12816</c:v>
                </c:pt>
                <c:pt idx="87">
                  <c:v>12844</c:v>
                </c:pt>
                <c:pt idx="88">
                  <c:v>12875</c:v>
                </c:pt>
                <c:pt idx="89">
                  <c:v>12905</c:v>
                </c:pt>
                <c:pt idx="90">
                  <c:v>12936</c:v>
                </c:pt>
                <c:pt idx="91">
                  <c:v>12966</c:v>
                </c:pt>
                <c:pt idx="92">
                  <c:v>12997</c:v>
                </c:pt>
                <c:pt idx="93">
                  <c:v>13028</c:v>
                </c:pt>
                <c:pt idx="94">
                  <c:v>13058</c:v>
                </c:pt>
                <c:pt idx="95">
                  <c:v>13089</c:v>
                </c:pt>
                <c:pt idx="96">
                  <c:v>13119</c:v>
                </c:pt>
                <c:pt idx="97">
                  <c:v>13150</c:v>
                </c:pt>
                <c:pt idx="98">
                  <c:v>13181</c:v>
                </c:pt>
                <c:pt idx="99">
                  <c:v>13210</c:v>
                </c:pt>
                <c:pt idx="100">
                  <c:v>13241</c:v>
                </c:pt>
                <c:pt idx="101">
                  <c:v>13271</c:v>
                </c:pt>
                <c:pt idx="102">
                  <c:v>13302</c:v>
                </c:pt>
                <c:pt idx="103">
                  <c:v>13332</c:v>
                </c:pt>
                <c:pt idx="104">
                  <c:v>13363</c:v>
                </c:pt>
                <c:pt idx="105">
                  <c:v>13394</c:v>
                </c:pt>
                <c:pt idx="106">
                  <c:v>13424</c:v>
                </c:pt>
                <c:pt idx="107">
                  <c:v>13455</c:v>
                </c:pt>
                <c:pt idx="108">
                  <c:v>13485</c:v>
                </c:pt>
                <c:pt idx="109">
                  <c:v>13516</c:v>
                </c:pt>
                <c:pt idx="110">
                  <c:v>13547</c:v>
                </c:pt>
                <c:pt idx="111">
                  <c:v>13575</c:v>
                </c:pt>
                <c:pt idx="112">
                  <c:v>13606</c:v>
                </c:pt>
                <c:pt idx="113">
                  <c:v>13636</c:v>
                </c:pt>
                <c:pt idx="114">
                  <c:v>13667</c:v>
                </c:pt>
                <c:pt idx="115">
                  <c:v>13697</c:v>
                </c:pt>
                <c:pt idx="116">
                  <c:v>13728</c:v>
                </c:pt>
                <c:pt idx="117">
                  <c:v>13759</c:v>
                </c:pt>
                <c:pt idx="118">
                  <c:v>13789</c:v>
                </c:pt>
                <c:pt idx="119">
                  <c:v>13820</c:v>
                </c:pt>
                <c:pt idx="120">
                  <c:v>13850</c:v>
                </c:pt>
                <c:pt idx="121">
                  <c:v>13881</c:v>
                </c:pt>
                <c:pt idx="122">
                  <c:v>13912</c:v>
                </c:pt>
                <c:pt idx="123">
                  <c:v>13940</c:v>
                </c:pt>
                <c:pt idx="124">
                  <c:v>13971</c:v>
                </c:pt>
                <c:pt idx="125">
                  <c:v>14001</c:v>
                </c:pt>
                <c:pt idx="126">
                  <c:v>14032</c:v>
                </c:pt>
                <c:pt idx="127">
                  <c:v>14062</c:v>
                </c:pt>
                <c:pt idx="128">
                  <c:v>14093</c:v>
                </c:pt>
                <c:pt idx="129">
                  <c:v>14124</c:v>
                </c:pt>
                <c:pt idx="130">
                  <c:v>14154</c:v>
                </c:pt>
                <c:pt idx="131">
                  <c:v>14185</c:v>
                </c:pt>
                <c:pt idx="132">
                  <c:v>14215</c:v>
                </c:pt>
                <c:pt idx="133">
                  <c:v>14246</c:v>
                </c:pt>
                <c:pt idx="134">
                  <c:v>14277</c:v>
                </c:pt>
                <c:pt idx="135">
                  <c:v>14305</c:v>
                </c:pt>
                <c:pt idx="136">
                  <c:v>14336</c:v>
                </c:pt>
                <c:pt idx="137">
                  <c:v>14366</c:v>
                </c:pt>
                <c:pt idx="138">
                  <c:v>14397</c:v>
                </c:pt>
                <c:pt idx="139">
                  <c:v>14427</c:v>
                </c:pt>
                <c:pt idx="140">
                  <c:v>14458</c:v>
                </c:pt>
                <c:pt idx="141">
                  <c:v>14489</c:v>
                </c:pt>
                <c:pt idx="142">
                  <c:v>14519</c:v>
                </c:pt>
                <c:pt idx="143">
                  <c:v>14550</c:v>
                </c:pt>
                <c:pt idx="144">
                  <c:v>14580</c:v>
                </c:pt>
                <c:pt idx="145">
                  <c:v>14611</c:v>
                </c:pt>
                <c:pt idx="146">
                  <c:v>14642</c:v>
                </c:pt>
                <c:pt idx="147">
                  <c:v>14671</c:v>
                </c:pt>
                <c:pt idx="148">
                  <c:v>14702</c:v>
                </c:pt>
                <c:pt idx="149">
                  <c:v>14732</c:v>
                </c:pt>
                <c:pt idx="150">
                  <c:v>14763</c:v>
                </c:pt>
                <c:pt idx="151">
                  <c:v>14793</c:v>
                </c:pt>
                <c:pt idx="152">
                  <c:v>14824</c:v>
                </c:pt>
                <c:pt idx="153">
                  <c:v>14855</c:v>
                </c:pt>
                <c:pt idx="154">
                  <c:v>14885</c:v>
                </c:pt>
                <c:pt idx="155">
                  <c:v>14916</c:v>
                </c:pt>
                <c:pt idx="156">
                  <c:v>14946</c:v>
                </c:pt>
                <c:pt idx="157">
                  <c:v>14977</c:v>
                </c:pt>
                <c:pt idx="158">
                  <c:v>15008</c:v>
                </c:pt>
                <c:pt idx="159">
                  <c:v>15036</c:v>
                </c:pt>
                <c:pt idx="160">
                  <c:v>15067</c:v>
                </c:pt>
                <c:pt idx="161">
                  <c:v>15097</c:v>
                </c:pt>
                <c:pt idx="162">
                  <c:v>15128</c:v>
                </c:pt>
                <c:pt idx="163">
                  <c:v>15158</c:v>
                </c:pt>
                <c:pt idx="164">
                  <c:v>15189</c:v>
                </c:pt>
                <c:pt idx="165">
                  <c:v>15220</c:v>
                </c:pt>
                <c:pt idx="166">
                  <c:v>15250</c:v>
                </c:pt>
                <c:pt idx="167">
                  <c:v>15281</c:v>
                </c:pt>
                <c:pt idx="168">
                  <c:v>15311</c:v>
                </c:pt>
                <c:pt idx="169">
                  <c:v>15342</c:v>
                </c:pt>
                <c:pt idx="170">
                  <c:v>15373</c:v>
                </c:pt>
                <c:pt idx="171">
                  <c:v>15401</c:v>
                </c:pt>
                <c:pt idx="172">
                  <c:v>15432</c:v>
                </c:pt>
                <c:pt idx="173">
                  <c:v>15462</c:v>
                </c:pt>
                <c:pt idx="174">
                  <c:v>15493</c:v>
                </c:pt>
                <c:pt idx="175">
                  <c:v>15523</c:v>
                </c:pt>
                <c:pt idx="176">
                  <c:v>15554</c:v>
                </c:pt>
                <c:pt idx="177">
                  <c:v>15585</c:v>
                </c:pt>
                <c:pt idx="178">
                  <c:v>15615</c:v>
                </c:pt>
                <c:pt idx="179">
                  <c:v>15646</c:v>
                </c:pt>
                <c:pt idx="180">
                  <c:v>15676</c:v>
                </c:pt>
                <c:pt idx="181">
                  <c:v>15707</c:v>
                </c:pt>
                <c:pt idx="182">
                  <c:v>15738</c:v>
                </c:pt>
                <c:pt idx="183">
                  <c:v>15766</c:v>
                </c:pt>
                <c:pt idx="184">
                  <c:v>15797</c:v>
                </c:pt>
                <c:pt idx="185">
                  <c:v>15827</c:v>
                </c:pt>
                <c:pt idx="186">
                  <c:v>15858</c:v>
                </c:pt>
                <c:pt idx="187">
                  <c:v>15888</c:v>
                </c:pt>
                <c:pt idx="188">
                  <c:v>15919</c:v>
                </c:pt>
                <c:pt idx="189">
                  <c:v>15950</c:v>
                </c:pt>
                <c:pt idx="190">
                  <c:v>15980</c:v>
                </c:pt>
                <c:pt idx="191">
                  <c:v>16011</c:v>
                </c:pt>
                <c:pt idx="192">
                  <c:v>16041</c:v>
                </c:pt>
                <c:pt idx="193">
                  <c:v>16072</c:v>
                </c:pt>
                <c:pt idx="194">
                  <c:v>16103</c:v>
                </c:pt>
                <c:pt idx="195">
                  <c:v>16132</c:v>
                </c:pt>
                <c:pt idx="196">
                  <c:v>16163</c:v>
                </c:pt>
                <c:pt idx="197">
                  <c:v>16193</c:v>
                </c:pt>
                <c:pt idx="198">
                  <c:v>16224</c:v>
                </c:pt>
                <c:pt idx="199">
                  <c:v>16254</c:v>
                </c:pt>
                <c:pt idx="200">
                  <c:v>16285</c:v>
                </c:pt>
                <c:pt idx="201">
                  <c:v>16316</c:v>
                </c:pt>
                <c:pt idx="202">
                  <c:v>16346</c:v>
                </c:pt>
                <c:pt idx="203">
                  <c:v>16377</c:v>
                </c:pt>
                <c:pt idx="204">
                  <c:v>16407</c:v>
                </c:pt>
                <c:pt idx="205">
                  <c:v>16438</c:v>
                </c:pt>
                <c:pt idx="206">
                  <c:v>16469</c:v>
                </c:pt>
                <c:pt idx="207">
                  <c:v>16497</c:v>
                </c:pt>
                <c:pt idx="208">
                  <c:v>16528</c:v>
                </c:pt>
                <c:pt idx="209">
                  <c:v>16558</c:v>
                </c:pt>
                <c:pt idx="210">
                  <c:v>16589</c:v>
                </c:pt>
                <c:pt idx="211">
                  <c:v>16619</c:v>
                </c:pt>
                <c:pt idx="212">
                  <c:v>16650</c:v>
                </c:pt>
                <c:pt idx="213">
                  <c:v>16681</c:v>
                </c:pt>
                <c:pt idx="214">
                  <c:v>16711</c:v>
                </c:pt>
                <c:pt idx="215">
                  <c:v>16742</c:v>
                </c:pt>
                <c:pt idx="216">
                  <c:v>16772</c:v>
                </c:pt>
                <c:pt idx="217">
                  <c:v>16803</c:v>
                </c:pt>
                <c:pt idx="218">
                  <c:v>16834</c:v>
                </c:pt>
                <c:pt idx="219">
                  <c:v>16862</c:v>
                </c:pt>
                <c:pt idx="220">
                  <c:v>16893</c:v>
                </c:pt>
                <c:pt idx="221">
                  <c:v>16923</c:v>
                </c:pt>
                <c:pt idx="222">
                  <c:v>16954</c:v>
                </c:pt>
                <c:pt idx="223">
                  <c:v>16984</c:v>
                </c:pt>
                <c:pt idx="224">
                  <c:v>17015</c:v>
                </c:pt>
                <c:pt idx="225">
                  <c:v>17046</c:v>
                </c:pt>
                <c:pt idx="226">
                  <c:v>17076</c:v>
                </c:pt>
                <c:pt idx="227">
                  <c:v>17107</c:v>
                </c:pt>
                <c:pt idx="228">
                  <c:v>17137</c:v>
                </c:pt>
                <c:pt idx="229">
                  <c:v>17168</c:v>
                </c:pt>
                <c:pt idx="230">
                  <c:v>17199</c:v>
                </c:pt>
                <c:pt idx="231">
                  <c:v>17227</c:v>
                </c:pt>
                <c:pt idx="232">
                  <c:v>17258</c:v>
                </c:pt>
                <c:pt idx="233">
                  <c:v>17288</c:v>
                </c:pt>
                <c:pt idx="234">
                  <c:v>17319</c:v>
                </c:pt>
                <c:pt idx="235">
                  <c:v>17349</c:v>
                </c:pt>
                <c:pt idx="236">
                  <c:v>17380</c:v>
                </c:pt>
                <c:pt idx="237">
                  <c:v>17411</c:v>
                </c:pt>
                <c:pt idx="238">
                  <c:v>17441</c:v>
                </c:pt>
                <c:pt idx="239">
                  <c:v>17472</c:v>
                </c:pt>
                <c:pt idx="240">
                  <c:v>17502</c:v>
                </c:pt>
                <c:pt idx="241">
                  <c:v>17533</c:v>
                </c:pt>
                <c:pt idx="242">
                  <c:v>17564</c:v>
                </c:pt>
                <c:pt idx="243">
                  <c:v>17593</c:v>
                </c:pt>
                <c:pt idx="244">
                  <c:v>17624</c:v>
                </c:pt>
                <c:pt idx="245">
                  <c:v>17654</c:v>
                </c:pt>
                <c:pt idx="246">
                  <c:v>17685</c:v>
                </c:pt>
                <c:pt idx="247">
                  <c:v>17715</c:v>
                </c:pt>
                <c:pt idx="248">
                  <c:v>17746</c:v>
                </c:pt>
                <c:pt idx="249">
                  <c:v>17777</c:v>
                </c:pt>
                <c:pt idx="250">
                  <c:v>17807</c:v>
                </c:pt>
                <c:pt idx="251">
                  <c:v>17838</c:v>
                </c:pt>
                <c:pt idx="252">
                  <c:v>17868</c:v>
                </c:pt>
                <c:pt idx="253">
                  <c:v>17899</c:v>
                </c:pt>
                <c:pt idx="254">
                  <c:v>17930</c:v>
                </c:pt>
                <c:pt idx="255">
                  <c:v>17958</c:v>
                </c:pt>
                <c:pt idx="256">
                  <c:v>17989</c:v>
                </c:pt>
                <c:pt idx="257">
                  <c:v>18019</c:v>
                </c:pt>
                <c:pt idx="258">
                  <c:v>18050</c:v>
                </c:pt>
                <c:pt idx="259">
                  <c:v>18080</c:v>
                </c:pt>
                <c:pt idx="260">
                  <c:v>18111</c:v>
                </c:pt>
                <c:pt idx="261">
                  <c:v>18142</c:v>
                </c:pt>
                <c:pt idx="262">
                  <c:v>18172</c:v>
                </c:pt>
                <c:pt idx="263">
                  <c:v>18203</c:v>
                </c:pt>
                <c:pt idx="264">
                  <c:v>18233</c:v>
                </c:pt>
                <c:pt idx="265">
                  <c:v>18264</c:v>
                </c:pt>
                <c:pt idx="266">
                  <c:v>18295</c:v>
                </c:pt>
                <c:pt idx="267">
                  <c:v>18323</c:v>
                </c:pt>
                <c:pt idx="268">
                  <c:v>18354</c:v>
                </c:pt>
                <c:pt idx="269">
                  <c:v>18384</c:v>
                </c:pt>
                <c:pt idx="270">
                  <c:v>18415</c:v>
                </c:pt>
                <c:pt idx="271">
                  <c:v>18445</c:v>
                </c:pt>
                <c:pt idx="272">
                  <c:v>18476</c:v>
                </c:pt>
                <c:pt idx="273">
                  <c:v>18507</c:v>
                </c:pt>
                <c:pt idx="274">
                  <c:v>18537</c:v>
                </c:pt>
                <c:pt idx="275">
                  <c:v>18568</c:v>
                </c:pt>
                <c:pt idx="276">
                  <c:v>18598</c:v>
                </c:pt>
                <c:pt idx="277">
                  <c:v>18629</c:v>
                </c:pt>
                <c:pt idx="278">
                  <c:v>18660</c:v>
                </c:pt>
                <c:pt idx="279">
                  <c:v>18688</c:v>
                </c:pt>
                <c:pt idx="280">
                  <c:v>18719</c:v>
                </c:pt>
                <c:pt idx="281">
                  <c:v>18749</c:v>
                </c:pt>
                <c:pt idx="282">
                  <c:v>18780</c:v>
                </c:pt>
                <c:pt idx="283">
                  <c:v>18810</c:v>
                </c:pt>
                <c:pt idx="284">
                  <c:v>18841</c:v>
                </c:pt>
                <c:pt idx="285">
                  <c:v>18872</c:v>
                </c:pt>
                <c:pt idx="286">
                  <c:v>18902</c:v>
                </c:pt>
                <c:pt idx="287">
                  <c:v>18933</c:v>
                </c:pt>
                <c:pt idx="288">
                  <c:v>18963</c:v>
                </c:pt>
                <c:pt idx="289">
                  <c:v>18994</c:v>
                </c:pt>
                <c:pt idx="290">
                  <c:v>19025</c:v>
                </c:pt>
                <c:pt idx="291">
                  <c:v>19054</c:v>
                </c:pt>
                <c:pt idx="292">
                  <c:v>19085</c:v>
                </c:pt>
                <c:pt idx="293">
                  <c:v>19115</c:v>
                </c:pt>
                <c:pt idx="294">
                  <c:v>19146</c:v>
                </c:pt>
                <c:pt idx="295">
                  <c:v>19176</c:v>
                </c:pt>
                <c:pt idx="296">
                  <c:v>19207</c:v>
                </c:pt>
                <c:pt idx="297">
                  <c:v>19238</c:v>
                </c:pt>
                <c:pt idx="298">
                  <c:v>19268</c:v>
                </c:pt>
                <c:pt idx="299">
                  <c:v>19299</c:v>
                </c:pt>
                <c:pt idx="300">
                  <c:v>19329</c:v>
                </c:pt>
                <c:pt idx="301">
                  <c:v>19360</c:v>
                </c:pt>
                <c:pt idx="302">
                  <c:v>19391</c:v>
                </c:pt>
                <c:pt idx="303">
                  <c:v>19419</c:v>
                </c:pt>
                <c:pt idx="304">
                  <c:v>19450</c:v>
                </c:pt>
                <c:pt idx="305">
                  <c:v>19480</c:v>
                </c:pt>
                <c:pt idx="306">
                  <c:v>19511</c:v>
                </c:pt>
                <c:pt idx="307">
                  <c:v>19541</c:v>
                </c:pt>
                <c:pt idx="308">
                  <c:v>19572</c:v>
                </c:pt>
                <c:pt idx="309">
                  <c:v>19603</c:v>
                </c:pt>
                <c:pt idx="310">
                  <c:v>19633</c:v>
                </c:pt>
                <c:pt idx="311">
                  <c:v>19664</c:v>
                </c:pt>
                <c:pt idx="312">
                  <c:v>19694</c:v>
                </c:pt>
                <c:pt idx="313">
                  <c:v>19725</c:v>
                </c:pt>
                <c:pt idx="314">
                  <c:v>19756</c:v>
                </c:pt>
                <c:pt idx="315">
                  <c:v>19784</c:v>
                </c:pt>
                <c:pt idx="316">
                  <c:v>19815</c:v>
                </c:pt>
                <c:pt idx="317">
                  <c:v>19845</c:v>
                </c:pt>
                <c:pt idx="318">
                  <c:v>19876</c:v>
                </c:pt>
                <c:pt idx="319">
                  <c:v>19906</c:v>
                </c:pt>
                <c:pt idx="320">
                  <c:v>19937</c:v>
                </c:pt>
                <c:pt idx="321">
                  <c:v>19968</c:v>
                </c:pt>
                <c:pt idx="322">
                  <c:v>19998</c:v>
                </c:pt>
                <c:pt idx="323">
                  <c:v>20029</c:v>
                </c:pt>
                <c:pt idx="324">
                  <c:v>20059</c:v>
                </c:pt>
                <c:pt idx="325">
                  <c:v>20090</c:v>
                </c:pt>
                <c:pt idx="326">
                  <c:v>20121</c:v>
                </c:pt>
                <c:pt idx="327">
                  <c:v>20149</c:v>
                </c:pt>
                <c:pt idx="328">
                  <c:v>20180</c:v>
                </c:pt>
                <c:pt idx="329">
                  <c:v>20210</c:v>
                </c:pt>
                <c:pt idx="330">
                  <c:v>20241</c:v>
                </c:pt>
                <c:pt idx="331">
                  <c:v>20271</c:v>
                </c:pt>
                <c:pt idx="332">
                  <c:v>20302</c:v>
                </c:pt>
                <c:pt idx="333">
                  <c:v>20333</c:v>
                </c:pt>
                <c:pt idx="334">
                  <c:v>20363</c:v>
                </c:pt>
                <c:pt idx="335">
                  <c:v>20394</c:v>
                </c:pt>
                <c:pt idx="336">
                  <c:v>20424</c:v>
                </c:pt>
                <c:pt idx="337">
                  <c:v>20455</c:v>
                </c:pt>
                <c:pt idx="338">
                  <c:v>20486</c:v>
                </c:pt>
                <c:pt idx="339">
                  <c:v>20515</c:v>
                </c:pt>
                <c:pt idx="340">
                  <c:v>20546</c:v>
                </c:pt>
                <c:pt idx="341">
                  <c:v>20576</c:v>
                </c:pt>
                <c:pt idx="342">
                  <c:v>20607</c:v>
                </c:pt>
                <c:pt idx="343">
                  <c:v>20637</c:v>
                </c:pt>
                <c:pt idx="344">
                  <c:v>20668</c:v>
                </c:pt>
                <c:pt idx="345">
                  <c:v>20699</c:v>
                </c:pt>
                <c:pt idx="346">
                  <c:v>20729</c:v>
                </c:pt>
                <c:pt idx="347">
                  <c:v>20760</c:v>
                </c:pt>
                <c:pt idx="348">
                  <c:v>20790</c:v>
                </c:pt>
                <c:pt idx="349">
                  <c:v>20821</c:v>
                </c:pt>
                <c:pt idx="350">
                  <c:v>20852</c:v>
                </c:pt>
                <c:pt idx="351">
                  <c:v>20880</c:v>
                </c:pt>
                <c:pt idx="352">
                  <c:v>20911</c:v>
                </c:pt>
                <c:pt idx="353">
                  <c:v>20941</c:v>
                </c:pt>
                <c:pt idx="354">
                  <c:v>20972</c:v>
                </c:pt>
                <c:pt idx="355">
                  <c:v>21002</c:v>
                </c:pt>
                <c:pt idx="356">
                  <c:v>21033</c:v>
                </c:pt>
                <c:pt idx="357">
                  <c:v>21064</c:v>
                </c:pt>
                <c:pt idx="358">
                  <c:v>21094</c:v>
                </c:pt>
                <c:pt idx="359">
                  <c:v>21125</c:v>
                </c:pt>
                <c:pt idx="360">
                  <c:v>21155</c:v>
                </c:pt>
                <c:pt idx="361">
                  <c:v>21186</c:v>
                </c:pt>
                <c:pt idx="362">
                  <c:v>21217</c:v>
                </c:pt>
                <c:pt idx="363">
                  <c:v>21245</c:v>
                </c:pt>
                <c:pt idx="364">
                  <c:v>21276</c:v>
                </c:pt>
                <c:pt idx="365">
                  <c:v>21306</c:v>
                </c:pt>
                <c:pt idx="366">
                  <c:v>21337</c:v>
                </c:pt>
                <c:pt idx="367">
                  <c:v>21367</c:v>
                </c:pt>
                <c:pt idx="368">
                  <c:v>21398</c:v>
                </c:pt>
                <c:pt idx="369">
                  <c:v>21429</c:v>
                </c:pt>
                <c:pt idx="370">
                  <c:v>21459</c:v>
                </c:pt>
                <c:pt idx="371">
                  <c:v>21490</c:v>
                </c:pt>
                <c:pt idx="372">
                  <c:v>21520</c:v>
                </c:pt>
                <c:pt idx="373">
                  <c:v>21551</c:v>
                </c:pt>
                <c:pt idx="374">
                  <c:v>21582</c:v>
                </c:pt>
                <c:pt idx="375">
                  <c:v>21610</c:v>
                </c:pt>
                <c:pt idx="376">
                  <c:v>21641</c:v>
                </c:pt>
                <c:pt idx="377">
                  <c:v>21671</c:v>
                </c:pt>
                <c:pt idx="378">
                  <c:v>21702</c:v>
                </c:pt>
                <c:pt idx="379">
                  <c:v>21732</c:v>
                </c:pt>
                <c:pt idx="380">
                  <c:v>21763</c:v>
                </c:pt>
                <c:pt idx="381">
                  <c:v>21794</c:v>
                </c:pt>
                <c:pt idx="382">
                  <c:v>21824</c:v>
                </c:pt>
                <c:pt idx="383">
                  <c:v>21855</c:v>
                </c:pt>
                <c:pt idx="384">
                  <c:v>21885</c:v>
                </c:pt>
                <c:pt idx="385">
                  <c:v>21916</c:v>
                </c:pt>
                <c:pt idx="386">
                  <c:v>21947</c:v>
                </c:pt>
                <c:pt idx="387">
                  <c:v>21976</c:v>
                </c:pt>
                <c:pt idx="388">
                  <c:v>22007</c:v>
                </c:pt>
                <c:pt idx="389">
                  <c:v>22037</c:v>
                </c:pt>
                <c:pt idx="390">
                  <c:v>22068</c:v>
                </c:pt>
                <c:pt idx="391">
                  <c:v>22098</c:v>
                </c:pt>
                <c:pt idx="392">
                  <c:v>22129</c:v>
                </c:pt>
                <c:pt idx="393">
                  <c:v>22160</c:v>
                </c:pt>
                <c:pt idx="394">
                  <c:v>22190</c:v>
                </c:pt>
                <c:pt idx="395">
                  <c:v>22221</c:v>
                </c:pt>
                <c:pt idx="396">
                  <c:v>22251</c:v>
                </c:pt>
                <c:pt idx="397">
                  <c:v>22282</c:v>
                </c:pt>
                <c:pt idx="398">
                  <c:v>22313</c:v>
                </c:pt>
                <c:pt idx="399">
                  <c:v>22341</c:v>
                </c:pt>
                <c:pt idx="400">
                  <c:v>22372</c:v>
                </c:pt>
                <c:pt idx="401">
                  <c:v>22402</c:v>
                </c:pt>
                <c:pt idx="402">
                  <c:v>22433</c:v>
                </c:pt>
                <c:pt idx="403">
                  <c:v>22463</c:v>
                </c:pt>
                <c:pt idx="404">
                  <c:v>22494</c:v>
                </c:pt>
                <c:pt idx="405">
                  <c:v>22525</c:v>
                </c:pt>
                <c:pt idx="406">
                  <c:v>22555</c:v>
                </c:pt>
                <c:pt idx="407">
                  <c:v>22586</c:v>
                </c:pt>
                <c:pt idx="408">
                  <c:v>22616</c:v>
                </c:pt>
                <c:pt idx="409">
                  <c:v>22647</c:v>
                </c:pt>
                <c:pt idx="410">
                  <c:v>22678</c:v>
                </c:pt>
                <c:pt idx="411">
                  <c:v>22706</c:v>
                </c:pt>
                <c:pt idx="412">
                  <c:v>22737</c:v>
                </c:pt>
                <c:pt idx="413">
                  <c:v>22767</c:v>
                </c:pt>
                <c:pt idx="414">
                  <c:v>22798</c:v>
                </c:pt>
                <c:pt idx="415">
                  <c:v>22828</c:v>
                </c:pt>
                <c:pt idx="416">
                  <c:v>22859</c:v>
                </c:pt>
                <c:pt idx="417">
                  <c:v>22890</c:v>
                </c:pt>
                <c:pt idx="418">
                  <c:v>22920</c:v>
                </c:pt>
                <c:pt idx="419">
                  <c:v>22951</c:v>
                </c:pt>
                <c:pt idx="420">
                  <c:v>22981</c:v>
                </c:pt>
                <c:pt idx="421">
                  <c:v>23012</c:v>
                </c:pt>
                <c:pt idx="422">
                  <c:v>23043</c:v>
                </c:pt>
                <c:pt idx="423">
                  <c:v>23071</c:v>
                </c:pt>
                <c:pt idx="424">
                  <c:v>23102</c:v>
                </c:pt>
                <c:pt idx="425">
                  <c:v>23132</c:v>
                </c:pt>
                <c:pt idx="426">
                  <c:v>23163</c:v>
                </c:pt>
                <c:pt idx="427">
                  <c:v>23193</c:v>
                </c:pt>
                <c:pt idx="428">
                  <c:v>23224</c:v>
                </c:pt>
                <c:pt idx="429">
                  <c:v>23255</c:v>
                </c:pt>
                <c:pt idx="430">
                  <c:v>23285</c:v>
                </c:pt>
                <c:pt idx="431">
                  <c:v>23316</c:v>
                </c:pt>
                <c:pt idx="432">
                  <c:v>23346</c:v>
                </c:pt>
                <c:pt idx="433">
                  <c:v>23377</c:v>
                </c:pt>
                <c:pt idx="434">
                  <c:v>23408</c:v>
                </c:pt>
                <c:pt idx="435">
                  <c:v>23437</c:v>
                </c:pt>
                <c:pt idx="436">
                  <c:v>23468</c:v>
                </c:pt>
                <c:pt idx="437">
                  <c:v>23498</c:v>
                </c:pt>
                <c:pt idx="438">
                  <c:v>23529</c:v>
                </c:pt>
                <c:pt idx="439">
                  <c:v>23559</c:v>
                </c:pt>
                <c:pt idx="440">
                  <c:v>23590</c:v>
                </c:pt>
                <c:pt idx="441">
                  <c:v>23621</c:v>
                </c:pt>
                <c:pt idx="442">
                  <c:v>23651</c:v>
                </c:pt>
                <c:pt idx="443">
                  <c:v>23682</c:v>
                </c:pt>
                <c:pt idx="444">
                  <c:v>23712</c:v>
                </c:pt>
                <c:pt idx="445">
                  <c:v>23743</c:v>
                </c:pt>
                <c:pt idx="446">
                  <c:v>23774</c:v>
                </c:pt>
                <c:pt idx="447">
                  <c:v>23802</c:v>
                </c:pt>
                <c:pt idx="448">
                  <c:v>23833</c:v>
                </c:pt>
                <c:pt idx="449">
                  <c:v>23863</c:v>
                </c:pt>
                <c:pt idx="450">
                  <c:v>23894</c:v>
                </c:pt>
                <c:pt idx="451">
                  <c:v>23924</c:v>
                </c:pt>
                <c:pt idx="452">
                  <c:v>23955</c:v>
                </c:pt>
                <c:pt idx="453">
                  <c:v>23986</c:v>
                </c:pt>
                <c:pt idx="454">
                  <c:v>24016</c:v>
                </c:pt>
                <c:pt idx="455">
                  <c:v>24047</c:v>
                </c:pt>
                <c:pt idx="456">
                  <c:v>24077</c:v>
                </c:pt>
                <c:pt idx="457">
                  <c:v>24108</c:v>
                </c:pt>
                <c:pt idx="458">
                  <c:v>24139</c:v>
                </c:pt>
                <c:pt idx="459">
                  <c:v>24167</c:v>
                </c:pt>
                <c:pt idx="460">
                  <c:v>24198</c:v>
                </c:pt>
                <c:pt idx="461">
                  <c:v>24228</c:v>
                </c:pt>
                <c:pt idx="462">
                  <c:v>24259</c:v>
                </c:pt>
                <c:pt idx="463">
                  <c:v>24289</c:v>
                </c:pt>
                <c:pt idx="464">
                  <c:v>24320</c:v>
                </c:pt>
                <c:pt idx="465">
                  <c:v>24351</c:v>
                </c:pt>
                <c:pt idx="466">
                  <c:v>24381</c:v>
                </c:pt>
                <c:pt idx="467">
                  <c:v>24412</c:v>
                </c:pt>
                <c:pt idx="468">
                  <c:v>24442</c:v>
                </c:pt>
                <c:pt idx="469">
                  <c:v>24473</c:v>
                </c:pt>
                <c:pt idx="470">
                  <c:v>24504</c:v>
                </c:pt>
                <c:pt idx="471">
                  <c:v>24532</c:v>
                </c:pt>
                <c:pt idx="472">
                  <c:v>24563</c:v>
                </c:pt>
                <c:pt idx="473">
                  <c:v>24593</c:v>
                </c:pt>
                <c:pt idx="474">
                  <c:v>24624</c:v>
                </c:pt>
                <c:pt idx="475">
                  <c:v>24654</c:v>
                </c:pt>
                <c:pt idx="476">
                  <c:v>24685</c:v>
                </c:pt>
                <c:pt idx="477">
                  <c:v>24716</c:v>
                </c:pt>
                <c:pt idx="478">
                  <c:v>24746</c:v>
                </c:pt>
                <c:pt idx="479">
                  <c:v>24777</c:v>
                </c:pt>
                <c:pt idx="480">
                  <c:v>24807</c:v>
                </c:pt>
                <c:pt idx="481">
                  <c:v>24838</c:v>
                </c:pt>
                <c:pt idx="482">
                  <c:v>24869</c:v>
                </c:pt>
                <c:pt idx="483">
                  <c:v>24898</c:v>
                </c:pt>
                <c:pt idx="484">
                  <c:v>24929</c:v>
                </c:pt>
                <c:pt idx="485">
                  <c:v>24959</c:v>
                </c:pt>
                <c:pt idx="486">
                  <c:v>24990</c:v>
                </c:pt>
                <c:pt idx="487">
                  <c:v>25020</c:v>
                </c:pt>
                <c:pt idx="488">
                  <c:v>25051</c:v>
                </c:pt>
                <c:pt idx="489">
                  <c:v>25082</c:v>
                </c:pt>
                <c:pt idx="490">
                  <c:v>25112</c:v>
                </c:pt>
                <c:pt idx="491">
                  <c:v>25143</c:v>
                </c:pt>
                <c:pt idx="492">
                  <c:v>25173</c:v>
                </c:pt>
                <c:pt idx="493">
                  <c:v>25204</c:v>
                </c:pt>
                <c:pt idx="494">
                  <c:v>25235</c:v>
                </c:pt>
                <c:pt idx="495">
                  <c:v>25263</c:v>
                </c:pt>
                <c:pt idx="496">
                  <c:v>25294</c:v>
                </c:pt>
                <c:pt idx="497">
                  <c:v>25324</c:v>
                </c:pt>
                <c:pt idx="498">
                  <c:v>25355</c:v>
                </c:pt>
                <c:pt idx="499">
                  <c:v>25385</c:v>
                </c:pt>
                <c:pt idx="500">
                  <c:v>25416</c:v>
                </c:pt>
                <c:pt idx="501">
                  <c:v>25447</c:v>
                </c:pt>
                <c:pt idx="502">
                  <c:v>25477</c:v>
                </c:pt>
                <c:pt idx="503">
                  <c:v>25508</c:v>
                </c:pt>
                <c:pt idx="504">
                  <c:v>25538</c:v>
                </c:pt>
                <c:pt idx="505">
                  <c:v>25569</c:v>
                </c:pt>
                <c:pt idx="506">
                  <c:v>25600</c:v>
                </c:pt>
                <c:pt idx="507">
                  <c:v>25628</c:v>
                </c:pt>
                <c:pt idx="508">
                  <c:v>25659</c:v>
                </c:pt>
                <c:pt idx="509">
                  <c:v>25689</c:v>
                </c:pt>
                <c:pt idx="510">
                  <c:v>25720</c:v>
                </c:pt>
                <c:pt idx="511">
                  <c:v>25750</c:v>
                </c:pt>
                <c:pt idx="512">
                  <c:v>25781</c:v>
                </c:pt>
                <c:pt idx="513">
                  <c:v>25812</c:v>
                </c:pt>
                <c:pt idx="514">
                  <c:v>25842</c:v>
                </c:pt>
                <c:pt idx="515">
                  <c:v>25873</c:v>
                </c:pt>
                <c:pt idx="516">
                  <c:v>25903</c:v>
                </c:pt>
                <c:pt idx="517">
                  <c:v>25934</c:v>
                </c:pt>
                <c:pt idx="518">
                  <c:v>25965</c:v>
                </c:pt>
                <c:pt idx="519">
                  <c:v>25993</c:v>
                </c:pt>
                <c:pt idx="520">
                  <c:v>26024</c:v>
                </c:pt>
                <c:pt idx="521">
                  <c:v>26054</c:v>
                </c:pt>
                <c:pt idx="522">
                  <c:v>26085</c:v>
                </c:pt>
                <c:pt idx="523">
                  <c:v>26115</c:v>
                </c:pt>
                <c:pt idx="524">
                  <c:v>26146</c:v>
                </c:pt>
                <c:pt idx="525">
                  <c:v>26177</c:v>
                </c:pt>
                <c:pt idx="526">
                  <c:v>26207</c:v>
                </c:pt>
                <c:pt idx="527">
                  <c:v>26238</c:v>
                </c:pt>
                <c:pt idx="528">
                  <c:v>26268</c:v>
                </c:pt>
                <c:pt idx="529">
                  <c:v>26299</c:v>
                </c:pt>
                <c:pt idx="530">
                  <c:v>26330</c:v>
                </c:pt>
                <c:pt idx="531">
                  <c:v>26359</c:v>
                </c:pt>
                <c:pt idx="532">
                  <c:v>26390</c:v>
                </c:pt>
                <c:pt idx="533">
                  <c:v>26420</c:v>
                </c:pt>
                <c:pt idx="534">
                  <c:v>26451</c:v>
                </c:pt>
                <c:pt idx="535">
                  <c:v>26481</c:v>
                </c:pt>
                <c:pt idx="536">
                  <c:v>26512</c:v>
                </c:pt>
                <c:pt idx="537">
                  <c:v>26543</c:v>
                </c:pt>
                <c:pt idx="538">
                  <c:v>26573</c:v>
                </c:pt>
                <c:pt idx="539">
                  <c:v>26604</c:v>
                </c:pt>
                <c:pt idx="540">
                  <c:v>26634</c:v>
                </c:pt>
                <c:pt idx="541">
                  <c:v>26665</c:v>
                </c:pt>
                <c:pt idx="542">
                  <c:v>26696</c:v>
                </c:pt>
                <c:pt idx="543">
                  <c:v>26724</c:v>
                </c:pt>
                <c:pt idx="544">
                  <c:v>26755</c:v>
                </c:pt>
                <c:pt idx="545">
                  <c:v>26785</c:v>
                </c:pt>
                <c:pt idx="546">
                  <c:v>26816</c:v>
                </c:pt>
                <c:pt idx="547">
                  <c:v>26846</c:v>
                </c:pt>
                <c:pt idx="548">
                  <c:v>26877</c:v>
                </c:pt>
                <c:pt idx="549">
                  <c:v>26908</c:v>
                </c:pt>
                <c:pt idx="550">
                  <c:v>26938</c:v>
                </c:pt>
                <c:pt idx="551">
                  <c:v>26969</c:v>
                </c:pt>
                <c:pt idx="552">
                  <c:v>26999</c:v>
                </c:pt>
                <c:pt idx="553">
                  <c:v>27030</c:v>
                </c:pt>
                <c:pt idx="554">
                  <c:v>27061</c:v>
                </c:pt>
                <c:pt idx="555">
                  <c:v>27089</c:v>
                </c:pt>
                <c:pt idx="556">
                  <c:v>27120</c:v>
                </c:pt>
                <c:pt idx="557">
                  <c:v>27150</c:v>
                </c:pt>
                <c:pt idx="558">
                  <c:v>27181</c:v>
                </c:pt>
                <c:pt idx="559">
                  <c:v>27211</c:v>
                </c:pt>
                <c:pt idx="560">
                  <c:v>27242</c:v>
                </c:pt>
                <c:pt idx="561">
                  <c:v>27273</c:v>
                </c:pt>
                <c:pt idx="562">
                  <c:v>27303</c:v>
                </c:pt>
                <c:pt idx="563">
                  <c:v>27334</c:v>
                </c:pt>
                <c:pt idx="564">
                  <c:v>27364</c:v>
                </c:pt>
                <c:pt idx="565">
                  <c:v>27395</c:v>
                </c:pt>
                <c:pt idx="566">
                  <c:v>27426</c:v>
                </c:pt>
                <c:pt idx="567">
                  <c:v>27454</c:v>
                </c:pt>
                <c:pt idx="568">
                  <c:v>27485</c:v>
                </c:pt>
                <c:pt idx="569">
                  <c:v>27515</c:v>
                </c:pt>
                <c:pt idx="570">
                  <c:v>27546</c:v>
                </c:pt>
                <c:pt idx="571">
                  <c:v>27576</c:v>
                </c:pt>
                <c:pt idx="572">
                  <c:v>27607</c:v>
                </c:pt>
                <c:pt idx="573">
                  <c:v>27638</c:v>
                </c:pt>
                <c:pt idx="574">
                  <c:v>27668</c:v>
                </c:pt>
                <c:pt idx="575">
                  <c:v>27699</c:v>
                </c:pt>
                <c:pt idx="576">
                  <c:v>27729</c:v>
                </c:pt>
                <c:pt idx="577">
                  <c:v>27760</c:v>
                </c:pt>
                <c:pt idx="578">
                  <c:v>27791</c:v>
                </c:pt>
                <c:pt idx="579">
                  <c:v>27820</c:v>
                </c:pt>
                <c:pt idx="580">
                  <c:v>27851</c:v>
                </c:pt>
                <c:pt idx="581">
                  <c:v>27881</c:v>
                </c:pt>
                <c:pt idx="582">
                  <c:v>27912</c:v>
                </c:pt>
                <c:pt idx="583">
                  <c:v>27942</c:v>
                </c:pt>
                <c:pt idx="584">
                  <c:v>27973</c:v>
                </c:pt>
                <c:pt idx="585">
                  <c:v>28004</c:v>
                </c:pt>
                <c:pt idx="586">
                  <c:v>28034</c:v>
                </c:pt>
                <c:pt idx="587">
                  <c:v>28065</c:v>
                </c:pt>
                <c:pt idx="588">
                  <c:v>28095</c:v>
                </c:pt>
                <c:pt idx="589">
                  <c:v>28126</c:v>
                </c:pt>
                <c:pt idx="590">
                  <c:v>28157</c:v>
                </c:pt>
                <c:pt idx="591">
                  <c:v>28185</c:v>
                </c:pt>
                <c:pt idx="592">
                  <c:v>28216</c:v>
                </c:pt>
                <c:pt idx="593">
                  <c:v>28246</c:v>
                </c:pt>
                <c:pt idx="594">
                  <c:v>28277</c:v>
                </c:pt>
                <c:pt idx="595">
                  <c:v>28307</c:v>
                </c:pt>
                <c:pt idx="596">
                  <c:v>28338</c:v>
                </c:pt>
                <c:pt idx="597">
                  <c:v>28369</c:v>
                </c:pt>
                <c:pt idx="598">
                  <c:v>28399</c:v>
                </c:pt>
                <c:pt idx="599">
                  <c:v>28430</c:v>
                </c:pt>
                <c:pt idx="600">
                  <c:v>28460</c:v>
                </c:pt>
                <c:pt idx="601">
                  <c:v>28491</c:v>
                </c:pt>
                <c:pt idx="602">
                  <c:v>28522</c:v>
                </c:pt>
                <c:pt idx="603">
                  <c:v>28550</c:v>
                </c:pt>
                <c:pt idx="604">
                  <c:v>28581</c:v>
                </c:pt>
                <c:pt idx="605">
                  <c:v>28611</c:v>
                </c:pt>
                <c:pt idx="606">
                  <c:v>28642</c:v>
                </c:pt>
                <c:pt idx="607">
                  <c:v>28672</c:v>
                </c:pt>
                <c:pt idx="608">
                  <c:v>28703</c:v>
                </c:pt>
                <c:pt idx="609">
                  <c:v>28734</c:v>
                </c:pt>
                <c:pt idx="610">
                  <c:v>28764</c:v>
                </c:pt>
                <c:pt idx="611">
                  <c:v>28795</c:v>
                </c:pt>
                <c:pt idx="612">
                  <c:v>28825</c:v>
                </c:pt>
                <c:pt idx="613">
                  <c:v>28856</c:v>
                </c:pt>
                <c:pt idx="614">
                  <c:v>28887</c:v>
                </c:pt>
                <c:pt idx="615">
                  <c:v>28915</c:v>
                </c:pt>
                <c:pt idx="616">
                  <c:v>28946</c:v>
                </c:pt>
                <c:pt idx="617">
                  <c:v>28976</c:v>
                </c:pt>
                <c:pt idx="618">
                  <c:v>29007</c:v>
                </c:pt>
                <c:pt idx="619">
                  <c:v>29037</c:v>
                </c:pt>
                <c:pt idx="620">
                  <c:v>29068</c:v>
                </c:pt>
                <c:pt idx="621">
                  <c:v>29099</c:v>
                </c:pt>
                <c:pt idx="622">
                  <c:v>29129</c:v>
                </c:pt>
                <c:pt idx="623">
                  <c:v>29160</c:v>
                </c:pt>
                <c:pt idx="624">
                  <c:v>29190</c:v>
                </c:pt>
                <c:pt idx="625">
                  <c:v>29221</c:v>
                </c:pt>
                <c:pt idx="626">
                  <c:v>29252</c:v>
                </c:pt>
                <c:pt idx="627">
                  <c:v>29281</c:v>
                </c:pt>
                <c:pt idx="628">
                  <c:v>29312</c:v>
                </c:pt>
                <c:pt idx="629">
                  <c:v>29342</c:v>
                </c:pt>
                <c:pt idx="630">
                  <c:v>29373</c:v>
                </c:pt>
                <c:pt idx="631">
                  <c:v>29403</c:v>
                </c:pt>
                <c:pt idx="632">
                  <c:v>29434</c:v>
                </c:pt>
                <c:pt idx="633">
                  <c:v>29465</c:v>
                </c:pt>
                <c:pt idx="634">
                  <c:v>29495</c:v>
                </c:pt>
                <c:pt idx="635">
                  <c:v>29526</c:v>
                </c:pt>
                <c:pt idx="636">
                  <c:v>29556</c:v>
                </c:pt>
                <c:pt idx="637">
                  <c:v>29587</c:v>
                </c:pt>
                <c:pt idx="638">
                  <c:v>29618</c:v>
                </c:pt>
                <c:pt idx="639">
                  <c:v>29646</c:v>
                </c:pt>
                <c:pt idx="640">
                  <c:v>29677</c:v>
                </c:pt>
                <c:pt idx="641">
                  <c:v>29707</c:v>
                </c:pt>
                <c:pt idx="642">
                  <c:v>29738</c:v>
                </c:pt>
                <c:pt idx="643">
                  <c:v>29768</c:v>
                </c:pt>
                <c:pt idx="644">
                  <c:v>29799</c:v>
                </c:pt>
                <c:pt idx="645">
                  <c:v>29830</c:v>
                </c:pt>
                <c:pt idx="646">
                  <c:v>29860</c:v>
                </c:pt>
                <c:pt idx="647">
                  <c:v>29891</c:v>
                </c:pt>
                <c:pt idx="648">
                  <c:v>29921</c:v>
                </c:pt>
                <c:pt idx="649">
                  <c:v>29952</c:v>
                </c:pt>
                <c:pt idx="650">
                  <c:v>29983</c:v>
                </c:pt>
                <c:pt idx="651">
                  <c:v>30011</c:v>
                </c:pt>
                <c:pt idx="652">
                  <c:v>30042</c:v>
                </c:pt>
                <c:pt idx="653">
                  <c:v>30072</c:v>
                </c:pt>
                <c:pt idx="654">
                  <c:v>30103</c:v>
                </c:pt>
                <c:pt idx="655">
                  <c:v>30133</c:v>
                </c:pt>
                <c:pt idx="656">
                  <c:v>30164</c:v>
                </c:pt>
                <c:pt idx="657">
                  <c:v>30195</c:v>
                </c:pt>
                <c:pt idx="658">
                  <c:v>30225</c:v>
                </c:pt>
                <c:pt idx="659">
                  <c:v>30256</c:v>
                </c:pt>
                <c:pt idx="660">
                  <c:v>30286</c:v>
                </c:pt>
                <c:pt idx="661">
                  <c:v>30317</c:v>
                </c:pt>
                <c:pt idx="662">
                  <c:v>30348</c:v>
                </c:pt>
                <c:pt idx="663">
                  <c:v>30376</c:v>
                </c:pt>
                <c:pt idx="664">
                  <c:v>30407</c:v>
                </c:pt>
                <c:pt idx="665">
                  <c:v>30437</c:v>
                </c:pt>
                <c:pt idx="666">
                  <c:v>30468</c:v>
                </c:pt>
                <c:pt idx="667">
                  <c:v>30498</c:v>
                </c:pt>
                <c:pt idx="668">
                  <c:v>30529</c:v>
                </c:pt>
                <c:pt idx="669">
                  <c:v>30560</c:v>
                </c:pt>
                <c:pt idx="670">
                  <c:v>30590</c:v>
                </c:pt>
                <c:pt idx="671">
                  <c:v>30621</c:v>
                </c:pt>
                <c:pt idx="672">
                  <c:v>30651</c:v>
                </c:pt>
                <c:pt idx="673">
                  <c:v>30682</c:v>
                </c:pt>
                <c:pt idx="674">
                  <c:v>30713</c:v>
                </c:pt>
                <c:pt idx="675">
                  <c:v>30742</c:v>
                </c:pt>
                <c:pt idx="676">
                  <c:v>30773</c:v>
                </c:pt>
                <c:pt idx="677">
                  <c:v>30803</c:v>
                </c:pt>
                <c:pt idx="678">
                  <c:v>30834</c:v>
                </c:pt>
                <c:pt idx="679">
                  <c:v>30864</c:v>
                </c:pt>
                <c:pt idx="680">
                  <c:v>30895</c:v>
                </c:pt>
                <c:pt idx="681">
                  <c:v>30926</c:v>
                </c:pt>
                <c:pt idx="682">
                  <c:v>30956</c:v>
                </c:pt>
                <c:pt idx="683">
                  <c:v>30987</c:v>
                </c:pt>
                <c:pt idx="684">
                  <c:v>31017</c:v>
                </c:pt>
                <c:pt idx="685">
                  <c:v>31048</c:v>
                </c:pt>
                <c:pt idx="686">
                  <c:v>31079</c:v>
                </c:pt>
                <c:pt idx="687">
                  <c:v>31107</c:v>
                </c:pt>
                <c:pt idx="688">
                  <c:v>31138</c:v>
                </c:pt>
                <c:pt idx="689">
                  <c:v>31168</c:v>
                </c:pt>
                <c:pt idx="690">
                  <c:v>31199</c:v>
                </c:pt>
                <c:pt idx="691">
                  <c:v>31229</c:v>
                </c:pt>
                <c:pt idx="692">
                  <c:v>31260</c:v>
                </c:pt>
                <c:pt idx="693">
                  <c:v>31291</c:v>
                </c:pt>
                <c:pt idx="694">
                  <c:v>31321</c:v>
                </c:pt>
                <c:pt idx="695">
                  <c:v>31352</c:v>
                </c:pt>
                <c:pt idx="696">
                  <c:v>31382</c:v>
                </c:pt>
                <c:pt idx="697">
                  <c:v>31413</c:v>
                </c:pt>
                <c:pt idx="698">
                  <c:v>31444</c:v>
                </c:pt>
                <c:pt idx="699">
                  <c:v>31472</c:v>
                </c:pt>
                <c:pt idx="700">
                  <c:v>31503</c:v>
                </c:pt>
                <c:pt idx="701">
                  <c:v>31533</c:v>
                </c:pt>
                <c:pt idx="702">
                  <c:v>31564</c:v>
                </c:pt>
                <c:pt idx="703">
                  <c:v>31594</c:v>
                </c:pt>
                <c:pt idx="704">
                  <c:v>31625</c:v>
                </c:pt>
                <c:pt idx="705">
                  <c:v>31656</c:v>
                </c:pt>
                <c:pt idx="706">
                  <c:v>31686</c:v>
                </c:pt>
                <c:pt idx="707">
                  <c:v>31717</c:v>
                </c:pt>
                <c:pt idx="708">
                  <c:v>31747</c:v>
                </c:pt>
                <c:pt idx="709">
                  <c:v>31778</c:v>
                </c:pt>
                <c:pt idx="710">
                  <c:v>31809</c:v>
                </c:pt>
                <c:pt idx="711">
                  <c:v>31837</c:v>
                </c:pt>
                <c:pt idx="712">
                  <c:v>31868</c:v>
                </c:pt>
                <c:pt idx="713">
                  <c:v>31898</c:v>
                </c:pt>
                <c:pt idx="714">
                  <c:v>31929</c:v>
                </c:pt>
                <c:pt idx="715">
                  <c:v>31959</c:v>
                </c:pt>
                <c:pt idx="716">
                  <c:v>31990</c:v>
                </c:pt>
                <c:pt idx="717">
                  <c:v>32021</c:v>
                </c:pt>
                <c:pt idx="718">
                  <c:v>32051</c:v>
                </c:pt>
                <c:pt idx="719">
                  <c:v>32082</c:v>
                </c:pt>
                <c:pt idx="720">
                  <c:v>32112</c:v>
                </c:pt>
                <c:pt idx="721">
                  <c:v>32143</c:v>
                </c:pt>
                <c:pt idx="722">
                  <c:v>32174</c:v>
                </c:pt>
                <c:pt idx="723">
                  <c:v>32203</c:v>
                </c:pt>
                <c:pt idx="724">
                  <c:v>32234</c:v>
                </c:pt>
                <c:pt idx="725">
                  <c:v>32264</c:v>
                </c:pt>
                <c:pt idx="726">
                  <c:v>32295</c:v>
                </c:pt>
                <c:pt idx="727">
                  <c:v>32325</c:v>
                </c:pt>
                <c:pt idx="728">
                  <c:v>32356</c:v>
                </c:pt>
                <c:pt idx="729">
                  <c:v>32387</c:v>
                </c:pt>
                <c:pt idx="730">
                  <c:v>32417</c:v>
                </c:pt>
                <c:pt idx="731">
                  <c:v>32448</c:v>
                </c:pt>
                <c:pt idx="732">
                  <c:v>32478</c:v>
                </c:pt>
                <c:pt idx="733">
                  <c:v>32509</c:v>
                </c:pt>
                <c:pt idx="734">
                  <c:v>32540</c:v>
                </c:pt>
                <c:pt idx="735">
                  <c:v>32568</c:v>
                </c:pt>
                <c:pt idx="736">
                  <c:v>32599</c:v>
                </c:pt>
                <c:pt idx="737">
                  <c:v>32629</c:v>
                </c:pt>
                <c:pt idx="738">
                  <c:v>32660</c:v>
                </c:pt>
                <c:pt idx="739">
                  <c:v>32690</c:v>
                </c:pt>
                <c:pt idx="740">
                  <c:v>32721</c:v>
                </c:pt>
                <c:pt idx="741">
                  <c:v>32752</c:v>
                </c:pt>
                <c:pt idx="742">
                  <c:v>32782</c:v>
                </c:pt>
                <c:pt idx="743">
                  <c:v>32813</c:v>
                </c:pt>
                <c:pt idx="744">
                  <c:v>32843</c:v>
                </c:pt>
                <c:pt idx="745">
                  <c:v>32874</c:v>
                </c:pt>
                <c:pt idx="746">
                  <c:v>32905</c:v>
                </c:pt>
                <c:pt idx="747">
                  <c:v>32933</c:v>
                </c:pt>
                <c:pt idx="748">
                  <c:v>32964</c:v>
                </c:pt>
                <c:pt idx="749">
                  <c:v>32994</c:v>
                </c:pt>
                <c:pt idx="750">
                  <c:v>33025</c:v>
                </c:pt>
                <c:pt idx="751">
                  <c:v>33055</c:v>
                </c:pt>
                <c:pt idx="752">
                  <c:v>33086</c:v>
                </c:pt>
                <c:pt idx="753">
                  <c:v>33117</c:v>
                </c:pt>
                <c:pt idx="754">
                  <c:v>33147</c:v>
                </c:pt>
                <c:pt idx="755">
                  <c:v>33178</c:v>
                </c:pt>
                <c:pt idx="756">
                  <c:v>33208</c:v>
                </c:pt>
                <c:pt idx="757">
                  <c:v>33239</c:v>
                </c:pt>
                <c:pt idx="758">
                  <c:v>33270</c:v>
                </c:pt>
                <c:pt idx="759">
                  <c:v>33298</c:v>
                </c:pt>
                <c:pt idx="760">
                  <c:v>33329</c:v>
                </c:pt>
                <c:pt idx="761">
                  <c:v>33359</c:v>
                </c:pt>
                <c:pt idx="762">
                  <c:v>33390</c:v>
                </c:pt>
                <c:pt idx="763">
                  <c:v>33420</c:v>
                </c:pt>
                <c:pt idx="764">
                  <c:v>33451</c:v>
                </c:pt>
                <c:pt idx="765">
                  <c:v>33482</c:v>
                </c:pt>
                <c:pt idx="766">
                  <c:v>33512</c:v>
                </c:pt>
                <c:pt idx="767">
                  <c:v>33543</c:v>
                </c:pt>
                <c:pt idx="768">
                  <c:v>33573</c:v>
                </c:pt>
                <c:pt idx="769">
                  <c:v>33604</c:v>
                </c:pt>
                <c:pt idx="770">
                  <c:v>33635</c:v>
                </c:pt>
                <c:pt idx="771">
                  <c:v>33664</c:v>
                </c:pt>
                <c:pt idx="772">
                  <c:v>33695</c:v>
                </c:pt>
                <c:pt idx="773">
                  <c:v>33725</c:v>
                </c:pt>
                <c:pt idx="774">
                  <c:v>33756</c:v>
                </c:pt>
                <c:pt idx="775">
                  <c:v>33786</c:v>
                </c:pt>
                <c:pt idx="776">
                  <c:v>33817</c:v>
                </c:pt>
                <c:pt idx="777">
                  <c:v>33848</c:v>
                </c:pt>
                <c:pt idx="778">
                  <c:v>33878</c:v>
                </c:pt>
                <c:pt idx="779">
                  <c:v>33909</c:v>
                </c:pt>
                <c:pt idx="780">
                  <c:v>33939</c:v>
                </c:pt>
                <c:pt idx="781">
                  <c:v>33970</c:v>
                </c:pt>
                <c:pt idx="782">
                  <c:v>34001</c:v>
                </c:pt>
                <c:pt idx="783">
                  <c:v>34029</c:v>
                </c:pt>
                <c:pt idx="784">
                  <c:v>34060</c:v>
                </c:pt>
                <c:pt idx="785">
                  <c:v>34090</c:v>
                </c:pt>
                <c:pt idx="786">
                  <c:v>34121</c:v>
                </c:pt>
                <c:pt idx="787">
                  <c:v>34151</c:v>
                </c:pt>
                <c:pt idx="788">
                  <c:v>34182</c:v>
                </c:pt>
                <c:pt idx="789">
                  <c:v>34213</c:v>
                </c:pt>
                <c:pt idx="790">
                  <c:v>34243</c:v>
                </c:pt>
                <c:pt idx="791">
                  <c:v>34274</c:v>
                </c:pt>
                <c:pt idx="792">
                  <c:v>34304</c:v>
                </c:pt>
                <c:pt idx="793">
                  <c:v>34335</c:v>
                </c:pt>
                <c:pt idx="794">
                  <c:v>34366</c:v>
                </c:pt>
                <c:pt idx="795">
                  <c:v>34394</c:v>
                </c:pt>
                <c:pt idx="796">
                  <c:v>34425</c:v>
                </c:pt>
                <c:pt idx="797">
                  <c:v>34455</c:v>
                </c:pt>
                <c:pt idx="798">
                  <c:v>34486</c:v>
                </c:pt>
                <c:pt idx="799">
                  <c:v>34516</c:v>
                </c:pt>
                <c:pt idx="800">
                  <c:v>34547</c:v>
                </c:pt>
                <c:pt idx="801">
                  <c:v>34578</c:v>
                </c:pt>
                <c:pt idx="802">
                  <c:v>34608</c:v>
                </c:pt>
                <c:pt idx="803">
                  <c:v>34639</c:v>
                </c:pt>
                <c:pt idx="804">
                  <c:v>34669</c:v>
                </c:pt>
                <c:pt idx="805">
                  <c:v>34700</c:v>
                </c:pt>
                <c:pt idx="806">
                  <c:v>34731</c:v>
                </c:pt>
                <c:pt idx="807">
                  <c:v>34759</c:v>
                </c:pt>
                <c:pt idx="808">
                  <c:v>34790</c:v>
                </c:pt>
                <c:pt idx="809">
                  <c:v>34820</c:v>
                </c:pt>
                <c:pt idx="810">
                  <c:v>34851</c:v>
                </c:pt>
                <c:pt idx="811">
                  <c:v>34881</c:v>
                </c:pt>
                <c:pt idx="812">
                  <c:v>34912</c:v>
                </c:pt>
                <c:pt idx="813">
                  <c:v>34943</c:v>
                </c:pt>
                <c:pt idx="814">
                  <c:v>34973</c:v>
                </c:pt>
                <c:pt idx="815">
                  <c:v>35004</c:v>
                </c:pt>
                <c:pt idx="816">
                  <c:v>35034</c:v>
                </c:pt>
                <c:pt idx="817">
                  <c:v>35065</c:v>
                </c:pt>
                <c:pt idx="818">
                  <c:v>35096</c:v>
                </c:pt>
                <c:pt idx="819">
                  <c:v>35125</c:v>
                </c:pt>
                <c:pt idx="820">
                  <c:v>35156</c:v>
                </c:pt>
                <c:pt idx="821">
                  <c:v>35186</c:v>
                </c:pt>
                <c:pt idx="822">
                  <c:v>35217</c:v>
                </c:pt>
                <c:pt idx="823">
                  <c:v>35247</c:v>
                </c:pt>
                <c:pt idx="824">
                  <c:v>35278</c:v>
                </c:pt>
                <c:pt idx="825">
                  <c:v>35309</c:v>
                </c:pt>
                <c:pt idx="826">
                  <c:v>35339</c:v>
                </c:pt>
                <c:pt idx="827">
                  <c:v>35370</c:v>
                </c:pt>
                <c:pt idx="828">
                  <c:v>35400</c:v>
                </c:pt>
                <c:pt idx="829">
                  <c:v>35431</c:v>
                </c:pt>
                <c:pt idx="830">
                  <c:v>35462</c:v>
                </c:pt>
                <c:pt idx="831">
                  <c:v>35490</c:v>
                </c:pt>
                <c:pt idx="832">
                  <c:v>35521</c:v>
                </c:pt>
                <c:pt idx="833">
                  <c:v>35551</c:v>
                </c:pt>
                <c:pt idx="834">
                  <c:v>35582</c:v>
                </c:pt>
                <c:pt idx="835">
                  <c:v>35612</c:v>
                </c:pt>
                <c:pt idx="836">
                  <c:v>35643</c:v>
                </c:pt>
                <c:pt idx="837">
                  <c:v>35674</c:v>
                </c:pt>
                <c:pt idx="838">
                  <c:v>35704</c:v>
                </c:pt>
                <c:pt idx="839">
                  <c:v>35735</c:v>
                </c:pt>
                <c:pt idx="840">
                  <c:v>35765</c:v>
                </c:pt>
                <c:pt idx="841">
                  <c:v>35796</c:v>
                </c:pt>
                <c:pt idx="842">
                  <c:v>35827</c:v>
                </c:pt>
                <c:pt idx="843">
                  <c:v>35855</c:v>
                </c:pt>
                <c:pt idx="844">
                  <c:v>35886</c:v>
                </c:pt>
                <c:pt idx="845">
                  <c:v>35916</c:v>
                </c:pt>
                <c:pt idx="846">
                  <c:v>35947</c:v>
                </c:pt>
                <c:pt idx="847">
                  <c:v>35977</c:v>
                </c:pt>
                <c:pt idx="848">
                  <c:v>36008</c:v>
                </c:pt>
                <c:pt idx="849">
                  <c:v>36039</c:v>
                </c:pt>
                <c:pt idx="850">
                  <c:v>36069</c:v>
                </c:pt>
                <c:pt idx="851">
                  <c:v>36100</c:v>
                </c:pt>
                <c:pt idx="852">
                  <c:v>36130</c:v>
                </c:pt>
                <c:pt idx="853">
                  <c:v>36161</c:v>
                </c:pt>
                <c:pt idx="854">
                  <c:v>36192</c:v>
                </c:pt>
                <c:pt idx="855">
                  <c:v>36220</c:v>
                </c:pt>
                <c:pt idx="856">
                  <c:v>36251</c:v>
                </c:pt>
                <c:pt idx="857">
                  <c:v>36281</c:v>
                </c:pt>
                <c:pt idx="858">
                  <c:v>36312</c:v>
                </c:pt>
                <c:pt idx="859">
                  <c:v>36342</c:v>
                </c:pt>
                <c:pt idx="860">
                  <c:v>36373</c:v>
                </c:pt>
                <c:pt idx="861">
                  <c:v>36404</c:v>
                </c:pt>
                <c:pt idx="862">
                  <c:v>36434</c:v>
                </c:pt>
                <c:pt idx="863">
                  <c:v>36465</c:v>
                </c:pt>
                <c:pt idx="864">
                  <c:v>36495</c:v>
                </c:pt>
                <c:pt idx="865">
                  <c:v>36526</c:v>
                </c:pt>
                <c:pt idx="866">
                  <c:v>36557</c:v>
                </c:pt>
                <c:pt idx="867">
                  <c:v>36586</c:v>
                </c:pt>
                <c:pt idx="868">
                  <c:v>36617</c:v>
                </c:pt>
                <c:pt idx="869">
                  <c:v>36647</c:v>
                </c:pt>
                <c:pt idx="870">
                  <c:v>36678</c:v>
                </c:pt>
                <c:pt idx="871">
                  <c:v>36708</c:v>
                </c:pt>
                <c:pt idx="872">
                  <c:v>36739</c:v>
                </c:pt>
                <c:pt idx="873">
                  <c:v>36770</c:v>
                </c:pt>
                <c:pt idx="874">
                  <c:v>36800</c:v>
                </c:pt>
                <c:pt idx="875">
                  <c:v>36831</c:v>
                </c:pt>
                <c:pt idx="876">
                  <c:v>36861</c:v>
                </c:pt>
                <c:pt idx="877">
                  <c:v>36892</c:v>
                </c:pt>
                <c:pt idx="878">
                  <c:v>36923</c:v>
                </c:pt>
                <c:pt idx="879">
                  <c:v>36951</c:v>
                </c:pt>
                <c:pt idx="880">
                  <c:v>36982</c:v>
                </c:pt>
                <c:pt idx="881">
                  <c:v>37012</c:v>
                </c:pt>
                <c:pt idx="882">
                  <c:v>37043</c:v>
                </c:pt>
                <c:pt idx="883">
                  <c:v>37073</c:v>
                </c:pt>
                <c:pt idx="884">
                  <c:v>37104</c:v>
                </c:pt>
                <c:pt idx="885">
                  <c:v>37135</c:v>
                </c:pt>
                <c:pt idx="886">
                  <c:v>37165</c:v>
                </c:pt>
                <c:pt idx="887">
                  <c:v>37196</c:v>
                </c:pt>
                <c:pt idx="888">
                  <c:v>37226</c:v>
                </c:pt>
                <c:pt idx="889">
                  <c:v>37257</c:v>
                </c:pt>
                <c:pt idx="890">
                  <c:v>37288</c:v>
                </c:pt>
                <c:pt idx="891">
                  <c:v>37316</c:v>
                </c:pt>
                <c:pt idx="892">
                  <c:v>37347</c:v>
                </c:pt>
                <c:pt idx="893">
                  <c:v>37377</c:v>
                </c:pt>
                <c:pt idx="894">
                  <c:v>37408</c:v>
                </c:pt>
                <c:pt idx="895">
                  <c:v>37438</c:v>
                </c:pt>
                <c:pt idx="896">
                  <c:v>37469</c:v>
                </c:pt>
                <c:pt idx="897">
                  <c:v>37500</c:v>
                </c:pt>
                <c:pt idx="898">
                  <c:v>37530</c:v>
                </c:pt>
                <c:pt idx="899">
                  <c:v>37561</c:v>
                </c:pt>
                <c:pt idx="900">
                  <c:v>37591</c:v>
                </c:pt>
                <c:pt idx="901">
                  <c:v>37622</c:v>
                </c:pt>
                <c:pt idx="902">
                  <c:v>37653</c:v>
                </c:pt>
                <c:pt idx="903">
                  <c:v>37681</c:v>
                </c:pt>
                <c:pt idx="904">
                  <c:v>37712</c:v>
                </c:pt>
                <c:pt idx="905">
                  <c:v>37742</c:v>
                </c:pt>
                <c:pt idx="906">
                  <c:v>37773</c:v>
                </c:pt>
                <c:pt idx="907">
                  <c:v>37803</c:v>
                </c:pt>
                <c:pt idx="908">
                  <c:v>37834</c:v>
                </c:pt>
                <c:pt idx="909">
                  <c:v>37865</c:v>
                </c:pt>
                <c:pt idx="910">
                  <c:v>37895</c:v>
                </c:pt>
                <c:pt idx="911">
                  <c:v>37926</c:v>
                </c:pt>
                <c:pt idx="912">
                  <c:v>37956</c:v>
                </c:pt>
                <c:pt idx="913">
                  <c:v>37987</c:v>
                </c:pt>
                <c:pt idx="914">
                  <c:v>38018</c:v>
                </c:pt>
                <c:pt idx="915">
                  <c:v>38047</c:v>
                </c:pt>
                <c:pt idx="916">
                  <c:v>38078</c:v>
                </c:pt>
                <c:pt idx="917">
                  <c:v>38108</c:v>
                </c:pt>
                <c:pt idx="918">
                  <c:v>38139</c:v>
                </c:pt>
                <c:pt idx="919">
                  <c:v>38169</c:v>
                </c:pt>
                <c:pt idx="920">
                  <c:v>38200</c:v>
                </c:pt>
                <c:pt idx="921">
                  <c:v>38231</c:v>
                </c:pt>
                <c:pt idx="922">
                  <c:v>38261</c:v>
                </c:pt>
                <c:pt idx="923">
                  <c:v>38292</c:v>
                </c:pt>
                <c:pt idx="924">
                  <c:v>38322</c:v>
                </c:pt>
                <c:pt idx="925">
                  <c:v>38353</c:v>
                </c:pt>
                <c:pt idx="926">
                  <c:v>38384</c:v>
                </c:pt>
                <c:pt idx="927">
                  <c:v>38412</c:v>
                </c:pt>
                <c:pt idx="928">
                  <c:v>38443</c:v>
                </c:pt>
                <c:pt idx="929">
                  <c:v>38473</c:v>
                </c:pt>
                <c:pt idx="930">
                  <c:v>38504</c:v>
                </c:pt>
                <c:pt idx="931">
                  <c:v>38534</c:v>
                </c:pt>
                <c:pt idx="932">
                  <c:v>38565</c:v>
                </c:pt>
                <c:pt idx="933">
                  <c:v>38596</c:v>
                </c:pt>
                <c:pt idx="934">
                  <c:v>38626</c:v>
                </c:pt>
                <c:pt idx="935">
                  <c:v>38657</c:v>
                </c:pt>
                <c:pt idx="936">
                  <c:v>38687</c:v>
                </c:pt>
                <c:pt idx="937">
                  <c:v>38718</c:v>
                </c:pt>
                <c:pt idx="938">
                  <c:v>38749</c:v>
                </c:pt>
                <c:pt idx="939">
                  <c:v>38777</c:v>
                </c:pt>
                <c:pt idx="940">
                  <c:v>38808</c:v>
                </c:pt>
                <c:pt idx="941">
                  <c:v>38838</c:v>
                </c:pt>
                <c:pt idx="942">
                  <c:v>38869</c:v>
                </c:pt>
                <c:pt idx="943">
                  <c:v>38899</c:v>
                </c:pt>
                <c:pt idx="944">
                  <c:v>38930</c:v>
                </c:pt>
                <c:pt idx="945">
                  <c:v>38961</c:v>
                </c:pt>
                <c:pt idx="946">
                  <c:v>38991</c:v>
                </c:pt>
                <c:pt idx="947">
                  <c:v>39022</c:v>
                </c:pt>
                <c:pt idx="948">
                  <c:v>39052</c:v>
                </c:pt>
                <c:pt idx="949">
                  <c:v>39083</c:v>
                </c:pt>
                <c:pt idx="950">
                  <c:v>39114</c:v>
                </c:pt>
                <c:pt idx="951">
                  <c:v>39142</c:v>
                </c:pt>
                <c:pt idx="952">
                  <c:v>39173</c:v>
                </c:pt>
                <c:pt idx="953">
                  <c:v>39203</c:v>
                </c:pt>
                <c:pt idx="954">
                  <c:v>39234</c:v>
                </c:pt>
                <c:pt idx="955">
                  <c:v>39264</c:v>
                </c:pt>
                <c:pt idx="956">
                  <c:v>39295</c:v>
                </c:pt>
                <c:pt idx="957">
                  <c:v>39326</c:v>
                </c:pt>
                <c:pt idx="958">
                  <c:v>39356</c:v>
                </c:pt>
                <c:pt idx="959">
                  <c:v>39387</c:v>
                </c:pt>
                <c:pt idx="960">
                  <c:v>39417</c:v>
                </c:pt>
                <c:pt idx="961">
                  <c:v>39448</c:v>
                </c:pt>
                <c:pt idx="962">
                  <c:v>39479</c:v>
                </c:pt>
                <c:pt idx="963">
                  <c:v>39508</c:v>
                </c:pt>
                <c:pt idx="964">
                  <c:v>39539</c:v>
                </c:pt>
                <c:pt idx="965">
                  <c:v>39569</c:v>
                </c:pt>
                <c:pt idx="966">
                  <c:v>39600</c:v>
                </c:pt>
                <c:pt idx="967">
                  <c:v>39630</c:v>
                </c:pt>
                <c:pt idx="968">
                  <c:v>39661</c:v>
                </c:pt>
                <c:pt idx="969">
                  <c:v>39692</c:v>
                </c:pt>
                <c:pt idx="970">
                  <c:v>39722</c:v>
                </c:pt>
                <c:pt idx="971">
                  <c:v>39753</c:v>
                </c:pt>
                <c:pt idx="972">
                  <c:v>39783</c:v>
                </c:pt>
                <c:pt idx="973">
                  <c:v>39814</c:v>
                </c:pt>
                <c:pt idx="974">
                  <c:v>39845</c:v>
                </c:pt>
                <c:pt idx="975">
                  <c:v>39873</c:v>
                </c:pt>
                <c:pt idx="976">
                  <c:v>39904</c:v>
                </c:pt>
                <c:pt idx="977">
                  <c:v>39934</c:v>
                </c:pt>
                <c:pt idx="978">
                  <c:v>39965</c:v>
                </c:pt>
                <c:pt idx="979">
                  <c:v>39995</c:v>
                </c:pt>
                <c:pt idx="980">
                  <c:v>40026</c:v>
                </c:pt>
                <c:pt idx="981">
                  <c:v>40057</c:v>
                </c:pt>
                <c:pt idx="982">
                  <c:v>40087</c:v>
                </c:pt>
                <c:pt idx="983">
                  <c:v>40118</c:v>
                </c:pt>
                <c:pt idx="984">
                  <c:v>40148</c:v>
                </c:pt>
                <c:pt idx="985">
                  <c:v>40179</c:v>
                </c:pt>
                <c:pt idx="986">
                  <c:v>40210</c:v>
                </c:pt>
                <c:pt idx="987">
                  <c:v>40238</c:v>
                </c:pt>
                <c:pt idx="988">
                  <c:v>40269</c:v>
                </c:pt>
                <c:pt idx="989">
                  <c:v>40299</c:v>
                </c:pt>
                <c:pt idx="990">
                  <c:v>40330</c:v>
                </c:pt>
                <c:pt idx="991">
                  <c:v>40360</c:v>
                </c:pt>
                <c:pt idx="992">
                  <c:v>40391</c:v>
                </c:pt>
                <c:pt idx="993">
                  <c:v>40422</c:v>
                </c:pt>
                <c:pt idx="994">
                  <c:v>40452</c:v>
                </c:pt>
                <c:pt idx="995">
                  <c:v>40483</c:v>
                </c:pt>
                <c:pt idx="996">
                  <c:v>40513</c:v>
                </c:pt>
                <c:pt idx="997">
                  <c:v>40544</c:v>
                </c:pt>
                <c:pt idx="998">
                  <c:v>40575</c:v>
                </c:pt>
                <c:pt idx="999">
                  <c:v>40603</c:v>
                </c:pt>
                <c:pt idx="1000">
                  <c:v>40634</c:v>
                </c:pt>
                <c:pt idx="1001">
                  <c:v>40664</c:v>
                </c:pt>
                <c:pt idx="1002">
                  <c:v>40695</c:v>
                </c:pt>
                <c:pt idx="1003">
                  <c:v>40725</c:v>
                </c:pt>
                <c:pt idx="1004">
                  <c:v>40756</c:v>
                </c:pt>
                <c:pt idx="1005">
                  <c:v>40787</c:v>
                </c:pt>
                <c:pt idx="1006">
                  <c:v>40817</c:v>
                </c:pt>
                <c:pt idx="1007">
                  <c:v>40848</c:v>
                </c:pt>
                <c:pt idx="1008">
                  <c:v>40878</c:v>
                </c:pt>
                <c:pt idx="1009">
                  <c:v>40909</c:v>
                </c:pt>
                <c:pt idx="1010">
                  <c:v>40940</c:v>
                </c:pt>
                <c:pt idx="1011">
                  <c:v>40969</c:v>
                </c:pt>
                <c:pt idx="1012">
                  <c:v>41000</c:v>
                </c:pt>
                <c:pt idx="1013">
                  <c:v>41030</c:v>
                </c:pt>
                <c:pt idx="1014">
                  <c:v>41061</c:v>
                </c:pt>
                <c:pt idx="1015">
                  <c:v>41091</c:v>
                </c:pt>
                <c:pt idx="1016">
                  <c:v>41122</c:v>
                </c:pt>
                <c:pt idx="1017">
                  <c:v>41153</c:v>
                </c:pt>
                <c:pt idx="1018">
                  <c:v>41183</c:v>
                </c:pt>
                <c:pt idx="1019">
                  <c:v>41214</c:v>
                </c:pt>
                <c:pt idx="1020">
                  <c:v>41244</c:v>
                </c:pt>
                <c:pt idx="1021">
                  <c:v>41275</c:v>
                </c:pt>
                <c:pt idx="1022">
                  <c:v>41306</c:v>
                </c:pt>
                <c:pt idx="1023">
                  <c:v>41334</c:v>
                </c:pt>
                <c:pt idx="1024">
                  <c:v>41365</c:v>
                </c:pt>
                <c:pt idx="1025">
                  <c:v>41395</c:v>
                </c:pt>
                <c:pt idx="1026">
                  <c:v>41426</c:v>
                </c:pt>
                <c:pt idx="1027">
                  <c:v>41456</c:v>
                </c:pt>
                <c:pt idx="1028">
                  <c:v>41487</c:v>
                </c:pt>
                <c:pt idx="1029">
                  <c:v>41518</c:v>
                </c:pt>
                <c:pt idx="1030">
                  <c:v>41548</c:v>
                </c:pt>
                <c:pt idx="1031">
                  <c:v>41579</c:v>
                </c:pt>
                <c:pt idx="1032">
                  <c:v>41609</c:v>
                </c:pt>
                <c:pt idx="1033">
                  <c:v>41640</c:v>
                </c:pt>
                <c:pt idx="1034">
                  <c:v>41671</c:v>
                </c:pt>
                <c:pt idx="1035">
                  <c:v>41699</c:v>
                </c:pt>
                <c:pt idx="1036">
                  <c:v>41730</c:v>
                </c:pt>
                <c:pt idx="1037">
                  <c:v>41760</c:v>
                </c:pt>
                <c:pt idx="1038">
                  <c:v>41791</c:v>
                </c:pt>
                <c:pt idx="1039">
                  <c:v>41821</c:v>
                </c:pt>
                <c:pt idx="1040">
                  <c:v>41852</c:v>
                </c:pt>
                <c:pt idx="1041">
                  <c:v>41883</c:v>
                </c:pt>
                <c:pt idx="1042">
                  <c:v>41913</c:v>
                </c:pt>
                <c:pt idx="1043">
                  <c:v>41944</c:v>
                </c:pt>
                <c:pt idx="1044">
                  <c:v>41974</c:v>
                </c:pt>
                <c:pt idx="1045">
                  <c:v>42005</c:v>
                </c:pt>
                <c:pt idx="1046">
                  <c:v>42036</c:v>
                </c:pt>
                <c:pt idx="1047">
                  <c:v>42064</c:v>
                </c:pt>
                <c:pt idx="1048">
                  <c:v>42095</c:v>
                </c:pt>
                <c:pt idx="1049">
                  <c:v>42125</c:v>
                </c:pt>
                <c:pt idx="1050">
                  <c:v>42156</c:v>
                </c:pt>
                <c:pt idx="1051">
                  <c:v>42186</c:v>
                </c:pt>
                <c:pt idx="1052">
                  <c:v>42217</c:v>
                </c:pt>
                <c:pt idx="1053">
                  <c:v>42248</c:v>
                </c:pt>
                <c:pt idx="1054">
                  <c:v>42278</c:v>
                </c:pt>
                <c:pt idx="1055">
                  <c:v>42309</c:v>
                </c:pt>
                <c:pt idx="1056">
                  <c:v>42339</c:v>
                </c:pt>
                <c:pt idx="1057">
                  <c:v>42370</c:v>
                </c:pt>
                <c:pt idx="1058">
                  <c:v>42401</c:v>
                </c:pt>
                <c:pt idx="1059">
                  <c:v>42430</c:v>
                </c:pt>
                <c:pt idx="1060">
                  <c:v>42461</c:v>
                </c:pt>
                <c:pt idx="1061">
                  <c:v>42491</c:v>
                </c:pt>
                <c:pt idx="1062">
                  <c:v>42522</c:v>
                </c:pt>
                <c:pt idx="1063">
                  <c:v>42552</c:v>
                </c:pt>
                <c:pt idx="1064">
                  <c:v>42583</c:v>
                </c:pt>
                <c:pt idx="1065">
                  <c:v>42614</c:v>
                </c:pt>
                <c:pt idx="1066">
                  <c:v>42644</c:v>
                </c:pt>
                <c:pt idx="1067">
                  <c:v>42675</c:v>
                </c:pt>
                <c:pt idx="1068">
                  <c:v>42705</c:v>
                </c:pt>
                <c:pt idx="1069">
                  <c:v>42736</c:v>
                </c:pt>
                <c:pt idx="1070">
                  <c:v>42767</c:v>
                </c:pt>
                <c:pt idx="1071">
                  <c:v>42795</c:v>
                </c:pt>
                <c:pt idx="1072">
                  <c:v>42826</c:v>
                </c:pt>
                <c:pt idx="1073">
                  <c:v>42856</c:v>
                </c:pt>
                <c:pt idx="1074">
                  <c:v>42887</c:v>
                </c:pt>
                <c:pt idx="1075">
                  <c:v>42917</c:v>
                </c:pt>
                <c:pt idx="1076">
                  <c:v>42948</c:v>
                </c:pt>
                <c:pt idx="1077">
                  <c:v>42979</c:v>
                </c:pt>
                <c:pt idx="1078">
                  <c:v>43009</c:v>
                </c:pt>
                <c:pt idx="1079">
                  <c:v>43040</c:v>
                </c:pt>
                <c:pt idx="1080">
                  <c:v>43070</c:v>
                </c:pt>
                <c:pt idx="1081">
                  <c:v>43101</c:v>
                </c:pt>
                <c:pt idx="1082">
                  <c:v>43132</c:v>
                </c:pt>
                <c:pt idx="1083">
                  <c:v>43160</c:v>
                </c:pt>
                <c:pt idx="1084">
                  <c:v>43191</c:v>
                </c:pt>
                <c:pt idx="1085">
                  <c:v>43221</c:v>
                </c:pt>
                <c:pt idx="1086">
                  <c:v>43252</c:v>
                </c:pt>
                <c:pt idx="1087">
                  <c:v>43282</c:v>
                </c:pt>
                <c:pt idx="1088">
                  <c:v>43313</c:v>
                </c:pt>
                <c:pt idx="1089">
                  <c:v>43344</c:v>
                </c:pt>
                <c:pt idx="1090">
                  <c:v>43374</c:v>
                </c:pt>
                <c:pt idx="1091">
                  <c:v>43405</c:v>
                </c:pt>
                <c:pt idx="1092">
                  <c:v>43435</c:v>
                </c:pt>
                <c:pt idx="1093">
                  <c:v>43466</c:v>
                </c:pt>
                <c:pt idx="1094">
                  <c:v>43497</c:v>
                </c:pt>
                <c:pt idx="1095">
                  <c:v>43525</c:v>
                </c:pt>
                <c:pt idx="1096">
                  <c:v>43556</c:v>
                </c:pt>
                <c:pt idx="1097">
                  <c:v>43586</c:v>
                </c:pt>
                <c:pt idx="1098">
                  <c:v>43617</c:v>
                </c:pt>
                <c:pt idx="1099">
                  <c:v>43647</c:v>
                </c:pt>
                <c:pt idx="1100">
                  <c:v>43678</c:v>
                </c:pt>
                <c:pt idx="1101">
                  <c:v>43709</c:v>
                </c:pt>
                <c:pt idx="1102">
                  <c:v>43739</c:v>
                </c:pt>
                <c:pt idx="1103">
                  <c:v>43770</c:v>
                </c:pt>
                <c:pt idx="1104">
                  <c:v>43800</c:v>
                </c:pt>
                <c:pt idx="1105">
                  <c:v>43831</c:v>
                </c:pt>
                <c:pt idx="1106">
                  <c:v>43862</c:v>
                </c:pt>
                <c:pt idx="1107">
                  <c:v>43891</c:v>
                </c:pt>
                <c:pt idx="1108">
                  <c:v>43922</c:v>
                </c:pt>
                <c:pt idx="1109">
                  <c:v>43952</c:v>
                </c:pt>
                <c:pt idx="1110">
                  <c:v>43983</c:v>
                </c:pt>
                <c:pt idx="1111">
                  <c:v>44013</c:v>
                </c:pt>
                <c:pt idx="1112">
                  <c:v>44044</c:v>
                </c:pt>
                <c:pt idx="1113">
                  <c:v>44075</c:v>
                </c:pt>
                <c:pt idx="1114">
                  <c:v>44105</c:v>
                </c:pt>
                <c:pt idx="1115">
                  <c:v>44136</c:v>
                </c:pt>
                <c:pt idx="1116">
                  <c:v>44166</c:v>
                </c:pt>
                <c:pt idx="1117">
                  <c:v>44197</c:v>
                </c:pt>
                <c:pt idx="1118">
                  <c:v>44228</c:v>
                </c:pt>
                <c:pt idx="1119">
                  <c:v>44256</c:v>
                </c:pt>
                <c:pt idx="1120">
                  <c:v>44287</c:v>
                </c:pt>
                <c:pt idx="1121">
                  <c:v>44317</c:v>
                </c:pt>
                <c:pt idx="1122">
                  <c:v>44348</c:v>
                </c:pt>
                <c:pt idx="1123">
                  <c:v>44378</c:v>
                </c:pt>
                <c:pt idx="1124">
                  <c:v>44409</c:v>
                </c:pt>
                <c:pt idx="1125">
                  <c:v>44440</c:v>
                </c:pt>
                <c:pt idx="1126">
                  <c:v>44470</c:v>
                </c:pt>
                <c:pt idx="1127">
                  <c:v>44501</c:v>
                </c:pt>
                <c:pt idx="1128">
                  <c:v>44531</c:v>
                </c:pt>
                <c:pt idx="1129">
                  <c:v>44562</c:v>
                </c:pt>
                <c:pt idx="1130">
                  <c:v>44593</c:v>
                </c:pt>
                <c:pt idx="1131">
                  <c:v>44621</c:v>
                </c:pt>
                <c:pt idx="1132">
                  <c:v>44652</c:v>
                </c:pt>
                <c:pt idx="1133">
                  <c:v>44682</c:v>
                </c:pt>
                <c:pt idx="1134">
                  <c:v>44713</c:v>
                </c:pt>
                <c:pt idx="1135">
                  <c:v>44743</c:v>
                </c:pt>
                <c:pt idx="1136">
                  <c:v>44774</c:v>
                </c:pt>
                <c:pt idx="1137">
                  <c:v>44805</c:v>
                </c:pt>
                <c:pt idx="1138">
                  <c:v>44835</c:v>
                </c:pt>
                <c:pt idx="1139">
                  <c:v>44866</c:v>
                </c:pt>
                <c:pt idx="1140">
                  <c:v>44896</c:v>
                </c:pt>
                <c:pt idx="1141">
                  <c:v>44927</c:v>
                </c:pt>
                <c:pt idx="1142">
                  <c:v>44958</c:v>
                </c:pt>
                <c:pt idx="1143">
                  <c:v>44986</c:v>
                </c:pt>
                <c:pt idx="1144">
                  <c:v>45017</c:v>
                </c:pt>
                <c:pt idx="1145">
                  <c:v>45047</c:v>
                </c:pt>
                <c:pt idx="1146">
                  <c:v>45078</c:v>
                </c:pt>
                <c:pt idx="1147">
                  <c:v>45108</c:v>
                </c:pt>
                <c:pt idx="1148">
                  <c:v>45139</c:v>
                </c:pt>
                <c:pt idx="1149">
                  <c:v>45170</c:v>
                </c:pt>
                <c:pt idx="1150">
                  <c:v>45200</c:v>
                </c:pt>
                <c:pt idx="1151">
                  <c:v>45231</c:v>
                </c:pt>
                <c:pt idx="1152">
                  <c:v>45261</c:v>
                </c:pt>
                <c:pt idx="1153">
                  <c:v>45292</c:v>
                </c:pt>
                <c:pt idx="1154">
                  <c:v>45323</c:v>
                </c:pt>
                <c:pt idx="1155">
                  <c:v>45352</c:v>
                </c:pt>
                <c:pt idx="1156">
                  <c:v>45383</c:v>
                </c:pt>
                <c:pt idx="1157">
                  <c:v>45413</c:v>
                </c:pt>
                <c:pt idx="1158">
                  <c:v>45444</c:v>
                </c:pt>
              </c:numCache>
            </c:numRef>
          </c:xVal>
          <c:yVal>
            <c:numRef>
              <c:f>spy_long_term!$M$2:$M$1160</c:f>
              <c:numCache>
                <c:formatCode>General</c:formatCode>
                <c:ptCount val="1159"/>
                <c:pt idx="0">
                  <c:v>1.2469906992415498</c:v>
                </c:pt>
                <c:pt idx="1">
                  <c:v>1.2447717614952949</c:v>
                </c:pt>
                <c:pt idx="2">
                  <c:v>1.2370407913791908</c:v>
                </c:pt>
                <c:pt idx="3">
                  <c:v>1.2851070295668119</c:v>
                </c:pt>
                <c:pt idx="4">
                  <c:v>1.2955670999624791</c:v>
                </c:pt>
                <c:pt idx="5">
                  <c:v>1.3010299956639813</c:v>
                </c:pt>
                <c:pt idx="6">
                  <c:v>1.2819419334408249</c:v>
                </c:pt>
                <c:pt idx="7">
                  <c:v>1.2884728005997825</c:v>
                </c:pt>
                <c:pt idx="8">
                  <c:v>1.319522449065454</c:v>
                </c:pt>
                <c:pt idx="9">
                  <c:v>1.3251049829714074</c:v>
                </c:pt>
                <c:pt idx="10">
                  <c:v>1.3360592778663494</c:v>
                </c:pt>
                <c:pt idx="11">
                  <c:v>1.38524868240322</c:v>
                </c:pt>
                <c:pt idx="12">
                  <c:v>1.3864989655506532</c:v>
                </c:pt>
                <c:pt idx="13">
                  <c:v>1.4106085425683679</c:v>
                </c:pt>
                <c:pt idx="14">
                  <c:v>1.4080702858871854</c:v>
                </c:pt>
                <c:pt idx="15">
                  <c:v>1.4070508148042504</c:v>
                </c:pt>
                <c:pt idx="16">
                  <c:v>1.4139699717480614</c:v>
                </c:pt>
                <c:pt idx="17">
                  <c:v>1.3949767195545644</c:v>
                </c:pt>
                <c:pt idx="18">
                  <c:v>1.4379090355394983</c:v>
                </c:pt>
                <c:pt idx="19">
                  <c:v>1.4605971888976015</c:v>
                </c:pt>
                <c:pt idx="20">
                  <c:v>1.5011962420270888</c:v>
                </c:pt>
                <c:pt idx="21">
                  <c:v>1.4794313371977363</c:v>
                </c:pt>
                <c:pt idx="22">
                  <c:v>1.3829171350875309</c:v>
                </c:pt>
                <c:pt idx="23">
                  <c:v>1.3205616801952367</c:v>
                </c:pt>
                <c:pt idx="24">
                  <c:v>1.331427296520743</c:v>
                </c:pt>
                <c:pt idx="25">
                  <c:v>1.3577443251803756</c:v>
                </c:pt>
                <c:pt idx="26">
                  <c:v>1.3669829759778509</c:v>
                </c:pt>
                <c:pt idx="27">
                  <c:v>1.3829171350875309</c:v>
                </c:pt>
                <c:pt idx="28">
                  <c:v>1.3961993470957363</c:v>
                </c:pt>
                <c:pt idx="29">
                  <c:v>1.388988785124714</c:v>
                </c:pt>
                <c:pt idx="30">
                  <c:v>1.3109056293761414</c:v>
                </c:pt>
                <c:pt idx="31">
                  <c:v>1.3265406685165619</c:v>
                </c:pt>
                <c:pt idx="32">
                  <c:v>1.3298045221640695</c:v>
                </c:pt>
                <c:pt idx="33">
                  <c:v>1.2692793897718986</c:v>
                </c:pt>
                <c:pt idx="34">
                  <c:v>1.2289134059946882</c:v>
                </c:pt>
                <c:pt idx="35">
                  <c:v>1.2193225084193366</c:v>
                </c:pt>
                <c:pt idx="36">
                  <c:v>1.1858253596129622</c:v>
                </c:pt>
                <c:pt idx="37">
                  <c:v>1.2065560440990295</c:v>
                </c:pt>
                <c:pt idx="38">
                  <c:v>1.2535802895621828</c:v>
                </c:pt>
                <c:pt idx="39">
                  <c:v>1.2224563366792467</c:v>
                </c:pt>
                <c:pt idx="40">
                  <c:v>1.1786892397755899</c:v>
                </c:pt>
                <c:pt idx="41">
                  <c:v>1.1146109842321732</c:v>
                </c:pt>
                <c:pt idx="42">
                  <c:v>1.171141151028382</c:v>
                </c:pt>
                <c:pt idx="43">
                  <c:v>1.137670537236755</c:v>
                </c:pt>
                <c:pt idx="44">
                  <c:v>1.1417632302757879</c:v>
                </c:pt>
                <c:pt idx="45">
                  <c:v>0.98721922990800492</c:v>
                </c:pt>
                <c:pt idx="46">
                  <c:v>1.0224283711854865</c:v>
                </c:pt>
                <c:pt idx="47">
                  <c:v>0.97772360528884772</c:v>
                </c:pt>
                <c:pt idx="48">
                  <c:v>0.90955602924117529</c:v>
                </c:pt>
                <c:pt idx="49">
                  <c:v>0.8970770032094203</c:v>
                </c:pt>
                <c:pt idx="50">
                  <c:v>0.91855453055027347</c:v>
                </c:pt>
                <c:pt idx="51">
                  <c:v>0.86391737695786042</c:v>
                </c:pt>
                <c:pt idx="52">
                  <c:v>0.76566855475901408</c:v>
                </c:pt>
                <c:pt idx="53">
                  <c:v>0.6503075231319364</c:v>
                </c:pt>
                <c:pt idx="54">
                  <c:v>0.64640372622306952</c:v>
                </c:pt>
                <c:pt idx="55">
                  <c:v>0.78532983501076703</c:v>
                </c:pt>
                <c:pt idx="56">
                  <c:v>0.92376196082870032</c:v>
                </c:pt>
                <c:pt idx="57">
                  <c:v>0.90741136077458617</c:v>
                </c:pt>
                <c:pt idx="58">
                  <c:v>0.84260923961056211</c:v>
                </c:pt>
                <c:pt idx="59">
                  <c:v>0.81624129999178308</c:v>
                </c:pt>
                <c:pt idx="60">
                  <c:v>0.83821922190762577</c:v>
                </c:pt>
                <c:pt idx="61">
                  <c:v>0.84135947045485493</c:v>
                </c:pt>
                <c:pt idx="62">
                  <c:v>0.75281643118827146</c:v>
                </c:pt>
                <c:pt idx="63">
                  <c:v>0.76715586608218045</c:v>
                </c:pt>
                <c:pt idx="64">
                  <c:v>0.92012332629072391</c:v>
                </c:pt>
                <c:pt idx="65">
                  <c:v>0.98407703390283086</c:v>
                </c:pt>
                <c:pt idx="66">
                  <c:v>1.0378247505883418</c:v>
                </c:pt>
                <c:pt idx="67">
                  <c:v>0.99782308074572545</c:v>
                </c:pt>
                <c:pt idx="68">
                  <c:v>1.04493154614916</c:v>
                </c:pt>
                <c:pt idx="69">
                  <c:v>0.99255351783213563</c:v>
                </c:pt>
                <c:pt idx="70">
                  <c:v>0.95230800966212525</c:v>
                </c:pt>
                <c:pt idx="71">
                  <c:v>0.9947569445876282</c:v>
                </c:pt>
                <c:pt idx="72">
                  <c:v>1.0043213737826426</c:v>
                </c:pt>
                <c:pt idx="73">
                  <c:v>1.0480531731156091</c:v>
                </c:pt>
                <c:pt idx="74">
                  <c:v>1.0318122713303703</c:v>
                </c:pt>
                <c:pt idx="75">
                  <c:v>1.0314084642516241</c:v>
                </c:pt>
                <c:pt idx="76">
                  <c:v>1.0195316845312554</c:v>
                </c:pt>
                <c:pt idx="77">
                  <c:v>0.98272338766854528</c:v>
                </c:pt>
                <c:pt idx="78">
                  <c:v>0.99166900737994856</c:v>
                </c:pt>
                <c:pt idx="79">
                  <c:v>0.93851972517649185</c:v>
                </c:pt>
                <c:pt idx="80">
                  <c:v>0.96142109406644827</c:v>
                </c:pt>
                <c:pt idx="81">
                  <c:v>0.95904139232109353</c:v>
                </c:pt>
                <c:pt idx="82">
                  <c:v>0.94497590841204793</c:v>
                </c:pt>
                <c:pt idx="83">
                  <c:v>0.97954837470409506</c:v>
                </c:pt>
                <c:pt idx="84">
                  <c:v>0.97772360528884772</c:v>
                </c:pt>
                <c:pt idx="85">
                  <c:v>0.95904139232109353</c:v>
                </c:pt>
                <c:pt idx="86">
                  <c:v>0.94151143263440307</c:v>
                </c:pt>
                <c:pt idx="87">
                  <c:v>0.92788341033070698</c:v>
                </c:pt>
                <c:pt idx="88">
                  <c:v>0.96754797621886202</c:v>
                </c:pt>
                <c:pt idx="89">
                  <c:v>0.98136550907854447</c:v>
                </c:pt>
                <c:pt idx="90">
                  <c:v>1.0098756337121602</c:v>
                </c:pt>
                <c:pt idx="91">
                  <c:v>1.0445397603924109</c:v>
                </c:pt>
                <c:pt idx="92">
                  <c:v>1.0538464268522527</c:v>
                </c:pt>
                <c:pt idx="93">
                  <c:v>1.064083435963596</c:v>
                </c:pt>
                <c:pt idx="94">
                  <c:v>1.0955180423231508</c:v>
                </c:pt>
                <c:pt idx="95">
                  <c:v>1.1122697684172707</c:v>
                </c:pt>
                <c:pt idx="96">
                  <c:v>1.1280760126687153</c:v>
                </c:pt>
                <c:pt idx="97">
                  <c:v>1.1556396337597763</c:v>
                </c:pt>
                <c:pt idx="98">
                  <c:v>1.1628629933219261</c:v>
                </c:pt>
                <c:pt idx="99">
                  <c:v>1.1737688231366501</c:v>
                </c:pt>
                <c:pt idx="100">
                  <c:v>1.1389339402569236</c:v>
                </c:pt>
                <c:pt idx="101">
                  <c:v>1.1583624920952498</c:v>
                </c:pt>
                <c:pt idx="102">
                  <c:v>1.1714339009430084</c:v>
                </c:pt>
                <c:pt idx="103">
                  <c:v>1.2000292665537702</c:v>
                </c:pt>
                <c:pt idx="104">
                  <c:v>1.2038484637462348</c:v>
                </c:pt>
                <c:pt idx="105">
                  <c:v>1.2043913319192998</c:v>
                </c:pt>
                <c:pt idx="106">
                  <c:v>1.2357808703275603</c:v>
                </c:pt>
                <c:pt idx="107">
                  <c:v>1.2375437381428744</c:v>
                </c:pt>
                <c:pt idx="108">
                  <c:v>1.2350231594952235</c:v>
                </c:pt>
                <c:pt idx="109">
                  <c:v>1.2511513431753545</c:v>
                </c:pt>
                <c:pt idx="110">
                  <c:v>1.2574385668598138</c:v>
                </c:pt>
                <c:pt idx="111">
                  <c:v>1.2533380053261065</c:v>
                </c:pt>
                <c:pt idx="112">
                  <c:v>1.2156375634350618</c:v>
                </c:pt>
                <c:pt idx="113">
                  <c:v>1.2111205412580495</c:v>
                </c:pt>
                <c:pt idx="114">
                  <c:v>1.1875207208364631</c:v>
                </c:pt>
                <c:pt idx="115">
                  <c:v>1.2299376859079338</c:v>
                </c:pt>
                <c:pt idx="116">
                  <c:v>1.2052043639481447</c:v>
                </c:pt>
                <c:pt idx="117">
                  <c:v>1.1386184338994925</c:v>
                </c:pt>
                <c:pt idx="118">
                  <c:v>1.0920184707527971</c:v>
                </c:pt>
                <c:pt idx="119">
                  <c:v>1.0457140589408676</c:v>
                </c:pt>
                <c:pt idx="120">
                  <c:v>1.0232524596337116</c:v>
                </c:pt>
                <c:pt idx="121">
                  <c:v>1.0289777052087781</c:v>
                </c:pt>
                <c:pt idx="122">
                  <c:v>1.0546130545568877</c:v>
                </c:pt>
                <c:pt idx="123">
                  <c:v>0.92941892571429274</c:v>
                </c:pt>
                <c:pt idx="124">
                  <c:v>0.98677173426624487</c:v>
                </c:pt>
                <c:pt idx="125">
                  <c:v>0.96707973414449711</c:v>
                </c:pt>
                <c:pt idx="126">
                  <c:v>1.0629578340845103</c:v>
                </c:pt>
                <c:pt idx="127">
                  <c:v>1.0934216851622351</c:v>
                </c:pt>
                <c:pt idx="128">
                  <c:v>1.0813473078041325</c:v>
                </c:pt>
                <c:pt idx="129">
                  <c:v>1.0877814178095424</c:v>
                </c:pt>
                <c:pt idx="130">
                  <c:v>1.1195857749617839</c:v>
                </c:pt>
                <c:pt idx="131">
                  <c:v>1.1048284036536553</c:v>
                </c:pt>
                <c:pt idx="132">
                  <c:v>1.1209028176145273</c:v>
                </c:pt>
                <c:pt idx="133">
                  <c:v>1.0899051114393981</c:v>
                </c:pt>
                <c:pt idx="134">
                  <c:v>1.1038037209559568</c:v>
                </c:pt>
                <c:pt idx="135">
                  <c:v>1.0406023401140732</c:v>
                </c:pt>
                <c:pt idx="136">
                  <c:v>1.0382226383687185</c:v>
                </c:pt>
                <c:pt idx="137">
                  <c:v>1.0644579892269184</c:v>
                </c:pt>
                <c:pt idx="138">
                  <c:v>1.0358298252528282</c:v>
                </c:pt>
                <c:pt idx="139">
                  <c:v>1.0806264869218056</c:v>
                </c:pt>
                <c:pt idx="140">
                  <c:v>1.0484418035504044</c:v>
                </c:pt>
                <c:pt idx="141">
                  <c:v>1.1146109842321732</c:v>
                </c:pt>
                <c:pt idx="142">
                  <c:v>1.1082266563749286</c:v>
                </c:pt>
                <c:pt idx="143">
                  <c:v>1.0863598306747482</c:v>
                </c:pt>
                <c:pt idx="144">
                  <c:v>1.0965624383741355</c:v>
                </c:pt>
                <c:pt idx="145">
                  <c:v>1.0809870469108873</c:v>
                </c:pt>
                <c:pt idx="146">
                  <c:v>1.0838608008665731</c:v>
                </c:pt>
                <c:pt idx="147">
                  <c:v>1.0881360887005513</c:v>
                </c:pt>
                <c:pt idx="148">
                  <c:v>1.086003705618382</c:v>
                </c:pt>
                <c:pt idx="149">
                  <c:v>0.96707973414449711</c:v>
                </c:pt>
                <c:pt idx="150">
                  <c:v>0.99913054128737111</c:v>
                </c:pt>
                <c:pt idx="151">
                  <c:v>1.0124153747624329</c:v>
                </c:pt>
                <c:pt idx="152">
                  <c:v>1.0236639181977936</c:v>
                </c:pt>
                <c:pt idx="153">
                  <c:v>1.0277572046905534</c:v>
                </c:pt>
                <c:pt idx="154">
                  <c:v>1.0445397603924109</c:v>
                </c:pt>
                <c:pt idx="155">
                  <c:v>1.0257153839013406</c:v>
                </c:pt>
                <c:pt idx="156">
                  <c:v>1.0244856676991669</c:v>
                </c:pt>
                <c:pt idx="157">
                  <c:v>1.003029470553618</c:v>
                </c:pt>
                <c:pt idx="158">
                  <c:v>0.99651167215417868</c:v>
                </c:pt>
                <c:pt idx="159">
                  <c:v>0.99825933842369874</c:v>
                </c:pt>
                <c:pt idx="160">
                  <c:v>0.9689496809813426</c:v>
                </c:pt>
                <c:pt idx="161">
                  <c:v>0.97081161087251777</c:v>
                </c:pt>
                <c:pt idx="162">
                  <c:v>0.99343623049761176</c:v>
                </c:pt>
                <c:pt idx="163">
                  <c:v>1.0166155475571774</c:v>
                </c:pt>
                <c:pt idx="164">
                  <c:v>1.0128372247051722</c:v>
                </c:pt>
                <c:pt idx="165">
                  <c:v>1.0086001717619175</c:v>
                </c:pt>
                <c:pt idx="166">
                  <c:v>0.97772360528884772</c:v>
                </c:pt>
                <c:pt idx="167">
                  <c:v>0.95904139232109353</c:v>
                </c:pt>
                <c:pt idx="168">
                  <c:v>0.93901977644866641</c:v>
                </c:pt>
                <c:pt idx="169">
                  <c:v>0.94497590841204793</c:v>
                </c:pt>
                <c:pt idx="170">
                  <c:v>0.93399316383124231</c:v>
                </c:pt>
                <c:pt idx="171">
                  <c:v>0.90363251608423767</c:v>
                </c:pt>
                <c:pt idx="172">
                  <c:v>0.88422876963260399</c:v>
                </c:pt>
                <c:pt idx="173">
                  <c:v>0.91115760873997664</c:v>
                </c:pt>
                <c:pt idx="174">
                  <c:v>0.91907809237607396</c:v>
                </c:pt>
                <c:pt idx="175">
                  <c:v>0.93247376467715326</c:v>
                </c:pt>
                <c:pt idx="176">
                  <c:v>0.93550726582471277</c:v>
                </c:pt>
                <c:pt idx="177">
                  <c:v>0.94694327069782547</c:v>
                </c:pt>
                <c:pt idx="178">
                  <c:v>0.97405090279287732</c:v>
                </c:pt>
                <c:pt idx="179">
                  <c:v>0.96801571399364172</c:v>
                </c:pt>
                <c:pt idx="180">
                  <c:v>0.98989456371877305</c:v>
                </c:pt>
                <c:pt idx="181">
                  <c:v>1.0199466816788423</c:v>
                </c:pt>
                <c:pt idx="182">
                  <c:v>1.0413926851582251</c:v>
                </c:pt>
                <c:pt idx="183">
                  <c:v>1.0637085593914173</c:v>
                </c:pt>
                <c:pt idx="184">
                  <c:v>1.064083435963596</c:v>
                </c:pt>
                <c:pt idx="185">
                  <c:v>1.0831441431430522</c:v>
                </c:pt>
                <c:pt idx="186">
                  <c:v>1.0916669575956846</c:v>
                </c:pt>
                <c:pt idx="187">
                  <c:v>1.0674428427763807</c:v>
                </c:pt>
                <c:pt idx="188">
                  <c:v>1.0718820073061255</c:v>
                </c:pt>
                <c:pt idx="189">
                  <c:v>1.082066934285113</c:v>
                </c:pt>
                <c:pt idx="190">
                  <c:v>1.0762762554042176</c:v>
                </c:pt>
                <c:pt idx="191">
                  <c:v>1.0421815945157662</c:v>
                </c:pt>
                <c:pt idx="192">
                  <c:v>1.0670708560453701</c:v>
                </c:pt>
                <c:pt idx="193">
                  <c:v>1.0737183503461227</c:v>
                </c:pt>
                <c:pt idx="194">
                  <c:v>1.0726174765452365</c:v>
                </c:pt>
                <c:pt idx="195">
                  <c:v>1.0799044676667207</c:v>
                </c:pt>
                <c:pt idx="196">
                  <c:v>1.0744507189545911</c:v>
                </c:pt>
                <c:pt idx="197">
                  <c:v>1.0916669575956846</c:v>
                </c:pt>
                <c:pt idx="198">
                  <c:v>1.1132746924643504</c:v>
                </c:pt>
                <c:pt idx="199">
                  <c:v>1.1041455505540081</c:v>
                </c:pt>
                <c:pt idx="200">
                  <c:v>1.1078880251827987</c:v>
                </c:pt>
                <c:pt idx="201">
                  <c:v>1.1065308538223813</c:v>
                </c:pt>
                <c:pt idx="202">
                  <c:v>1.1065308538223813</c:v>
                </c:pt>
                <c:pt idx="203">
                  <c:v>1.1082266563749286</c:v>
                </c:pt>
                <c:pt idx="204">
                  <c:v>1.1231980750319988</c:v>
                </c:pt>
                <c:pt idx="205">
                  <c:v>1.1293675957229856</c:v>
                </c:pt>
                <c:pt idx="206">
                  <c:v>1.1553360374650619</c:v>
                </c:pt>
                <c:pt idx="207">
                  <c:v>1.1348143703204601</c:v>
                </c:pt>
                <c:pt idx="208">
                  <c:v>1.1714339009430084</c:v>
                </c:pt>
                <c:pt idx="209">
                  <c:v>1.1763806922432705</c:v>
                </c:pt>
                <c:pt idx="210">
                  <c:v>1.1749315935284426</c:v>
                </c:pt>
                <c:pt idx="211">
                  <c:v>1.1661339703051092</c:v>
                </c:pt>
                <c:pt idx="212">
                  <c:v>1.190611797813605</c:v>
                </c:pt>
                <c:pt idx="213">
                  <c:v>1.2084413564385674</c:v>
                </c:pt>
                <c:pt idx="214">
                  <c:v>1.2214142378423387</c:v>
                </c:pt>
                <c:pt idx="215">
                  <c:v>1.2352758766870524</c:v>
                </c:pt>
                <c:pt idx="216">
                  <c:v>1.2395497208404731</c:v>
                </c:pt>
                <c:pt idx="217">
                  <c:v>1.2688119037397805</c:v>
                </c:pt>
                <c:pt idx="218">
                  <c:v>1.2375437381428744</c:v>
                </c:pt>
                <c:pt idx="219">
                  <c:v>1.2571984261393445</c:v>
                </c:pt>
                <c:pt idx="220">
                  <c:v>1.2732328340430457</c:v>
                </c:pt>
                <c:pt idx="221">
                  <c:v>1.2828486028346449</c:v>
                </c:pt>
                <c:pt idx="222">
                  <c:v>1.2655253352190738</c:v>
                </c:pt>
                <c:pt idx="223">
                  <c:v>1.2543063323312855</c:v>
                </c:pt>
                <c:pt idx="224">
                  <c:v>1.2214142378423387</c:v>
                </c:pt>
                <c:pt idx="225">
                  <c:v>1.1749315935284426</c:v>
                </c:pt>
                <c:pt idx="226">
                  <c:v>1.1714339009430084</c:v>
                </c:pt>
                <c:pt idx="227">
                  <c:v>1.1664301138432827</c:v>
                </c:pt>
                <c:pt idx="228">
                  <c:v>1.1846914308175989</c:v>
                </c:pt>
                <c:pt idx="229">
                  <c:v>1.1947917577219247</c:v>
                </c:pt>
                <c:pt idx="230">
                  <c:v>1.1883659260631483</c:v>
                </c:pt>
                <c:pt idx="231">
                  <c:v>1.1809855807867304</c:v>
                </c:pt>
                <c:pt idx="232">
                  <c:v>1.1637575239819558</c:v>
                </c:pt>
                <c:pt idx="233">
                  <c:v>1.1598678470925667</c:v>
                </c:pt>
                <c:pt idx="234">
                  <c:v>1.1821292140529984</c:v>
                </c:pt>
                <c:pt idx="235">
                  <c:v>1.1975562131535364</c:v>
                </c:pt>
                <c:pt idx="236">
                  <c:v>1.1852587652965851</c:v>
                </c:pt>
                <c:pt idx="237">
                  <c:v>1.1792644643390253</c:v>
                </c:pt>
                <c:pt idx="238">
                  <c:v>1.1883659260631483</c:v>
                </c:pt>
                <c:pt idx="239">
                  <c:v>1.1758016328482794</c:v>
                </c:pt>
                <c:pt idx="240">
                  <c:v>1.1846914308175989</c:v>
                </c:pt>
                <c:pt idx="241">
                  <c:v>1.1670217957902564</c:v>
                </c:pt>
                <c:pt idx="242">
                  <c:v>1.146128035678238</c:v>
                </c:pt>
                <c:pt idx="243">
                  <c:v>1.1784013415337553</c:v>
                </c:pt>
                <c:pt idx="244">
                  <c:v>1.1897709563468739</c:v>
                </c:pt>
                <c:pt idx="245">
                  <c:v>1.2224563366792467</c:v>
                </c:pt>
                <c:pt idx="246">
                  <c:v>1.2237554536572413</c:v>
                </c:pt>
                <c:pt idx="247">
                  <c:v>1.2000292665537702</c:v>
                </c:pt>
                <c:pt idx="248">
                  <c:v>1.203304916138483</c:v>
                </c:pt>
                <c:pt idx="249">
                  <c:v>1.1900514177592061</c:v>
                </c:pt>
                <c:pt idx="250">
                  <c:v>1.2185355052165279</c:v>
                </c:pt>
                <c:pt idx="251">
                  <c:v>1.1687920203141817</c:v>
                </c:pt>
                <c:pt idx="252">
                  <c:v>1.1818435879447726</c:v>
                </c:pt>
                <c:pt idx="253">
                  <c:v>1.182414652434554</c:v>
                </c:pt>
                <c:pt idx="254">
                  <c:v>1.1649473726218416</c:v>
                </c:pt>
                <c:pt idx="255">
                  <c:v>1.1778249718646818</c:v>
                </c:pt>
                <c:pt idx="256">
                  <c:v>1.1684974835230326</c:v>
                </c:pt>
                <c:pt idx="257">
                  <c:v>1.1519823954574739</c:v>
                </c:pt>
                <c:pt idx="258">
                  <c:v>1.1510632533537501</c:v>
                </c:pt>
                <c:pt idx="259">
                  <c:v>1.1772478362556233</c:v>
                </c:pt>
                <c:pt idx="260">
                  <c:v>1.182414652434554</c:v>
                </c:pt>
                <c:pt idx="261">
                  <c:v>1.1925674533365456</c:v>
                </c:pt>
                <c:pt idx="262">
                  <c:v>1.2052043639481447</c:v>
                </c:pt>
                <c:pt idx="263">
                  <c:v>1.2057455409426621</c:v>
                </c:pt>
                <c:pt idx="264">
                  <c:v>1.2242740142942576</c:v>
                </c:pt>
                <c:pt idx="265">
                  <c:v>1.2317243833285165</c:v>
                </c:pt>
                <c:pt idx="266">
                  <c:v>1.236033147117636</c:v>
                </c:pt>
                <c:pt idx="267">
                  <c:v>1.2377949932739225</c:v>
                </c:pt>
                <c:pt idx="268">
                  <c:v>1.2569581525609319</c:v>
                </c:pt>
                <c:pt idx="269">
                  <c:v>1.2736955879300922</c:v>
                </c:pt>
                <c:pt idx="270">
                  <c:v>1.2477278329097232</c:v>
                </c:pt>
                <c:pt idx="271">
                  <c:v>1.2513948500401042</c:v>
                </c:pt>
                <c:pt idx="272">
                  <c:v>1.2652896258608302</c:v>
                </c:pt>
                <c:pt idx="273">
                  <c:v>1.2889196056617265</c:v>
                </c:pt>
                <c:pt idx="274">
                  <c:v>1.2907022432878543</c:v>
                </c:pt>
                <c:pt idx="275">
                  <c:v>1.290257269394518</c:v>
                </c:pt>
                <c:pt idx="276">
                  <c:v>1.3098430047160705</c:v>
                </c:pt>
                <c:pt idx="277">
                  <c:v>1.3356584522893016</c:v>
                </c:pt>
                <c:pt idx="278">
                  <c:v>1.3384564936046048</c:v>
                </c:pt>
                <c:pt idx="279">
                  <c:v>1.3304137733491908</c:v>
                </c:pt>
                <c:pt idx="280">
                  <c:v>1.3508292735829677</c:v>
                </c:pt>
                <c:pt idx="281">
                  <c:v>1.3328422669943516</c:v>
                </c:pt>
                <c:pt idx="282">
                  <c:v>1.321391278311689</c:v>
                </c:pt>
                <c:pt idx="283">
                  <c:v>1.3502480183341627</c:v>
                </c:pt>
                <c:pt idx="284">
                  <c:v>1.3669829759778509</c:v>
                </c:pt>
                <c:pt idx="285">
                  <c:v>1.3666097103924297</c:v>
                </c:pt>
                <c:pt idx="286">
                  <c:v>1.3605934135652489</c:v>
                </c:pt>
                <c:pt idx="287">
                  <c:v>1.3594560201209867</c:v>
                </c:pt>
                <c:pt idx="288">
                  <c:v>1.3760291817281802</c:v>
                </c:pt>
                <c:pt idx="289">
                  <c:v>1.3827372657613304</c:v>
                </c:pt>
                <c:pt idx="290">
                  <c:v>1.3666097103924297</c:v>
                </c:pt>
                <c:pt idx="291">
                  <c:v>1.3868555291847244</c:v>
                </c:pt>
                <c:pt idx="292">
                  <c:v>1.3677285460869766</c:v>
                </c:pt>
                <c:pt idx="293">
                  <c:v>1.3776704393343231</c:v>
                </c:pt>
                <c:pt idx="294">
                  <c:v>1.3972445810103864</c:v>
                </c:pt>
                <c:pt idx="295">
                  <c:v>1.4048337166199381</c:v>
                </c:pt>
                <c:pt idx="296">
                  <c:v>1.3984608496082234</c:v>
                </c:pt>
                <c:pt idx="297">
                  <c:v>1.3898745583909855</c:v>
                </c:pt>
                <c:pt idx="298">
                  <c:v>1.3895204658463773</c:v>
                </c:pt>
                <c:pt idx="299">
                  <c:v>1.4092566520389096</c:v>
                </c:pt>
                <c:pt idx="300">
                  <c:v>1.4243915544102774</c:v>
                </c:pt>
                <c:pt idx="301">
                  <c:v>1.4212747912103465</c:v>
                </c:pt>
                <c:pt idx="302">
                  <c:v>1.4132997640812519</c:v>
                </c:pt>
                <c:pt idx="303">
                  <c:v>1.4029488293444048</c:v>
                </c:pt>
                <c:pt idx="304">
                  <c:v>1.3912880485952974</c:v>
                </c:pt>
                <c:pt idx="305">
                  <c:v>1.3898745583909855</c:v>
                </c:pt>
                <c:pt idx="306">
                  <c:v>1.3827372657613304</c:v>
                </c:pt>
                <c:pt idx="307">
                  <c:v>1.3935752032695876</c:v>
                </c:pt>
                <c:pt idx="308">
                  <c:v>1.3677285460869766</c:v>
                </c:pt>
                <c:pt idx="309">
                  <c:v>1.368286884902131</c:v>
                </c:pt>
                <c:pt idx="310">
                  <c:v>1.3898745583909855</c:v>
                </c:pt>
                <c:pt idx="311">
                  <c:v>1.3937506403480804</c:v>
                </c:pt>
                <c:pt idx="312">
                  <c:v>1.394626764272209</c:v>
                </c:pt>
                <c:pt idx="313">
                  <c:v>1.4163075870598825</c:v>
                </c:pt>
                <c:pt idx="314">
                  <c:v>1.4174716932032929</c:v>
                </c:pt>
                <c:pt idx="315">
                  <c:v>1.4303975913869669</c:v>
                </c:pt>
                <c:pt idx="316">
                  <c:v>1.4511721575125398</c:v>
                </c:pt>
                <c:pt idx="317">
                  <c:v>1.4652340949880143</c:v>
                </c:pt>
                <c:pt idx="318">
                  <c:v>1.4655315569735499</c:v>
                </c:pt>
                <c:pt idx="319">
                  <c:v>1.4896772916636984</c:v>
                </c:pt>
                <c:pt idx="320">
                  <c:v>1.4746532533620627</c:v>
                </c:pt>
                <c:pt idx="321">
                  <c:v>1.5093369580176441</c:v>
                </c:pt>
                <c:pt idx="322">
                  <c:v>1.5007851729174559</c:v>
                </c:pt>
                <c:pt idx="323">
                  <c:v>1.5345337560051155</c:v>
                </c:pt>
                <c:pt idx="324">
                  <c:v>1.5560611590095326</c:v>
                </c:pt>
                <c:pt idx="325">
                  <c:v>1.5638369186645449</c:v>
                </c:pt>
                <c:pt idx="326">
                  <c:v>1.5653755027140737</c:v>
                </c:pt>
                <c:pt idx="327">
                  <c:v>1.5632437011403981</c:v>
                </c:pt>
                <c:pt idx="328">
                  <c:v>1.5793262037552551</c:v>
                </c:pt>
                <c:pt idx="329">
                  <c:v>1.5787537844264345</c:v>
                </c:pt>
                <c:pt idx="330">
                  <c:v>1.6131015169669127</c:v>
                </c:pt>
                <c:pt idx="331">
                  <c:v>1.6386888866901235</c:v>
                </c:pt>
                <c:pt idx="332">
                  <c:v>1.6352826379982119</c:v>
                </c:pt>
                <c:pt idx="333">
                  <c:v>1.6401831919213401</c:v>
                </c:pt>
                <c:pt idx="334">
                  <c:v>1.6267508536833932</c:v>
                </c:pt>
                <c:pt idx="335">
                  <c:v>1.6581068355063928</c:v>
                </c:pt>
                <c:pt idx="336">
                  <c:v>1.6578204560156971</c:v>
                </c:pt>
                <c:pt idx="337">
                  <c:v>1.6416723732246865</c:v>
                </c:pt>
                <c:pt idx="338">
                  <c:v>1.6564815157904986</c:v>
                </c:pt>
                <c:pt idx="339">
                  <c:v>1.6855626111582298</c:v>
                </c:pt>
                <c:pt idx="340">
                  <c:v>1.6846658640258609</c:v>
                </c:pt>
                <c:pt idx="341">
                  <c:v>1.6551384348113822</c:v>
                </c:pt>
                <c:pt idx="342">
                  <c:v>1.671820560183249</c:v>
                </c:pt>
                <c:pt idx="343">
                  <c:v>1.6936390261615482</c:v>
                </c:pt>
                <c:pt idx="344">
                  <c:v>1.6767850304192053</c:v>
                </c:pt>
                <c:pt idx="345">
                  <c:v>1.6565772913961141</c:v>
                </c:pt>
                <c:pt idx="346">
                  <c:v>1.6587743208443568</c:v>
                </c:pt>
                <c:pt idx="347">
                  <c:v>1.653983907374069</c:v>
                </c:pt>
                <c:pt idx="348">
                  <c:v>1.6690378008851559</c:v>
                </c:pt>
                <c:pt idx="349">
                  <c:v>1.6505017948783669</c:v>
                </c:pt>
                <c:pt idx="350">
                  <c:v>1.6360865151030726</c:v>
                </c:pt>
                <c:pt idx="351">
                  <c:v>1.6445370577784073</c:v>
                </c:pt>
                <c:pt idx="352">
                  <c:v>1.6602961602707298</c:v>
                </c:pt>
                <c:pt idx="353">
                  <c:v>1.6760531246518715</c:v>
                </c:pt>
                <c:pt idx="354">
                  <c:v>1.6755033847279566</c:v>
                </c:pt>
                <c:pt idx="355">
                  <c:v>1.6804261708581454</c:v>
                </c:pt>
                <c:pt idx="356">
                  <c:v>1.6553305580093409</c:v>
                </c:pt>
                <c:pt idx="357">
                  <c:v>1.627570664180543</c:v>
                </c:pt>
                <c:pt idx="358">
                  <c:v>1.6134189450345731</c:v>
                </c:pt>
                <c:pt idx="359">
                  <c:v>1.6203442997544932</c:v>
                </c:pt>
                <c:pt idx="360">
                  <c:v>1.6019514041335217</c:v>
                </c:pt>
                <c:pt idx="361">
                  <c:v>1.6201360549737576</c:v>
                </c:pt>
                <c:pt idx="362">
                  <c:v>1.6110857334148727</c:v>
                </c:pt>
                <c:pt idx="363">
                  <c:v>1.6242820958356683</c:v>
                </c:pt>
                <c:pt idx="364">
                  <c:v>1.6378898165807905</c:v>
                </c:pt>
                <c:pt idx="365">
                  <c:v>1.6443400988263226</c:v>
                </c:pt>
                <c:pt idx="366">
                  <c:v>1.6555225962534177</c:v>
                </c:pt>
                <c:pt idx="367">
                  <c:v>1.6738499773429492</c:v>
                </c:pt>
                <c:pt idx="368">
                  <c:v>1.6789733759197651</c:v>
                </c:pt>
                <c:pt idx="369">
                  <c:v>1.6994908452722044</c:v>
                </c:pt>
                <c:pt idx="370">
                  <c:v>1.7103712642607627</c:v>
                </c:pt>
                <c:pt idx="371">
                  <c:v>1.7199938263676038</c:v>
                </c:pt>
                <c:pt idx="372">
                  <c:v>1.7420177471401384</c:v>
                </c:pt>
                <c:pt idx="373">
                  <c:v>1.7439015504851789</c:v>
                </c:pt>
                <c:pt idx="374">
                  <c:v>1.7435881501599038</c:v>
                </c:pt>
                <c:pt idx="375">
                  <c:v>1.7438232216037504</c:v>
                </c:pt>
                <c:pt idx="376">
                  <c:v>1.7603470785299065</c:v>
                </c:pt>
                <c:pt idx="377">
                  <c:v>1.7684901051712452</c:v>
                </c:pt>
                <c:pt idx="378">
                  <c:v>1.7669330938372838</c:v>
                </c:pt>
                <c:pt idx="379">
                  <c:v>1.7818271529324279</c:v>
                </c:pt>
                <c:pt idx="380">
                  <c:v>1.7752462597402365</c:v>
                </c:pt>
                <c:pt idx="381">
                  <c:v>1.7549595877217099</c:v>
                </c:pt>
                <c:pt idx="382">
                  <c:v>1.7598188773748262</c:v>
                </c:pt>
                <c:pt idx="383">
                  <c:v>1.7655195430979524</c:v>
                </c:pt>
                <c:pt idx="384">
                  <c:v>1.7773543130842089</c:v>
                </c:pt>
                <c:pt idx="385">
                  <c:v>1.7451528950769004</c:v>
                </c:pt>
                <c:pt idx="386">
                  <c:v>1.7491176623563223</c:v>
                </c:pt>
                <c:pt idx="387">
                  <c:v>1.7430391548049331</c:v>
                </c:pt>
                <c:pt idx="388">
                  <c:v>1.7353593330017107</c:v>
                </c:pt>
                <c:pt idx="389">
                  <c:v>1.7468676278504294</c:v>
                </c:pt>
                <c:pt idx="390">
                  <c:v>1.7552648914122468</c:v>
                </c:pt>
                <c:pt idx="391">
                  <c:v>1.7443712273318606</c:v>
                </c:pt>
                <c:pt idx="392">
                  <c:v>1.7555699806287999</c:v>
                </c:pt>
                <c:pt idx="393">
                  <c:v>1.7285161047597668</c:v>
                </c:pt>
                <c:pt idx="394">
                  <c:v>1.7274599208579089</c:v>
                </c:pt>
                <c:pt idx="395">
                  <c:v>1.7446058754142388</c:v>
                </c:pt>
                <c:pt idx="396">
                  <c:v>1.7642508754387733</c:v>
                </c:pt>
                <c:pt idx="397">
                  <c:v>1.7908479039654319</c:v>
                </c:pt>
                <c:pt idx="398">
                  <c:v>1.8023631743095474</c:v>
                </c:pt>
                <c:pt idx="399">
                  <c:v>1.8133140589458348</c:v>
                </c:pt>
                <c:pt idx="400">
                  <c:v>1.8149796837607568</c:v>
                </c:pt>
                <c:pt idx="401">
                  <c:v>1.8232133132826676</c:v>
                </c:pt>
                <c:pt idx="402">
                  <c:v>1.8105013477665297</c:v>
                </c:pt>
                <c:pt idx="403">
                  <c:v>1.8245163280072092</c:v>
                </c:pt>
                <c:pt idx="404">
                  <c:v>1.8329557506045984</c:v>
                </c:pt>
                <c:pt idx="405">
                  <c:v>1.8243211248507714</c:v>
                </c:pt>
                <c:pt idx="406">
                  <c:v>1.8364507137201547</c:v>
                </c:pt>
                <c:pt idx="407">
                  <c:v>1.853211334503317</c:v>
                </c:pt>
                <c:pt idx="408">
                  <c:v>1.854609638095795</c:v>
                </c:pt>
                <c:pt idx="409">
                  <c:v>1.8378408616555226</c:v>
                </c:pt>
                <c:pt idx="410">
                  <c:v>1.844849800806639</c:v>
                </c:pt>
                <c:pt idx="411">
                  <c:v>1.8422971343280652</c:v>
                </c:pt>
                <c:pt idx="412">
                  <c:v>1.8145139523682381</c:v>
                </c:pt>
                <c:pt idx="413">
                  <c:v>1.7754648093457392</c:v>
                </c:pt>
                <c:pt idx="414">
                  <c:v>1.738384123512156</c:v>
                </c:pt>
                <c:pt idx="415">
                  <c:v>1.7651467901080253</c:v>
                </c:pt>
                <c:pt idx="416">
                  <c:v>1.7717344253867693</c:v>
                </c:pt>
                <c:pt idx="417">
                  <c:v>1.7502769151539928</c:v>
                </c:pt>
                <c:pt idx="418">
                  <c:v>1.7522021531765211</c:v>
                </c:pt>
                <c:pt idx="419">
                  <c:v>1.7942091163464964</c:v>
                </c:pt>
                <c:pt idx="420">
                  <c:v>1.8000293592441343</c:v>
                </c:pt>
                <c:pt idx="421">
                  <c:v>1.8208579894396999</c:v>
                </c:pt>
                <c:pt idx="422">
                  <c:v>1.8081434257614912</c:v>
                </c:pt>
                <c:pt idx="423">
                  <c:v>1.8232785569516707</c:v>
                </c:pt>
                <c:pt idx="424">
                  <c:v>1.8438554226231612</c:v>
                </c:pt>
                <c:pt idx="425">
                  <c:v>1.8500332576897689</c:v>
                </c:pt>
                <c:pt idx="426">
                  <c:v>1.8411716944995322</c:v>
                </c:pt>
                <c:pt idx="427">
                  <c:v>1.8396665568824333</c:v>
                </c:pt>
                <c:pt idx="428">
                  <c:v>1.8603380065709938</c:v>
                </c:pt>
                <c:pt idx="429">
                  <c:v>1.8555191556678001</c:v>
                </c:pt>
                <c:pt idx="430">
                  <c:v>1.8692904042093985</c:v>
                </c:pt>
                <c:pt idx="431">
                  <c:v>1.8646890341368512</c:v>
                </c:pt>
                <c:pt idx="432">
                  <c:v>1.875177059814704</c:v>
                </c:pt>
                <c:pt idx="433">
                  <c:v>1.8867162741164782</c:v>
                </c:pt>
                <c:pt idx="434">
                  <c:v>1.890979596989689</c:v>
                </c:pt>
                <c:pt idx="435">
                  <c:v>1.8975171294005253</c:v>
                </c:pt>
                <c:pt idx="436">
                  <c:v>1.900148560719344</c:v>
                </c:pt>
                <c:pt idx="437">
                  <c:v>1.9050939683278714</c:v>
                </c:pt>
                <c:pt idx="438">
                  <c:v>1.912168896059627</c:v>
                </c:pt>
                <c:pt idx="439">
                  <c:v>1.9200189160289149</c:v>
                </c:pt>
                <c:pt idx="440">
                  <c:v>1.9129125511760969</c:v>
                </c:pt>
                <c:pt idx="441">
                  <c:v>1.9252089214120036</c:v>
                </c:pt>
                <c:pt idx="442">
                  <c:v>1.928703027430597</c:v>
                </c:pt>
                <c:pt idx="443">
                  <c:v>1.9264453478183894</c:v>
                </c:pt>
                <c:pt idx="444">
                  <c:v>1.9281397068751198</c:v>
                </c:pt>
                <c:pt idx="445">
                  <c:v>1.942305752895894</c:v>
                </c:pt>
                <c:pt idx="446">
                  <c:v>1.9416604783883924</c:v>
                </c:pt>
                <c:pt idx="447">
                  <c:v>1.9353056902899251</c:v>
                </c:pt>
                <c:pt idx="448">
                  <c:v>1.9499264436679122</c:v>
                </c:pt>
                <c:pt idx="449">
                  <c:v>1.9465505105698553</c:v>
                </c:pt>
                <c:pt idx="450">
                  <c:v>1.9248992640142835</c:v>
                </c:pt>
                <c:pt idx="451">
                  <c:v>1.9306943876645353</c:v>
                </c:pt>
                <c:pt idx="452">
                  <c:v>1.9403670459856652</c:v>
                </c:pt>
                <c:pt idx="453">
                  <c:v>1.9540494467635945</c:v>
                </c:pt>
                <c:pt idx="454">
                  <c:v>1.9657659641826861</c:v>
                </c:pt>
                <c:pt idx="455">
                  <c:v>1.9619428831413872</c:v>
                </c:pt>
                <c:pt idx="456">
                  <c:v>1.9658129530366031</c:v>
                </c:pt>
                <c:pt idx="457">
                  <c:v>1.9679222067305173</c:v>
                </c:pt>
                <c:pt idx="458">
                  <c:v>1.9600900679049196</c:v>
                </c:pt>
                <c:pt idx="459">
                  <c:v>1.9505108929859967</c:v>
                </c:pt>
                <c:pt idx="460">
                  <c:v>1.9593276459721711</c:v>
                </c:pt>
                <c:pt idx="461">
                  <c:v>1.9351544472161684</c:v>
                </c:pt>
                <c:pt idx="462">
                  <c:v>1.9280884596649708</c:v>
                </c:pt>
                <c:pt idx="463">
                  <c:v>1.9222062774390163</c:v>
                </c:pt>
                <c:pt idx="464">
                  <c:v>1.887054378050957</c:v>
                </c:pt>
                <c:pt idx="465">
                  <c:v>1.8840019247687871</c:v>
                </c:pt>
                <c:pt idx="466">
                  <c:v>1.9041743682841634</c:v>
                </c:pt>
                <c:pt idx="467">
                  <c:v>1.9055260484350485</c:v>
                </c:pt>
                <c:pt idx="468">
                  <c:v>1.9048777669634047</c:v>
                </c:pt>
                <c:pt idx="469">
                  <c:v>1.9375680386003828</c:v>
                </c:pt>
                <c:pt idx="470">
                  <c:v>1.938419645793193</c:v>
                </c:pt>
                <c:pt idx="471">
                  <c:v>1.9552065375419418</c:v>
                </c:pt>
                <c:pt idx="472">
                  <c:v>1.9731740526829722</c:v>
                </c:pt>
                <c:pt idx="473">
                  <c:v>1.9497802083620006</c:v>
                </c:pt>
                <c:pt idx="474">
                  <c:v>1.9573198968553409</c:v>
                </c:pt>
                <c:pt idx="475">
                  <c:v>1.9765792186401099</c:v>
                </c:pt>
                <c:pt idx="476">
                  <c:v>1.9714614050245867</c:v>
                </c:pt>
                <c:pt idx="477">
                  <c:v>1.9854713832895876</c:v>
                </c:pt>
                <c:pt idx="478">
                  <c:v>1.9698816437464999</c:v>
                </c:pt>
                <c:pt idx="479">
                  <c:v>1.9731278535996986</c:v>
                </c:pt>
                <c:pt idx="480">
                  <c:v>1.9843922785242656</c:v>
                </c:pt>
                <c:pt idx="481">
                  <c:v>1.9649192942866427</c:v>
                </c:pt>
                <c:pt idx="482">
                  <c:v>1.9511431601075526</c:v>
                </c:pt>
                <c:pt idx="483">
                  <c:v>1.9552065375419418</c:v>
                </c:pt>
                <c:pt idx="484">
                  <c:v>1.9888264070452757</c:v>
                </c:pt>
                <c:pt idx="485">
                  <c:v>1.9942291408176984</c:v>
                </c:pt>
                <c:pt idx="486">
                  <c:v>1.9981721219394406</c:v>
                </c:pt>
                <c:pt idx="487">
                  <c:v>1.9900723346921529</c:v>
                </c:pt>
                <c:pt idx="488">
                  <c:v>1.995020606124758</c:v>
                </c:pt>
                <c:pt idx="489">
                  <c:v>2.0114435620220745</c:v>
                </c:pt>
                <c:pt idx="490">
                  <c:v>2.0145625381276102</c:v>
                </c:pt>
                <c:pt idx="491">
                  <c:v>2.0349090733677482</c:v>
                </c:pt>
                <c:pt idx="492">
                  <c:v>2.0164483182590374</c:v>
                </c:pt>
                <c:pt idx="493">
                  <c:v>2.01287938717129</c:v>
                </c:pt>
                <c:pt idx="494">
                  <c:v>1.9918017988446441</c:v>
                </c:pt>
                <c:pt idx="495">
                  <c:v>2.0065088277752898</c:v>
                </c:pt>
                <c:pt idx="496">
                  <c:v>2.0157368744774504</c:v>
                </c:pt>
                <c:pt idx="497">
                  <c:v>2.0147724740730637</c:v>
                </c:pt>
                <c:pt idx="498">
                  <c:v>1.9899390132845356</c:v>
                </c:pt>
                <c:pt idx="499">
                  <c:v>1.9629845843169971</c:v>
                </c:pt>
                <c:pt idx="500">
                  <c:v>1.9800488450649567</c:v>
                </c:pt>
                <c:pt idx="501">
                  <c:v>1.9690429673058132</c:v>
                </c:pt>
                <c:pt idx="502">
                  <c:v>1.9873086737311825</c:v>
                </c:pt>
                <c:pt idx="503">
                  <c:v>1.9722491359625958</c:v>
                </c:pt>
                <c:pt idx="504">
                  <c:v>1.9640709705579555</c:v>
                </c:pt>
                <c:pt idx="505">
                  <c:v>1.9295211006311039</c:v>
                </c:pt>
                <c:pt idx="506">
                  <c:v>1.9518230353159121</c:v>
                </c:pt>
                <c:pt idx="507">
                  <c:v>1.9524533964230333</c:v>
                </c:pt>
                <c:pt idx="508">
                  <c:v>1.91126417099837</c:v>
                </c:pt>
                <c:pt idx="509">
                  <c:v>1.8839451950342798</c:v>
                </c:pt>
                <c:pt idx="510">
                  <c:v>1.8616538702139109</c:v>
                </c:pt>
                <c:pt idx="511">
                  <c:v>1.8923729073984363</c:v>
                </c:pt>
                <c:pt idx="512">
                  <c:v>1.91126417099837</c:v>
                </c:pt>
                <c:pt idx="513">
                  <c:v>1.9258275746247424</c:v>
                </c:pt>
                <c:pt idx="514">
                  <c:v>1.9203842421783575</c:v>
                </c:pt>
                <c:pt idx="515">
                  <c:v>1.9405164849325673</c:v>
                </c:pt>
                <c:pt idx="516">
                  <c:v>1.9644953395550926</c:v>
                </c:pt>
                <c:pt idx="517">
                  <c:v>1.9817280253616163</c:v>
                </c:pt>
                <c:pt idx="518">
                  <c:v>1.9856509736909491</c:v>
                </c:pt>
                <c:pt idx="519">
                  <c:v>2.0013442304116014</c:v>
                </c:pt>
                <c:pt idx="520">
                  <c:v>2.0168244936674879</c:v>
                </c:pt>
                <c:pt idx="521">
                  <c:v>1.9983901303180476</c:v>
                </c:pt>
                <c:pt idx="522">
                  <c:v>1.9943171526696368</c:v>
                </c:pt>
                <c:pt idx="523">
                  <c:v>1.9803670261847752</c:v>
                </c:pt>
                <c:pt idx="524">
                  <c:v>1.995766779049974</c:v>
                </c:pt>
                <c:pt idx="525">
                  <c:v>1.9927302039541428</c:v>
                </c:pt>
                <c:pt idx="526">
                  <c:v>1.9741891911181673</c:v>
                </c:pt>
                <c:pt idx="527">
                  <c:v>1.9730816496013677</c:v>
                </c:pt>
                <c:pt idx="528">
                  <c:v>2.0089832038154718</c:v>
                </c:pt>
                <c:pt idx="529">
                  <c:v>2.0167827124868407</c:v>
                </c:pt>
                <c:pt idx="530">
                  <c:v>2.0276349657775441</c:v>
                </c:pt>
                <c:pt idx="531">
                  <c:v>2.030194785356751</c:v>
                </c:pt>
                <c:pt idx="532">
                  <c:v>2.0320947130529023</c:v>
                </c:pt>
                <c:pt idx="533">
                  <c:v>2.03953308766939</c:v>
                </c:pt>
                <c:pt idx="534">
                  <c:v>2.0299516420368406</c:v>
                </c:pt>
                <c:pt idx="535">
                  <c:v>2.030963842378275</c:v>
                </c:pt>
                <c:pt idx="536">
                  <c:v>2.0456749667691052</c:v>
                </c:pt>
                <c:pt idx="537">
                  <c:v>2.0435587469147327</c:v>
                </c:pt>
                <c:pt idx="538">
                  <c:v>2.0475863570743504</c:v>
                </c:pt>
                <c:pt idx="539">
                  <c:v>2.066959197867122</c:v>
                </c:pt>
                <c:pt idx="540">
                  <c:v>2.0720659914147457</c:v>
                </c:pt>
                <c:pt idx="541">
                  <c:v>2.0645702922440257</c:v>
                </c:pt>
                <c:pt idx="542">
                  <c:v>2.0479754052790859</c:v>
                </c:pt>
                <c:pt idx="543">
                  <c:v>2.0473527607539341</c:v>
                </c:pt>
                <c:pt idx="544">
                  <c:v>2.0292619958041751</c:v>
                </c:pt>
                <c:pt idx="545">
                  <c:v>2.0209824429184193</c:v>
                </c:pt>
                <c:pt idx="546">
                  <c:v>2.0181177205910004</c:v>
                </c:pt>
                <c:pt idx="547">
                  <c:v>2.0343075295965631</c:v>
                </c:pt>
                <c:pt idx="548">
                  <c:v>2.0180760636457951</c:v>
                </c:pt>
                <c:pt idx="549">
                  <c:v>2.0351494577734628</c:v>
                </c:pt>
                <c:pt idx="550">
                  <c:v>2.0345883537136245</c:v>
                </c:pt>
                <c:pt idx="551">
                  <c:v>1.9820902392957931</c:v>
                </c:pt>
                <c:pt idx="552">
                  <c:v>1.9892272737305368</c:v>
                </c:pt>
                <c:pt idx="553">
                  <c:v>1.9848422314052758</c:v>
                </c:pt>
                <c:pt idx="554">
                  <c:v>1.9832653525665453</c:v>
                </c:pt>
                <c:pt idx="555">
                  <c:v>1.973035440686933</c:v>
                </c:pt>
                <c:pt idx="556">
                  <c:v>1.9557358422776658</c:v>
                </c:pt>
                <c:pt idx="557">
                  <c:v>1.9409147375802855</c:v>
                </c:pt>
                <c:pt idx="558">
                  <c:v>1.9344984512435677</c:v>
                </c:pt>
                <c:pt idx="559">
                  <c:v>1.8993279498776541</c:v>
                </c:pt>
                <c:pt idx="560">
                  <c:v>1.8582363354295131</c:v>
                </c:pt>
                <c:pt idx="561">
                  <c:v>1.8030472104911286</c:v>
                </c:pt>
                <c:pt idx="562">
                  <c:v>1.8686444383948257</c:v>
                </c:pt>
                <c:pt idx="563">
                  <c:v>1.8449118739121406</c:v>
                </c:pt>
                <c:pt idx="564">
                  <c:v>1.8360708089151418</c:v>
                </c:pt>
                <c:pt idx="565">
                  <c:v>1.8863779067585722</c:v>
                </c:pt>
                <c:pt idx="566">
                  <c:v>1.9116369331294423</c:v>
                </c:pt>
                <c:pt idx="567">
                  <c:v>1.9209577059554492</c:v>
                </c:pt>
                <c:pt idx="568">
                  <c:v>1.9410142437055697</c:v>
                </c:pt>
                <c:pt idx="569">
                  <c:v>1.9597566729909952</c:v>
                </c:pt>
                <c:pt idx="570">
                  <c:v>1.9785913268200748</c:v>
                </c:pt>
                <c:pt idx="571">
                  <c:v>1.9481683617271317</c:v>
                </c:pt>
                <c:pt idx="572">
                  <c:v>1.9389198122447717</c:v>
                </c:pt>
                <c:pt idx="573">
                  <c:v>1.9236066430174592</c:v>
                </c:pt>
                <c:pt idx="574">
                  <c:v>1.949585151326652</c:v>
                </c:pt>
                <c:pt idx="575">
                  <c:v>1.9601852766046108</c:v>
                </c:pt>
                <c:pt idx="576">
                  <c:v>1.9551583869257936</c:v>
                </c:pt>
                <c:pt idx="577">
                  <c:v>2.0037189638231148</c:v>
                </c:pt>
                <c:pt idx="578">
                  <c:v>1.9987387162558177</c:v>
                </c:pt>
                <c:pt idx="579">
                  <c:v>2.0118663565277242</c:v>
                </c:pt>
                <c:pt idx="580">
                  <c:v>2.0070646563783319</c:v>
                </c:pt>
                <c:pt idx="581">
                  <c:v>2.0007810273534954</c:v>
                </c:pt>
                <c:pt idx="582">
                  <c:v>2.0182010224962914</c:v>
                </c:pt>
                <c:pt idx="583">
                  <c:v>2.0146885118723374</c:v>
                </c:pt>
                <c:pt idx="584">
                  <c:v>2.0124575782007734</c:v>
                </c:pt>
                <c:pt idx="585">
                  <c:v>2.0221808394136653</c:v>
                </c:pt>
                <c:pt idx="586">
                  <c:v>2.0124153747624329</c:v>
                </c:pt>
                <c:pt idx="587">
                  <c:v>2.0090257420869104</c:v>
                </c:pt>
                <c:pt idx="588">
                  <c:v>2.031246836232675</c:v>
                </c:pt>
                <c:pt idx="589">
                  <c:v>2.0087278866523848</c:v>
                </c:pt>
                <c:pt idx="590">
                  <c:v>1.9992175655301037</c:v>
                </c:pt>
                <c:pt idx="591">
                  <c:v>1.993083360698062</c:v>
                </c:pt>
                <c:pt idx="592">
                  <c:v>1.9931716050307648</c:v>
                </c:pt>
                <c:pt idx="593">
                  <c:v>1.9828137621318624</c:v>
                </c:pt>
                <c:pt idx="594">
                  <c:v>2.0020796263931211</c:v>
                </c:pt>
                <c:pt idx="595">
                  <c:v>1.994976673649691</c:v>
                </c:pt>
                <c:pt idx="596">
                  <c:v>1.9857407410500745</c:v>
                </c:pt>
                <c:pt idx="597">
                  <c:v>1.9846623061901065</c:v>
                </c:pt>
                <c:pt idx="598">
                  <c:v>1.9653898702151225</c:v>
                </c:pt>
                <c:pt idx="599">
                  <c:v>1.976945750559242</c:v>
                </c:pt>
                <c:pt idx="600">
                  <c:v>1.9781805169374138</c:v>
                </c:pt>
                <c:pt idx="601">
                  <c:v>1.9506082247842309</c:v>
                </c:pt>
                <c:pt idx="602">
                  <c:v>1.9397188823541047</c:v>
                </c:pt>
                <c:pt idx="603">
                  <c:v>1.9504135393693811</c:v>
                </c:pt>
                <c:pt idx="604">
                  <c:v>1.9860099318532611</c:v>
                </c:pt>
                <c:pt idx="605">
                  <c:v>1.987844950171298</c:v>
                </c:pt>
                <c:pt idx="606">
                  <c:v>1.9801397777457546</c:v>
                </c:pt>
                <c:pt idx="607">
                  <c:v>2.0029432068763251</c:v>
                </c:pt>
                <c:pt idx="608">
                  <c:v>2.0140582774243359</c:v>
                </c:pt>
                <c:pt idx="609">
                  <c:v>2.0108933131043805</c:v>
                </c:pt>
                <c:pt idx="610">
                  <c:v>1.9691828592322616</c:v>
                </c:pt>
                <c:pt idx="611">
                  <c:v>1.9763499790032735</c:v>
                </c:pt>
                <c:pt idx="612">
                  <c:v>1.982768577251012</c:v>
                </c:pt>
                <c:pt idx="613">
                  <c:v>1.9996958874108393</c:v>
                </c:pt>
                <c:pt idx="614">
                  <c:v>1.9835360816029923</c:v>
                </c:pt>
                <c:pt idx="615">
                  <c:v>2.0068509603242721</c:v>
                </c:pt>
                <c:pt idx="616">
                  <c:v>2.0075770983043388</c:v>
                </c:pt>
                <c:pt idx="617">
                  <c:v>1.9959859979137993</c:v>
                </c:pt>
                <c:pt idx="618">
                  <c:v>2.0124575782007734</c:v>
                </c:pt>
                <c:pt idx="619">
                  <c:v>2.0162391910426387</c:v>
                </c:pt>
                <c:pt idx="620">
                  <c:v>2.0386996230206229</c:v>
                </c:pt>
                <c:pt idx="621">
                  <c:v>2.0386996230206229</c:v>
                </c:pt>
                <c:pt idx="622">
                  <c:v>2.0078330927013193</c:v>
                </c:pt>
                <c:pt idx="623">
                  <c:v>2.0259609098563791</c:v>
                </c:pt>
                <c:pt idx="624">
                  <c:v>2.0331824137291949</c:v>
                </c:pt>
                <c:pt idx="625">
                  <c:v>2.0575139601065904</c:v>
                </c:pt>
                <c:pt idx="626">
                  <c:v>2.0556076517087116</c:v>
                </c:pt>
                <c:pt idx="627">
                  <c:v>2.0089832038154718</c:v>
                </c:pt>
                <c:pt idx="628">
                  <c:v>2.0264924070528396</c:v>
                </c:pt>
                <c:pt idx="629">
                  <c:v>2.0462609801921219</c:v>
                </c:pt>
                <c:pt idx="630">
                  <c:v>2.057818194432099</c:v>
                </c:pt>
                <c:pt idx="631">
                  <c:v>2.0851835080527787</c:v>
                </c:pt>
                <c:pt idx="632">
                  <c:v>2.08771044886063</c:v>
                </c:pt>
                <c:pt idx="633">
                  <c:v>2.0985052832013156</c:v>
                </c:pt>
                <c:pt idx="634">
                  <c:v>2.105407985809177</c:v>
                </c:pt>
                <c:pt idx="635">
                  <c:v>2.1477381411199881</c:v>
                </c:pt>
                <c:pt idx="636">
                  <c:v>2.1327718293096192</c:v>
                </c:pt>
                <c:pt idx="637">
                  <c:v>2.1124374173218436</c:v>
                </c:pt>
                <c:pt idx="638">
                  <c:v>2.1181654852431238</c:v>
                </c:pt>
                <c:pt idx="639">
                  <c:v>2.1335389083702174</c:v>
                </c:pt>
                <c:pt idx="640">
                  <c:v>2.1232307766985103</c:v>
                </c:pt>
                <c:pt idx="641">
                  <c:v>2.1225107706103201</c:v>
                </c:pt>
                <c:pt idx="642">
                  <c:v>2.1179669354917672</c:v>
                </c:pt>
                <c:pt idx="643">
                  <c:v>2.1170059966359664</c:v>
                </c:pt>
                <c:pt idx="644">
                  <c:v>2.0891629993649321</c:v>
                </c:pt>
                <c:pt idx="645">
                  <c:v>2.0651313721402098</c:v>
                </c:pt>
                <c:pt idx="646">
                  <c:v>2.0859680770460742</c:v>
                </c:pt>
                <c:pt idx="647">
                  <c:v>2.1015752462559334</c:v>
                </c:pt>
                <c:pt idx="648">
                  <c:v>2.0883133155880969</c:v>
                </c:pt>
                <c:pt idx="649">
                  <c:v>2.0806264869218056</c:v>
                </c:pt>
                <c:pt idx="650">
                  <c:v>2.0535010023864153</c:v>
                </c:pt>
                <c:pt idx="651">
                  <c:v>2.0490628897941248</c:v>
                </c:pt>
                <c:pt idx="652">
                  <c:v>2.066102196766773</c:v>
                </c:pt>
                <c:pt idx="653">
                  <c:v>2.0487524576994898</c:v>
                </c:pt>
                <c:pt idx="654">
                  <c:v>2.0398501777496647</c:v>
                </c:pt>
                <c:pt idx="655">
                  <c:v>2.0297489185668369</c:v>
                </c:pt>
                <c:pt idx="656">
                  <c:v>2.077404246398098</c:v>
                </c:pt>
                <c:pt idx="657">
                  <c:v>2.0806986228711293</c:v>
                </c:pt>
                <c:pt idx="658">
                  <c:v>2.1261963679205311</c:v>
                </c:pt>
                <c:pt idx="659">
                  <c:v>2.141543834220653</c:v>
                </c:pt>
                <c:pt idx="660">
                  <c:v>2.1481088577296967</c:v>
                </c:pt>
                <c:pt idx="661">
                  <c:v>2.1622656142980214</c:v>
                </c:pt>
                <c:pt idx="662">
                  <c:v>2.1704377450461831</c:v>
                </c:pt>
                <c:pt idx="663">
                  <c:v>2.184577874932025</c:v>
                </c:pt>
                <c:pt idx="664">
                  <c:v>2.2159810567918625</c:v>
                </c:pt>
                <c:pt idx="665">
                  <c:v>2.2105592818107236</c:v>
                </c:pt>
                <c:pt idx="666">
                  <c:v>2.2243776521618068</c:v>
                </c:pt>
                <c:pt idx="667">
                  <c:v>2.2110136906038251</c:v>
                </c:pt>
                <c:pt idx="668">
                  <c:v>2.2159018132040318</c:v>
                </c:pt>
                <c:pt idx="669">
                  <c:v>2.2202911856651553</c:v>
                </c:pt>
                <c:pt idx="670">
                  <c:v>2.2136505484610005</c:v>
                </c:pt>
                <c:pt idx="671">
                  <c:v>2.2211533219547053</c:v>
                </c:pt>
                <c:pt idx="672">
                  <c:v>2.2172996589764962</c:v>
                </c:pt>
                <c:pt idx="673">
                  <c:v>2.2132786299927947</c:v>
                </c:pt>
                <c:pt idx="674">
                  <c:v>2.196065593116304</c:v>
                </c:pt>
                <c:pt idx="675">
                  <c:v>2.2018885003659729</c:v>
                </c:pt>
                <c:pt idx="676">
                  <c:v>2.204255678480151</c:v>
                </c:pt>
                <c:pt idx="677">
                  <c:v>2.1776807598487782</c:v>
                </c:pt>
                <c:pt idx="678">
                  <c:v>2.1852020651878941</c:v>
                </c:pt>
                <c:pt idx="679">
                  <c:v>2.177997963096566</c:v>
                </c:pt>
                <c:pt idx="680">
                  <c:v>2.2218834917852406</c:v>
                </c:pt>
                <c:pt idx="681">
                  <c:v>2.2203696324513946</c:v>
                </c:pt>
                <c:pt idx="682">
                  <c:v>2.2203434850970472</c:v>
                </c:pt>
                <c:pt idx="683">
                  <c:v>2.2137302038548414</c:v>
                </c:pt>
                <c:pt idx="684">
                  <c:v>2.223340158878377</c:v>
                </c:pt>
                <c:pt idx="685">
                  <c:v>2.254378869894893</c:v>
                </c:pt>
                <c:pt idx="686">
                  <c:v>2.2581102553218813</c:v>
                </c:pt>
                <c:pt idx="687">
                  <c:v>2.2568620058964028</c:v>
                </c:pt>
                <c:pt idx="688">
                  <c:v>2.2548621442806032</c:v>
                </c:pt>
                <c:pt idx="689">
                  <c:v>2.2777237887624535</c:v>
                </c:pt>
                <c:pt idx="690">
                  <c:v>2.2829618035343353</c:v>
                </c:pt>
                <c:pt idx="691">
                  <c:v>2.2808514256942063</c:v>
                </c:pt>
                <c:pt idx="692">
                  <c:v>2.2756107647445725</c:v>
                </c:pt>
                <c:pt idx="693">
                  <c:v>2.2602622447149772</c:v>
                </c:pt>
                <c:pt idx="694">
                  <c:v>2.2783419690609072</c:v>
                </c:pt>
                <c:pt idx="695">
                  <c:v>2.3057167110913648</c:v>
                </c:pt>
                <c:pt idx="696">
                  <c:v>2.3248583881988676</c:v>
                </c:pt>
                <c:pt idx="697">
                  <c:v>2.3258849439689993</c:v>
                </c:pt>
                <c:pt idx="698">
                  <c:v>2.3558727748926644</c:v>
                </c:pt>
                <c:pt idx="699">
                  <c:v>2.3782161497498779</c:v>
                </c:pt>
                <c:pt idx="700">
                  <c:v>2.3720277926574047</c:v>
                </c:pt>
                <c:pt idx="701">
                  <c:v>2.3933119147002002</c:v>
                </c:pt>
                <c:pt idx="702">
                  <c:v>2.3993967921033121</c:v>
                </c:pt>
                <c:pt idx="703">
                  <c:v>2.3731327745491573</c:v>
                </c:pt>
                <c:pt idx="704">
                  <c:v>2.4030003440211631</c:v>
                </c:pt>
                <c:pt idx="705">
                  <c:v>2.364213183631557</c:v>
                </c:pt>
                <c:pt idx="706">
                  <c:v>2.3873542269713663</c:v>
                </c:pt>
                <c:pt idx="707">
                  <c:v>2.3965828916833831</c:v>
                </c:pt>
                <c:pt idx="708">
                  <c:v>2.3841203417738819</c:v>
                </c:pt>
                <c:pt idx="709">
                  <c:v>2.4378773456214353</c:v>
                </c:pt>
                <c:pt idx="710">
                  <c:v>2.4536240735914507</c:v>
                </c:pt>
                <c:pt idx="711">
                  <c:v>2.4649364291217326</c:v>
                </c:pt>
                <c:pt idx="712">
                  <c:v>2.4599350168515248</c:v>
                </c:pt>
                <c:pt idx="713">
                  <c:v>2.4625477288026643</c:v>
                </c:pt>
                <c:pt idx="714">
                  <c:v>2.4828735836087539</c:v>
                </c:pt>
                <c:pt idx="715">
                  <c:v>2.5033275518027809</c:v>
                </c:pt>
                <c:pt idx="716">
                  <c:v>2.5182506513085001</c:v>
                </c:pt>
                <c:pt idx="717">
                  <c:v>2.5076265252421419</c:v>
                </c:pt>
                <c:pt idx="718">
                  <c:v>2.4010384778327678</c:v>
                </c:pt>
                <c:pt idx="719">
                  <c:v>2.3622939379642309</c:v>
                </c:pt>
                <c:pt idx="720">
                  <c:v>2.3928375926656562</c:v>
                </c:pt>
                <c:pt idx="721">
                  <c:v>2.4100513975504518</c:v>
                </c:pt>
                <c:pt idx="722">
                  <c:v>2.427843005705534</c:v>
                </c:pt>
                <c:pt idx="723">
                  <c:v>2.4131152755075091</c:v>
                </c:pt>
                <c:pt idx="724">
                  <c:v>2.4171892684590151</c:v>
                </c:pt>
                <c:pt idx="725">
                  <c:v>2.4185664283743193</c:v>
                </c:pt>
                <c:pt idx="726">
                  <c:v>2.4369573306694496</c:v>
                </c:pt>
                <c:pt idx="727">
                  <c:v>2.4346008362780207</c:v>
                </c:pt>
                <c:pt idx="728">
                  <c:v>2.4175049075723125</c:v>
                </c:pt>
                <c:pt idx="729">
                  <c:v>2.4344251798749519</c:v>
                </c:pt>
                <c:pt idx="730">
                  <c:v>2.4455575024313672</c:v>
                </c:pt>
                <c:pt idx="731">
                  <c:v>2.4372747974101237</c:v>
                </c:pt>
                <c:pt idx="732">
                  <c:v>2.4436071565845157</c:v>
                </c:pt>
                <c:pt idx="733">
                  <c:v>2.4734431734547626</c:v>
                </c:pt>
                <c:pt idx="734">
                  <c:v>2.4606874069116857</c:v>
                </c:pt>
                <c:pt idx="735">
                  <c:v>2.469630589787438</c:v>
                </c:pt>
                <c:pt idx="736">
                  <c:v>2.490857058784643</c:v>
                </c:pt>
                <c:pt idx="737">
                  <c:v>2.5058551340689976</c:v>
                </c:pt>
                <c:pt idx="738">
                  <c:v>2.5023998050071032</c:v>
                </c:pt>
                <c:pt idx="739">
                  <c:v>2.5391765020950161</c:v>
                </c:pt>
                <c:pt idx="740">
                  <c:v>2.5458635476526439</c:v>
                </c:pt>
                <c:pt idx="741">
                  <c:v>2.5430120463770352</c:v>
                </c:pt>
                <c:pt idx="742">
                  <c:v>2.5319385149847458</c:v>
                </c:pt>
                <c:pt idx="743">
                  <c:v>2.5390635467477489</c:v>
                </c:pt>
                <c:pt idx="744">
                  <c:v>2.5482665451707454</c:v>
                </c:pt>
                <c:pt idx="745">
                  <c:v>2.5173014886341569</c:v>
                </c:pt>
                <c:pt idx="746">
                  <c:v>2.5209941671110871</c:v>
                </c:pt>
                <c:pt idx="747">
                  <c:v>2.5314022700763998</c:v>
                </c:pt>
                <c:pt idx="748">
                  <c:v>2.5195655008805091</c:v>
                </c:pt>
                <c:pt idx="749">
                  <c:v>2.5577838111138451</c:v>
                </c:pt>
                <c:pt idx="750">
                  <c:v>2.5539072882277418</c:v>
                </c:pt>
                <c:pt idx="751">
                  <c:v>2.551632948680588</c:v>
                </c:pt>
                <c:pt idx="752">
                  <c:v>2.5086105104294125</c:v>
                </c:pt>
                <c:pt idx="753">
                  <c:v>2.4857923838352063</c:v>
                </c:pt>
                <c:pt idx="754">
                  <c:v>2.4828735836087539</c:v>
                </c:pt>
                <c:pt idx="755">
                  <c:v>2.5081524933149453</c:v>
                </c:pt>
                <c:pt idx="756">
                  <c:v>2.5188033730654769</c:v>
                </c:pt>
                <c:pt idx="757">
                  <c:v>2.5364700597016503</c:v>
                </c:pt>
                <c:pt idx="758">
                  <c:v>2.5647488918130179</c:v>
                </c:pt>
                <c:pt idx="759">
                  <c:v>2.5742859791157318</c:v>
                </c:pt>
                <c:pt idx="760">
                  <c:v>2.5744248496611175</c:v>
                </c:pt>
                <c:pt idx="761">
                  <c:v>2.590875257904016</c:v>
                </c:pt>
                <c:pt idx="762">
                  <c:v>2.569561166050804</c:v>
                </c:pt>
                <c:pt idx="763">
                  <c:v>2.5886190035276928</c:v>
                </c:pt>
                <c:pt idx="764">
                  <c:v>2.5970696147505841</c:v>
                </c:pt>
                <c:pt idx="765">
                  <c:v>2.5886749931215283</c:v>
                </c:pt>
                <c:pt idx="766">
                  <c:v>2.5937843334193196</c:v>
                </c:pt>
                <c:pt idx="767">
                  <c:v>2.5742859791157318</c:v>
                </c:pt>
                <c:pt idx="768">
                  <c:v>2.6202297774821752</c:v>
                </c:pt>
                <c:pt idx="769">
                  <c:v>2.6114896393230413</c:v>
                </c:pt>
                <c:pt idx="770">
                  <c:v>2.615634468877416</c:v>
                </c:pt>
                <c:pt idx="771">
                  <c:v>2.6060479914251542</c:v>
                </c:pt>
                <c:pt idx="772">
                  <c:v>2.6179957689233793</c:v>
                </c:pt>
                <c:pt idx="773">
                  <c:v>2.6184142148012559</c:v>
                </c:pt>
                <c:pt idx="774">
                  <c:v>2.610809160144461</c:v>
                </c:pt>
                <c:pt idx="775">
                  <c:v>2.6275809020250267</c:v>
                </c:pt>
                <c:pt idx="776">
                  <c:v>2.617031810595345</c:v>
                </c:pt>
                <c:pt idx="777">
                  <c:v>2.6209684356442899</c:v>
                </c:pt>
                <c:pt idx="778">
                  <c:v>2.6218822154957357</c:v>
                </c:pt>
                <c:pt idx="779">
                  <c:v>2.6348298023738992</c:v>
                </c:pt>
                <c:pt idx="780">
                  <c:v>2.6391975275625179</c:v>
                </c:pt>
                <c:pt idx="781">
                  <c:v>2.6422468238078909</c:v>
                </c:pt>
                <c:pt idx="782">
                  <c:v>2.6467760990501499</c:v>
                </c:pt>
                <c:pt idx="783">
                  <c:v>2.6548212456042628</c:v>
                </c:pt>
                <c:pt idx="784">
                  <c:v>2.6436401722606071</c:v>
                </c:pt>
                <c:pt idx="785">
                  <c:v>2.6533958438562975</c:v>
                </c:pt>
                <c:pt idx="786">
                  <c:v>2.6537237151833701</c:v>
                </c:pt>
                <c:pt idx="787">
                  <c:v>2.6514040186694383</c:v>
                </c:pt>
                <c:pt idx="788">
                  <c:v>2.666105954192445</c:v>
                </c:pt>
                <c:pt idx="789">
                  <c:v>2.661746448212428</c:v>
                </c:pt>
                <c:pt idx="790">
                  <c:v>2.6700880678722485</c:v>
                </c:pt>
                <c:pt idx="791">
                  <c:v>2.6644445240947099</c:v>
                </c:pt>
                <c:pt idx="792">
                  <c:v>2.6688050974118163</c:v>
                </c:pt>
                <c:pt idx="793">
                  <c:v>2.6826954958987113</c:v>
                </c:pt>
                <c:pt idx="794">
                  <c:v>2.669447056402543</c:v>
                </c:pt>
                <c:pt idx="795">
                  <c:v>2.6491108374217811</c:v>
                </c:pt>
                <c:pt idx="796">
                  <c:v>2.6540898669248034</c:v>
                </c:pt>
                <c:pt idx="797">
                  <c:v>2.6594407818703178</c:v>
                </c:pt>
                <c:pt idx="798">
                  <c:v>2.6476469878428448</c:v>
                </c:pt>
                <c:pt idx="799">
                  <c:v>2.6611119507699521</c:v>
                </c:pt>
                <c:pt idx="800">
                  <c:v>2.6771413877498014</c:v>
                </c:pt>
                <c:pt idx="801">
                  <c:v>2.6653088854905804</c:v>
                </c:pt>
                <c:pt idx="802">
                  <c:v>2.6742639196922253</c:v>
                </c:pt>
                <c:pt idx="803">
                  <c:v>2.6567592068774752</c:v>
                </c:pt>
                <c:pt idx="804">
                  <c:v>2.6620680777715564</c:v>
                </c:pt>
                <c:pt idx="805">
                  <c:v>2.6724857775769983</c:v>
                </c:pt>
                <c:pt idx="806">
                  <c:v>2.6878766143247583</c:v>
                </c:pt>
                <c:pt idx="807">
                  <c:v>2.699586265058687</c:v>
                </c:pt>
                <c:pt idx="808">
                  <c:v>2.7115626059859972</c:v>
                </c:pt>
                <c:pt idx="809">
                  <c:v>2.7270530113538571</c:v>
                </c:pt>
                <c:pt idx="810">
                  <c:v>2.7361972389182934</c:v>
                </c:pt>
                <c:pt idx="811">
                  <c:v>2.7497826790531081</c:v>
                </c:pt>
                <c:pt idx="812">
                  <c:v>2.7496435737496028</c:v>
                </c:pt>
                <c:pt idx="813">
                  <c:v>2.766717638657985</c:v>
                </c:pt>
                <c:pt idx="814">
                  <c:v>2.7645497190644672</c:v>
                </c:pt>
                <c:pt idx="815">
                  <c:v>2.7820208950525278</c:v>
                </c:pt>
                <c:pt idx="816">
                  <c:v>2.7895313577144716</c:v>
                </c:pt>
                <c:pt idx="817">
                  <c:v>2.8034707724928642</c:v>
                </c:pt>
                <c:pt idx="818">
                  <c:v>2.806471667609058</c:v>
                </c:pt>
                <c:pt idx="819">
                  <c:v>2.8098962466024391</c:v>
                </c:pt>
                <c:pt idx="820">
                  <c:v>2.8156906236575026</c:v>
                </c:pt>
                <c:pt idx="821">
                  <c:v>2.825504011137578</c:v>
                </c:pt>
                <c:pt idx="822">
                  <c:v>2.8264829772810454</c:v>
                </c:pt>
                <c:pt idx="823">
                  <c:v>2.806146043402058</c:v>
                </c:pt>
                <c:pt idx="824">
                  <c:v>2.8142409347225272</c:v>
                </c:pt>
                <c:pt idx="825">
                  <c:v>2.8371653000419235</c:v>
                </c:pt>
                <c:pt idx="826">
                  <c:v>2.8483554106962163</c:v>
                </c:pt>
                <c:pt idx="827">
                  <c:v>2.8791073534431364</c:v>
                </c:pt>
                <c:pt idx="828">
                  <c:v>2.869665797210295</c:v>
                </c:pt>
                <c:pt idx="829">
                  <c:v>2.8955109430439676</c:v>
                </c:pt>
                <c:pt idx="830">
                  <c:v>2.8980776441770457</c:v>
                </c:pt>
                <c:pt idx="831">
                  <c:v>2.8791647186118174</c:v>
                </c:pt>
                <c:pt idx="832">
                  <c:v>2.903816821694861</c:v>
                </c:pt>
                <c:pt idx="833">
                  <c:v>2.9285392277089239</c:v>
                </c:pt>
                <c:pt idx="834">
                  <c:v>2.9470119672162851</c:v>
                </c:pt>
                <c:pt idx="835">
                  <c:v>2.9796894747251339</c:v>
                </c:pt>
                <c:pt idx="836">
                  <c:v>2.953986682910331</c:v>
                </c:pt>
                <c:pt idx="837">
                  <c:v>2.9764783681071214</c:v>
                </c:pt>
                <c:pt idx="838">
                  <c:v>2.9612406938680507</c:v>
                </c:pt>
                <c:pt idx="839">
                  <c:v>2.9801852369473352</c:v>
                </c:pt>
                <c:pt idx="840">
                  <c:v>2.9869642139024855</c:v>
                </c:pt>
                <c:pt idx="841">
                  <c:v>2.9913501421072519</c:v>
                </c:pt>
                <c:pt idx="842">
                  <c:v>3.0209162281357402</c:v>
                </c:pt>
                <c:pt idx="843">
                  <c:v>3.0420830591819565</c:v>
                </c:pt>
                <c:pt idx="844">
                  <c:v>3.0460071381209723</c:v>
                </c:pt>
                <c:pt idx="845">
                  <c:v>3.0377530920583808</c:v>
                </c:pt>
                <c:pt idx="846">
                  <c:v>3.0545517741162747</c:v>
                </c:pt>
                <c:pt idx="847">
                  <c:v>3.0494777461560565</c:v>
                </c:pt>
                <c:pt idx="848">
                  <c:v>2.9810389854979711</c:v>
                </c:pt>
                <c:pt idx="849">
                  <c:v>3.0073252232506378</c:v>
                </c:pt>
                <c:pt idx="850">
                  <c:v>3.040867265944442</c:v>
                </c:pt>
                <c:pt idx="851">
                  <c:v>3.065814909435201</c:v>
                </c:pt>
                <c:pt idx="852">
                  <c:v>3.0896331508972823</c:v>
                </c:pt>
                <c:pt idx="853">
                  <c:v>3.1070878071449259</c:v>
                </c:pt>
                <c:pt idx="854">
                  <c:v>3.092836394345797</c:v>
                </c:pt>
                <c:pt idx="855">
                  <c:v>3.1093659031500374</c:v>
                </c:pt>
                <c:pt idx="856">
                  <c:v>3.1255398183126735</c:v>
                </c:pt>
                <c:pt idx="857">
                  <c:v>3.1145576114310853</c:v>
                </c:pt>
                <c:pt idx="858">
                  <c:v>3.1375787974680103</c:v>
                </c:pt>
                <c:pt idx="859">
                  <c:v>3.1234334720889905</c:v>
                </c:pt>
                <c:pt idx="860">
                  <c:v>3.1207088047588294</c:v>
                </c:pt>
                <c:pt idx="861">
                  <c:v>3.108128480509154</c:v>
                </c:pt>
                <c:pt idx="862">
                  <c:v>3.1344735510698851</c:v>
                </c:pt>
                <c:pt idx="863">
                  <c:v>3.1426741047946871</c:v>
                </c:pt>
                <c:pt idx="864">
                  <c:v>3.1670956993864365</c:v>
                </c:pt>
                <c:pt idx="865">
                  <c:v>3.14440606107003</c:v>
                </c:pt>
                <c:pt idx="866">
                  <c:v>3.1355842100677571</c:v>
                </c:pt>
                <c:pt idx="867">
                  <c:v>3.1756799322207114</c:v>
                </c:pt>
                <c:pt idx="868">
                  <c:v>3.1620952107034688</c:v>
                </c:pt>
                <c:pt idx="869">
                  <c:v>3.1524718103360363</c:v>
                </c:pt>
                <c:pt idx="870">
                  <c:v>3.1627435832354154</c:v>
                </c:pt>
                <c:pt idx="871">
                  <c:v>3.1555880373602623</c:v>
                </c:pt>
                <c:pt idx="872">
                  <c:v>3.181180211029548</c:v>
                </c:pt>
                <c:pt idx="873">
                  <c:v>3.1573086535996007</c:v>
                </c:pt>
                <c:pt idx="874">
                  <c:v>3.1551537777651482</c:v>
                </c:pt>
                <c:pt idx="875">
                  <c:v>3.1189092394136604</c:v>
                </c:pt>
                <c:pt idx="876">
                  <c:v>3.1206660445085213</c:v>
                </c:pt>
                <c:pt idx="877">
                  <c:v>3.1354538786492636</c:v>
                </c:pt>
                <c:pt idx="878">
                  <c:v>3.093400670404685</c:v>
                </c:pt>
                <c:pt idx="879">
                  <c:v>3.0645815209486944</c:v>
                </c:pt>
                <c:pt idx="880">
                  <c:v>3.0967223572553126</c:v>
                </c:pt>
                <c:pt idx="881">
                  <c:v>3.0989273952858536</c:v>
                </c:pt>
                <c:pt idx="882">
                  <c:v>3.0879162268705937</c:v>
                </c:pt>
                <c:pt idx="883">
                  <c:v>3.0832266189865005</c:v>
                </c:pt>
                <c:pt idx="884">
                  <c:v>3.0544521749544171</c:v>
                </c:pt>
                <c:pt idx="885">
                  <c:v>3.0174256974069009</c:v>
                </c:pt>
                <c:pt idx="886">
                  <c:v>3.0252157193190952</c:v>
                </c:pt>
                <c:pt idx="887">
                  <c:v>3.0566952727366505</c:v>
                </c:pt>
                <c:pt idx="888">
                  <c:v>3.0599721514313201</c:v>
                </c:pt>
                <c:pt idx="889">
                  <c:v>3.0531553029618794</c:v>
                </c:pt>
                <c:pt idx="890">
                  <c:v>3.044041682475489</c:v>
                </c:pt>
                <c:pt idx="891">
                  <c:v>3.0597110604987106</c:v>
                </c:pt>
                <c:pt idx="892">
                  <c:v>3.0321834425282517</c:v>
                </c:pt>
                <c:pt idx="893">
                  <c:v>3.0282213990298881</c:v>
                </c:pt>
                <c:pt idx="894">
                  <c:v>2.9955562247851852</c:v>
                </c:pt>
                <c:pt idx="895">
                  <c:v>2.9598138445846409</c:v>
                </c:pt>
                <c:pt idx="896">
                  <c:v>2.9619286608427378</c:v>
                </c:pt>
                <c:pt idx="897">
                  <c:v>2.9113067885816339</c:v>
                </c:pt>
                <c:pt idx="898">
                  <c:v>2.9473160641046263</c:v>
                </c:pt>
                <c:pt idx="899">
                  <c:v>2.9714196617718658</c:v>
                </c:pt>
                <c:pt idx="900">
                  <c:v>2.9443938301015327</c:v>
                </c:pt>
                <c:pt idx="901">
                  <c:v>2.932321531989293</c:v>
                </c:pt>
                <c:pt idx="902">
                  <c:v>2.9248734492621788</c:v>
                </c:pt>
                <c:pt idx="903">
                  <c:v>2.9284880276237573</c:v>
                </c:pt>
                <c:pt idx="904">
                  <c:v>2.9623314457309022</c:v>
                </c:pt>
                <c:pt idx="905">
                  <c:v>2.9838922843033147</c:v>
                </c:pt>
                <c:pt idx="906">
                  <c:v>2.9887818434536402</c:v>
                </c:pt>
                <c:pt idx="907">
                  <c:v>2.9957711645118459</c:v>
                </c:pt>
                <c:pt idx="908">
                  <c:v>3.0034648405651381</c:v>
                </c:pt>
                <c:pt idx="909">
                  <c:v>2.9982462570675961</c:v>
                </c:pt>
                <c:pt idx="910">
                  <c:v>3.0214828656201922</c:v>
                </c:pt>
                <c:pt idx="911">
                  <c:v>3.0245677571960381</c:v>
                </c:pt>
                <c:pt idx="912">
                  <c:v>3.0460735419147613</c:v>
                </c:pt>
                <c:pt idx="913">
                  <c:v>3.0535125209627383</c:v>
                </c:pt>
                <c:pt idx="914">
                  <c:v>3.0587827282901672</c:v>
                </c:pt>
                <c:pt idx="915">
                  <c:v>3.0516193792698965</c:v>
                </c:pt>
                <c:pt idx="916">
                  <c:v>3.0442652999153195</c:v>
                </c:pt>
                <c:pt idx="917">
                  <c:v>3.0494816214498024</c:v>
                </c:pt>
                <c:pt idx="918">
                  <c:v>3.0572247399575878</c:v>
                </c:pt>
                <c:pt idx="919">
                  <c:v>3.0420712334394162</c:v>
                </c:pt>
                <c:pt idx="920">
                  <c:v>3.0430634749764023</c:v>
                </c:pt>
                <c:pt idx="921">
                  <c:v>3.0471112458190803</c:v>
                </c:pt>
                <c:pt idx="922">
                  <c:v>3.0531553029618794</c:v>
                </c:pt>
                <c:pt idx="923">
                  <c:v>3.0696015049182606</c:v>
                </c:pt>
                <c:pt idx="924">
                  <c:v>3.0834739525817074</c:v>
                </c:pt>
                <c:pt idx="925">
                  <c:v>3.0723491745891565</c:v>
                </c:pt>
                <c:pt idx="926">
                  <c:v>3.080482179068043</c:v>
                </c:pt>
                <c:pt idx="927">
                  <c:v>3.0720991002783555</c:v>
                </c:pt>
                <c:pt idx="928">
                  <c:v>3.0632770509176273</c:v>
                </c:pt>
                <c:pt idx="929">
                  <c:v>3.0760940466824751</c:v>
                </c:pt>
                <c:pt idx="930">
                  <c:v>3.0760320782986215</c:v>
                </c:pt>
                <c:pt idx="931">
                  <c:v>3.0913785043535129</c:v>
                </c:pt>
                <c:pt idx="932">
                  <c:v>3.0864772878874218</c:v>
                </c:pt>
                <c:pt idx="933">
                  <c:v>3.0894847369705971</c:v>
                </c:pt>
                <c:pt idx="934">
                  <c:v>3.0817108682140257</c:v>
                </c:pt>
                <c:pt idx="935">
                  <c:v>3.0967293089145267</c:v>
                </c:pt>
                <c:pt idx="936">
                  <c:v>3.0963154914112603</c:v>
                </c:pt>
                <c:pt idx="937">
                  <c:v>3.1072371122047913</c:v>
                </c:pt>
                <c:pt idx="938">
                  <c:v>3.1074338450271872</c:v>
                </c:pt>
                <c:pt idx="939">
                  <c:v>3.1122261690993938</c:v>
                </c:pt>
                <c:pt idx="940">
                  <c:v>3.1174734773148023</c:v>
                </c:pt>
                <c:pt idx="941">
                  <c:v>3.1038344966398008</c:v>
                </c:pt>
                <c:pt idx="942">
                  <c:v>3.1038721084030558</c:v>
                </c:pt>
                <c:pt idx="943">
                  <c:v>3.1060752513867365</c:v>
                </c:pt>
                <c:pt idx="944">
                  <c:v>3.1152176386331596</c:v>
                </c:pt>
                <c:pt idx="945">
                  <c:v>3.1257576947940144</c:v>
                </c:pt>
                <c:pt idx="946">
                  <c:v>3.139230307385668</c:v>
                </c:pt>
                <c:pt idx="947">
                  <c:v>3.1463234242359657</c:v>
                </c:pt>
                <c:pt idx="948">
                  <c:v>3.1517681028951787</c:v>
                </c:pt>
                <c:pt idx="949">
                  <c:v>3.15783136308348</c:v>
                </c:pt>
                <c:pt idx="950">
                  <c:v>3.1482385338188434</c:v>
                </c:pt>
                <c:pt idx="951">
                  <c:v>3.1525512881858808</c:v>
                </c:pt>
                <c:pt idx="952">
                  <c:v>3.1709566172078363</c:v>
                </c:pt>
                <c:pt idx="953">
                  <c:v>3.1848673837829868</c:v>
                </c:pt>
                <c:pt idx="954">
                  <c:v>3.1770601019263083</c:v>
                </c:pt>
                <c:pt idx="955">
                  <c:v>3.1629435765739613</c:v>
                </c:pt>
                <c:pt idx="956">
                  <c:v>3.1684945371461324</c:v>
                </c:pt>
                <c:pt idx="957">
                  <c:v>3.183767928667903</c:v>
                </c:pt>
                <c:pt idx="958">
                  <c:v>3.190157945624704</c:v>
                </c:pt>
                <c:pt idx="959">
                  <c:v>3.1705961107520362</c:v>
                </c:pt>
                <c:pt idx="960">
                  <c:v>3.1668325452572499</c:v>
                </c:pt>
                <c:pt idx="961">
                  <c:v>3.1394225225856403</c:v>
                </c:pt>
                <c:pt idx="962">
                  <c:v>3.1240573106984746</c:v>
                </c:pt>
                <c:pt idx="963">
                  <c:v>3.121461353545985</c:v>
                </c:pt>
                <c:pt idx="964">
                  <c:v>3.1416347403195686</c:v>
                </c:pt>
                <c:pt idx="965">
                  <c:v>3.1462458996139442</c:v>
                </c:pt>
                <c:pt idx="966">
                  <c:v>3.1072099696478683</c:v>
                </c:pt>
                <c:pt idx="967">
                  <c:v>3.102906849421561</c:v>
                </c:pt>
                <c:pt idx="968">
                  <c:v>3.1081691076970883</c:v>
                </c:pt>
                <c:pt idx="969">
                  <c:v>3.0668326172177669</c:v>
                </c:pt>
                <c:pt idx="970">
                  <c:v>2.9862117155143668</c:v>
                </c:pt>
                <c:pt idx="971">
                  <c:v>2.9524243229642275</c:v>
                </c:pt>
                <c:pt idx="972">
                  <c:v>2.9558079702400599</c:v>
                </c:pt>
                <c:pt idx="973">
                  <c:v>2.916916949107534</c:v>
                </c:pt>
                <c:pt idx="974">
                  <c:v>2.8663405147447603</c:v>
                </c:pt>
                <c:pt idx="975">
                  <c:v>2.9019321358596528</c:v>
                </c:pt>
                <c:pt idx="976">
                  <c:v>2.9409197134280625</c:v>
                </c:pt>
                <c:pt idx="977">
                  <c:v>2.9633816665512063</c:v>
                </c:pt>
                <c:pt idx="978">
                  <c:v>2.9634667083873003</c:v>
                </c:pt>
                <c:pt idx="979">
                  <c:v>2.9945283083718168</c:v>
                </c:pt>
                <c:pt idx="980">
                  <c:v>3.0088640744846837</c:v>
                </c:pt>
                <c:pt idx="981">
                  <c:v>3.0241078560338406</c:v>
                </c:pt>
                <c:pt idx="982">
                  <c:v>3.0154393967083162</c:v>
                </c:pt>
                <c:pt idx="983">
                  <c:v>3.0396639153819245</c:v>
                </c:pt>
                <c:pt idx="984">
                  <c:v>3.0473138158153885</c:v>
                </c:pt>
                <c:pt idx="985">
                  <c:v>3.0309517099483987</c:v>
                </c:pt>
                <c:pt idx="986">
                  <c:v>3.0431617881436428</c:v>
                </c:pt>
                <c:pt idx="987">
                  <c:v>3.0679742308278755</c:v>
                </c:pt>
                <c:pt idx="988">
                  <c:v>3.0743372826674977</c:v>
                </c:pt>
                <c:pt idx="989">
                  <c:v>3.0371913574662912</c:v>
                </c:pt>
                <c:pt idx="990">
                  <c:v>3.0131364896132404</c:v>
                </c:pt>
                <c:pt idx="991">
                  <c:v>3.0420239272488674</c:v>
                </c:pt>
                <c:pt idx="992">
                  <c:v>3.020912089376603</c:v>
                </c:pt>
                <c:pt idx="993">
                  <c:v>3.0573617629850389</c:v>
                </c:pt>
                <c:pt idx="994">
                  <c:v>3.0730801834772108</c:v>
                </c:pt>
                <c:pt idx="995">
                  <c:v>3.072084385539477</c:v>
                </c:pt>
                <c:pt idx="996">
                  <c:v>3.0995563419133774</c:v>
                </c:pt>
                <c:pt idx="997">
                  <c:v>3.1092814918436238</c:v>
                </c:pt>
                <c:pt idx="998">
                  <c:v>3.122942917489024</c:v>
                </c:pt>
                <c:pt idx="999">
                  <c:v>3.1224878417195656</c:v>
                </c:pt>
                <c:pt idx="1000">
                  <c:v>3.134690177456307</c:v>
                </c:pt>
                <c:pt idx="1001">
                  <c:v>3.1287868586425982</c:v>
                </c:pt>
                <c:pt idx="1002">
                  <c:v>3.1207844471973218</c:v>
                </c:pt>
                <c:pt idx="1003">
                  <c:v>3.1113566230089877</c:v>
                </c:pt>
                <c:pt idx="1004">
                  <c:v>3.0859645140280789</c:v>
                </c:pt>
                <c:pt idx="1005">
                  <c:v>3.0536238514530627</c:v>
                </c:pt>
                <c:pt idx="1006">
                  <c:v>3.0980550396692434</c:v>
                </c:pt>
                <c:pt idx="1007">
                  <c:v>3.095852522397629</c:v>
                </c:pt>
                <c:pt idx="1008">
                  <c:v>3.0995425286953324</c:v>
                </c:pt>
                <c:pt idx="1009">
                  <c:v>3.1180695308638677</c:v>
                </c:pt>
                <c:pt idx="1010">
                  <c:v>3.1353489493346451</c:v>
                </c:pt>
                <c:pt idx="1011">
                  <c:v>3.1487476010745707</c:v>
                </c:pt>
                <c:pt idx="1012">
                  <c:v>3.1454792116374346</c:v>
                </c:pt>
                <c:pt idx="1013">
                  <c:v>3.1173806843051222</c:v>
                </c:pt>
                <c:pt idx="1014">
                  <c:v>3.1342281230216629</c:v>
                </c:pt>
                <c:pt idx="1015">
                  <c:v>3.1396650334797394</c:v>
                </c:pt>
                <c:pt idx="1016">
                  <c:v>3.1481644379377673</c:v>
                </c:pt>
                <c:pt idx="1017">
                  <c:v>3.1585645126724917</c:v>
                </c:pt>
                <c:pt idx="1018">
                  <c:v>3.1498839057670986</c:v>
                </c:pt>
                <c:pt idx="1019">
                  <c:v>3.1511184567707984</c:v>
                </c:pt>
                <c:pt idx="1020">
                  <c:v>3.1541773869848817</c:v>
                </c:pt>
                <c:pt idx="1021">
                  <c:v>3.1755437029756655</c:v>
                </c:pt>
                <c:pt idx="1022">
                  <c:v>3.180320890981279</c:v>
                </c:pt>
                <c:pt idx="1023">
                  <c:v>3.195675531831538</c:v>
                </c:pt>
                <c:pt idx="1024">
                  <c:v>3.2034598965316574</c:v>
                </c:pt>
                <c:pt idx="1025">
                  <c:v>3.2123847240284147</c:v>
                </c:pt>
                <c:pt idx="1026">
                  <c:v>3.2058212519362499</c:v>
                </c:pt>
                <c:pt idx="1027">
                  <c:v>3.2267880157808806</c:v>
                </c:pt>
                <c:pt idx="1028">
                  <c:v>3.2129782061976995</c:v>
                </c:pt>
                <c:pt idx="1029">
                  <c:v>3.225709785359399</c:v>
                </c:pt>
                <c:pt idx="1030">
                  <c:v>3.2446580440121773</c:v>
                </c:pt>
                <c:pt idx="1031">
                  <c:v>3.2566720536782587</c:v>
                </c:pt>
                <c:pt idx="1032">
                  <c:v>3.2667865614657732</c:v>
                </c:pt>
                <c:pt idx="1033">
                  <c:v>3.2510514658824716</c:v>
                </c:pt>
                <c:pt idx="1034">
                  <c:v>3.2693845048159682</c:v>
                </c:pt>
                <c:pt idx="1035">
                  <c:v>3.2723847155111487</c:v>
                </c:pt>
                <c:pt idx="1036">
                  <c:v>3.2750693724418656</c:v>
                </c:pt>
                <c:pt idx="1037">
                  <c:v>3.2841079951973322</c:v>
                </c:pt>
                <c:pt idx="1038">
                  <c:v>3.2923070314945049</c:v>
                </c:pt>
                <c:pt idx="1039">
                  <c:v>3.2857080482866019</c:v>
                </c:pt>
                <c:pt idx="1040">
                  <c:v>3.3017611660278074</c:v>
                </c:pt>
                <c:pt idx="1041">
                  <c:v>3.2949707727451361</c:v>
                </c:pt>
                <c:pt idx="1042">
                  <c:v>3.3049319222849785</c:v>
                </c:pt>
                <c:pt idx="1043">
                  <c:v>3.3154581215091392</c:v>
                </c:pt>
                <c:pt idx="1044">
                  <c:v>3.3136352536103337</c:v>
                </c:pt>
                <c:pt idx="1045">
                  <c:v>3.299940723102615</c:v>
                </c:pt>
                <c:pt idx="1046">
                  <c:v>3.3231489300840411</c:v>
                </c:pt>
                <c:pt idx="1047">
                  <c:v>3.3155274330371869</c:v>
                </c:pt>
                <c:pt idx="1048">
                  <c:v>3.3192122766246248</c:v>
                </c:pt>
                <c:pt idx="1049">
                  <c:v>3.323744914903052</c:v>
                </c:pt>
                <c:pt idx="1050">
                  <c:v>3.3145223841144182</c:v>
                </c:pt>
                <c:pt idx="1051">
                  <c:v>3.3230127080295464</c:v>
                </c:pt>
                <c:pt idx="1052">
                  <c:v>3.2949465502802564</c:v>
                </c:pt>
                <c:pt idx="1053">
                  <c:v>3.2833080145018156</c:v>
                </c:pt>
                <c:pt idx="1054">
                  <c:v>3.31792968532887</c:v>
                </c:pt>
                <c:pt idx="1055">
                  <c:v>3.3181489326505647</c:v>
                </c:pt>
                <c:pt idx="1056">
                  <c:v>3.3104681429052523</c:v>
                </c:pt>
                <c:pt idx="1057">
                  <c:v>3.2878554537595717</c:v>
                </c:pt>
                <c:pt idx="1058">
                  <c:v>3.2860588207262711</c:v>
                </c:pt>
                <c:pt idx="1059">
                  <c:v>3.3138124030430869</c:v>
                </c:pt>
                <c:pt idx="1060">
                  <c:v>3.3149831450391236</c:v>
                </c:pt>
                <c:pt idx="1061">
                  <c:v>3.3215901462760447</c:v>
                </c:pt>
                <c:pt idx="1062">
                  <c:v>3.3219834708571838</c:v>
                </c:pt>
                <c:pt idx="1063">
                  <c:v>3.3371796254098345</c:v>
                </c:pt>
                <c:pt idx="1064">
                  <c:v>3.3366498211632392</c:v>
                </c:pt>
                <c:pt idx="1065">
                  <c:v>3.3361133609886022</c:v>
                </c:pt>
                <c:pt idx="1066">
                  <c:v>3.327593900767837</c:v>
                </c:pt>
                <c:pt idx="1067">
                  <c:v>3.342187703432379</c:v>
                </c:pt>
                <c:pt idx="1068">
                  <c:v>3.3500211177572776</c:v>
                </c:pt>
                <c:pt idx="1069">
                  <c:v>3.357719551203644</c:v>
                </c:pt>
                <c:pt idx="1070">
                  <c:v>3.3735813309574358</c:v>
                </c:pt>
                <c:pt idx="1071">
                  <c:v>3.3734122575358607</c:v>
                </c:pt>
                <c:pt idx="1072">
                  <c:v>3.3773426836408391</c:v>
                </c:pt>
                <c:pt idx="1073">
                  <c:v>3.3823412908239616</c:v>
                </c:pt>
                <c:pt idx="1074">
                  <c:v>3.3844268956374228</c:v>
                </c:pt>
                <c:pt idx="1075">
                  <c:v>3.3927496983742262</c:v>
                </c:pt>
                <c:pt idx="1076">
                  <c:v>3.3929869721488104</c:v>
                </c:pt>
                <c:pt idx="1077">
                  <c:v>3.4012902297619254</c:v>
                </c:pt>
                <c:pt idx="1078">
                  <c:v>3.4108210822568354</c:v>
                </c:pt>
                <c:pt idx="1079">
                  <c:v>3.4228490917384033</c:v>
                </c:pt>
                <c:pt idx="1080">
                  <c:v>3.4270980569271949</c:v>
                </c:pt>
                <c:pt idx="1081">
                  <c:v>3.4508354718671805</c:v>
                </c:pt>
                <c:pt idx="1082">
                  <c:v>3.4335826390590496</c:v>
                </c:pt>
                <c:pt idx="1083">
                  <c:v>3.4217470230652207</c:v>
                </c:pt>
                <c:pt idx="1084">
                  <c:v>3.4229261811147498</c:v>
                </c:pt>
                <c:pt idx="1085">
                  <c:v>3.432210616451226</c:v>
                </c:pt>
                <c:pt idx="1086">
                  <c:v>3.4343085686665424</c:v>
                </c:pt>
                <c:pt idx="1087">
                  <c:v>3.4496773730961694</c:v>
                </c:pt>
                <c:pt idx="1088">
                  <c:v>3.4626255684761831</c:v>
                </c:pt>
                <c:pt idx="1089">
                  <c:v>3.4644865666791858</c:v>
                </c:pt>
                <c:pt idx="1090">
                  <c:v>3.4332480472974196</c:v>
                </c:pt>
                <c:pt idx="1091">
                  <c:v>3.4409358312638645</c:v>
                </c:pt>
                <c:pt idx="1092">
                  <c:v>3.3991283482696519</c:v>
                </c:pt>
                <c:pt idx="1093">
                  <c:v>3.4320227481590773</c:v>
                </c:pt>
                <c:pt idx="1094">
                  <c:v>3.4447456625372816</c:v>
                </c:pt>
                <c:pt idx="1095">
                  <c:v>3.4524611393251208</c:v>
                </c:pt>
                <c:pt idx="1096">
                  <c:v>3.4692076806626879</c:v>
                </c:pt>
                <c:pt idx="1097">
                  <c:v>3.4396578980899486</c:v>
                </c:pt>
                <c:pt idx="1098">
                  <c:v>3.4686072384366136</c:v>
                </c:pt>
                <c:pt idx="1099">
                  <c:v>3.4742716403788894</c:v>
                </c:pt>
                <c:pt idx="1100">
                  <c:v>3.4663425923839095</c:v>
                </c:pt>
                <c:pt idx="1101">
                  <c:v>3.4737409033412372</c:v>
                </c:pt>
                <c:pt idx="1102">
                  <c:v>3.4825248651780747</c:v>
                </c:pt>
                <c:pt idx="1103">
                  <c:v>3.497065171063487</c:v>
                </c:pt>
                <c:pt idx="1104">
                  <c:v>3.5093073857369239</c:v>
                </c:pt>
                <c:pt idx="1105">
                  <c:v>3.5085997391033312</c:v>
                </c:pt>
                <c:pt idx="1106">
                  <c:v>3.4704428339780744</c:v>
                </c:pt>
                <c:pt idx="1107">
                  <c:v>3.412391659669828</c:v>
                </c:pt>
                <c:pt idx="1108">
                  <c:v>3.4642554959296743</c:v>
                </c:pt>
                <c:pt idx="1109">
                  <c:v>3.4834888742596557</c:v>
                </c:pt>
                <c:pt idx="1110">
                  <c:v>3.4914023194823773</c:v>
                </c:pt>
                <c:pt idx="1111">
                  <c:v>3.5146964763725816</c:v>
                </c:pt>
                <c:pt idx="1112">
                  <c:v>3.5441065087295609</c:v>
                </c:pt>
                <c:pt idx="1113">
                  <c:v>3.5267268673146357</c:v>
                </c:pt>
                <c:pt idx="1114">
                  <c:v>3.5145424401570668</c:v>
                </c:pt>
                <c:pt idx="1115">
                  <c:v>3.5589040790077653</c:v>
                </c:pt>
                <c:pt idx="1116">
                  <c:v>3.5747336773987728</c:v>
                </c:pt>
                <c:pt idx="1117">
                  <c:v>3.5698699627608135</c:v>
                </c:pt>
                <c:pt idx="1118">
                  <c:v>3.5810560421571815</c:v>
                </c:pt>
                <c:pt idx="1119">
                  <c:v>3.5991065406268814</c:v>
                </c:pt>
                <c:pt idx="1120">
                  <c:v>3.6212978256611525</c:v>
                </c:pt>
                <c:pt idx="1121">
                  <c:v>3.6236740707643933</c:v>
                </c:pt>
                <c:pt idx="1122">
                  <c:v>3.6332158853590899</c:v>
                </c:pt>
                <c:pt idx="1123">
                  <c:v>3.6429845707011355</c:v>
                </c:pt>
                <c:pt idx="1124">
                  <c:v>3.6553958605403869</c:v>
                </c:pt>
                <c:pt idx="1125">
                  <c:v>3.6342293190158568</c:v>
                </c:pt>
                <c:pt idx="1126">
                  <c:v>3.6632654706011336</c:v>
                </c:pt>
                <c:pt idx="1127">
                  <c:v>3.6596310116070008</c:v>
                </c:pt>
                <c:pt idx="1128">
                  <c:v>3.6781704399262116</c:v>
                </c:pt>
                <c:pt idx="1129">
                  <c:v>3.6547106555172109</c:v>
                </c:pt>
                <c:pt idx="1130">
                  <c:v>3.6408728212604573</c:v>
                </c:pt>
                <c:pt idx="1131">
                  <c:v>3.6561375072402336</c:v>
                </c:pt>
                <c:pt idx="1132">
                  <c:v>3.6161529554247265</c:v>
                </c:pt>
                <c:pt idx="1133">
                  <c:v>3.6161760783340013</c:v>
                </c:pt>
                <c:pt idx="1134">
                  <c:v>3.5781094832071303</c:v>
                </c:pt>
                <c:pt idx="1135">
                  <c:v>3.6159805458399719</c:v>
                </c:pt>
                <c:pt idx="1136">
                  <c:v>3.5971464878336952</c:v>
                </c:pt>
                <c:pt idx="1137">
                  <c:v>3.5545642616210991</c:v>
                </c:pt>
                <c:pt idx="1138">
                  <c:v>3.5879331053739412</c:v>
                </c:pt>
                <c:pt idx="1139">
                  <c:v>3.6106718718518973</c:v>
                </c:pt>
                <c:pt idx="1140">
                  <c:v>3.5842746719249869</c:v>
                </c:pt>
                <c:pt idx="1141">
                  <c:v>3.6102981001411036</c:v>
                </c:pt>
                <c:pt idx="1142">
                  <c:v>3.5988069155645341</c:v>
                </c:pt>
                <c:pt idx="1143">
                  <c:v>3.6137689050027024</c:v>
                </c:pt>
                <c:pt idx="1144">
                  <c:v>3.620081894970764</c:v>
                </c:pt>
                <c:pt idx="1145">
                  <c:v>3.6211586187216156</c:v>
                </c:pt>
                <c:pt idx="1146">
                  <c:v>3.6483970952185087</c:v>
                </c:pt>
                <c:pt idx="1147">
                  <c:v>3.6617142721520604</c:v>
                </c:pt>
                <c:pt idx="1148">
                  <c:v>3.6539511510092733</c:v>
                </c:pt>
                <c:pt idx="1149">
                  <c:v>3.6322598407233082</c:v>
                </c:pt>
                <c:pt idx="1150">
                  <c:v>3.6226077153597793</c:v>
                </c:pt>
                <c:pt idx="1151">
                  <c:v>3.6597070801769553</c:v>
                </c:pt>
                <c:pt idx="1152">
                  <c:v>3.6785029007638905</c:v>
                </c:pt>
                <c:pt idx="1153">
                  <c:v>3.6853520419603596</c:v>
                </c:pt>
                <c:pt idx="1154">
                  <c:v>3.7072524288256967</c:v>
                </c:pt>
                <c:pt idx="1155">
                  <c:v>3.7205189984093168</c:v>
                </c:pt>
                <c:pt idx="1156">
                  <c:v>3.7020589868382685</c:v>
                </c:pt>
                <c:pt idx="1157">
                  <c:v>3.722429064895981</c:v>
                </c:pt>
                <c:pt idx="1158">
                  <c:v>3.7285939981295213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C-47A8-8772-EB1CBC26A759}"/>
            </c:ext>
          </c:extLst>
        </c:ser>
        <c:ser>
          <c:idx val="1"/>
          <c:order val="1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931766879118293"/>
                  <c:y val="0.12108677405172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spy_long_term!$F$2:$F$1160</c:f>
              <c:numCache>
                <c:formatCode>m/d/yyyy</c:formatCode>
                <c:ptCount val="1159"/>
                <c:pt idx="0">
                  <c:v>10197</c:v>
                </c:pt>
                <c:pt idx="1">
                  <c:v>10228</c:v>
                </c:pt>
                <c:pt idx="2">
                  <c:v>10259</c:v>
                </c:pt>
                <c:pt idx="3">
                  <c:v>10288</c:v>
                </c:pt>
                <c:pt idx="4">
                  <c:v>10319</c:v>
                </c:pt>
                <c:pt idx="5">
                  <c:v>10349</c:v>
                </c:pt>
                <c:pt idx="6">
                  <c:v>10380</c:v>
                </c:pt>
                <c:pt idx="7">
                  <c:v>10410</c:v>
                </c:pt>
                <c:pt idx="8">
                  <c:v>10441</c:v>
                </c:pt>
                <c:pt idx="9">
                  <c:v>10472</c:v>
                </c:pt>
                <c:pt idx="10">
                  <c:v>10502</c:v>
                </c:pt>
                <c:pt idx="11">
                  <c:v>10533</c:v>
                </c:pt>
                <c:pt idx="12">
                  <c:v>10563</c:v>
                </c:pt>
                <c:pt idx="13">
                  <c:v>10594</c:v>
                </c:pt>
                <c:pt idx="14">
                  <c:v>10625</c:v>
                </c:pt>
                <c:pt idx="15">
                  <c:v>10653</c:v>
                </c:pt>
                <c:pt idx="16">
                  <c:v>10684</c:v>
                </c:pt>
                <c:pt idx="17">
                  <c:v>10714</c:v>
                </c:pt>
                <c:pt idx="18">
                  <c:v>10745</c:v>
                </c:pt>
                <c:pt idx="19">
                  <c:v>10775</c:v>
                </c:pt>
                <c:pt idx="20">
                  <c:v>10806</c:v>
                </c:pt>
                <c:pt idx="21">
                  <c:v>10837</c:v>
                </c:pt>
                <c:pt idx="22">
                  <c:v>10867</c:v>
                </c:pt>
                <c:pt idx="23">
                  <c:v>10898</c:v>
                </c:pt>
                <c:pt idx="24">
                  <c:v>10928</c:v>
                </c:pt>
                <c:pt idx="25">
                  <c:v>10959</c:v>
                </c:pt>
                <c:pt idx="26">
                  <c:v>10990</c:v>
                </c:pt>
                <c:pt idx="27">
                  <c:v>11018</c:v>
                </c:pt>
                <c:pt idx="28">
                  <c:v>11049</c:v>
                </c:pt>
                <c:pt idx="29">
                  <c:v>11079</c:v>
                </c:pt>
                <c:pt idx="30">
                  <c:v>11110</c:v>
                </c:pt>
                <c:pt idx="31">
                  <c:v>11140</c:v>
                </c:pt>
                <c:pt idx="32">
                  <c:v>11171</c:v>
                </c:pt>
                <c:pt idx="33">
                  <c:v>11202</c:v>
                </c:pt>
                <c:pt idx="34">
                  <c:v>11232</c:v>
                </c:pt>
                <c:pt idx="35">
                  <c:v>11263</c:v>
                </c:pt>
                <c:pt idx="36">
                  <c:v>11293</c:v>
                </c:pt>
                <c:pt idx="37">
                  <c:v>11324</c:v>
                </c:pt>
                <c:pt idx="38">
                  <c:v>11355</c:v>
                </c:pt>
                <c:pt idx="39">
                  <c:v>11383</c:v>
                </c:pt>
                <c:pt idx="40">
                  <c:v>11414</c:v>
                </c:pt>
                <c:pt idx="41">
                  <c:v>11444</c:v>
                </c:pt>
                <c:pt idx="42">
                  <c:v>11475</c:v>
                </c:pt>
                <c:pt idx="43">
                  <c:v>11505</c:v>
                </c:pt>
                <c:pt idx="44">
                  <c:v>11536</c:v>
                </c:pt>
                <c:pt idx="45">
                  <c:v>11567</c:v>
                </c:pt>
                <c:pt idx="46">
                  <c:v>11597</c:v>
                </c:pt>
                <c:pt idx="47">
                  <c:v>11628</c:v>
                </c:pt>
                <c:pt idx="48">
                  <c:v>11658</c:v>
                </c:pt>
                <c:pt idx="49">
                  <c:v>11689</c:v>
                </c:pt>
                <c:pt idx="50">
                  <c:v>11720</c:v>
                </c:pt>
                <c:pt idx="51">
                  <c:v>11749</c:v>
                </c:pt>
                <c:pt idx="52">
                  <c:v>11780</c:v>
                </c:pt>
                <c:pt idx="53">
                  <c:v>11810</c:v>
                </c:pt>
                <c:pt idx="54">
                  <c:v>11841</c:v>
                </c:pt>
                <c:pt idx="55">
                  <c:v>11871</c:v>
                </c:pt>
                <c:pt idx="56">
                  <c:v>11902</c:v>
                </c:pt>
                <c:pt idx="57">
                  <c:v>11933</c:v>
                </c:pt>
                <c:pt idx="58">
                  <c:v>11963</c:v>
                </c:pt>
                <c:pt idx="59">
                  <c:v>11994</c:v>
                </c:pt>
                <c:pt idx="60">
                  <c:v>12024</c:v>
                </c:pt>
                <c:pt idx="61">
                  <c:v>12055</c:v>
                </c:pt>
                <c:pt idx="62">
                  <c:v>12086</c:v>
                </c:pt>
                <c:pt idx="63">
                  <c:v>12114</c:v>
                </c:pt>
                <c:pt idx="64">
                  <c:v>12145</c:v>
                </c:pt>
                <c:pt idx="65">
                  <c:v>12175</c:v>
                </c:pt>
                <c:pt idx="66">
                  <c:v>12206</c:v>
                </c:pt>
                <c:pt idx="67">
                  <c:v>12236</c:v>
                </c:pt>
                <c:pt idx="68">
                  <c:v>12267</c:v>
                </c:pt>
                <c:pt idx="69">
                  <c:v>12298</c:v>
                </c:pt>
                <c:pt idx="70">
                  <c:v>12328</c:v>
                </c:pt>
                <c:pt idx="71">
                  <c:v>12359</c:v>
                </c:pt>
                <c:pt idx="72">
                  <c:v>12389</c:v>
                </c:pt>
                <c:pt idx="73">
                  <c:v>12420</c:v>
                </c:pt>
                <c:pt idx="74">
                  <c:v>12451</c:v>
                </c:pt>
                <c:pt idx="75">
                  <c:v>12479</c:v>
                </c:pt>
                <c:pt idx="76">
                  <c:v>12510</c:v>
                </c:pt>
                <c:pt idx="77">
                  <c:v>12540</c:v>
                </c:pt>
                <c:pt idx="78">
                  <c:v>12571</c:v>
                </c:pt>
                <c:pt idx="79">
                  <c:v>12601</c:v>
                </c:pt>
                <c:pt idx="80">
                  <c:v>12632</c:v>
                </c:pt>
                <c:pt idx="81">
                  <c:v>12663</c:v>
                </c:pt>
                <c:pt idx="82">
                  <c:v>12693</c:v>
                </c:pt>
                <c:pt idx="83">
                  <c:v>12724</c:v>
                </c:pt>
                <c:pt idx="84">
                  <c:v>12754</c:v>
                </c:pt>
                <c:pt idx="85">
                  <c:v>12785</c:v>
                </c:pt>
                <c:pt idx="86">
                  <c:v>12816</c:v>
                </c:pt>
                <c:pt idx="87">
                  <c:v>12844</c:v>
                </c:pt>
                <c:pt idx="88">
                  <c:v>12875</c:v>
                </c:pt>
                <c:pt idx="89">
                  <c:v>12905</c:v>
                </c:pt>
                <c:pt idx="90">
                  <c:v>12936</c:v>
                </c:pt>
                <c:pt idx="91">
                  <c:v>12966</c:v>
                </c:pt>
                <c:pt idx="92">
                  <c:v>12997</c:v>
                </c:pt>
                <c:pt idx="93">
                  <c:v>13028</c:v>
                </c:pt>
                <c:pt idx="94">
                  <c:v>13058</c:v>
                </c:pt>
                <c:pt idx="95">
                  <c:v>13089</c:v>
                </c:pt>
                <c:pt idx="96">
                  <c:v>13119</c:v>
                </c:pt>
                <c:pt idx="97">
                  <c:v>13150</c:v>
                </c:pt>
                <c:pt idx="98">
                  <c:v>13181</c:v>
                </c:pt>
                <c:pt idx="99">
                  <c:v>13210</c:v>
                </c:pt>
                <c:pt idx="100">
                  <c:v>13241</c:v>
                </c:pt>
                <c:pt idx="101">
                  <c:v>13271</c:v>
                </c:pt>
                <c:pt idx="102">
                  <c:v>13302</c:v>
                </c:pt>
                <c:pt idx="103">
                  <c:v>13332</c:v>
                </c:pt>
                <c:pt idx="104">
                  <c:v>13363</c:v>
                </c:pt>
                <c:pt idx="105">
                  <c:v>13394</c:v>
                </c:pt>
                <c:pt idx="106">
                  <c:v>13424</c:v>
                </c:pt>
                <c:pt idx="107">
                  <c:v>13455</c:v>
                </c:pt>
                <c:pt idx="108">
                  <c:v>13485</c:v>
                </c:pt>
                <c:pt idx="109">
                  <c:v>13516</c:v>
                </c:pt>
                <c:pt idx="110">
                  <c:v>13547</c:v>
                </c:pt>
                <c:pt idx="111">
                  <c:v>13575</c:v>
                </c:pt>
                <c:pt idx="112">
                  <c:v>13606</c:v>
                </c:pt>
                <c:pt idx="113">
                  <c:v>13636</c:v>
                </c:pt>
                <c:pt idx="114">
                  <c:v>13667</c:v>
                </c:pt>
                <c:pt idx="115">
                  <c:v>13697</c:v>
                </c:pt>
                <c:pt idx="116">
                  <c:v>13728</c:v>
                </c:pt>
                <c:pt idx="117">
                  <c:v>13759</c:v>
                </c:pt>
                <c:pt idx="118">
                  <c:v>13789</c:v>
                </c:pt>
                <c:pt idx="119">
                  <c:v>13820</c:v>
                </c:pt>
                <c:pt idx="120">
                  <c:v>13850</c:v>
                </c:pt>
                <c:pt idx="121">
                  <c:v>13881</c:v>
                </c:pt>
                <c:pt idx="122">
                  <c:v>13912</c:v>
                </c:pt>
                <c:pt idx="123">
                  <c:v>13940</c:v>
                </c:pt>
                <c:pt idx="124">
                  <c:v>13971</c:v>
                </c:pt>
                <c:pt idx="125">
                  <c:v>14001</c:v>
                </c:pt>
                <c:pt idx="126">
                  <c:v>14032</c:v>
                </c:pt>
                <c:pt idx="127">
                  <c:v>14062</c:v>
                </c:pt>
                <c:pt idx="128">
                  <c:v>14093</c:v>
                </c:pt>
                <c:pt idx="129">
                  <c:v>14124</c:v>
                </c:pt>
                <c:pt idx="130">
                  <c:v>14154</c:v>
                </c:pt>
                <c:pt idx="131">
                  <c:v>14185</c:v>
                </c:pt>
                <c:pt idx="132">
                  <c:v>14215</c:v>
                </c:pt>
                <c:pt idx="133">
                  <c:v>14246</c:v>
                </c:pt>
                <c:pt idx="134">
                  <c:v>14277</c:v>
                </c:pt>
                <c:pt idx="135">
                  <c:v>14305</c:v>
                </c:pt>
                <c:pt idx="136">
                  <c:v>14336</c:v>
                </c:pt>
                <c:pt idx="137">
                  <c:v>14366</c:v>
                </c:pt>
                <c:pt idx="138">
                  <c:v>14397</c:v>
                </c:pt>
                <c:pt idx="139">
                  <c:v>14427</c:v>
                </c:pt>
                <c:pt idx="140">
                  <c:v>14458</c:v>
                </c:pt>
                <c:pt idx="141">
                  <c:v>14489</c:v>
                </c:pt>
                <c:pt idx="142">
                  <c:v>14519</c:v>
                </c:pt>
                <c:pt idx="143">
                  <c:v>14550</c:v>
                </c:pt>
                <c:pt idx="144">
                  <c:v>14580</c:v>
                </c:pt>
                <c:pt idx="145">
                  <c:v>14611</c:v>
                </c:pt>
                <c:pt idx="146">
                  <c:v>14642</c:v>
                </c:pt>
                <c:pt idx="147">
                  <c:v>14671</c:v>
                </c:pt>
                <c:pt idx="148">
                  <c:v>14702</c:v>
                </c:pt>
                <c:pt idx="149">
                  <c:v>14732</c:v>
                </c:pt>
                <c:pt idx="150">
                  <c:v>14763</c:v>
                </c:pt>
                <c:pt idx="151">
                  <c:v>14793</c:v>
                </c:pt>
                <c:pt idx="152">
                  <c:v>14824</c:v>
                </c:pt>
                <c:pt idx="153">
                  <c:v>14855</c:v>
                </c:pt>
                <c:pt idx="154">
                  <c:v>14885</c:v>
                </c:pt>
                <c:pt idx="155">
                  <c:v>14916</c:v>
                </c:pt>
                <c:pt idx="156">
                  <c:v>14946</c:v>
                </c:pt>
                <c:pt idx="157">
                  <c:v>14977</c:v>
                </c:pt>
                <c:pt idx="158">
                  <c:v>15008</c:v>
                </c:pt>
                <c:pt idx="159">
                  <c:v>15036</c:v>
                </c:pt>
                <c:pt idx="160">
                  <c:v>15067</c:v>
                </c:pt>
                <c:pt idx="161">
                  <c:v>15097</c:v>
                </c:pt>
                <c:pt idx="162">
                  <c:v>15128</c:v>
                </c:pt>
                <c:pt idx="163">
                  <c:v>15158</c:v>
                </c:pt>
                <c:pt idx="164">
                  <c:v>15189</c:v>
                </c:pt>
                <c:pt idx="165">
                  <c:v>15220</c:v>
                </c:pt>
                <c:pt idx="166">
                  <c:v>15250</c:v>
                </c:pt>
                <c:pt idx="167">
                  <c:v>15281</c:v>
                </c:pt>
                <c:pt idx="168">
                  <c:v>15311</c:v>
                </c:pt>
                <c:pt idx="169">
                  <c:v>15342</c:v>
                </c:pt>
                <c:pt idx="170">
                  <c:v>15373</c:v>
                </c:pt>
                <c:pt idx="171">
                  <c:v>15401</c:v>
                </c:pt>
                <c:pt idx="172">
                  <c:v>15432</c:v>
                </c:pt>
                <c:pt idx="173">
                  <c:v>15462</c:v>
                </c:pt>
                <c:pt idx="174">
                  <c:v>15493</c:v>
                </c:pt>
                <c:pt idx="175">
                  <c:v>15523</c:v>
                </c:pt>
                <c:pt idx="176">
                  <c:v>15554</c:v>
                </c:pt>
                <c:pt idx="177">
                  <c:v>15585</c:v>
                </c:pt>
                <c:pt idx="178">
                  <c:v>15615</c:v>
                </c:pt>
                <c:pt idx="179">
                  <c:v>15646</c:v>
                </c:pt>
                <c:pt idx="180">
                  <c:v>15676</c:v>
                </c:pt>
                <c:pt idx="181">
                  <c:v>15707</c:v>
                </c:pt>
                <c:pt idx="182">
                  <c:v>15738</c:v>
                </c:pt>
                <c:pt idx="183">
                  <c:v>15766</c:v>
                </c:pt>
                <c:pt idx="184">
                  <c:v>15797</c:v>
                </c:pt>
                <c:pt idx="185">
                  <c:v>15827</c:v>
                </c:pt>
                <c:pt idx="186">
                  <c:v>15858</c:v>
                </c:pt>
                <c:pt idx="187">
                  <c:v>15888</c:v>
                </c:pt>
                <c:pt idx="188">
                  <c:v>15919</c:v>
                </c:pt>
                <c:pt idx="189">
                  <c:v>15950</c:v>
                </c:pt>
                <c:pt idx="190">
                  <c:v>15980</c:v>
                </c:pt>
                <c:pt idx="191">
                  <c:v>16011</c:v>
                </c:pt>
                <c:pt idx="192">
                  <c:v>16041</c:v>
                </c:pt>
                <c:pt idx="193">
                  <c:v>16072</c:v>
                </c:pt>
                <c:pt idx="194">
                  <c:v>16103</c:v>
                </c:pt>
                <c:pt idx="195">
                  <c:v>16132</c:v>
                </c:pt>
                <c:pt idx="196">
                  <c:v>16163</c:v>
                </c:pt>
                <c:pt idx="197">
                  <c:v>16193</c:v>
                </c:pt>
                <c:pt idx="198">
                  <c:v>16224</c:v>
                </c:pt>
                <c:pt idx="199">
                  <c:v>16254</c:v>
                </c:pt>
                <c:pt idx="200">
                  <c:v>16285</c:v>
                </c:pt>
                <c:pt idx="201">
                  <c:v>16316</c:v>
                </c:pt>
                <c:pt idx="202">
                  <c:v>16346</c:v>
                </c:pt>
                <c:pt idx="203">
                  <c:v>16377</c:v>
                </c:pt>
                <c:pt idx="204">
                  <c:v>16407</c:v>
                </c:pt>
                <c:pt idx="205">
                  <c:v>16438</c:v>
                </c:pt>
                <c:pt idx="206">
                  <c:v>16469</c:v>
                </c:pt>
                <c:pt idx="207">
                  <c:v>16497</c:v>
                </c:pt>
                <c:pt idx="208">
                  <c:v>16528</c:v>
                </c:pt>
                <c:pt idx="209">
                  <c:v>16558</c:v>
                </c:pt>
                <c:pt idx="210">
                  <c:v>16589</c:v>
                </c:pt>
                <c:pt idx="211">
                  <c:v>16619</c:v>
                </c:pt>
                <c:pt idx="212">
                  <c:v>16650</c:v>
                </c:pt>
                <c:pt idx="213">
                  <c:v>16681</c:v>
                </c:pt>
                <c:pt idx="214">
                  <c:v>16711</c:v>
                </c:pt>
                <c:pt idx="215">
                  <c:v>16742</c:v>
                </c:pt>
                <c:pt idx="216">
                  <c:v>16772</c:v>
                </c:pt>
                <c:pt idx="217">
                  <c:v>16803</c:v>
                </c:pt>
                <c:pt idx="218">
                  <c:v>16834</c:v>
                </c:pt>
                <c:pt idx="219">
                  <c:v>16862</c:v>
                </c:pt>
                <c:pt idx="220">
                  <c:v>16893</c:v>
                </c:pt>
                <c:pt idx="221">
                  <c:v>16923</c:v>
                </c:pt>
                <c:pt idx="222">
                  <c:v>16954</c:v>
                </c:pt>
                <c:pt idx="223">
                  <c:v>16984</c:v>
                </c:pt>
                <c:pt idx="224">
                  <c:v>17015</c:v>
                </c:pt>
                <c:pt idx="225">
                  <c:v>17046</c:v>
                </c:pt>
                <c:pt idx="226">
                  <c:v>17076</c:v>
                </c:pt>
                <c:pt idx="227">
                  <c:v>17107</c:v>
                </c:pt>
                <c:pt idx="228">
                  <c:v>17137</c:v>
                </c:pt>
                <c:pt idx="229">
                  <c:v>17168</c:v>
                </c:pt>
                <c:pt idx="230">
                  <c:v>17199</c:v>
                </c:pt>
                <c:pt idx="231">
                  <c:v>17227</c:v>
                </c:pt>
                <c:pt idx="232">
                  <c:v>17258</c:v>
                </c:pt>
                <c:pt idx="233">
                  <c:v>17288</c:v>
                </c:pt>
                <c:pt idx="234">
                  <c:v>17319</c:v>
                </c:pt>
                <c:pt idx="235">
                  <c:v>17349</c:v>
                </c:pt>
                <c:pt idx="236">
                  <c:v>17380</c:v>
                </c:pt>
                <c:pt idx="237">
                  <c:v>17411</c:v>
                </c:pt>
                <c:pt idx="238">
                  <c:v>17441</c:v>
                </c:pt>
                <c:pt idx="239">
                  <c:v>17472</c:v>
                </c:pt>
                <c:pt idx="240">
                  <c:v>17502</c:v>
                </c:pt>
                <c:pt idx="241">
                  <c:v>17533</c:v>
                </c:pt>
                <c:pt idx="242">
                  <c:v>17564</c:v>
                </c:pt>
                <c:pt idx="243">
                  <c:v>17593</c:v>
                </c:pt>
                <c:pt idx="244">
                  <c:v>17624</c:v>
                </c:pt>
                <c:pt idx="245">
                  <c:v>17654</c:v>
                </c:pt>
                <c:pt idx="246">
                  <c:v>17685</c:v>
                </c:pt>
                <c:pt idx="247">
                  <c:v>17715</c:v>
                </c:pt>
                <c:pt idx="248">
                  <c:v>17746</c:v>
                </c:pt>
                <c:pt idx="249">
                  <c:v>17777</c:v>
                </c:pt>
                <c:pt idx="250">
                  <c:v>17807</c:v>
                </c:pt>
                <c:pt idx="251">
                  <c:v>17838</c:v>
                </c:pt>
                <c:pt idx="252">
                  <c:v>17868</c:v>
                </c:pt>
                <c:pt idx="253">
                  <c:v>17899</c:v>
                </c:pt>
                <c:pt idx="254">
                  <c:v>17930</c:v>
                </c:pt>
                <c:pt idx="255">
                  <c:v>17958</c:v>
                </c:pt>
                <c:pt idx="256">
                  <c:v>17989</c:v>
                </c:pt>
                <c:pt idx="257">
                  <c:v>18019</c:v>
                </c:pt>
                <c:pt idx="258">
                  <c:v>18050</c:v>
                </c:pt>
                <c:pt idx="259">
                  <c:v>18080</c:v>
                </c:pt>
                <c:pt idx="260">
                  <c:v>18111</c:v>
                </c:pt>
                <c:pt idx="261">
                  <c:v>18142</c:v>
                </c:pt>
                <c:pt idx="262">
                  <c:v>18172</c:v>
                </c:pt>
                <c:pt idx="263">
                  <c:v>18203</c:v>
                </c:pt>
                <c:pt idx="264">
                  <c:v>18233</c:v>
                </c:pt>
                <c:pt idx="265">
                  <c:v>18264</c:v>
                </c:pt>
                <c:pt idx="266">
                  <c:v>18295</c:v>
                </c:pt>
                <c:pt idx="267">
                  <c:v>18323</c:v>
                </c:pt>
                <c:pt idx="268">
                  <c:v>18354</c:v>
                </c:pt>
                <c:pt idx="269">
                  <c:v>18384</c:v>
                </c:pt>
                <c:pt idx="270">
                  <c:v>18415</c:v>
                </c:pt>
                <c:pt idx="271">
                  <c:v>18445</c:v>
                </c:pt>
                <c:pt idx="272">
                  <c:v>18476</c:v>
                </c:pt>
                <c:pt idx="273">
                  <c:v>18507</c:v>
                </c:pt>
                <c:pt idx="274">
                  <c:v>18537</c:v>
                </c:pt>
                <c:pt idx="275">
                  <c:v>18568</c:v>
                </c:pt>
                <c:pt idx="276">
                  <c:v>18598</c:v>
                </c:pt>
                <c:pt idx="277">
                  <c:v>18629</c:v>
                </c:pt>
                <c:pt idx="278">
                  <c:v>18660</c:v>
                </c:pt>
                <c:pt idx="279">
                  <c:v>18688</c:v>
                </c:pt>
                <c:pt idx="280">
                  <c:v>18719</c:v>
                </c:pt>
                <c:pt idx="281">
                  <c:v>18749</c:v>
                </c:pt>
                <c:pt idx="282">
                  <c:v>18780</c:v>
                </c:pt>
                <c:pt idx="283">
                  <c:v>18810</c:v>
                </c:pt>
                <c:pt idx="284">
                  <c:v>18841</c:v>
                </c:pt>
                <c:pt idx="285">
                  <c:v>18872</c:v>
                </c:pt>
                <c:pt idx="286">
                  <c:v>18902</c:v>
                </c:pt>
                <c:pt idx="287">
                  <c:v>18933</c:v>
                </c:pt>
                <c:pt idx="288">
                  <c:v>18963</c:v>
                </c:pt>
                <c:pt idx="289">
                  <c:v>18994</c:v>
                </c:pt>
                <c:pt idx="290">
                  <c:v>19025</c:v>
                </c:pt>
                <c:pt idx="291">
                  <c:v>19054</c:v>
                </c:pt>
                <c:pt idx="292">
                  <c:v>19085</c:v>
                </c:pt>
                <c:pt idx="293">
                  <c:v>19115</c:v>
                </c:pt>
                <c:pt idx="294">
                  <c:v>19146</c:v>
                </c:pt>
                <c:pt idx="295">
                  <c:v>19176</c:v>
                </c:pt>
                <c:pt idx="296">
                  <c:v>19207</c:v>
                </c:pt>
                <c:pt idx="297">
                  <c:v>19238</c:v>
                </c:pt>
                <c:pt idx="298">
                  <c:v>19268</c:v>
                </c:pt>
                <c:pt idx="299">
                  <c:v>19299</c:v>
                </c:pt>
                <c:pt idx="300">
                  <c:v>19329</c:v>
                </c:pt>
                <c:pt idx="301">
                  <c:v>19360</c:v>
                </c:pt>
                <c:pt idx="302">
                  <c:v>19391</c:v>
                </c:pt>
                <c:pt idx="303">
                  <c:v>19419</c:v>
                </c:pt>
                <c:pt idx="304">
                  <c:v>19450</c:v>
                </c:pt>
                <c:pt idx="305">
                  <c:v>19480</c:v>
                </c:pt>
                <c:pt idx="306">
                  <c:v>19511</c:v>
                </c:pt>
                <c:pt idx="307">
                  <c:v>19541</c:v>
                </c:pt>
                <c:pt idx="308">
                  <c:v>19572</c:v>
                </c:pt>
                <c:pt idx="309">
                  <c:v>19603</c:v>
                </c:pt>
                <c:pt idx="310">
                  <c:v>19633</c:v>
                </c:pt>
                <c:pt idx="311">
                  <c:v>19664</c:v>
                </c:pt>
                <c:pt idx="312">
                  <c:v>19694</c:v>
                </c:pt>
                <c:pt idx="313">
                  <c:v>19725</c:v>
                </c:pt>
                <c:pt idx="314">
                  <c:v>19756</c:v>
                </c:pt>
                <c:pt idx="315">
                  <c:v>19784</c:v>
                </c:pt>
                <c:pt idx="316">
                  <c:v>19815</c:v>
                </c:pt>
                <c:pt idx="317">
                  <c:v>19845</c:v>
                </c:pt>
                <c:pt idx="318">
                  <c:v>19876</c:v>
                </c:pt>
                <c:pt idx="319">
                  <c:v>19906</c:v>
                </c:pt>
                <c:pt idx="320">
                  <c:v>19937</c:v>
                </c:pt>
                <c:pt idx="321">
                  <c:v>19968</c:v>
                </c:pt>
                <c:pt idx="322">
                  <c:v>19998</c:v>
                </c:pt>
                <c:pt idx="323">
                  <c:v>20029</c:v>
                </c:pt>
                <c:pt idx="324">
                  <c:v>20059</c:v>
                </c:pt>
                <c:pt idx="325">
                  <c:v>20090</c:v>
                </c:pt>
                <c:pt idx="326">
                  <c:v>20121</c:v>
                </c:pt>
                <c:pt idx="327">
                  <c:v>20149</c:v>
                </c:pt>
                <c:pt idx="328">
                  <c:v>20180</c:v>
                </c:pt>
                <c:pt idx="329">
                  <c:v>20210</c:v>
                </c:pt>
                <c:pt idx="330">
                  <c:v>20241</c:v>
                </c:pt>
                <c:pt idx="331">
                  <c:v>20271</c:v>
                </c:pt>
                <c:pt idx="332">
                  <c:v>20302</c:v>
                </c:pt>
                <c:pt idx="333">
                  <c:v>20333</c:v>
                </c:pt>
                <c:pt idx="334">
                  <c:v>20363</c:v>
                </c:pt>
                <c:pt idx="335">
                  <c:v>20394</c:v>
                </c:pt>
                <c:pt idx="336">
                  <c:v>20424</c:v>
                </c:pt>
                <c:pt idx="337">
                  <c:v>20455</c:v>
                </c:pt>
                <c:pt idx="338">
                  <c:v>20486</c:v>
                </c:pt>
                <c:pt idx="339">
                  <c:v>20515</c:v>
                </c:pt>
                <c:pt idx="340">
                  <c:v>20546</c:v>
                </c:pt>
                <c:pt idx="341">
                  <c:v>20576</c:v>
                </c:pt>
                <c:pt idx="342">
                  <c:v>20607</c:v>
                </c:pt>
                <c:pt idx="343">
                  <c:v>20637</c:v>
                </c:pt>
                <c:pt idx="344">
                  <c:v>20668</c:v>
                </c:pt>
                <c:pt idx="345">
                  <c:v>20699</c:v>
                </c:pt>
                <c:pt idx="346">
                  <c:v>20729</c:v>
                </c:pt>
                <c:pt idx="347">
                  <c:v>20760</c:v>
                </c:pt>
                <c:pt idx="348">
                  <c:v>20790</c:v>
                </c:pt>
                <c:pt idx="349">
                  <c:v>20821</c:v>
                </c:pt>
                <c:pt idx="350">
                  <c:v>20852</c:v>
                </c:pt>
                <c:pt idx="351">
                  <c:v>20880</c:v>
                </c:pt>
                <c:pt idx="352">
                  <c:v>20911</c:v>
                </c:pt>
                <c:pt idx="353">
                  <c:v>20941</c:v>
                </c:pt>
                <c:pt idx="354">
                  <c:v>20972</c:v>
                </c:pt>
                <c:pt idx="355">
                  <c:v>21002</c:v>
                </c:pt>
                <c:pt idx="356">
                  <c:v>21033</c:v>
                </c:pt>
                <c:pt idx="357">
                  <c:v>21064</c:v>
                </c:pt>
                <c:pt idx="358">
                  <c:v>21094</c:v>
                </c:pt>
                <c:pt idx="359">
                  <c:v>21125</c:v>
                </c:pt>
                <c:pt idx="360">
                  <c:v>21155</c:v>
                </c:pt>
                <c:pt idx="361">
                  <c:v>21186</c:v>
                </c:pt>
                <c:pt idx="362">
                  <c:v>21217</c:v>
                </c:pt>
                <c:pt idx="363">
                  <c:v>21245</c:v>
                </c:pt>
                <c:pt idx="364">
                  <c:v>21276</c:v>
                </c:pt>
                <c:pt idx="365">
                  <c:v>21306</c:v>
                </c:pt>
                <c:pt idx="366">
                  <c:v>21337</c:v>
                </c:pt>
                <c:pt idx="367">
                  <c:v>21367</c:v>
                </c:pt>
                <c:pt idx="368">
                  <c:v>21398</c:v>
                </c:pt>
                <c:pt idx="369">
                  <c:v>21429</c:v>
                </c:pt>
                <c:pt idx="370">
                  <c:v>21459</c:v>
                </c:pt>
                <c:pt idx="371">
                  <c:v>21490</c:v>
                </c:pt>
                <c:pt idx="372">
                  <c:v>21520</c:v>
                </c:pt>
                <c:pt idx="373">
                  <c:v>21551</c:v>
                </c:pt>
                <c:pt idx="374">
                  <c:v>21582</c:v>
                </c:pt>
                <c:pt idx="375">
                  <c:v>21610</c:v>
                </c:pt>
                <c:pt idx="376">
                  <c:v>21641</c:v>
                </c:pt>
                <c:pt idx="377">
                  <c:v>21671</c:v>
                </c:pt>
                <c:pt idx="378">
                  <c:v>21702</c:v>
                </c:pt>
                <c:pt idx="379">
                  <c:v>21732</c:v>
                </c:pt>
                <c:pt idx="380">
                  <c:v>21763</c:v>
                </c:pt>
                <c:pt idx="381">
                  <c:v>21794</c:v>
                </c:pt>
                <c:pt idx="382">
                  <c:v>21824</c:v>
                </c:pt>
                <c:pt idx="383">
                  <c:v>21855</c:v>
                </c:pt>
                <c:pt idx="384">
                  <c:v>21885</c:v>
                </c:pt>
                <c:pt idx="385">
                  <c:v>21916</c:v>
                </c:pt>
                <c:pt idx="386">
                  <c:v>21947</c:v>
                </c:pt>
                <c:pt idx="387">
                  <c:v>21976</c:v>
                </c:pt>
                <c:pt idx="388">
                  <c:v>22007</c:v>
                </c:pt>
                <c:pt idx="389">
                  <c:v>22037</c:v>
                </c:pt>
                <c:pt idx="390">
                  <c:v>22068</c:v>
                </c:pt>
                <c:pt idx="391">
                  <c:v>22098</c:v>
                </c:pt>
                <c:pt idx="392">
                  <c:v>22129</c:v>
                </c:pt>
                <c:pt idx="393">
                  <c:v>22160</c:v>
                </c:pt>
                <c:pt idx="394">
                  <c:v>22190</c:v>
                </c:pt>
                <c:pt idx="395">
                  <c:v>22221</c:v>
                </c:pt>
                <c:pt idx="396">
                  <c:v>22251</c:v>
                </c:pt>
                <c:pt idx="397">
                  <c:v>22282</c:v>
                </c:pt>
                <c:pt idx="398">
                  <c:v>22313</c:v>
                </c:pt>
                <c:pt idx="399">
                  <c:v>22341</c:v>
                </c:pt>
                <c:pt idx="400">
                  <c:v>22372</c:v>
                </c:pt>
                <c:pt idx="401">
                  <c:v>22402</c:v>
                </c:pt>
                <c:pt idx="402">
                  <c:v>22433</c:v>
                </c:pt>
                <c:pt idx="403">
                  <c:v>22463</c:v>
                </c:pt>
                <c:pt idx="404">
                  <c:v>22494</c:v>
                </c:pt>
                <c:pt idx="405">
                  <c:v>22525</c:v>
                </c:pt>
                <c:pt idx="406">
                  <c:v>22555</c:v>
                </c:pt>
                <c:pt idx="407">
                  <c:v>22586</c:v>
                </c:pt>
                <c:pt idx="408">
                  <c:v>22616</c:v>
                </c:pt>
                <c:pt idx="409">
                  <c:v>22647</c:v>
                </c:pt>
                <c:pt idx="410">
                  <c:v>22678</c:v>
                </c:pt>
                <c:pt idx="411">
                  <c:v>22706</c:v>
                </c:pt>
                <c:pt idx="412">
                  <c:v>22737</c:v>
                </c:pt>
                <c:pt idx="413">
                  <c:v>22767</c:v>
                </c:pt>
                <c:pt idx="414">
                  <c:v>22798</c:v>
                </c:pt>
                <c:pt idx="415">
                  <c:v>22828</c:v>
                </c:pt>
                <c:pt idx="416">
                  <c:v>22859</c:v>
                </c:pt>
                <c:pt idx="417">
                  <c:v>22890</c:v>
                </c:pt>
                <c:pt idx="418">
                  <c:v>22920</c:v>
                </c:pt>
                <c:pt idx="419">
                  <c:v>22951</c:v>
                </c:pt>
                <c:pt idx="420">
                  <c:v>22981</c:v>
                </c:pt>
                <c:pt idx="421">
                  <c:v>23012</c:v>
                </c:pt>
                <c:pt idx="422">
                  <c:v>23043</c:v>
                </c:pt>
                <c:pt idx="423">
                  <c:v>23071</c:v>
                </c:pt>
                <c:pt idx="424">
                  <c:v>23102</c:v>
                </c:pt>
                <c:pt idx="425">
                  <c:v>23132</c:v>
                </c:pt>
                <c:pt idx="426">
                  <c:v>23163</c:v>
                </c:pt>
                <c:pt idx="427">
                  <c:v>23193</c:v>
                </c:pt>
                <c:pt idx="428">
                  <c:v>23224</c:v>
                </c:pt>
                <c:pt idx="429">
                  <c:v>23255</c:v>
                </c:pt>
                <c:pt idx="430">
                  <c:v>23285</c:v>
                </c:pt>
                <c:pt idx="431">
                  <c:v>23316</c:v>
                </c:pt>
                <c:pt idx="432">
                  <c:v>23346</c:v>
                </c:pt>
                <c:pt idx="433">
                  <c:v>23377</c:v>
                </c:pt>
                <c:pt idx="434">
                  <c:v>23408</c:v>
                </c:pt>
                <c:pt idx="435">
                  <c:v>23437</c:v>
                </c:pt>
                <c:pt idx="436">
                  <c:v>23468</c:v>
                </c:pt>
                <c:pt idx="437">
                  <c:v>23498</c:v>
                </c:pt>
                <c:pt idx="438">
                  <c:v>23529</c:v>
                </c:pt>
                <c:pt idx="439">
                  <c:v>23559</c:v>
                </c:pt>
                <c:pt idx="440">
                  <c:v>23590</c:v>
                </c:pt>
                <c:pt idx="441">
                  <c:v>23621</c:v>
                </c:pt>
                <c:pt idx="442">
                  <c:v>23651</c:v>
                </c:pt>
                <c:pt idx="443">
                  <c:v>23682</c:v>
                </c:pt>
                <c:pt idx="444">
                  <c:v>23712</c:v>
                </c:pt>
                <c:pt idx="445">
                  <c:v>23743</c:v>
                </c:pt>
                <c:pt idx="446">
                  <c:v>23774</c:v>
                </c:pt>
                <c:pt idx="447">
                  <c:v>23802</c:v>
                </c:pt>
                <c:pt idx="448">
                  <c:v>23833</c:v>
                </c:pt>
                <c:pt idx="449">
                  <c:v>23863</c:v>
                </c:pt>
                <c:pt idx="450">
                  <c:v>23894</c:v>
                </c:pt>
                <c:pt idx="451">
                  <c:v>23924</c:v>
                </c:pt>
                <c:pt idx="452">
                  <c:v>23955</c:v>
                </c:pt>
                <c:pt idx="453">
                  <c:v>23986</c:v>
                </c:pt>
                <c:pt idx="454">
                  <c:v>24016</c:v>
                </c:pt>
                <c:pt idx="455">
                  <c:v>24047</c:v>
                </c:pt>
                <c:pt idx="456">
                  <c:v>24077</c:v>
                </c:pt>
                <c:pt idx="457">
                  <c:v>24108</c:v>
                </c:pt>
                <c:pt idx="458">
                  <c:v>24139</c:v>
                </c:pt>
                <c:pt idx="459">
                  <c:v>24167</c:v>
                </c:pt>
                <c:pt idx="460">
                  <c:v>24198</c:v>
                </c:pt>
                <c:pt idx="461">
                  <c:v>24228</c:v>
                </c:pt>
                <c:pt idx="462">
                  <c:v>24259</c:v>
                </c:pt>
                <c:pt idx="463">
                  <c:v>24289</c:v>
                </c:pt>
                <c:pt idx="464">
                  <c:v>24320</c:v>
                </c:pt>
                <c:pt idx="465">
                  <c:v>24351</c:v>
                </c:pt>
                <c:pt idx="466">
                  <c:v>24381</c:v>
                </c:pt>
                <c:pt idx="467">
                  <c:v>24412</c:v>
                </c:pt>
                <c:pt idx="468">
                  <c:v>24442</c:v>
                </c:pt>
                <c:pt idx="469">
                  <c:v>24473</c:v>
                </c:pt>
                <c:pt idx="470">
                  <c:v>24504</c:v>
                </c:pt>
                <c:pt idx="471">
                  <c:v>24532</c:v>
                </c:pt>
                <c:pt idx="472">
                  <c:v>24563</c:v>
                </c:pt>
                <c:pt idx="473">
                  <c:v>24593</c:v>
                </c:pt>
                <c:pt idx="474">
                  <c:v>24624</c:v>
                </c:pt>
                <c:pt idx="475">
                  <c:v>24654</c:v>
                </c:pt>
                <c:pt idx="476">
                  <c:v>24685</c:v>
                </c:pt>
                <c:pt idx="477">
                  <c:v>24716</c:v>
                </c:pt>
                <c:pt idx="478">
                  <c:v>24746</c:v>
                </c:pt>
                <c:pt idx="479">
                  <c:v>24777</c:v>
                </c:pt>
                <c:pt idx="480">
                  <c:v>24807</c:v>
                </c:pt>
                <c:pt idx="481">
                  <c:v>24838</c:v>
                </c:pt>
                <c:pt idx="482">
                  <c:v>24869</c:v>
                </c:pt>
                <c:pt idx="483">
                  <c:v>24898</c:v>
                </c:pt>
                <c:pt idx="484">
                  <c:v>24929</c:v>
                </c:pt>
                <c:pt idx="485">
                  <c:v>24959</c:v>
                </c:pt>
                <c:pt idx="486">
                  <c:v>24990</c:v>
                </c:pt>
                <c:pt idx="487">
                  <c:v>25020</c:v>
                </c:pt>
                <c:pt idx="488">
                  <c:v>25051</c:v>
                </c:pt>
                <c:pt idx="489">
                  <c:v>25082</c:v>
                </c:pt>
                <c:pt idx="490">
                  <c:v>25112</c:v>
                </c:pt>
                <c:pt idx="491">
                  <c:v>25143</c:v>
                </c:pt>
                <c:pt idx="492">
                  <c:v>25173</c:v>
                </c:pt>
                <c:pt idx="493">
                  <c:v>25204</c:v>
                </c:pt>
                <c:pt idx="494">
                  <c:v>25235</c:v>
                </c:pt>
                <c:pt idx="495">
                  <c:v>25263</c:v>
                </c:pt>
                <c:pt idx="496">
                  <c:v>25294</c:v>
                </c:pt>
                <c:pt idx="497">
                  <c:v>25324</c:v>
                </c:pt>
                <c:pt idx="498">
                  <c:v>25355</c:v>
                </c:pt>
                <c:pt idx="499">
                  <c:v>25385</c:v>
                </c:pt>
                <c:pt idx="500">
                  <c:v>25416</c:v>
                </c:pt>
                <c:pt idx="501">
                  <c:v>25447</c:v>
                </c:pt>
                <c:pt idx="502">
                  <c:v>25477</c:v>
                </c:pt>
                <c:pt idx="503">
                  <c:v>25508</c:v>
                </c:pt>
                <c:pt idx="504">
                  <c:v>25538</c:v>
                </c:pt>
                <c:pt idx="505">
                  <c:v>25569</c:v>
                </c:pt>
                <c:pt idx="506">
                  <c:v>25600</c:v>
                </c:pt>
                <c:pt idx="507">
                  <c:v>25628</c:v>
                </c:pt>
                <c:pt idx="508">
                  <c:v>25659</c:v>
                </c:pt>
                <c:pt idx="509">
                  <c:v>25689</c:v>
                </c:pt>
                <c:pt idx="510">
                  <c:v>25720</c:v>
                </c:pt>
                <c:pt idx="511">
                  <c:v>25750</c:v>
                </c:pt>
                <c:pt idx="512">
                  <c:v>25781</c:v>
                </c:pt>
                <c:pt idx="513">
                  <c:v>25812</c:v>
                </c:pt>
                <c:pt idx="514">
                  <c:v>25842</c:v>
                </c:pt>
                <c:pt idx="515">
                  <c:v>25873</c:v>
                </c:pt>
                <c:pt idx="516">
                  <c:v>25903</c:v>
                </c:pt>
                <c:pt idx="517">
                  <c:v>25934</c:v>
                </c:pt>
                <c:pt idx="518">
                  <c:v>25965</c:v>
                </c:pt>
                <c:pt idx="519">
                  <c:v>25993</c:v>
                </c:pt>
                <c:pt idx="520">
                  <c:v>26024</c:v>
                </c:pt>
                <c:pt idx="521">
                  <c:v>26054</c:v>
                </c:pt>
                <c:pt idx="522">
                  <c:v>26085</c:v>
                </c:pt>
                <c:pt idx="523">
                  <c:v>26115</c:v>
                </c:pt>
                <c:pt idx="524">
                  <c:v>26146</c:v>
                </c:pt>
                <c:pt idx="525">
                  <c:v>26177</c:v>
                </c:pt>
                <c:pt idx="526">
                  <c:v>26207</c:v>
                </c:pt>
                <c:pt idx="527">
                  <c:v>26238</c:v>
                </c:pt>
                <c:pt idx="528">
                  <c:v>26268</c:v>
                </c:pt>
                <c:pt idx="529">
                  <c:v>26299</c:v>
                </c:pt>
                <c:pt idx="530">
                  <c:v>26330</c:v>
                </c:pt>
                <c:pt idx="531">
                  <c:v>26359</c:v>
                </c:pt>
                <c:pt idx="532">
                  <c:v>26390</c:v>
                </c:pt>
                <c:pt idx="533">
                  <c:v>26420</c:v>
                </c:pt>
                <c:pt idx="534">
                  <c:v>26451</c:v>
                </c:pt>
                <c:pt idx="535">
                  <c:v>26481</c:v>
                </c:pt>
                <c:pt idx="536">
                  <c:v>26512</c:v>
                </c:pt>
                <c:pt idx="537">
                  <c:v>26543</c:v>
                </c:pt>
                <c:pt idx="538">
                  <c:v>26573</c:v>
                </c:pt>
                <c:pt idx="539">
                  <c:v>26604</c:v>
                </c:pt>
                <c:pt idx="540">
                  <c:v>26634</c:v>
                </c:pt>
                <c:pt idx="541">
                  <c:v>26665</c:v>
                </c:pt>
                <c:pt idx="542">
                  <c:v>26696</c:v>
                </c:pt>
                <c:pt idx="543">
                  <c:v>26724</c:v>
                </c:pt>
                <c:pt idx="544">
                  <c:v>26755</c:v>
                </c:pt>
                <c:pt idx="545">
                  <c:v>26785</c:v>
                </c:pt>
                <c:pt idx="546">
                  <c:v>26816</c:v>
                </c:pt>
                <c:pt idx="547">
                  <c:v>26846</c:v>
                </c:pt>
                <c:pt idx="548">
                  <c:v>26877</c:v>
                </c:pt>
                <c:pt idx="549">
                  <c:v>26908</c:v>
                </c:pt>
                <c:pt idx="550">
                  <c:v>26938</c:v>
                </c:pt>
                <c:pt idx="551">
                  <c:v>26969</c:v>
                </c:pt>
                <c:pt idx="552">
                  <c:v>26999</c:v>
                </c:pt>
                <c:pt idx="553">
                  <c:v>27030</c:v>
                </c:pt>
                <c:pt idx="554">
                  <c:v>27061</c:v>
                </c:pt>
                <c:pt idx="555">
                  <c:v>27089</c:v>
                </c:pt>
                <c:pt idx="556">
                  <c:v>27120</c:v>
                </c:pt>
                <c:pt idx="557">
                  <c:v>27150</c:v>
                </c:pt>
                <c:pt idx="558">
                  <c:v>27181</c:v>
                </c:pt>
                <c:pt idx="559">
                  <c:v>27211</c:v>
                </c:pt>
                <c:pt idx="560">
                  <c:v>27242</c:v>
                </c:pt>
                <c:pt idx="561">
                  <c:v>27273</c:v>
                </c:pt>
                <c:pt idx="562">
                  <c:v>27303</c:v>
                </c:pt>
                <c:pt idx="563">
                  <c:v>27334</c:v>
                </c:pt>
                <c:pt idx="564">
                  <c:v>27364</c:v>
                </c:pt>
                <c:pt idx="565">
                  <c:v>27395</c:v>
                </c:pt>
                <c:pt idx="566">
                  <c:v>27426</c:v>
                </c:pt>
                <c:pt idx="567">
                  <c:v>27454</c:v>
                </c:pt>
                <c:pt idx="568">
                  <c:v>27485</c:v>
                </c:pt>
                <c:pt idx="569">
                  <c:v>27515</c:v>
                </c:pt>
                <c:pt idx="570">
                  <c:v>27546</c:v>
                </c:pt>
                <c:pt idx="571">
                  <c:v>27576</c:v>
                </c:pt>
                <c:pt idx="572">
                  <c:v>27607</c:v>
                </c:pt>
                <c:pt idx="573">
                  <c:v>27638</c:v>
                </c:pt>
                <c:pt idx="574">
                  <c:v>27668</c:v>
                </c:pt>
                <c:pt idx="575">
                  <c:v>27699</c:v>
                </c:pt>
                <c:pt idx="576">
                  <c:v>27729</c:v>
                </c:pt>
                <c:pt idx="577">
                  <c:v>27760</c:v>
                </c:pt>
                <c:pt idx="578">
                  <c:v>27791</c:v>
                </c:pt>
                <c:pt idx="579">
                  <c:v>27820</c:v>
                </c:pt>
                <c:pt idx="580">
                  <c:v>27851</c:v>
                </c:pt>
                <c:pt idx="581">
                  <c:v>27881</c:v>
                </c:pt>
                <c:pt idx="582">
                  <c:v>27912</c:v>
                </c:pt>
                <c:pt idx="583">
                  <c:v>27942</c:v>
                </c:pt>
                <c:pt idx="584">
                  <c:v>27973</c:v>
                </c:pt>
                <c:pt idx="585">
                  <c:v>28004</c:v>
                </c:pt>
                <c:pt idx="586">
                  <c:v>28034</c:v>
                </c:pt>
                <c:pt idx="587">
                  <c:v>28065</c:v>
                </c:pt>
                <c:pt idx="588">
                  <c:v>28095</c:v>
                </c:pt>
                <c:pt idx="589">
                  <c:v>28126</c:v>
                </c:pt>
                <c:pt idx="590">
                  <c:v>28157</c:v>
                </c:pt>
                <c:pt idx="591">
                  <c:v>28185</c:v>
                </c:pt>
                <c:pt idx="592">
                  <c:v>28216</c:v>
                </c:pt>
                <c:pt idx="593">
                  <c:v>28246</c:v>
                </c:pt>
                <c:pt idx="594">
                  <c:v>28277</c:v>
                </c:pt>
                <c:pt idx="595">
                  <c:v>28307</c:v>
                </c:pt>
                <c:pt idx="596">
                  <c:v>28338</c:v>
                </c:pt>
                <c:pt idx="597">
                  <c:v>28369</c:v>
                </c:pt>
                <c:pt idx="598">
                  <c:v>28399</c:v>
                </c:pt>
                <c:pt idx="599">
                  <c:v>28430</c:v>
                </c:pt>
                <c:pt idx="600">
                  <c:v>28460</c:v>
                </c:pt>
                <c:pt idx="601">
                  <c:v>28491</c:v>
                </c:pt>
                <c:pt idx="602">
                  <c:v>28522</c:v>
                </c:pt>
                <c:pt idx="603">
                  <c:v>28550</c:v>
                </c:pt>
                <c:pt idx="604">
                  <c:v>28581</c:v>
                </c:pt>
                <c:pt idx="605">
                  <c:v>28611</c:v>
                </c:pt>
                <c:pt idx="606">
                  <c:v>28642</c:v>
                </c:pt>
                <c:pt idx="607">
                  <c:v>28672</c:v>
                </c:pt>
                <c:pt idx="608">
                  <c:v>28703</c:v>
                </c:pt>
                <c:pt idx="609">
                  <c:v>28734</c:v>
                </c:pt>
                <c:pt idx="610">
                  <c:v>28764</c:v>
                </c:pt>
                <c:pt idx="611">
                  <c:v>28795</c:v>
                </c:pt>
                <c:pt idx="612">
                  <c:v>28825</c:v>
                </c:pt>
                <c:pt idx="613">
                  <c:v>28856</c:v>
                </c:pt>
                <c:pt idx="614">
                  <c:v>28887</c:v>
                </c:pt>
                <c:pt idx="615">
                  <c:v>28915</c:v>
                </c:pt>
                <c:pt idx="616">
                  <c:v>28946</c:v>
                </c:pt>
                <c:pt idx="617">
                  <c:v>28976</c:v>
                </c:pt>
                <c:pt idx="618">
                  <c:v>29007</c:v>
                </c:pt>
                <c:pt idx="619">
                  <c:v>29037</c:v>
                </c:pt>
                <c:pt idx="620">
                  <c:v>29068</c:v>
                </c:pt>
                <c:pt idx="621">
                  <c:v>29099</c:v>
                </c:pt>
                <c:pt idx="622">
                  <c:v>29129</c:v>
                </c:pt>
                <c:pt idx="623">
                  <c:v>29160</c:v>
                </c:pt>
                <c:pt idx="624">
                  <c:v>29190</c:v>
                </c:pt>
                <c:pt idx="625">
                  <c:v>29221</c:v>
                </c:pt>
                <c:pt idx="626">
                  <c:v>29252</c:v>
                </c:pt>
                <c:pt idx="627">
                  <c:v>29281</c:v>
                </c:pt>
                <c:pt idx="628">
                  <c:v>29312</c:v>
                </c:pt>
                <c:pt idx="629">
                  <c:v>29342</c:v>
                </c:pt>
                <c:pt idx="630">
                  <c:v>29373</c:v>
                </c:pt>
                <c:pt idx="631">
                  <c:v>29403</c:v>
                </c:pt>
                <c:pt idx="632">
                  <c:v>29434</c:v>
                </c:pt>
                <c:pt idx="633">
                  <c:v>29465</c:v>
                </c:pt>
                <c:pt idx="634">
                  <c:v>29495</c:v>
                </c:pt>
                <c:pt idx="635">
                  <c:v>29526</c:v>
                </c:pt>
                <c:pt idx="636">
                  <c:v>29556</c:v>
                </c:pt>
                <c:pt idx="637">
                  <c:v>29587</c:v>
                </c:pt>
                <c:pt idx="638">
                  <c:v>29618</c:v>
                </c:pt>
                <c:pt idx="639">
                  <c:v>29646</c:v>
                </c:pt>
                <c:pt idx="640">
                  <c:v>29677</c:v>
                </c:pt>
                <c:pt idx="641">
                  <c:v>29707</c:v>
                </c:pt>
                <c:pt idx="642">
                  <c:v>29738</c:v>
                </c:pt>
                <c:pt idx="643">
                  <c:v>29768</c:v>
                </c:pt>
                <c:pt idx="644">
                  <c:v>29799</c:v>
                </c:pt>
                <c:pt idx="645">
                  <c:v>29830</c:v>
                </c:pt>
                <c:pt idx="646">
                  <c:v>29860</c:v>
                </c:pt>
                <c:pt idx="647">
                  <c:v>29891</c:v>
                </c:pt>
                <c:pt idx="648">
                  <c:v>29921</c:v>
                </c:pt>
                <c:pt idx="649">
                  <c:v>29952</c:v>
                </c:pt>
                <c:pt idx="650">
                  <c:v>29983</c:v>
                </c:pt>
                <c:pt idx="651">
                  <c:v>30011</c:v>
                </c:pt>
                <c:pt idx="652">
                  <c:v>30042</c:v>
                </c:pt>
                <c:pt idx="653">
                  <c:v>30072</c:v>
                </c:pt>
                <c:pt idx="654">
                  <c:v>30103</c:v>
                </c:pt>
                <c:pt idx="655">
                  <c:v>30133</c:v>
                </c:pt>
                <c:pt idx="656">
                  <c:v>30164</c:v>
                </c:pt>
                <c:pt idx="657">
                  <c:v>30195</c:v>
                </c:pt>
                <c:pt idx="658">
                  <c:v>30225</c:v>
                </c:pt>
                <c:pt idx="659">
                  <c:v>30256</c:v>
                </c:pt>
                <c:pt idx="660">
                  <c:v>30286</c:v>
                </c:pt>
                <c:pt idx="661">
                  <c:v>30317</c:v>
                </c:pt>
                <c:pt idx="662">
                  <c:v>30348</c:v>
                </c:pt>
                <c:pt idx="663">
                  <c:v>30376</c:v>
                </c:pt>
                <c:pt idx="664">
                  <c:v>30407</c:v>
                </c:pt>
                <c:pt idx="665">
                  <c:v>30437</c:v>
                </c:pt>
                <c:pt idx="666">
                  <c:v>30468</c:v>
                </c:pt>
                <c:pt idx="667">
                  <c:v>30498</c:v>
                </c:pt>
                <c:pt idx="668">
                  <c:v>30529</c:v>
                </c:pt>
                <c:pt idx="669">
                  <c:v>30560</c:v>
                </c:pt>
                <c:pt idx="670">
                  <c:v>30590</c:v>
                </c:pt>
                <c:pt idx="671">
                  <c:v>30621</c:v>
                </c:pt>
                <c:pt idx="672">
                  <c:v>30651</c:v>
                </c:pt>
                <c:pt idx="673">
                  <c:v>30682</c:v>
                </c:pt>
                <c:pt idx="674">
                  <c:v>30713</c:v>
                </c:pt>
                <c:pt idx="675">
                  <c:v>30742</c:v>
                </c:pt>
                <c:pt idx="676">
                  <c:v>30773</c:v>
                </c:pt>
                <c:pt idx="677">
                  <c:v>30803</c:v>
                </c:pt>
                <c:pt idx="678">
                  <c:v>30834</c:v>
                </c:pt>
                <c:pt idx="679">
                  <c:v>30864</c:v>
                </c:pt>
                <c:pt idx="680">
                  <c:v>30895</c:v>
                </c:pt>
                <c:pt idx="681">
                  <c:v>30926</c:v>
                </c:pt>
                <c:pt idx="682">
                  <c:v>30956</c:v>
                </c:pt>
                <c:pt idx="683">
                  <c:v>30987</c:v>
                </c:pt>
                <c:pt idx="684">
                  <c:v>31017</c:v>
                </c:pt>
                <c:pt idx="685">
                  <c:v>31048</c:v>
                </c:pt>
                <c:pt idx="686">
                  <c:v>31079</c:v>
                </c:pt>
                <c:pt idx="687">
                  <c:v>31107</c:v>
                </c:pt>
                <c:pt idx="688">
                  <c:v>31138</c:v>
                </c:pt>
                <c:pt idx="689">
                  <c:v>31168</c:v>
                </c:pt>
                <c:pt idx="690">
                  <c:v>31199</c:v>
                </c:pt>
                <c:pt idx="691">
                  <c:v>31229</c:v>
                </c:pt>
                <c:pt idx="692">
                  <c:v>31260</c:v>
                </c:pt>
                <c:pt idx="693">
                  <c:v>31291</c:v>
                </c:pt>
                <c:pt idx="694">
                  <c:v>31321</c:v>
                </c:pt>
                <c:pt idx="695">
                  <c:v>31352</c:v>
                </c:pt>
                <c:pt idx="696">
                  <c:v>31382</c:v>
                </c:pt>
                <c:pt idx="697">
                  <c:v>31413</c:v>
                </c:pt>
                <c:pt idx="698">
                  <c:v>31444</c:v>
                </c:pt>
                <c:pt idx="699">
                  <c:v>31472</c:v>
                </c:pt>
                <c:pt idx="700">
                  <c:v>31503</c:v>
                </c:pt>
                <c:pt idx="701">
                  <c:v>31533</c:v>
                </c:pt>
                <c:pt idx="702">
                  <c:v>31564</c:v>
                </c:pt>
                <c:pt idx="703">
                  <c:v>31594</c:v>
                </c:pt>
                <c:pt idx="704">
                  <c:v>31625</c:v>
                </c:pt>
                <c:pt idx="705">
                  <c:v>31656</c:v>
                </c:pt>
                <c:pt idx="706">
                  <c:v>31686</c:v>
                </c:pt>
                <c:pt idx="707">
                  <c:v>31717</c:v>
                </c:pt>
                <c:pt idx="708">
                  <c:v>31747</c:v>
                </c:pt>
                <c:pt idx="709">
                  <c:v>31778</c:v>
                </c:pt>
                <c:pt idx="710">
                  <c:v>31809</c:v>
                </c:pt>
                <c:pt idx="711">
                  <c:v>31837</c:v>
                </c:pt>
                <c:pt idx="712">
                  <c:v>31868</c:v>
                </c:pt>
                <c:pt idx="713">
                  <c:v>31898</c:v>
                </c:pt>
                <c:pt idx="714">
                  <c:v>31929</c:v>
                </c:pt>
                <c:pt idx="715">
                  <c:v>31959</c:v>
                </c:pt>
                <c:pt idx="716">
                  <c:v>31990</c:v>
                </c:pt>
                <c:pt idx="717">
                  <c:v>32021</c:v>
                </c:pt>
                <c:pt idx="718">
                  <c:v>32051</c:v>
                </c:pt>
                <c:pt idx="719">
                  <c:v>32082</c:v>
                </c:pt>
                <c:pt idx="720">
                  <c:v>32112</c:v>
                </c:pt>
                <c:pt idx="721">
                  <c:v>32143</c:v>
                </c:pt>
                <c:pt idx="722">
                  <c:v>32174</c:v>
                </c:pt>
                <c:pt idx="723">
                  <c:v>32203</c:v>
                </c:pt>
                <c:pt idx="724">
                  <c:v>32234</c:v>
                </c:pt>
                <c:pt idx="725">
                  <c:v>32264</c:v>
                </c:pt>
                <c:pt idx="726">
                  <c:v>32295</c:v>
                </c:pt>
                <c:pt idx="727">
                  <c:v>32325</c:v>
                </c:pt>
                <c:pt idx="728">
                  <c:v>32356</c:v>
                </c:pt>
                <c:pt idx="729">
                  <c:v>32387</c:v>
                </c:pt>
                <c:pt idx="730">
                  <c:v>32417</c:v>
                </c:pt>
                <c:pt idx="731">
                  <c:v>32448</c:v>
                </c:pt>
                <c:pt idx="732">
                  <c:v>32478</c:v>
                </c:pt>
                <c:pt idx="733">
                  <c:v>32509</c:v>
                </c:pt>
                <c:pt idx="734">
                  <c:v>32540</c:v>
                </c:pt>
                <c:pt idx="735">
                  <c:v>32568</c:v>
                </c:pt>
                <c:pt idx="736">
                  <c:v>32599</c:v>
                </c:pt>
                <c:pt idx="737">
                  <c:v>32629</c:v>
                </c:pt>
                <c:pt idx="738">
                  <c:v>32660</c:v>
                </c:pt>
                <c:pt idx="739">
                  <c:v>32690</c:v>
                </c:pt>
                <c:pt idx="740">
                  <c:v>32721</c:v>
                </c:pt>
                <c:pt idx="741">
                  <c:v>32752</c:v>
                </c:pt>
                <c:pt idx="742">
                  <c:v>32782</c:v>
                </c:pt>
                <c:pt idx="743">
                  <c:v>32813</c:v>
                </c:pt>
                <c:pt idx="744">
                  <c:v>32843</c:v>
                </c:pt>
                <c:pt idx="745">
                  <c:v>32874</c:v>
                </c:pt>
                <c:pt idx="746">
                  <c:v>32905</c:v>
                </c:pt>
                <c:pt idx="747">
                  <c:v>32933</c:v>
                </c:pt>
                <c:pt idx="748">
                  <c:v>32964</c:v>
                </c:pt>
                <c:pt idx="749">
                  <c:v>32994</c:v>
                </c:pt>
                <c:pt idx="750">
                  <c:v>33025</c:v>
                </c:pt>
                <c:pt idx="751">
                  <c:v>33055</c:v>
                </c:pt>
                <c:pt idx="752">
                  <c:v>33086</c:v>
                </c:pt>
                <c:pt idx="753">
                  <c:v>33117</c:v>
                </c:pt>
                <c:pt idx="754">
                  <c:v>33147</c:v>
                </c:pt>
                <c:pt idx="755">
                  <c:v>33178</c:v>
                </c:pt>
                <c:pt idx="756">
                  <c:v>33208</c:v>
                </c:pt>
                <c:pt idx="757">
                  <c:v>33239</c:v>
                </c:pt>
                <c:pt idx="758">
                  <c:v>33270</c:v>
                </c:pt>
                <c:pt idx="759">
                  <c:v>33298</c:v>
                </c:pt>
                <c:pt idx="760">
                  <c:v>33329</c:v>
                </c:pt>
                <c:pt idx="761">
                  <c:v>33359</c:v>
                </c:pt>
                <c:pt idx="762">
                  <c:v>33390</c:v>
                </c:pt>
                <c:pt idx="763">
                  <c:v>33420</c:v>
                </c:pt>
                <c:pt idx="764">
                  <c:v>33451</c:v>
                </c:pt>
                <c:pt idx="765">
                  <c:v>33482</c:v>
                </c:pt>
                <c:pt idx="766">
                  <c:v>33512</c:v>
                </c:pt>
                <c:pt idx="767">
                  <c:v>33543</c:v>
                </c:pt>
                <c:pt idx="768">
                  <c:v>33573</c:v>
                </c:pt>
                <c:pt idx="769">
                  <c:v>33604</c:v>
                </c:pt>
                <c:pt idx="770">
                  <c:v>33635</c:v>
                </c:pt>
                <c:pt idx="771">
                  <c:v>33664</c:v>
                </c:pt>
                <c:pt idx="772">
                  <c:v>33695</c:v>
                </c:pt>
                <c:pt idx="773">
                  <c:v>33725</c:v>
                </c:pt>
                <c:pt idx="774">
                  <c:v>33756</c:v>
                </c:pt>
                <c:pt idx="775">
                  <c:v>33786</c:v>
                </c:pt>
                <c:pt idx="776">
                  <c:v>33817</c:v>
                </c:pt>
                <c:pt idx="777">
                  <c:v>33848</c:v>
                </c:pt>
                <c:pt idx="778">
                  <c:v>33878</c:v>
                </c:pt>
                <c:pt idx="779">
                  <c:v>33909</c:v>
                </c:pt>
                <c:pt idx="780">
                  <c:v>33939</c:v>
                </c:pt>
                <c:pt idx="781">
                  <c:v>33970</c:v>
                </c:pt>
                <c:pt idx="782">
                  <c:v>34001</c:v>
                </c:pt>
                <c:pt idx="783">
                  <c:v>34029</c:v>
                </c:pt>
                <c:pt idx="784">
                  <c:v>34060</c:v>
                </c:pt>
                <c:pt idx="785">
                  <c:v>34090</c:v>
                </c:pt>
                <c:pt idx="786">
                  <c:v>34121</c:v>
                </c:pt>
                <c:pt idx="787">
                  <c:v>34151</c:v>
                </c:pt>
                <c:pt idx="788">
                  <c:v>34182</c:v>
                </c:pt>
                <c:pt idx="789">
                  <c:v>34213</c:v>
                </c:pt>
                <c:pt idx="790">
                  <c:v>34243</c:v>
                </c:pt>
                <c:pt idx="791">
                  <c:v>34274</c:v>
                </c:pt>
                <c:pt idx="792">
                  <c:v>34304</c:v>
                </c:pt>
                <c:pt idx="793">
                  <c:v>34335</c:v>
                </c:pt>
                <c:pt idx="794">
                  <c:v>34366</c:v>
                </c:pt>
                <c:pt idx="795">
                  <c:v>34394</c:v>
                </c:pt>
                <c:pt idx="796">
                  <c:v>34425</c:v>
                </c:pt>
                <c:pt idx="797">
                  <c:v>34455</c:v>
                </c:pt>
                <c:pt idx="798">
                  <c:v>34486</c:v>
                </c:pt>
                <c:pt idx="799">
                  <c:v>34516</c:v>
                </c:pt>
                <c:pt idx="800">
                  <c:v>34547</c:v>
                </c:pt>
                <c:pt idx="801">
                  <c:v>34578</c:v>
                </c:pt>
                <c:pt idx="802">
                  <c:v>34608</c:v>
                </c:pt>
                <c:pt idx="803">
                  <c:v>34639</c:v>
                </c:pt>
                <c:pt idx="804">
                  <c:v>34669</c:v>
                </c:pt>
                <c:pt idx="805">
                  <c:v>34700</c:v>
                </c:pt>
                <c:pt idx="806">
                  <c:v>34731</c:v>
                </c:pt>
                <c:pt idx="807">
                  <c:v>34759</c:v>
                </c:pt>
                <c:pt idx="808">
                  <c:v>34790</c:v>
                </c:pt>
                <c:pt idx="809">
                  <c:v>34820</c:v>
                </c:pt>
                <c:pt idx="810">
                  <c:v>34851</c:v>
                </c:pt>
                <c:pt idx="811">
                  <c:v>34881</c:v>
                </c:pt>
                <c:pt idx="812">
                  <c:v>34912</c:v>
                </c:pt>
                <c:pt idx="813">
                  <c:v>34943</c:v>
                </c:pt>
                <c:pt idx="814">
                  <c:v>34973</c:v>
                </c:pt>
                <c:pt idx="815">
                  <c:v>35004</c:v>
                </c:pt>
                <c:pt idx="816">
                  <c:v>35034</c:v>
                </c:pt>
                <c:pt idx="817">
                  <c:v>35065</c:v>
                </c:pt>
                <c:pt idx="818">
                  <c:v>35096</c:v>
                </c:pt>
                <c:pt idx="819">
                  <c:v>35125</c:v>
                </c:pt>
                <c:pt idx="820">
                  <c:v>35156</c:v>
                </c:pt>
                <c:pt idx="821">
                  <c:v>35186</c:v>
                </c:pt>
                <c:pt idx="822">
                  <c:v>35217</c:v>
                </c:pt>
                <c:pt idx="823">
                  <c:v>35247</c:v>
                </c:pt>
                <c:pt idx="824">
                  <c:v>35278</c:v>
                </c:pt>
                <c:pt idx="825">
                  <c:v>35309</c:v>
                </c:pt>
                <c:pt idx="826">
                  <c:v>35339</c:v>
                </c:pt>
                <c:pt idx="827">
                  <c:v>35370</c:v>
                </c:pt>
                <c:pt idx="828">
                  <c:v>35400</c:v>
                </c:pt>
                <c:pt idx="829">
                  <c:v>35431</c:v>
                </c:pt>
                <c:pt idx="830">
                  <c:v>35462</c:v>
                </c:pt>
                <c:pt idx="831">
                  <c:v>35490</c:v>
                </c:pt>
                <c:pt idx="832">
                  <c:v>35521</c:v>
                </c:pt>
                <c:pt idx="833">
                  <c:v>35551</c:v>
                </c:pt>
                <c:pt idx="834">
                  <c:v>35582</c:v>
                </c:pt>
                <c:pt idx="835">
                  <c:v>35612</c:v>
                </c:pt>
                <c:pt idx="836">
                  <c:v>35643</c:v>
                </c:pt>
                <c:pt idx="837">
                  <c:v>35674</c:v>
                </c:pt>
                <c:pt idx="838">
                  <c:v>35704</c:v>
                </c:pt>
                <c:pt idx="839">
                  <c:v>35735</c:v>
                </c:pt>
                <c:pt idx="840">
                  <c:v>35765</c:v>
                </c:pt>
                <c:pt idx="841">
                  <c:v>35796</c:v>
                </c:pt>
                <c:pt idx="842">
                  <c:v>35827</c:v>
                </c:pt>
                <c:pt idx="843">
                  <c:v>35855</c:v>
                </c:pt>
                <c:pt idx="844">
                  <c:v>35886</c:v>
                </c:pt>
                <c:pt idx="845">
                  <c:v>35916</c:v>
                </c:pt>
                <c:pt idx="846">
                  <c:v>35947</c:v>
                </c:pt>
                <c:pt idx="847">
                  <c:v>35977</c:v>
                </c:pt>
                <c:pt idx="848">
                  <c:v>36008</c:v>
                </c:pt>
                <c:pt idx="849">
                  <c:v>36039</c:v>
                </c:pt>
                <c:pt idx="850">
                  <c:v>36069</c:v>
                </c:pt>
                <c:pt idx="851">
                  <c:v>36100</c:v>
                </c:pt>
                <c:pt idx="852">
                  <c:v>36130</c:v>
                </c:pt>
                <c:pt idx="853">
                  <c:v>36161</c:v>
                </c:pt>
                <c:pt idx="854">
                  <c:v>36192</c:v>
                </c:pt>
                <c:pt idx="855">
                  <c:v>36220</c:v>
                </c:pt>
                <c:pt idx="856">
                  <c:v>36251</c:v>
                </c:pt>
                <c:pt idx="857">
                  <c:v>36281</c:v>
                </c:pt>
                <c:pt idx="858">
                  <c:v>36312</c:v>
                </c:pt>
                <c:pt idx="859">
                  <c:v>36342</c:v>
                </c:pt>
                <c:pt idx="860">
                  <c:v>36373</c:v>
                </c:pt>
                <c:pt idx="861">
                  <c:v>36404</c:v>
                </c:pt>
                <c:pt idx="862">
                  <c:v>36434</c:v>
                </c:pt>
                <c:pt idx="863">
                  <c:v>36465</c:v>
                </c:pt>
                <c:pt idx="864">
                  <c:v>36495</c:v>
                </c:pt>
                <c:pt idx="865">
                  <c:v>36526</c:v>
                </c:pt>
                <c:pt idx="866">
                  <c:v>36557</c:v>
                </c:pt>
                <c:pt idx="867">
                  <c:v>36586</c:v>
                </c:pt>
                <c:pt idx="868">
                  <c:v>36617</c:v>
                </c:pt>
                <c:pt idx="869">
                  <c:v>36647</c:v>
                </c:pt>
                <c:pt idx="870">
                  <c:v>36678</c:v>
                </c:pt>
                <c:pt idx="871">
                  <c:v>36708</c:v>
                </c:pt>
                <c:pt idx="872">
                  <c:v>36739</c:v>
                </c:pt>
                <c:pt idx="873">
                  <c:v>36770</c:v>
                </c:pt>
                <c:pt idx="874">
                  <c:v>36800</c:v>
                </c:pt>
                <c:pt idx="875">
                  <c:v>36831</c:v>
                </c:pt>
                <c:pt idx="876">
                  <c:v>36861</c:v>
                </c:pt>
                <c:pt idx="877">
                  <c:v>36892</c:v>
                </c:pt>
                <c:pt idx="878">
                  <c:v>36923</c:v>
                </c:pt>
                <c:pt idx="879">
                  <c:v>36951</c:v>
                </c:pt>
                <c:pt idx="880">
                  <c:v>36982</c:v>
                </c:pt>
                <c:pt idx="881">
                  <c:v>37012</c:v>
                </c:pt>
                <c:pt idx="882">
                  <c:v>37043</c:v>
                </c:pt>
                <c:pt idx="883">
                  <c:v>37073</c:v>
                </c:pt>
                <c:pt idx="884">
                  <c:v>37104</c:v>
                </c:pt>
                <c:pt idx="885">
                  <c:v>37135</c:v>
                </c:pt>
                <c:pt idx="886">
                  <c:v>37165</c:v>
                </c:pt>
                <c:pt idx="887">
                  <c:v>37196</c:v>
                </c:pt>
                <c:pt idx="888">
                  <c:v>37226</c:v>
                </c:pt>
                <c:pt idx="889">
                  <c:v>37257</c:v>
                </c:pt>
                <c:pt idx="890">
                  <c:v>37288</c:v>
                </c:pt>
                <c:pt idx="891">
                  <c:v>37316</c:v>
                </c:pt>
                <c:pt idx="892">
                  <c:v>37347</c:v>
                </c:pt>
                <c:pt idx="893">
                  <c:v>37377</c:v>
                </c:pt>
                <c:pt idx="894">
                  <c:v>37408</c:v>
                </c:pt>
                <c:pt idx="895">
                  <c:v>37438</c:v>
                </c:pt>
                <c:pt idx="896">
                  <c:v>37469</c:v>
                </c:pt>
                <c:pt idx="897">
                  <c:v>37500</c:v>
                </c:pt>
                <c:pt idx="898">
                  <c:v>37530</c:v>
                </c:pt>
                <c:pt idx="899">
                  <c:v>37561</c:v>
                </c:pt>
                <c:pt idx="900">
                  <c:v>37591</c:v>
                </c:pt>
                <c:pt idx="901">
                  <c:v>37622</c:v>
                </c:pt>
                <c:pt idx="902">
                  <c:v>37653</c:v>
                </c:pt>
                <c:pt idx="903">
                  <c:v>37681</c:v>
                </c:pt>
                <c:pt idx="904">
                  <c:v>37712</c:v>
                </c:pt>
                <c:pt idx="905">
                  <c:v>37742</c:v>
                </c:pt>
                <c:pt idx="906">
                  <c:v>37773</c:v>
                </c:pt>
                <c:pt idx="907">
                  <c:v>37803</c:v>
                </c:pt>
                <c:pt idx="908">
                  <c:v>37834</c:v>
                </c:pt>
                <c:pt idx="909">
                  <c:v>37865</c:v>
                </c:pt>
                <c:pt idx="910">
                  <c:v>37895</c:v>
                </c:pt>
                <c:pt idx="911">
                  <c:v>37926</c:v>
                </c:pt>
                <c:pt idx="912">
                  <c:v>37956</c:v>
                </c:pt>
                <c:pt idx="913">
                  <c:v>37987</c:v>
                </c:pt>
                <c:pt idx="914">
                  <c:v>38018</c:v>
                </c:pt>
                <c:pt idx="915">
                  <c:v>38047</c:v>
                </c:pt>
                <c:pt idx="916">
                  <c:v>38078</c:v>
                </c:pt>
                <c:pt idx="917">
                  <c:v>38108</c:v>
                </c:pt>
                <c:pt idx="918">
                  <c:v>38139</c:v>
                </c:pt>
                <c:pt idx="919">
                  <c:v>38169</c:v>
                </c:pt>
                <c:pt idx="920">
                  <c:v>38200</c:v>
                </c:pt>
                <c:pt idx="921">
                  <c:v>38231</c:v>
                </c:pt>
                <c:pt idx="922">
                  <c:v>38261</c:v>
                </c:pt>
                <c:pt idx="923">
                  <c:v>38292</c:v>
                </c:pt>
                <c:pt idx="924">
                  <c:v>38322</c:v>
                </c:pt>
                <c:pt idx="925">
                  <c:v>38353</c:v>
                </c:pt>
                <c:pt idx="926">
                  <c:v>38384</c:v>
                </c:pt>
                <c:pt idx="927">
                  <c:v>38412</c:v>
                </c:pt>
                <c:pt idx="928">
                  <c:v>38443</c:v>
                </c:pt>
                <c:pt idx="929">
                  <c:v>38473</c:v>
                </c:pt>
                <c:pt idx="930">
                  <c:v>38504</c:v>
                </c:pt>
                <c:pt idx="931">
                  <c:v>38534</c:v>
                </c:pt>
                <c:pt idx="932">
                  <c:v>38565</c:v>
                </c:pt>
                <c:pt idx="933">
                  <c:v>38596</c:v>
                </c:pt>
                <c:pt idx="934">
                  <c:v>38626</c:v>
                </c:pt>
                <c:pt idx="935">
                  <c:v>38657</c:v>
                </c:pt>
                <c:pt idx="936">
                  <c:v>38687</c:v>
                </c:pt>
                <c:pt idx="937">
                  <c:v>38718</c:v>
                </c:pt>
                <c:pt idx="938">
                  <c:v>38749</c:v>
                </c:pt>
                <c:pt idx="939">
                  <c:v>38777</c:v>
                </c:pt>
                <c:pt idx="940">
                  <c:v>38808</c:v>
                </c:pt>
                <c:pt idx="941">
                  <c:v>38838</c:v>
                </c:pt>
                <c:pt idx="942">
                  <c:v>38869</c:v>
                </c:pt>
                <c:pt idx="943">
                  <c:v>38899</c:v>
                </c:pt>
                <c:pt idx="944">
                  <c:v>38930</c:v>
                </c:pt>
                <c:pt idx="945">
                  <c:v>38961</c:v>
                </c:pt>
                <c:pt idx="946">
                  <c:v>38991</c:v>
                </c:pt>
                <c:pt idx="947">
                  <c:v>39022</c:v>
                </c:pt>
                <c:pt idx="948">
                  <c:v>39052</c:v>
                </c:pt>
                <c:pt idx="949">
                  <c:v>39083</c:v>
                </c:pt>
                <c:pt idx="950">
                  <c:v>39114</c:v>
                </c:pt>
                <c:pt idx="951">
                  <c:v>39142</c:v>
                </c:pt>
                <c:pt idx="952">
                  <c:v>39173</c:v>
                </c:pt>
                <c:pt idx="953">
                  <c:v>39203</c:v>
                </c:pt>
                <c:pt idx="954">
                  <c:v>39234</c:v>
                </c:pt>
                <c:pt idx="955">
                  <c:v>39264</c:v>
                </c:pt>
                <c:pt idx="956">
                  <c:v>39295</c:v>
                </c:pt>
                <c:pt idx="957">
                  <c:v>39326</c:v>
                </c:pt>
                <c:pt idx="958">
                  <c:v>39356</c:v>
                </c:pt>
                <c:pt idx="959">
                  <c:v>39387</c:v>
                </c:pt>
                <c:pt idx="960">
                  <c:v>39417</c:v>
                </c:pt>
                <c:pt idx="961">
                  <c:v>39448</c:v>
                </c:pt>
                <c:pt idx="962">
                  <c:v>39479</c:v>
                </c:pt>
                <c:pt idx="963">
                  <c:v>39508</c:v>
                </c:pt>
                <c:pt idx="964">
                  <c:v>39539</c:v>
                </c:pt>
                <c:pt idx="965">
                  <c:v>39569</c:v>
                </c:pt>
                <c:pt idx="966">
                  <c:v>39600</c:v>
                </c:pt>
                <c:pt idx="967">
                  <c:v>39630</c:v>
                </c:pt>
                <c:pt idx="968">
                  <c:v>39661</c:v>
                </c:pt>
                <c:pt idx="969">
                  <c:v>39692</c:v>
                </c:pt>
                <c:pt idx="970">
                  <c:v>39722</c:v>
                </c:pt>
                <c:pt idx="971">
                  <c:v>39753</c:v>
                </c:pt>
                <c:pt idx="972">
                  <c:v>39783</c:v>
                </c:pt>
                <c:pt idx="973">
                  <c:v>39814</c:v>
                </c:pt>
                <c:pt idx="974">
                  <c:v>39845</c:v>
                </c:pt>
                <c:pt idx="975">
                  <c:v>39873</c:v>
                </c:pt>
                <c:pt idx="976">
                  <c:v>39904</c:v>
                </c:pt>
                <c:pt idx="977">
                  <c:v>39934</c:v>
                </c:pt>
                <c:pt idx="978">
                  <c:v>39965</c:v>
                </c:pt>
                <c:pt idx="979">
                  <c:v>39995</c:v>
                </c:pt>
                <c:pt idx="980">
                  <c:v>40026</c:v>
                </c:pt>
                <c:pt idx="981">
                  <c:v>40057</c:v>
                </c:pt>
                <c:pt idx="982">
                  <c:v>40087</c:v>
                </c:pt>
                <c:pt idx="983">
                  <c:v>40118</c:v>
                </c:pt>
                <c:pt idx="984">
                  <c:v>40148</c:v>
                </c:pt>
                <c:pt idx="985">
                  <c:v>40179</c:v>
                </c:pt>
                <c:pt idx="986">
                  <c:v>40210</c:v>
                </c:pt>
                <c:pt idx="987">
                  <c:v>40238</c:v>
                </c:pt>
                <c:pt idx="988">
                  <c:v>40269</c:v>
                </c:pt>
                <c:pt idx="989">
                  <c:v>40299</c:v>
                </c:pt>
                <c:pt idx="990">
                  <c:v>40330</c:v>
                </c:pt>
                <c:pt idx="991">
                  <c:v>40360</c:v>
                </c:pt>
                <c:pt idx="992">
                  <c:v>40391</c:v>
                </c:pt>
                <c:pt idx="993">
                  <c:v>40422</c:v>
                </c:pt>
                <c:pt idx="994">
                  <c:v>40452</c:v>
                </c:pt>
                <c:pt idx="995">
                  <c:v>40483</c:v>
                </c:pt>
                <c:pt idx="996">
                  <c:v>40513</c:v>
                </c:pt>
                <c:pt idx="997">
                  <c:v>40544</c:v>
                </c:pt>
                <c:pt idx="998">
                  <c:v>40575</c:v>
                </c:pt>
                <c:pt idx="999">
                  <c:v>40603</c:v>
                </c:pt>
                <c:pt idx="1000">
                  <c:v>40634</c:v>
                </c:pt>
                <c:pt idx="1001">
                  <c:v>40664</c:v>
                </c:pt>
                <c:pt idx="1002">
                  <c:v>40695</c:v>
                </c:pt>
                <c:pt idx="1003">
                  <c:v>40725</c:v>
                </c:pt>
                <c:pt idx="1004">
                  <c:v>40756</c:v>
                </c:pt>
                <c:pt idx="1005">
                  <c:v>40787</c:v>
                </c:pt>
                <c:pt idx="1006">
                  <c:v>40817</c:v>
                </c:pt>
                <c:pt idx="1007">
                  <c:v>40848</c:v>
                </c:pt>
                <c:pt idx="1008">
                  <c:v>40878</c:v>
                </c:pt>
                <c:pt idx="1009">
                  <c:v>40909</c:v>
                </c:pt>
                <c:pt idx="1010">
                  <c:v>40940</c:v>
                </c:pt>
                <c:pt idx="1011">
                  <c:v>40969</c:v>
                </c:pt>
                <c:pt idx="1012">
                  <c:v>41000</c:v>
                </c:pt>
                <c:pt idx="1013">
                  <c:v>41030</c:v>
                </c:pt>
                <c:pt idx="1014">
                  <c:v>41061</c:v>
                </c:pt>
                <c:pt idx="1015">
                  <c:v>41091</c:v>
                </c:pt>
                <c:pt idx="1016">
                  <c:v>41122</c:v>
                </c:pt>
                <c:pt idx="1017">
                  <c:v>41153</c:v>
                </c:pt>
                <c:pt idx="1018">
                  <c:v>41183</c:v>
                </c:pt>
                <c:pt idx="1019">
                  <c:v>41214</c:v>
                </c:pt>
                <c:pt idx="1020">
                  <c:v>41244</c:v>
                </c:pt>
                <c:pt idx="1021">
                  <c:v>41275</c:v>
                </c:pt>
                <c:pt idx="1022">
                  <c:v>41306</c:v>
                </c:pt>
                <c:pt idx="1023">
                  <c:v>41334</c:v>
                </c:pt>
                <c:pt idx="1024">
                  <c:v>41365</c:v>
                </c:pt>
                <c:pt idx="1025">
                  <c:v>41395</c:v>
                </c:pt>
                <c:pt idx="1026">
                  <c:v>41426</c:v>
                </c:pt>
                <c:pt idx="1027">
                  <c:v>41456</c:v>
                </c:pt>
                <c:pt idx="1028">
                  <c:v>41487</c:v>
                </c:pt>
                <c:pt idx="1029">
                  <c:v>41518</c:v>
                </c:pt>
                <c:pt idx="1030">
                  <c:v>41548</c:v>
                </c:pt>
                <c:pt idx="1031">
                  <c:v>41579</c:v>
                </c:pt>
                <c:pt idx="1032">
                  <c:v>41609</c:v>
                </c:pt>
                <c:pt idx="1033">
                  <c:v>41640</c:v>
                </c:pt>
                <c:pt idx="1034">
                  <c:v>41671</c:v>
                </c:pt>
                <c:pt idx="1035">
                  <c:v>41699</c:v>
                </c:pt>
                <c:pt idx="1036">
                  <c:v>41730</c:v>
                </c:pt>
                <c:pt idx="1037">
                  <c:v>41760</c:v>
                </c:pt>
                <c:pt idx="1038">
                  <c:v>41791</c:v>
                </c:pt>
                <c:pt idx="1039">
                  <c:v>41821</c:v>
                </c:pt>
                <c:pt idx="1040">
                  <c:v>41852</c:v>
                </c:pt>
                <c:pt idx="1041">
                  <c:v>41883</c:v>
                </c:pt>
                <c:pt idx="1042">
                  <c:v>41913</c:v>
                </c:pt>
                <c:pt idx="1043">
                  <c:v>41944</c:v>
                </c:pt>
                <c:pt idx="1044">
                  <c:v>41974</c:v>
                </c:pt>
                <c:pt idx="1045">
                  <c:v>42005</c:v>
                </c:pt>
                <c:pt idx="1046">
                  <c:v>42036</c:v>
                </c:pt>
                <c:pt idx="1047">
                  <c:v>42064</c:v>
                </c:pt>
                <c:pt idx="1048">
                  <c:v>42095</c:v>
                </c:pt>
                <c:pt idx="1049">
                  <c:v>42125</c:v>
                </c:pt>
                <c:pt idx="1050">
                  <c:v>42156</c:v>
                </c:pt>
                <c:pt idx="1051">
                  <c:v>42186</c:v>
                </c:pt>
                <c:pt idx="1052">
                  <c:v>42217</c:v>
                </c:pt>
                <c:pt idx="1053">
                  <c:v>42248</c:v>
                </c:pt>
                <c:pt idx="1054">
                  <c:v>42278</c:v>
                </c:pt>
                <c:pt idx="1055">
                  <c:v>42309</c:v>
                </c:pt>
                <c:pt idx="1056">
                  <c:v>42339</c:v>
                </c:pt>
                <c:pt idx="1057">
                  <c:v>42370</c:v>
                </c:pt>
                <c:pt idx="1058">
                  <c:v>42401</c:v>
                </c:pt>
                <c:pt idx="1059">
                  <c:v>42430</c:v>
                </c:pt>
                <c:pt idx="1060">
                  <c:v>42461</c:v>
                </c:pt>
                <c:pt idx="1061">
                  <c:v>42491</c:v>
                </c:pt>
                <c:pt idx="1062">
                  <c:v>42522</c:v>
                </c:pt>
                <c:pt idx="1063">
                  <c:v>42552</c:v>
                </c:pt>
                <c:pt idx="1064">
                  <c:v>42583</c:v>
                </c:pt>
                <c:pt idx="1065">
                  <c:v>42614</c:v>
                </c:pt>
                <c:pt idx="1066">
                  <c:v>42644</c:v>
                </c:pt>
                <c:pt idx="1067">
                  <c:v>42675</c:v>
                </c:pt>
                <c:pt idx="1068">
                  <c:v>42705</c:v>
                </c:pt>
                <c:pt idx="1069">
                  <c:v>42736</c:v>
                </c:pt>
                <c:pt idx="1070">
                  <c:v>42767</c:v>
                </c:pt>
                <c:pt idx="1071">
                  <c:v>42795</c:v>
                </c:pt>
                <c:pt idx="1072">
                  <c:v>42826</c:v>
                </c:pt>
                <c:pt idx="1073">
                  <c:v>42856</c:v>
                </c:pt>
                <c:pt idx="1074">
                  <c:v>42887</c:v>
                </c:pt>
                <c:pt idx="1075">
                  <c:v>42917</c:v>
                </c:pt>
                <c:pt idx="1076">
                  <c:v>42948</c:v>
                </c:pt>
                <c:pt idx="1077">
                  <c:v>42979</c:v>
                </c:pt>
                <c:pt idx="1078">
                  <c:v>43009</c:v>
                </c:pt>
                <c:pt idx="1079">
                  <c:v>43040</c:v>
                </c:pt>
                <c:pt idx="1080">
                  <c:v>43070</c:v>
                </c:pt>
                <c:pt idx="1081">
                  <c:v>43101</c:v>
                </c:pt>
                <c:pt idx="1082">
                  <c:v>43132</c:v>
                </c:pt>
                <c:pt idx="1083">
                  <c:v>43160</c:v>
                </c:pt>
                <c:pt idx="1084">
                  <c:v>43191</c:v>
                </c:pt>
                <c:pt idx="1085">
                  <c:v>43221</c:v>
                </c:pt>
                <c:pt idx="1086">
                  <c:v>43252</c:v>
                </c:pt>
                <c:pt idx="1087">
                  <c:v>43282</c:v>
                </c:pt>
                <c:pt idx="1088">
                  <c:v>43313</c:v>
                </c:pt>
                <c:pt idx="1089">
                  <c:v>43344</c:v>
                </c:pt>
                <c:pt idx="1090">
                  <c:v>43374</c:v>
                </c:pt>
                <c:pt idx="1091">
                  <c:v>43405</c:v>
                </c:pt>
                <c:pt idx="1092">
                  <c:v>43435</c:v>
                </c:pt>
                <c:pt idx="1093">
                  <c:v>43466</c:v>
                </c:pt>
                <c:pt idx="1094">
                  <c:v>43497</c:v>
                </c:pt>
                <c:pt idx="1095">
                  <c:v>43525</c:v>
                </c:pt>
                <c:pt idx="1096">
                  <c:v>43556</c:v>
                </c:pt>
                <c:pt idx="1097">
                  <c:v>43586</c:v>
                </c:pt>
                <c:pt idx="1098">
                  <c:v>43617</c:v>
                </c:pt>
                <c:pt idx="1099">
                  <c:v>43647</c:v>
                </c:pt>
                <c:pt idx="1100">
                  <c:v>43678</c:v>
                </c:pt>
                <c:pt idx="1101">
                  <c:v>43709</c:v>
                </c:pt>
                <c:pt idx="1102">
                  <c:v>43739</c:v>
                </c:pt>
                <c:pt idx="1103">
                  <c:v>43770</c:v>
                </c:pt>
                <c:pt idx="1104">
                  <c:v>43800</c:v>
                </c:pt>
                <c:pt idx="1105">
                  <c:v>43831</c:v>
                </c:pt>
                <c:pt idx="1106">
                  <c:v>43862</c:v>
                </c:pt>
                <c:pt idx="1107">
                  <c:v>43891</c:v>
                </c:pt>
                <c:pt idx="1108">
                  <c:v>43922</c:v>
                </c:pt>
                <c:pt idx="1109">
                  <c:v>43952</c:v>
                </c:pt>
                <c:pt idx="1110">
                  <c:v>43983</c:v>
                </c:pt>
                <c:pt idx="1111">
                  <c:v>44013</c:v>
                </c:pt>
                <c:pt idx="1112">
                  <c:v>44044</c:v>
                </c:pt>
                <c:pt idx="1113">
                  <c:v>44075</c:v>
                </c:pt>
                <c:pt idx="1114">
                  <c:v>44105</c:v>
                </c:pt>
                <c:pt idx="1115">
                  <c:v>44136</c:v>
                </c:pt>
                <c:pt idx="1116">
                  <c:v>44166</c:v>
                </c:pt>
                <c:pt idx="1117">
                  <c:v>44197</c:v>
                </c:pt>
                <c:pt idx="1118">
                  <c:v>44228</c:v>
                </c:pt>
                <c:pt idx="1119">
                  <c:v>44256</c:v>
                </c:pt>
                <c:pt idx="1120">
                  <c:v>44287</c:v>
                </c:pt>
                <c:pt idx="1121">
                  <c:v>44317</c:v>
                </c:pt>
                <c:pt idx="1122">
                  <c:v>44348</c:v>
                </c:pt>
                <c:pt idx="1123">
                  <c:v>44378</c:v>
                </c:pt>
                <c:pt idx="1124">
                  <c:v>44409</c:v>
                </c:pt>
                <c:pt idx="1125">
                  <c:v>44440</c:v>
                </c:pt>
                <c:pt idx="1126">
                  <c:v>44470</c:v>
                </c:pt>
                <c:pt idx="1127">
                  <c:v>44501</c:v>
                </c:pt>
                <c:pt idx="1128">
                  <c:v>44531</c:v>
                </c:pt>
                <c:pt idx="1129">
                  <c:v>44562</c:v>
                </c:pt>
                <c:pt idx="1130">
                  <c:v>44593</c:v>
                </c:pt>
                <c:pt idx="1131">
                  <c:v>44621</c:v>
                </c:pt>
                <c:pt idx="1132">
                  <c:v>44652</c:v>
                </c:pt>
                <c:pt idx="1133">
                  <c:v>44682</c:v>
                </c:pt>
                <c:pt idx="1134">
                  <c:v>44713</c:v>
                </c:pt>
                <c:pt idx="1135">
                  <c:v>44743</c:v>
                </c:pt>
                <c:pt idx="1136">
                  <c:v>44774</c:v>
                </c:pt>
                <c:pt idx="1137">
                  <c:v>44805</c:v>
                </c:pt>
                <c:pt idx="1138">
                  <c:v>44835</c:v>
                </c:pt>
                <c:pt idx="1139">
                  <c:v>44866</c:v>
                </c:pt>
                <c:pt idx="1140">
                  <c:v>44896</c:v>
                </c:pt>
                <c:pt idx="1141">
                  <c:v>44927</c:v>
                </c:pt>
                <c:pt idx="1142">
                  <c:v>44958</c:v>
                </c:pt>
                <c:pt idx="1143">
                  <c:v>44986</c:v>
                </c:pt>
                <c:pt idx="1144">
                  <c:v>45017</c:v>
                </c:pt>
                <c:pt idx="1145">
                  <c:v>45047</c:v>
                </c:pt>
                <c:pt idx="1146">
                  <c:v>45078</c:v>
                </c:pt>
                <c:pt idx="1147">
                  <c:v>45108</c:v>
                </c:pt>
                <c:pt idx="1148">
                  <c:v>45139</c:v>
                </c:pt>
                <c:pt idx="1149">
                  <c:v>45170</c:v>
                </c:pt>
                <c:pt idx="1150">
                  <c:v>45200</c:v>
                </c:pt>
                <c:pt idx="1151">
                  <c:v>45231</c:v>
                </c:pt>
                <c:pt idx="1152">
                  <c:v>45261</c:v>
                </c:pt>
                <c:pt idx="1153">
                  <c:v>45292</c:v>
                </c:pt>
                <c:pt idx="1154">
                  <c:v>45323</c:v>
                </c:pt>
                <c:pt idx="1155">
                  <c:v>45352</c:v>
                </c:pt>
                <c:pt idx="1156">
                  <c:v>45383</c:v>
                </c:pt>
                <c:pt idx="1157">
                  <c:v>45413</c:v>
                </c:pt>
                <c:pt idx="1158">
                  <c:v>45444</c:v>
                </c:pt>
              </c:numCache>
            </c:numRef>
          </c:xVal>
          <c:yVal>
            <c:numRef>
              <c:f>spy_long_term!$N$2:$N$1160</c:f>
              <c:numCache>
                <c:formatCode>General</c:formatCode>
                <c:ptCount val="1159"/>
                <c:pt idx="0">
                  <c:v>2.5052449698485026</c:v>
                </c:pt>
                <c:pt idx="1">
                  <c:v>2.5030276152470865</c:v>
                </c:pt>
                <c:pt idx="2">
                  <c:v>2.5003462699170855</c:v>
                </c:pt>
                <c:pt idx="3">
                  <c:v>2.5484139885542367</c:v>
                </c:pt>
                <c:pt idx="4">
                  <c:v>2.5588764972551363</c:v>
                </c:pt>
                <c:pt idx="5">
                  <c:v>2.5618166643189575</c:v>
                </c:pt>
                <c:pt idx="6">
                  <c:v>2.545245246748232</c:v>
                </c:pt>
                <c:pt idx="7">
                  <c:v>2.5517792537767989</c:v>
                </c:pt>
                <c:pt idx="8">
                  <c:v>2.5828244163787941</c:v>
                </c:pt>
                <c:pt idx="9">
                  <c:v>2.5833574949025073</c:v>
                </c:pt>
                <c:pt idx="10">
                  <c:v>2.5968499023628744</c:v>
                </c:pt>
                <c:pt idx="11">
                  <c:v>2.6460310338420232</c:v>
                </c:pt>
                <c:pt idx="12">
                  <c:v>2.6498020095086039</c:v>
                </c:pt>
                <c:pt idx="13">
                  <c:v>2.6739143942939889</c:v>
                </c:pt>
                <c:pt idx="14">
                  <c:v>2.6713765151752096</c:v>
                </c:pt>
                <c:pt idx="15">
                  <c:v>2.6729102447555357</c:v>
                </c:pt>
                <c:pt idx="16">
                  <c:v>2.6823797667237219</c:v>
                </c:pt>
                <c:pt idx="17">
                  <c:v>2.6608275466983815</c:v>
                </c:pt>
                <c:pt idx="18">
                  <c:v>2.7012138432139299</c:v>
                </c:pt>
                <c:pt idx="19">
                  <c:v>2.7188503131141237</c:v>
                </c:pt>
                <c:pt idx="20">
                  <c:v>2.7594487539581887</c:v>
                </c:pt>
                <c:pt idx="21">
                  <c:v>2.7376855178263351</c:v>
                </c:pt>
                <c:pt idx="22">
                  <c:v>2.6411666243046135</c:v>
                </c:pt>
                <c:pt idx="23">
                  <c:v>2.5788110603225811</c:v>
                </c:pt>
                <c:pt idx="24">
                  <c:v>2.5922100779448574</c:v>
                </c:pt>
                <c:pt idx="25">
                  <c:v>2.6210515860335737</c:v>
                </c:pt>
                <c:pt idx="26">
                  <c:v>2.6328418116607235</c:v>
                </c:pt>
                <c:pt idx="27">
                  <c:v>2.6513264816598094</c:v>
                </c:pt>
                <c:pt idx="28">
                  <c:v>2.6620586214776538</c:v>
                </c:pt>
                <c:pt idx="29">
                  <c:v>2.657400090872144</c:v>
                </c:pt>
                <c:pt idx="30">
                  <c:v>2.5819155412059409</c:v>
                </c:pt>
                <c:pt idx="31">
                  <c:v>2.6027217859226459</c:v>
                </c:pt>
                <c:pt idx="32">
                  <c:v>2.6086222950840008</c:v>
                </c:pt>
                <c:pt idx="33">
                  <c:v>2.5454679364942878</c:v>
                </c:pt>
                <c:pt idx="34">
                  <c:v>2.5077344680722629</c:v>
                </c:pt>
                <c:pt idx="35">
                  <c:v>2.5007851729174559</c:v>
                </c:pt>
                <c:pt idx="36">
                  <c:v>2.4753079139561942</c:v>
                </c:pt>
                <c:pt idx="37">
                  <c:v>2.5014563846965157</c:v>
                </c:pt>
                <c:pt idx="38">
                  <c:v>2.5539800648482558</c:v>
                </c:pt>
                <c:pt idx="39">
                  <c:v>2.525627796211888</c:v>
                </c:pt>
                <c:pt idx="40">
                  <c:v>2.4846698998853332</c:v>
                </c:pt>
                <c:pt idx="41">
                  <c:v>2.4262183798325783</c:v>
                </c:pt>
                <c:pt idx="42">
                  <c:v>2.4884661054376895</c:v>
                </c:pt>
                <c:pt idx="43">
                  <c:v>2.4549972173094599</c:v>
                </c:pt>
                <c:pt idx="44">
                  <c:v>2.4590907896005865</c:v>
                </c:pt>
                <c:pt idx="45">
                  <c:v>2.3074318517197465</c:v>
                </c:pt>
                <c:pt idx="46">
                  <c:v>2.3455305580346222</c:v>
                </c:pt>
                <c:pt idx="47">
                  <c:v>2.3067251767824914</c:v>
                </c:pt>
                <c:pt idx="48">
                  <c:v>2.2415215776760506</c:v>
                </c:pt>
                <c:pt idx="49">
                  <c:v>2.2380461031287955</c:v>
                </c:pt>
                <c:pt idx="50">
                  <c:v>2.2656195831538843</c:v>
                </c:pt>
                <c:pt idx="51">
                  <c:v>2.2140752085028086</c:v>
                </c:pt>
                <c:pt idx="52">
                  <c:v>2.118958777766434</c:v>
                </c:pt>
                <c:pt idx="53">
                  <c:v>2.0098756337121602</c:v>
                </c:pt>
                <c:pt idx="54">
                  <c:v>2.0091533319077084</c:v>
                </c:pt>
                <c:pt idx="55">
                  <c:v>2.1481088577296967</c:v>
                </c:pt>
                <c:pt idx="56">
                  <c:v>2.2897449851551164</c:v>
                </c:pt>
                <c:pt idx="57">
                  <c:v>2.2765996535576432</c:v>
                </c:pt>
                <c:pt idx="58">
                  <c:v>2.2150556473603098</c:v>
                </c:pt>
                <c:pt idx="59">
                  <c:v>2.1919816808003296</c:v>
                </c:pt>
                <c:pt idx="60">
                  <c:v>2.2172469916853932</c:v>
                </c:pt>
                <c:pt idx="61">
                  <c:v>2.2270635923428257</c:v>
                </c:pt>
                <c:pt idx="62">
                  <c:v>2.1453207389183242</c:v>
                </c:pt>
                <c:pt idx="63">
                  <c:v>2.1631017150439753</c:v>
                </c:pt>
                <c:pt idx="64">
                  <c:v>2.3160542589886064</c:v>
                </c:pt>
                <c:pt idx="65">
                  <c:v>2.3800121444441236</c:v>
                </c:pt>
                <c:pt idx="66">
                  <c:v>2.4303331033800322</c:v>
                </c:pt>
                <c:pt idx="67">
                  <c:v>2.3768505858476092</c:v>
                </c:pt>
                <c:pt idx="68">
                  <c:v>2.4206652318731168</c:v>
                </c:pt>
                <c:pt idx="69">
                  <c:v>2.368286884902131</c:v>
                </c:pt>
                <c:pt idx="70">
                  <c:v>2.3280532502526849</c:v>
                </c:pt>
                <c:pt idx="71">
                  <c:v>2.3704945849656873</c:v>
                </c:pt>
                <c:pt idx="72">
                  <c:v>2.3800664527514708</c:v>
                </c:pt>
                <c:pt idx="73">
                  <c:v>2.4237863570229075</c:v>
                </c:pt>
                <c:pt idx="74">
                  <c:v>2.404269108905424</c:v>
                </c:pt>
                <c:pt idx="75">
                  <c:v>2.4038580235832425</c:v>
                </c:pt>
                <c:pt idx="76">
                  <c:v>2.3919754606097618</c:v>
                </c:pt>
                <c:pt idx="77">
                  <c:v>2.3551832360096752</c:v>
                </c:pt>
                <c:pt idx="78">
                  <c:v>2.3608583773049641</c:v>
                </c:pt>
                <c:pt idx="79">
                  <c:v>2.3077099234048069</c:v>
                </c:pt>
                <c:pt idx="80">
                  <c:v>2.3306166672944384</c:v>
                </c:pt>
                <c:pt idx="81">
                  <c:v>2.3218054838575393</c:v>
                </c:pt>
                <c:pt idx="82">
                  <c:v>2.3109480803298825</c:v>
                </c:pt>
                <c:pt idx="83">
                  <c:v>2.3455305580346222</c:v>
                </c:pt>
                <c:pt idx="84">
                  <c:v>2.3469199258456213</c:v>
                </c:pt>
                <c:pt idx="85">
                  <c:v>2.3218054838575393</c:v>
                </c:pt>
                <c:pt idx="86">
                  <c:v>2.3010951349509421</c:v>
                </c:pt>
                <c:pt idx="87">
                  <c:v>2.2874658053432286</c:v>
                </c:pt>
                <c:pt idx="88">
                  <c:v>2.3239736053508824</c:v>
                </c:pt>
                <c:pt idx="89">
                  <c:v>2.3377985772622498</c:v>
                </c:pt>
                <c:pt idx="90">
                  <c:v>2.3694570651263702</c:v>
                </c:pt>
                <c:pt idx="91">
                  <c:v>2.4041321236953137</c:v>
                </c:pt>
                <c:pt idx="92">
                  <c:v>2.4134338883818556</c:v>
                </c:pt>
                <c:pt idx="93">
                  <c:v>2.4236717652895177</c:v>
                </c:pt>
                <c:pt idx="94">
                  <c:v>2.4551038356266988</c:v>
                </c:pt>
                <c:pt idx="95">
                  <c:v>2.4687017118940022</c:v>
                </c:pt>
                <c:pt idx="96">
                  <c:v>2.4844991418954909</c:v>
                </c:pt>
                <c:pt idx="97">
                  <c:v>2.5120704013960347</c:v>
                </c:pt>
                <c:pt idx="98">
                  <c:v>2.5192897124825455</c:v>
                </c:pt>
                <c:pt idx="99">
                  <c:v>2.5333525545570321</c:v>
                </c:pt>
                <c:pt idx="100">
                  <c:v>2.4985173114616339</c:v>
                </c:pt>
                <c:pt idx="101">
                  <c:v>2.5179476719952496</c:v>
                </c:pt>
                <c:pt idx="102">
                  <c:v>2.5278618063227021</c:v>
                </c:pt>
                <c:pt idx="103">
                  <c:v>2.5533124889002417</c:v>
                </c:pt>
                <c:pt idx="104">
                  <c:v>2.5540164485857133</c:v>
                </c:pt>
                <c:pt idx="105">
                  <c:v>2.5545618391909861</c:v>
                </c:pt>
                <c:pt idx="106">
                  <c:v>2.585956782654268</c:v>
                </c:pt>
                <c:pt idx="107">
                  <c:v>2.5877109650189114</c:v>
                </c:pt>
                <c:pt idx="108">
                  <c:v>2.5851899160626624</c:v>
                </c:pt>
                <c:pt idx="109">
                  <c:v>2.5982322383129266</c:v>
                </c:pt>
                <c:pt idx="110">
                  <c:v>2.6045176454962693</c:v>
                </c:pt>
                <c:pt idx="111">
                  <c:v>2.5973550747803147</c:v>
                </c:pt>
                <c:pt idx="112">
                  <c:v>2.5565919339548766</c:v>
                </c:pt>
                <c:pt idx="113">
                  <c:v>2.5490645987227194</c:v>
                </c:pt>
                <c:pt idx="114">
                  <c:v>2.5254594574866789</c:v>
                </c:pt>
                <c:pt idx="115">
                  <c:v>2.5648790175014531</c:v>
                </c:pt>
                <c:pt idx="116">
                  <c:v>2.540141698835551</c:v>
                </c:pt>
                <c:pt idx="117">
                  <c:v>2.4705721819053825</c:v>
                </c:pt>
                <c:pt idx="118">
                  <c:v>2.4239663686802855</c:v>
                </c:pt>
                <c:pt idx="119">
                  <c:v>2.3806453191909247</c:v>
                </c:pt>
                <c:pt idx="120">
                  <c:v>2.3611988076091288</c:v>
                </c:pt>
                <c:pt idx="121">
                  <c:v>2.3730040047672736</c:v>
                </c:pt>
                <c:pt idx="122">
                  <c:v>2.4016934184407526</c:v>
                </c:pt>
                <c:pt idx="123">
                  <c:v>2.2764847821093834</c:v>
                </c:pt>
                <c:pt idx="124">
                  <c:v>2.3307991908366485</c:v>
                </c:pt>
                <c:pt idx="125">
                  <c:v>2.3141622717099843</c:v>
                </c:pt>
                <c:pt idx="126">
                  <c:v>2.4100345032053658</c:v>
                </c:pt>
                <c:pt idx="127">
                  <c:v>2.4404997712534113</c:v>
                </c:pt>
                <c:pt idx="128">
                  <c:v>2.4284263864405884</c:v>
                </c:pt>
                <c:pt idx="129">
                  <c:v>2.4348562097403752</c:v>
                </c:pt>
                <c:pt idx="130">
                  <c:v>2.4697631245980602</c:v>
                </c:pt>
                <c:pt idx="131">
                  <c:v>2.4549972173094599</c:v>
                </c:pt>
                <c:pt idx="132">
                  <c:v>2.4710715736130306</c:v>
                </c:pt>
                <c:pt idx="133">
                  <c:v>2.4400743090176316</c:v>
                </c:pt>
                <c:pt idx="134">
                  <c:v>2.4570791480603282</c:v>
                </c:pt>
                <c:pt idx="135">
                  <c:v>2.3938909390027985</c:v>
                </c:pt>
                <c:pt idx="136">
                  <c:v>2.394644268735318</c:v>
                </c:pt>
                <c:pt idx="137">
                  <c:v>2.4208794988754989</c:v>
                </c:pt>
                <c:pt idx="138">
                  <c:v>2.3922571613416745</c:v>
                </c:pt>
                <c:pt idx="139">
                  <c:v>2.4370525950609925</c:v>
                </c:pt>
                <c:pt idx="140">
                  <c:v>2.4048679116895912</c:v>
                </c:pt>
                <c:pt idx="141">
                  <c:v>2.4616935703412945</c:v>
                </c:pt>
                <c:pt idx="142">
                  <c:v>2.4583960874262512</c:v>
                </c:pt>
                <c:pt idx="143">
                  <c:v>2.4365283821220993</c:v>
                </c:pt>
                <c:pt idx="144">
                  <c:v>2.4467390453339339</c:v>
                </c:pt>
                <c:pt idx="145">
                  <c:v>2.4342654305603046</c:v>
                </c:pt>
                <c:pt idx="146">
                  <c:v>2.4340256963562465</c:v>
                </c:pt>
                <c:pt idx="147">
                  <c:v>2.4383049645320982</c:v>
                </c:pt>
                <c:pt idx="148">
                  <c:v>2.4361785549721842</c:v>
                </c:pt>
                <c:pt idx="149">
                  <c:v>2.3172482684453199</c:v>
                </c:pt>
                <c:pt idx="150">
                  <c:v>2.3462160131550056</c:v>
                </c:pt>
                <c:pt idx="151">
                  <c:v>2.3625767124605392</c:v>
                </c:pt>
                <c:pt idx="152">
                  <c:v>2.3738311450738303</c:v>
                </c:pt>
                <c:pt idx="153">
                  <c:v>2.377925189530032</c:v>
                </c:pt>
                <c:pt idx="154">
                  <c:v>2.3947142795333423</c:v>
                </c:pt>
                <c:pt idx="155">
                  <c:v>2.3758829915452284</c:v>
                </c:pt>
                <c:pt idx="156">
                  <c:v>2.3715665524837344</c:v>
                </c:pt>
                <c:pt idx="157">
                  <c:v>2.3501122800983638</c:v>
                </c:pt>
                <c:pt idx="158">
                  <c:v>2.3435858206914029</c:v>
                </c:pt>
                <c:pt idx="159">
                  <c:v>2.3422844742257487</c:v>
                </c:pt>
                <c:pt idx="160">
                  <c:v>2.3099068355686807</c:v>
                </c:pt>
                <c:pt idx="161">
                  <c:v>2.3087564423706328</c:v>
                </c:pt>
                <c:pt idx="162">
                  <c:v>2.3224260524059526</c:v>
                </c:pt>
                <c:pt idx="163">
                  <c:v>2.3456089505405942</c:v>
                </c:pt>
                <c:pt idx="164">
                  <c:v>2.3359390690317294</c:v>
                </c:pt>
                <c:pt idx="165">
                  <c:v>2.3259259557714662</c:v>
                </c:pt>
                <c:pt idx="166">
                  <c:v>2.2893213375714687</c:v>
                </c:pt>
                <c:pt idx="167">
                  <c:v>2.2678285420473423</c:v>
                </c:pt>
                <c:pt idx="168">
                  <c:v>2.2449941661396688</c:v>
                </c:pt>
                <c:pt idx="169">
                  <c:v>2.2453645876347634</c:v>
                </c:pt>
                <c:pt idx="170">
                  <c:v>2.2316479611535995</c:v>
                </c:pt>
                <c:pt idx="171">
                  <c:v>2.195816658272872</c:v>
                </c:pt>
                <c:pt idx="172">
                  <c:v>2.1737106028159108</c:v>
                </c:pt>
                <c:pt idx="173">
                  <c:v>2.1952629583420618</c:v>
                </c:pt>
                <c:pt idx="174">
                  <c:v>2.2031961249350323</c:v>
                </c:pt>
                <c:pt idx="175">
                  <c:v>2.213942546840078</c:v>
                </c:pt>
                <c:pt idx="176">
                  <c:v>2.2143404103197351</c:v>
                </c:pt>
                <c:pt idx="177">
                  <c:v>2.2257743481439296</c:v>
                </c:pt>
                <c:pt idx="178">
                  <c:v>2.2476296206791138</c:v>
                </c:pt>
                <c:pt idx="179">
                  <c:v>2.2390240466000937</c:v>
                </c:pt>
                <c:pt idx="180">
                  <c:v>2.258301975656924</c:v>
                </c:pt>
                <c:pt idx="181">
                  <c:v>2.288361027472952</c:v>
                </c:pt>
                <c:pt idx="182">
                  <c:v>2.3098004456017338</c:v>
                </c:pt>
                <c:pt idx="183">
                  <c:v>2.3244882333076564</c:v>
                </c:pt>
                <c:pt idx="184">
                  <c:v>2.3198344796011399</c:v>
                </c:pt>
                <c:pt idx="185">
                  <c:v>2.3363996889860834</c:v>
                </c:pt>
                <c:pt idx="186">
                  <c:v>2.3449225358538364</c:v>
                </c:pt>
                <c:pt idx="187">
                  <c:v>2.3231902010602106</c:v>
                </c:pt>
                <c:pt idx="188">
                  <c:v>2.330129562487524</c:v>
                </c:pt>
                <c:pt idx="189">
                  <c:v>2.3378185287717015</c:v>
                </c:pt>
                <c:pt idx="190">
                  <c:v>2.332034277027518</c:v>
                </c:pt>
                <c:pt idx="191">
                  <c:v>2.2979355063596474</c:v>
                </c:pt>
                <c:pt idx="192">
                  <c:v>2.3228186210073947</c:v>
                </c:pt>
                <c:pt idx="193">
                  <c:v>2.3294792383874894</c:v>
                </c:pt>
                <c:pt idx="194">
                  <c:v>2.3283796034387376</c:v>
                </c:pt>
                <c:pt idx="195">
                  <c:v>2.3356584522893016</c:v>
                </c:pt>
                <c:pt idx="196">
                  <c:v>2.3277062310716938</c:v>
                </c:pt>
                <c:pt idx="197">
                  <c:v>2.3449225358538364</c:v>
                </c:pt>
                <c:pt idx="198">
                  <c:v>2.3640629607030776</c:v>
                </c:pt>
                <c:pt idx="199">
                  <c:v>2.3524912399881646</c:v>
                </c:pt>
                <c:pt idx="200">
                  <c:v>2.3562362572897677</c:v>
                </c:pt>
                <c:pt idx="201">
                  <c:v>2.354876422516234</c:v>
                </c:pt>
                <c:pt idx="202">
                  <c:v>2.354876422516234</c:v>
                </c:pt>
                <c:pt idx="203">
                  <c:v>2.3565612207148794</c:v>
                </c:pt>
                <c:pt idx="204">
                  <c:v>2.3690859208215076</c:v>
                </c:pt>
                <c:pt idx="205">
                  <c:v>2.37524283026077</c:v>
                </c:pt>
                <c:pt idx="206">
                  <c:v>2.4012109264063106</c:v>
                </c:pt>
                <c:pt idx="207">
                  <c:v>2.3806995483827169</c:v>
                </c:pt>
                <c:pt idx="208">
                  <c:v>2.4173221970997294</c:v>
                </c:pt>
                <c:pt idx="209">
                  <c:v>2.4198401414169051</c:v>
                </c:pt>
                <c:pt idx="210">
                  <c:v>2.4135512131755501</c:v>
                </c:pt>
                <c:pt idx="211">
                  <c:v>2.4047653184023146</c:v>
                </c:pt>
                <c:pt idx="212">
                  <c:v>2.4292353396266551</c:v>
                </c:pt>
                <c:pt idx="213">
                  <c:v>2.4470649582664827</c:v>
                </c:pt>
                <c:pt idx="214">
                  <c:v>2.4600404299616083</c:v>
                </c:pt>
                <c:pt idx="215">
                  <c:v>2.4738955255809669</c:v>
                </c:pt>
                <c:pt idx="216">
                  <c:v>2.4757873719746417</c:v>
                </c:pt>
                <c:pt idx="217">
                  <c:v>2.5050413911254652</c:v>
                </c:pt>
                <c:pt idx="218">
                  <c:v>2.4761647543228253</c:v>
                </c:pt>
                <c:pt idx="219">
                  <c:v>2.4910533754308664</c:v>
                </c:pt>
                <c:pt idx="220">
                  <c:v>2.5047290516212573</c:v>
                </c:pt>
                <c:pt idx="221">
                  <c:v>2.511990251080793</c:v>
                </c:pt>
                <c:pt idx="222">
                  <c:v>2.4899865881903795</c:v>
                </c:pt>
                <c:pt idx="223">
                  <c:v>2.4539448623406686</c:v>
                </c:pt>
                <c:pt idx="224">
                  <c:v>2.4123597323681314</c:v>
                </c:pt>
                <c:pt idx="225">
                  <c:v>2.3616145270248459</c:v>
                </c:pt>
                <c:pt idx="226">
                  <c:v>2.3496659840966299</c:v>
                </c:pt>
                <c:pt idx="227">
                  <c:v>2.3343733187992051</c:v>
                </c:pt>
                <c:pt idx="228">
                  <c:v>2.3485774287426162</c:v>
                </c:pt>
                <c:pt idx="229">
                  <c:v>2.3586770845129741</c:v>
                </c:pt>
                <c:pt idx="230">
                  <c:v>2.3522404201822305</c:v>
                </c:pt>
                <c:pt idx="231">
                  <c:v>2.3368398253146094</c:v>
                </c:pt>
                <c:pt idx="232">
                  <c:v>2.3196056791312327</c:v>
                </c:pt>
                <c:pt idx="233">
                  <c:v>2.3157185075363187</c:v>
                </c:pt>
                <c:pt idx="234">
                  <c:v>2.335999177608131</c:v>
                </c:pt>
                <c:pt idx="235">
                  <c:v>2.3475056494759023</c:v>
                </c:pt>
                <c:pt idx="236">
                  <c:v>2.3293571941315498</c:v>
                </c:pt>
                <c:pt idx="237">
                  <c:v>2.3138461376010286</c:v>
                </c:pt>
                <c:pt idx="238">
                  <c:v>2.32296316214142</c:v>
                </c:pt>
                <c:pt idx="239">
                  <c:v>2.3085003850850332</c:v>
                </c:pt>
                <c:pt idx="240">
                  <c:v>2.3117538610557542</c:v>
                </c:pt>
                <c:pt idx="241">
                  <c:v>2.2885845449672853</c:v>
                </c:pt>
                <c:pt idx="242">
                  <c:v>2.2713536221024846</c:v>
                </c:pt>
                <c:pt idx="243">
                  <c:v>2.3054803486532056</c:v>
                </c:pt>
                <c:pt idx="244">
                  <c:v>2.3094811192361036</c:v>
                </c:pt>
                <c:pt idx="245">
                  <c:v>2.3403647844020674</c:v>
                </c:pt>
                <c:pt idx="246">
                  <c:v>2.3380379349031246</c:v>
                </c:pt>
                <c:pt idx="247">
                  <c:v>2.3089270633940533</c:v>
                </c:pt>
                <c:pt idx="248">
                  <c:v>2.310438394815848</c:v>
                </c:pt>
                <c:pt idx="249">
                  <c:v>2.2971912890319883</c:v>
                </c:pt>
                <c:pt idx="250">
                  <c:v>2.3274406762427553</c:v>
                </c:pt>
                <c:pt idx="251">
                  <c:v>2.2813061367418217</c:v>
                </c:pt>
                <c:pt idx="252">
                  <c:v>2.2961164921697144</c:v>
                </c:pt>
                <c:pt idx="253">
                  <c:v>2.298525595321999</c:v>
                </c:pt>
                <c:pt idx="254">
                  <c:v>2.2846562827885157</c:v>
                </c:pt>
                <c:pt idx="255">
                  <c:v>2.2975416678181597</c:v>
                </c:pt>
                <c:pt idx="256">
                  <c:v>2.2863890972285184</c:v>
                </c:pt>
                <c:pt idx="257">
                  <c:v>2.2717022383537007</c:v>
                </c:pt>
                <c:pt idx="258">
                  <c:v>2.2689755810978069</c:v>
                </c:pt>
                <c:pt idx="259">
                  <c:v>2.2988094265295853</c:v>
                </c:pt>
                <c:pt idx="260">
                  <c:v>2.3021360369887187</c:v>
                </c:pt>
                <c:pt idx="261">
                  <c:v>2.3104596436590601</c:v>
                </c:pt>
                <c:pt idx="262">
                  <c:v>2.3267658453640534</c:v>
                </c:pt>
                <c:pt idx="263">
                  <c:v>2.3254540860562551</c:v>
                </c:pt>
                <c:pt idx="264">
                  <c:v>2.3476617091216201</c:v>
                </c:pt>
                <c:pt idx="265">
                  <c:v>2.3569432195801299</c:v>
                </c:pt>
                <c:pt idx="266">
                  <c:v>2.3612555200581489</c:v>
                </c:pt>
                <c:pt idx="267">
                  <c:v>2.361179901813601</c:v>
                </c:pt>
                <c:pt idx="268">
                  <c:v>2.3803559824167961</c:v>
                </c:pt>
                <c:pt idx="269">
                  <c:v>2.3952564808860215</c:v>
                </c:pt>
                <c:pt idx="270">
                  <c:v>2.3674491072686044</c:v>
                </c:pt>
                <c:pt idx="271">
                  <c:v>2.3656751404559175</c:v>
                </c:pt>
                <c:pt idx="272">
                  <c:v>2.3759743661761918</c:v>
                </c:pt>
                <c:pt idx="273">
                  <c:v>2.3978183891895823</c:v>
                </c:pt>
                <c:pt idx="274">
                  <c:v>2.3960772391129534</c:v>
                </c:pt>
                <c:pt idx="275">
                  <c:v>2.393855868587961</c:v>
                </c:pt>
                <c:pt idx="276">
                  <c:v>2.40820603473002</c:v>
                </c:pt>
                <c:pt idx="277">
                  <c:v>2.4271126760547097</c:v>
                </c:pt>
                <c:pt idx="278">
                  <c:v>2.424816324279353</c:v>
                </c:pt>
                <c:pt idx="279">
                  <c:v>2.4150902576711153</c:v>
                </c:pt>
                <c:pt idx="280">
                  <c:v>2.4355099196406989</c:v>
                </c:pt>
                <c:pt idx="281">
                  <c:v>2.4158410695020449</c:v>
                </c:pt>
                <c:pt idx="282">
                  <c:v>2.4043889355305441</c:v>
                </c:pt>
                <c:pt idx="283">
                  <c:v>2.4332416411126818</c:v>
                </c:pt>
                <c:pt idx="284">
                  <c:v>2.4499872206434277</c:v>
                </c:pt>
                <c:pt idx="285">
                  <c:v>2.446257488316375</c:v>
                </c:pt>
                <c:pt idx="286">
                  <c:v>2.4385739902186336</c:v>
                </c:pt>
                <c:pt idx="287">
                  <c:v>2.4341695527583322</c:v>
                </c:pt>
                <c:pt idx="288">
                  <c:v>2.4490925311194189</c:v>
                </c:pt>
                <c:pt idx="289">
                  <c:v>2.4557886148181582</c:v>
                </c:pt>
                <c:pt idx="290">
                  <c:v>2.4429655308346709</c:v>
                </c:pt>
                <c:pt idx="291">
                  <c:v>2.463205932194144</c:v>
                </c:pt>
                <c:pt idx="292">
                  <c:v>2.4424327310137603</c:v>
                </c:pt>
                <c:pt idx="293">
                  <c:v>2.4523845212062794</c:v>
                </c:pt>
                <c:pt idx="294">
                  <c:v>2.4703075653961379</c:v>
                </c:pt>
                <c:pt idx="295">
                  <c:v>2.4746095742147101</c:v>
                </c:pt>
                <c:pt idx="296">
                  <c:v>2.4682439146521964</c:v>
                </c:pt>
                <c:pt idx="297">
                  <c:v>2.4596487665105231</c:v>
                </c:pt>
                <c:pt idx="298">
                  <c:v>2.4593020003160651</c:v>
                </c:pt>
                <c:pt idx="299">
                  <c:v>2.4790423715866301</c:v>
                </c:pt>
                <c:pt idx="300">
                  <c:v>2.4941685134903082</c:v>
                </c:pt>
                <c:pt idx="301">
                  <c:v>2.4927184936477444</c:v>
                </c:pt>
                <c:pt idx="302">
                  <c:v>2.4863596256881286</c:v>
                </c:pt>
                <c:pt idx="303">
                  <c:v>2.4743911125582132</c:v>
                </c:pt>
                <c:pt idx="304">
                  <c:v>2.4627273377720988</c:v>
                </c:pt>
                <c:pt idx="305">
                  <c:v>2.4596487665105231</c:v>
                </c:pt>
                <c:pt idx="306">
                  <c:v>2.4509262028227417</c:v>
                </c:pt>
                <c:pt idx="307">
                  <c:v>2.4617685637765629</c:v>
                </c:pt>
                <c:pt idx="308">
                  <c:v>2.4342814081363011</c:v>
                </c:pt>
                <c:pt idx="309">
                  <c:v>2.4348402532975735</c:v>
                </c:pt>
                <c:pt idx="310">
                  <c:v>2.454814382133351</c:v>
                </c:pt>
                <c:pt idx="311">
                  <c:v>2.4602963267574753</c:v>
                </c:pt>
                <c:pt idx="312">
                  <c:v>2.4611832712645878</c:v>
                </c:pt>
                <c:pt idx="313">
                  <c:v>2.4828592973710872</c:v>
                </c:pt>
                <c:pt idx="314">
                  <c:v>2.4840149626675627</c:v>
                </c:pt>
                <c:pt idx="315">
                  <c:v>2.4969434788874358</c:v>
                </c:pt>
                <c:pt idx="316">
                  <c:v>2.5193553922736518</c:v>
                </c:pt>
                <c:pt idx="317">
                  <c:v>2.5317853697059669</c:v>
                </c:pt>
                <c:pt idx="318">
                  <c:v>2.5320788507320691</c:v>
                </c:pt>
                <c:pt idx="319">
                  <c:v>2.5562301123210984</c:v>
                </c:pt>
                <c:pt idx="320">
                  <c:v>2.5412046906832586</c:v>
                </c:pt>
                <c:pt idx="321">
                  <c:v>2.5775262662855511</c:v>
                </c:pt>
                <c:pt idx="322">
                  <c:v>2.5689757214042994</c:v>
                </c:pt>
                <c:pt idx="323">
                  <c:v>2.6027217859226459</c:v>
                </c:pt>
                <c:pt idx="324">
                  <c:v>2.6258369923234013</c:v>
                </c:pt>
                <c:pt idx="325">
                  <c:v>2.6336199272367296</c:v>
                </c:pt>
                <c:pt idx="326">
                  <c:v>2.6351518673100029</c:v>
                </c:pt>
                <c:pt idx="327">
                  <c:v>2.6330238337062375</c:v>
                </c:pt>
                <c:pt idx="328">
                  <c:v>2.6491010947438696</c:v>
                </c:pt>
                <c:pt idx="329">
                  <c:v>2.6485356451398836</c:v>
                </c:pt>
                <c:pt idx="330">
                  <c:v>2.6828848232865732</c:v>
                </c:pt>
                <c:pt idx="331">
                  <c:v>2.70687133673295</c:v>
                </c:pt>
                <c:pt idx="332">
                  <c:v>2.7034719382843959</c:v>
                </c:pt>
                <c:pt idx="333">
                  <c:v>2.7067348466176946</c:v>
                </c:pt>
                <c:pt idx="334">
                  <c:v>2.6933047572359228</c:v>
                </c:pt>
                <c:pt idx="335">
                  <c:v>2.7246526409532312</c:v>
                </c:pt>
                <c:pt idx="336">
                  <c:v>2.7260095824097896</c:v>
                </c:pt>
                <c:pt idx="337">
                  <c:v>2.7098548466247698</c:v>
                </c:pt>
                <c:pt idx="338">
                  <c:v>2.7246690149039523</c:v>
                </c:pt>
                <c:pt idx="339">
                  <c:v>2.753751535532742</c:v>
                </c:pt>
                <c:pt idx="340">
                  <c:v>2.7512174975598183</c:v>
                </c:pt>
                <c:pt idx="341">
                  <c:v>2.7200848465411456</c:v>
                </c:pt>
                <c:pt idx="342">
                  <c:v>2.7335743996586985</c:v>
                </c:pt>
                <c:pt idx="343">
                  <c:v>2.7521791008406309</c:v>
                </c:pt>
                <c:pt idx="344">
                  <c:v>2.7369141595391171</c:v>
                </c:pt>
                <c:pt idx="345">
                  <c:v>2.7151171474915139</c:v>
                </c:pt>
                <c:pt idx="346">
                  <c:v>2.7157527168228595</c:v>
                </c:pt>
                <c:pt idx="347">
                  <c:v>2.7109631189952759</c:v>
                </c:pt>
                <c:pt idx="348">
                  <c:v>2.7244151492683071</c:v>
                </c:pt>
                <c:pt idx="349">
                  <c:v>2.705880810155298</c:v>
                </c:pt>
                <c:pt idx="350">
                  <c:v>2.6898946282395753</c:v>
                </c:pt>
                <c:pt idx="351">
                  <c:v>2.696810543805467</c:v>
                </c:pt>
                <c:pt idx="352">
                  <c:v>2.7109884661825383</c:v>
                </c:pt>
                <c:pt idx="353">
                  <c:v>2.7251926556388639</c:v>
                </c:pt>
                <c:pt idx="354">
                  <c:v>2.7230860771627894</c:v>
                </c:pt>
                <c:pt idx="355">
                  <c:v>2.7249227322298339</c:v>
                </c:pt>
                <c:pt idx="356">
                  <c:v>2.6998290572281989</c:v>
                </c:pt>
                <c:pt idx="357">
                  <c:v>2.6720701361265928</c:v>
                </c:pt>
                <c:pt idx="358">
                  <c:v>2.657915936829955</c:v>
                </c:pt>
                <c:pt idx="359">
                  <c:v>2.663314504640014</c:v>
                </c:pt>
                <c:pt idx="360">
                  <c:v>2.6449208710075767</c:v>
                </c:pt>
                <c:pt idx="361">
                  <c:v>2.6600682240433651</c:v>
                </c:pt>
                <c:pt idx="362">
                  <c:v>2.651016195115969</c:v>
                </c:pt>
                <c:pt idx="363">
                  <c:v>2.6611877604113232</c:v>
                </c:pt>
                <c:pt idx="364">
                  <c:v>2.6732790097279366</c:v>
                </c:pt>
                <c:pt idx="365">
                  <c:v>2.6797276198974211</c:v>
                </c:pt>
                <c:pt idx="366">
                  <c:v>2.6909134026706472</c:v>
                </c:pt>
                <c:pt idx="367">
                  <c:v>2.707757478419984</c:v>
                </c:pt>
                <c:pt idx="368">
                  <c:v>2.7143632947038925</c:v>
                </c:pt>
                <c:pt idx="369">
                  <c:v>2.7348798027926278</c:v>
                </c:pt>
                <c:pt idx="370">
                  <c:v>2.7457616207527322</c:v>
                </c:pt>
                <c:pt idx="371">
                  <c:v>2.7538969855073288</c:v>
                </c:pt>
                <c:pt idx="372">
                  <c:v>2.7774050708688898</c:v>
                </c:pt>
                <c:pt idx="373">
                  <c:v>2.7778109197259022</c:v>
                </c:pt>
                <c:pt idx="374">
                  <c:v>2.7789756269892489</c:v>
                </c:pt>
                <c:pt idx="375">
                  <c:v>2.7792139705630183</c:v>
                </c:pt>
                <c:pt idx="376">
                  <c:v>2.7942509673156666</c:v>
                </c:pt>
                <c:pt idx="377">
                  <c:v>2.8023974017187863</c:v>
                </c:pt>
                <c:pt idx="378">
                  <c:v>2.7993474429620764</c:v>
                </c:pt>
                <c:pt idx="379">
                  <c:v>2.8127529721459616</c:v>
                </c:pt>
                <c:pt idx="380">
                  <c:v>2.8061664020692656</c:v>
                </c:pt>
                <c:pt idx="381">
                  <c:v>2.7843818968646676</c:v>
                </c:pt>
                <c:pt idx="382">
                  <c:v>2.7877791707973119</c:v>
                </c:pt>
                <c:pt idx="383">
                  <c:v>2.7934830580157701</c:v>
                </c:pt>
                <c:pt idx="384">
                  <c:v>2.805317314668212</c:v>
                </c:pt>
                <c:pt idx="385">
                  <c:v>2.7745753543387348</c:v>
                </c:pt>
                <c:pt idx="386">
                  <c:v>2.7770786672645911</c:v>
                </c:pt>
                <c:pt idx="387">
                  <c:v>2.7709992051639407</c:v>
                </c:pt>
                <c:pt idx="388">
                  <c:v>2.7618526944663833</c:v>
                </c:pt>
                <c:pt idx="389">
                  <c:v>2.7733621792293341</c:v>
                </c:pt>
                <c:pt idx="390">
                  <c:v>2.7802812994959991</c:v>
                </c:pt>
                <c:pt idx="391">
                  <c:v>2.7693920977460742</c:v>
                </c:pt>
                <c:pt idx="392">
                  <c:v>2.7805909106888365</c:v>
                </c:pt>
                <c:pt idx="393">
                  <c:v>2.7535370993731112</c:v>
                </c:pt>
                <c:pt idx="394">
                  <c:v>2.749558543013765</c:v>
                </c:pt>
                <c:pt idx="395">
                  <c:v>2.7667027757393696</c:v>
                </c:pt>
                <c:pt idx="396">
                  <c:v>2.7863467437044633</c:v>
                </c:pt>
                <c:pt idx="397">
                  <c:v>2.8129467626258653</c:v>
                </c:pt>
                <c:pt idx="398">
                  <c:v>2.824464282410418</c:v>
                </c:pt>
                <c:pt idx="399">
                  <c:v>2.8354115189812368</c:v>
                </c:pt>
                <c:pt idx="400">
                  <c:v>2.8370768310088406</c:v>
                </c:pt>
                <c:pt idx="401">
                  <c:v>2.8453089318358842</c:v>
                </c:pt>
                <c:pt idx="402">
                  <c:v>2.8325983170729652</c:v>
                </c:pt>
                <c:pt idx="403">
                  <c:v>2.8437185173991142</c:v>
                </c:pt>
                <c:pt idx="404">
                  <c:v>2.8536069638544386</c:v>
                </c:pt>
                <c:pt idx="405">
                  <c:v>2.8435193054547239</c:v>
                </c:pt>
                <c:pt idx="406">
                  <c:v>2.8556523915545791</c:v>
                </c:pt>
                <c:pt idx="407">
                  <c:v>2.8724126931041458</c:v>
                </c:pt>
                <c:pt idx="408">
                  <c:v>2.8738086907121327</c:v>
                </c:pt>
                <c:pt idx="409">
                  <c:v>2.8570428702238666</c:v>
                </c:pt>
                <c:pt idx="410">
                  <c:v>2.8625904864915319</c:v>
                </c:pt>
                <c:pt idx="411">
                  <c:v>2.8600383898071935</c:v>
                </c:pt>
                <c:pt idx="412">
                  <c:v>2.8307938997040991</c:v>
                </c:pt>
                <c:pt idx="413">
                  <c:v>2.791746773920933</c:v>
                </c:pt>
                <c:pt idx="414">
                  <c:v>2.7546617098370931</c:v>
                </c:pt>
                <c:pt idx="415">
                  <c:v>2.7800002983365708</c:v>
                </c:pt>
                <c:pt idx="416">
                  <c:v>2.7865881762218763</c:v>
                </c:pt>
                <c:pt idx="417">
                  <c:v>2.763704955159239</c:v>
                </c:pt>
                <c:pt idx="418">
                  <c:v>2.765631306636696</c:v>
                </c:pt>
                <c:pt idx="419">
                  <c:v>2.8076364868899906</c:v>
                </c:pt>
                <c:pt idx="420">
                  <c:v>2.8134542174539008</c:v>
                </c:pt>
                <c:pt idx="421">
                  <c:v>2.8342871519028279</c:v>
                </c:pt>
                <c:pt idx="422">
                  <c:v>2.8215724784058005</c:v>
                </c:pt>
                <c:pt idx="423">
                  <c:v>2.8352719254582017</c:v>
                </c:pt>
                <c:pt idx="424">
                  <c:v>2.8558461162702296</c:v>
                </c:pt>
                <c:pt idx="425">
                  <c:v>2.8620239855320189</c:v>
                </c:pt>
                <c:pt idx="426">
                  <c:v>2.8517657485642114</c:v>
                </c:pt>
                <c:pt idx="427">
                  <c:v>2.8488170038373712</c:v>
                </c:pt>
                <c:pt idx="428">
                  <c:v>2.8694898721419673</c:v>
                </c:pt>
                <c:pt idx="429">
                  <c:v>2.8646712421098957</c:v>
                </c:pt>
                <c:pt idx="430">
                  <c:v>2.877037144635965</c:v>
                </c:pt>
                <c:pt idx="431">
                  <c:v>2.8724359965399846</c:v>
                </c:pt>
                <c:pt idx="432">
                  <c:v>2.8815158954553941</c:v>
                </c:pt>
                <c:pt idx="433">
                  <c:v>2.8930512233534653</c:v>
                </c:pt>
                <c:pt idx="434">
                  <c:v>2.897319127809642</c:v>
                </c:pt>
                <c:pt idx="435">
                  <c:v>2.9038547572602988</c:v>
                </c:pt>
                <c:pt idx="436">
                  <c:v>2.9064858871373596</c:v>
                </c:pt>
                <c:pt idx="437">
                  <c:v>2.9114292908431145</c:v>
                </c:pt>
                <c:pt idx="438">
                  <c:v>2.9170904471384329</c:v>
                </c:pt>
                <c:pt idx="439">
                  <c:v>2.9235652155515268</c:v>
                </c:pt>
                <c:pt idx="440">
                  <c:v>2.9178362246209555</c:v>
                </c:pt>
                <c:pt idx="441">
                  <c:v>2.9287542021766533</c:v>
                </c:pt>
                <c:pt idx="442">
                  <c:v>2.9322504718025275</c:v>
                </c:pt>
                <c:pt idx="443">
                  <c:v>2.928610897689008</c:v>
                </c:pt>
                <c:pt idx="444">
                  <c:v>2.9303070433607679</c:v>
                </c:pt>
                <c:pt idx="445">
                  <c:v>2.9444728017088702</c:v>
                </c:pt>
                <c:pt idx="446">
                  <c:v>2.9438257987503298</c:v>
                </c:pt>
                <c:pt idx="447">
                  <c:v>2.9360862748710761</c:v>
                </c:pt>
                <c:pt idx="448">
                  <c:v>2.9493168047768457</c:v>
                </c:pt>
                <c:pt idx="449">
                  <c:v>2.9459410295427331</c:v>
                </c:pt>
                <c:pt idx="450">
                  <c:v>2.9214991943740118</c:v>
                </c:pt>
                <c:pt idx="451">
                  <c:v>2.9272933536440342</c:v>
                </c:pt>
                <c:pt idx="452">
                  <c:v>2.93696589710787</c:v>
                </c:pt>
                <c:pt idx="453">
                  <c:v>2.9506471513965682</c:v>
                </c:pt>
                <c:pt idx="454">
                  <c:v>2.9610079618913177</c:v>
                </c:pt>
                <c:pt idx="455">
                  <c:v>2.9571809233866961</c:v>
                </c:pt>
                <c:pt idx="456">
                  <c:v>2.9596899632847249</c:v>
                </c:pt>
                <c:pt idx="457">
                  <c:v>2.9618006391916785</c:v>
                </c:pt>
                <c:pt idx="458">
                  <c:v>2.9512257731783174</c:v>
                </c:pt>
                <c:pt idx="459">
                  <c:v>2.9403172215742179</c:v>
                </c:pt>
                <c:pt idx="460">
                  <c:v>2.9464129605665188</c:v>
                </c:pt>
                <c:pt idx="461">
                  <c:v>2.9222374457809721</c:v>
                </c:pt>
                <c:pt idx="462">
                  <c:v>2.9138297409155833</c:v>
                </c:pt>
                <c:pt idx="463">
                  <c:v>2.9066420645885911</c:v>
                </c:pt>
                <c:pt idx="464">
                  <c:v>2.8688265805590043</c:v>
                </c:pt>
                <c:pt idx="465">
                  <c:v>2.8657729717464875</c:v>
                </c:pt>
                <c:pt idx="466">
                  <c:v>2.8832695417992982</c:v>
                </c:pt>
                <c:pt idx="467">
                  <c:v>2.8846197987549411</c:v>
                </c:pt>
                <c:pt idx="468">
                  <c:v>2.8839678878173292</c:v>
                </c:pt>
                <c:pt idx="469">
                  <c:v>2.916659202885076</c:v>
                </c:pt>
                <c:pt idx="470">
                  <c:v>2.9175107609655599</c:v>
                </c:pt>
                <c:pt idx="471">
                  <c:v>2.9329757542800743</c:v>
                </c:pt>
                <c:pt idx="472">
                  <c:v>2.9496631846539487</c:v>
                </c:pt>
                <c:pt idx="473">
                  <c:v>2.9249354020895546</c:v>
                </c:pt>
                <c:pt idx="474">
                  <c:v>2.9311882599985672</c:v>
                </c:pt>
                <c:pt idx="475">
                  <c:v>2.9491508348487319</c:v>
                </c:pt>
                <c:pt idx="476">
                  <c:v>2.9427370555610959</c:v>
                </c:pt>
                <c:pt idx="477">
                  <c:v>2.9554472105776957</c:v>
                </c:pt>
                <c:pt idx="478">
                  <c:v>2.9385497444948618</c:v>
                </c:pt>
                <c:pt idx="479">
                  <c:v>2.9405364062408847</c:v>
                </c:pt>
                <c:pt idx="480">
                  <c:v>2.9504865566276979</c:v>
                </c:pt>
                <c:pt idx="481">
                  <c:v>2.9284726664210923</c:v>
                </c:pt>
                <c:pt idx="482">
                  <c:v>2.9134164500544135</c:v>
                </c:pt>
                <c:pt idx="483">
                  <c:v>2.9162011945885333</c:v>
                </c:pt>
                <c:pt idx="484">
                  <c:v>2.9485841066806002</c:v>
                </c:pt>
                <c:pt idx="485">
                  <c:v>2.9526955995869169</c:v>
                </c:pt>
                <c:pt idx="486">
                  <c:v>2.954145988829548</c:v>
                </c:pt>
                <c:pt idx="487">
                  <c:v>2.9435439771534546</c:v>
                </c:pt>
                <c:pt idx="488">
                  <c:v>2.9472817412462344</c:v>
                </c:pt>
                <c:pt idx="489">
                  <c:v>2.9624403703972035</c:v>
                </c:pt>
                <c:pt idx="490">
                  <c:v>2.963074432314706</c:v>
                </c:pt>
                <c:pt idx="491">
                  <c:v>2.9821943199148473</c:v>
                </c:pt>
                <c:pt idx="492">
                  <c:v>2.9625066589949056</c:v>
                </c:pt>
                <c:pt idx="493">
                  <c:v>2.9577556975199397</c:v>
                </c:pt>
                <c:pt idx="494">
                  <c:v>2.9342054561532955</c:v>
                </c:pt>
                <c:pt idx="495">
                  <c:v>2.945330691978763</c:v>
                </c:pt>
                <c:pt idx="496">
                  <c:v>2.9521480279906691</c:v>
                </c:pt>
                <c:pt idx="497">
                  <c:v>2.9499751778296539</c:v>
                </c:pt>
                <c:pt idx="498">
                  <c:v>2.9227669656375528</c:v>
                </c:pt>
                <c:pt idx="499">
                  <c:v>2.8934232909454791</c:v>
                </c:pt>
                <c:pt idx="500">
                  <c:v>2.9081363710527963</c:v>
                </c:pt>
                <c:pt idx="501">
                  <c:v>2.8959526583809714</c:v>
                </c:pt>
                <c:pt idx="502">
                  <c:v>2.9118976763828162</c:v>
                </c:pt>
                <c:pt idx="503">
                  <c:v>2.8945099008853368</c:v>
                </c:pt>
                <c:pt idx="504">
                  <c:v>2.8840359590528766</c:v>
                </c:pt>
                <c:pt idx="505">
                  <c:v>2.8483369367620237</c:v>
                </c:pt>
                <c:pt idx="506">
                  <c:v>2.8683269759516183</c:v>
                </c:pt>
                <c:pt idx="507">
                  <c:v>2.866688949589185</c:v>
                </c:pt>
                <c:pt idx="508">
                  <c:v>2.8221026686469202</c:v>
                </c:pt>
                <c:pt idx="509">
                  <c:v>2.7936646864269408</c:v>
                </c:pt>
                <c:pt idx="510">
                  <c:v>2.7691187404883242</c:v>
                </c:pt>
                <c:pt idx="511">
                  <c:v>2.79762757198769</c:v>
                </c:pt>
                <c:pt idx="512">
                  <c:v>2.8165196896510452</c:v>
                </c:pt>
                <c:pt idx="513">
                  <c:v>2.8288660408286899</c:v>
                </c:pt>
                <c:pt idx="514">
                  <c:v>2.8211858826088454</c:v>
                </c:pt>
                <c:pt idx="515">
                  <c:v>2.8391322339496554</c:v>
                </c:pt>
                <c:pt idx="516">
                  <c:v>2.8609126919702659</c:v>
                </c:pt>
                <c:pt idx="517">
                  <c:v>2.8781424839283281</c:v>
                </c:pt>
                <c:pt idx="518">
                  <c:v>2.8809621413005586</c:v>
                </c:pt>
                <c:pt idx="519">
                  <c:v>2.8956048451510861</c:v>
                </c:pt>
                <c:pt idx="520">
                  <c:v>2.9099783517169908</c:v>
                </c:pt>
                <c:pt idx="521">
                  <c:v>2.889368942897935</c:v>
                </c:pt>
                <c:pt idx="522">
                  <c:v>2.8821031305334257</c:v>
                </c:pt>
                <c:pt idx="523">
                  <c:v>2.8670842911555505</c:v>
                </c:pt>
                <c:pt idx="524">
                  <c:v>2.88141319029326</c:v>
                </c:pt>
                <c:pt idx="525">
                  <c:v>2.8783724092755221</c:v>
                </c:pt>
                <c:pt idx="526">
                  <c:v>2.8587597014458193</c:v>
                </c:pt>
                <c:pt idx="527">
                  <c:v>2.8576520678192918</c:v>
                </c:pt>
                <c:pt idx="528">
                  <c:v>2.8914482481037398</c:v>
                </c:pt>
                <c:pt idx="529">
                  <c:v>2.8992512803599508</c:v>
                </c:pt>
                <c:pt idx="530">
                  <c:v>2.9079914657912753</c:v>
                </c:pt>
                <c:pt idx="531">
                  <c:v>2.9095185884478503</c:v>
                </c:pt>
                <c:pt idx="532">
                  <c:v>2.9103308634911365</c:v>
                </c:pt>
                <c:pt idx="533">
                  <c:v>2.9167328602732141</c:v>
                </c:pt>
                <c:pt idx="534">
                  <c:v>2.9061140665676892</c:v>
                </c:pt>
                <c:pt idx="535">
                  <c:v>2.9050399280762114</c:v>
                </c:pt>
                <c:pt idx="536">
                  <c:v>2.9187064284704634</c:v>
                </c:pt>
                <c:pt idx="537">
                  <c:v>2.9156003137239788</c:v>
                </c:pt>
                <c:pt idx="538">
                  <c:v>2.9175212636010928</c:v>
                </c:pt>
                <c:pt idx="539">
                  <c:v>2.9358950355253475</c:v>
                </c:pt>
                <c:pt idx="540">
                  <c:v>2.940003196271912</c:v>
                </c:pt>
                <c:pt idx="541">
                  <c:v>2.9314476997389489</c:v>
                </c:pt>
                <c:pt idx="542">
                  <c:v>2.9118338353651856</c:v>
                </c:pt>
                <c:pt idx="543">
                  <c:v>2.9071532873896104</c:v>
                </c:pt>
                <c:pt idx="544">
                  <c:v>2.8860505675278554</c:v>
                </c:pt>
                <c:pt idx="545">
                  <c:v>2.8748006084982682</c:v>
                </c:pt>
                <c:pt idx="546">
                  <c:v>2.8690086463651774</c:v>
                </c:pt>
                <c:pt idx="547">
                  <c:v>2.8842174302030572</c:v>
                </c:pt>
                <c:pt idx="548">
                  <c:v>2.8601882240270351</c:v>
                </c:pt>
                <c:pt idx="549">
                  <c:v>2.8763217816188007</c:v>
                </c:pt>
                <c:pt idx="550">
                  <c:v>2.8719230318823734</c:v>
                </c:pt>
                <c:pt idx="551">
                  <c:v>2.8165726960261033</c:v>
                </c:pt>
                <c:pt idx="552">
                  <c:v>2.8209039093891914</c:v>
                </c:pt>
                <c:pt idx="553">
                  <c:v>2.8127262356370788</c:v>
                </c:pt>
                <c:pt idx="554">
                  <c:v>2.8056299719085773</c:v>
                </c:pt>
                <c:pt idx="555">
                  <c:v>2.7899401253917615</c:v>
                </c:pt>
                <c:pt idx="556">
                  <c:v>2.7707783961691477</c:v>
                </c:pt>
                <c:pt idx="557">
                  <c:v>2.7506086644168461</c:v>
                </c:pt>
                <c:pt idx="558">
                  <c:v>2.740607404698054</c:v>
                </c:pt>
                <c:pt idx="559">
                  <c:v>2.7018959564205538</c:v>
                </c:pt>
                <c:pt idx="560">
                  <c:v>2.6555705925491955</c:v>
                </c:pt>
                <c:pt idx="561">
                  <c:v>2.5952315963587274</c:v>
                </c:pt>
                <c:pt idx="562">
                  <c:v>2.6565294062334983</c:v>
                </c:pt>
                <c:pt idx="563">
                  <c:v>2.6293892092117832</c:v>
                </c:pt>
                <c:pt idx="564">
                  <c:v>2.6171786379994639</c:v>
                </c:pt>
                <c:pt idx="565">
                  <c:v>2.6658341774828824</c:v>
                </c:pt>
                <c:pt idx="566">
                  <c:v>2.6877607608738123</c:v>
                </c:pt>
                <c:pt idx="567">
                  <c:v>2.6954729204647956</c:v>
                </c:pt>
                <c:pt idx="568">
                  <c:v>2.7138516050081845</c:v>
                </c:pt>
                <c:pt idx="569">
                  <c:v>2.7301683404310699</c:v>
                </c:pt>
                <c:pt idx="570">
                  <c:v>2.7457460230555335</c:v>
                </c:pt>
                <c:pt idx="571">
                  <c:v>2.7104727823729369</c:v>
                </c:pt>
                <c:pt idx="572">
                  <c:v>2.7004008165824169</c:v>
                </c:pt>
                <c:pt idx="573">
                  <c:v>2.6827495978606493</c:v>
                </c:pt>
                <c:pt idx="574">
                  <c:v>2.706299497872561</c:v>
                </c:pt>
                <c:pt idx="575">
                  <c:v>2.7137676639043047</c:v>
                </c:pt>
                <c:pt idx="576">
                  <c:v>2.7072038517880985</c:v>
                </c:pt>
                <c:pt idx="577">
                  <c:v>2.7549214096651689</c:v>
                </c:pt>
                <c:pt idx="578">
                  <c:v>2.7483973685263416</c:v>
                </c:pt>
                <c:pt idx="579">
                  <c:v>2.7607541095058239</c:v>
                </c:pt>
                <c:pt idx="580">
                  <c:v>2.7544018546205433</c:v>
                </c:pt>
                <c:pt idx="581">
                  <c:v>2.7450747915820575</c:v>
                </c:pt>
                <c:pt idx="582">
                  <c:v>2.7601434198978905</c:v>
                </c:pt>
                <c:pt idx="583">
                  <c:v>2.7543406896141005</c:v>
                </c:pt>
                <c:pt idx="584">
                  <c:v>2.749890841271422</c:v>
                </c:pt>
                <c:pt idx="585">
                  <c:v>2.7581015635540993</c:v>
                </c:pt>
                <c:pt idx="586">
                  <c:v>2.7460111077519258</c:v>
                </c:pt>
                <c:pt idx="587">
                  <c:v>2.7418997376791787</c:v>
                </c:pt>
                <c:pt idx="588">
                  <c:v>2.7625960474380595</c:v>
                </c:pt>
                <c:pt idx="589">
                  <c:v>2.7378920410406429</c:v>
                </c:pt>
                <c:pt idx="590">
                  <c:v>2.7239069723734621</c:v>
                </c:pt>
                <c:pt idx="591">
                  <c:v>2.714891129020681</c:v>
                </c:pt>
                <c:pt idx="592">
                  <c:v>2.7113431715585086</c:v>
                </c:pt>
                <c:pt idx="593">
                  <c:v>2.6988136301734951</c:v>
                </c:pt>
                <c:pt idx="594">
                  <c:v>2.7152342959623241</c:v>
                </c:pt>
                <c:pt idx="595">
                  <c:v>2.7059406474047716</c:v>
                </c:pt>
                <c:pt idx="596">
                  <c:v>2.6952627228773403</c:v>
                </c:pt>
                <c:pt idx="597">
                  <c:v>2.6928293004824488</c:v>
                </c:pt>
                <c:pt idx="598">
                  <c:v>2.6721070981455433</c:v>
                </c:pt>
                <c:pt idx="599">
                  <c:v>2.6815216286951955</c:v>
                </c:pt>
                <c:pt idx="600">
                  <c:v>2.6813859780807774</c:v>
                </c:pt>
                <c:pt idx="601">
                  <c:v>2.6510549930596601</c:v>
                </c:pt>
                <c:pt idx="602">
                  <c:v>2.6373796409223318</c:v>
                </c:pt>
                <c:pt idx="603">
                  <c:v>2.6446650332140287</c:v>
                </c:pt>
                <c:pt idx="604">
                  <c:v>2.6768215933491732</c:v>
                </c:pt>
                <c:pt idx="605">
                  <c:v>2.6745672268567664</c:v>
                </c:pt>
                <c:pt idx="606">
                  <c:v>2.6621909908590071</c:v>
                </c:pt>
                <c:pt idx="607">
                  <c:v>2.6816391582980934</c:v>
                </c:pt>
                <c:pt idx="608">
                  <c:v>2.6908426086966286</c:v>
                </c:pt>
                <c:pt idx="609">
                  <c:v>2.6843785134360028</c:v>
                </c:pt>
                <c:pt idx="610">
                  <c:v>2.6387786901422263</c:v>
                </c:pt>
                <c:pt idx="611">
                  <c:v>2.6439853474599708</c:v>
                </c:pt>
                <c:pt idx="612">
                  <c:v>2.648447836938991</c:v>
                </c:pt>
                <c:pt idx="613">
                  <c:v>2.6616044770606138</c:v>
                </c:pt>
                <c:pt idx="614">
                  <c:v>2.6404019249815684</c:v>
                </c:pt>
                <c:pt idx="615">
                  <c:v>2.659288538064577</c:v>
                </c:pt>
                <c:pt idx="616">
                  <c:v>2.6550615617282709</c:v>
                </c:pt>
                <c:pt idx="617">
                  <c:v>2.6379597939394266</c:v>
                </c:pt>
                <c:pt idx="618">
                  <c:v>2.6496463484023129</c:v>
                </c:pt>
                <c:pt idx="619">
                  <c:v>2.6485941740789318</c:v>
                </c:pt>
                <c:pt idx="620">
                  <c:v>2.6669857183296606</c:v>
                </c:pt>
                <c:pt idx="621">
                  <c:v>2.662257160423346</c:v>
                </c:pt>
                <c:pt idx="622">
                  <c:v>2.6279697613891853</c:v>
                </c:pt>
                <c:pt idx="623">
                  <c:v>2.6420191153444255</c:v>
                </c:pt>
                <c:pt idx="624">
                  <c:v>2.6446945606522143</c:v>
                </c:pt>
                <c:pt idx="625">
                  <c:v>2.662814475093854</c:v>
                </c:pt>
                <c:pt idx="626">
                  <c:v>2.6548308608028441</c:v>
                </c:pt>
                <c:pt idx="627">
                  <c:v>2.6016037425494152</c:v>
                </c:pt>
                <c:pt idx="628">
                  <c:v>2.6143170666602105</c:v>
                </c:pt>
                <c:pt idx="629">
                  <c:v>2.6297968252555064</c:v>
                </c:pt>
                <c:pt idx="630">
                  <c:v>2.636568128107132</c:v>
                </c:pt>
                <c:pt idx="631">
                  <c:v>2.6639363791671169</c:v>
                </c:pt>
                <c:pt idx="632">
                  <c:v>2.6633616475340069</c:v>
                </c:pt>
                <c:pt idx="633">
                  <c:v>2.6705612516052919</c:v>
                </c:pt>
                <c:pt idx="634">
                  <c:v>2.6733711520663266</c:v>
                </c:pt>
                <c:pt idx="635">
                  <c:v>2.7120517143862455</c:v>
                </c:pt>
                <c:pt idx="636">
                  <c:v>2.6930406788594805</c:v>
                </c:pt>
                <c:pt idx="637">
                  <c:v>2.6692238739308056</c:v>
                </c:pt>
                <c:pt idx="638">
                  <c:v>2.6704685111061242</c:v>
                </c:pt>
                <c:pt idx="639">
                  <c:v>2.6829118633199069</c:v>
                </c:pt>
                <c:pt idx="640">
                  <c:v>2.6696515396294744</c:v>
                </c:pt>
                <c:pt idx="641">
                  <c:v>2.6655809910179533</c:v>
                </c:pt>
                <c:pt idx="642">
                  <c:v>2.6571706291821089</c:v>
                </c:pt>
                <c:pt idx="643">
                  <c:v>2.6514137098223705</c:v>
                </c:pt>
                <c:pt idx="644">
                  <c:v>2.6202610138242535</c:v>
                </c:pt>
                <c:pt idx="645">
                  <c:v>2.5919878926475528</c:v>
                </c:pt>
                <c:pt idx="646">
                  <c:v>2.6119143980071065</c:v>
                </c:pt>
                <c:pt idx="647">
                  <c:v>2.6261041619449608</c:v>
                </c:pt>
                <c:pt idx="648">
                  <c:v>2.6115427568830571</c:v>
                </c:pt>
                <c:pt idx="649">
                  <c:v>2.6024181365609294</c:v>
                </c:pt>
                <c:pt idx="650">
                  <c:v>2.5738575151821315</c:v>
                </c:pt>
                <c:pt idx="651">
                  <c:v>2.5699354368759955</c:v>
                </c:pt>
                <c:pt idx="652">
                  <c:v>2.5851447640657508</c:v>
                </c:pt>
                <c:pt idx="653">
                  <c:v>2.5636946203402369</c:v>
                </c:pt>
                <c:pt idx="654">
                  <c:v>2.5493221182942967</c:v>
                </c:pt>
                <c:pt idx="655">
                  <c:v>2.537063142781617</c:v>
                </c:pt>
                <c:pt idx="656">
                  <c:v>2.5837766926349279</c:v>
                </c:pt>
                <c:pt idx="657">
                  <c:v>2.5862608986236788</c:v>
                </c:pt>
                <c:pt idx="658">
                  <c:v>2.6303973614602323</c:v>
                </c:pt>
                <c:pt idx="659">
                  <c:v>2.6465605536986034</c:v>
                </c:pt>
                <c:pt idx="660">
                  <c:v>2.6550231200834657</c:v>
                </c:pt>
                <c:pt idx="661">
                  <c:v>2.6682274541748576</c:v>
                </c:pt>
                <c:pt idx="662">
                  <c:v>2.6759981819632155</c:v>
                </c:pt>
                <c:pt idx="663">
                  <c:v>2.6901340335276718</c:v>
                </c:pt>
                <c:pt idx="664">
                  <c:v>2.7184103362523997</c:v>
                </c:pt>
                <c:pt idx="665">
                  <c:v>2.7103797250098673</c:v>
                </c:pt>
                <c:pt idx="666">
                  <c:v>2.7228230626499168</c:v>
                </c:pt>
                <c:pt idx="667">
                  <c:v>2.7078085468549555</c:v>
                </c:pt>
                <c:pt idx="668">
                  <c:v>2.7113094025728643</c:v>
                </c:pt>
                <c:pt idx="669">
                  <c:v>2.7136081310952536</c:v>
                </c:pt>
                <c:pt idx="670">
                  <c:v>2.7055729454340622</c:v>
                </c:pt>
                <c:pt idx="671">
                  <c:v>2.7122370942610408</c:v>
                </c:pt>
                <c:pt idx="672">
                  <c:v>2.7079617161391081</c:v>
                </c:pt>
                <c:pt idx="673">
                  <c:v>2.7014039064475557</c:v>
                </c:pt>
                <c:pt idx="674">
                  <c:v>2.6820728384358903</c:v>
                </c:pt>
                <c:pt idx="675">
                  <c:v>2.6870382077286541</c:v>
                </c:pt>
                <c:pt idx="676">
                  <c:v>2.6872702693998725</c:v>
                </c:pt>
                <c:pt idx="677">
                  <c:v>2.6594122402217164</c:v>
                </c:pt>
                <c:pt idx="678">
                  <c:v>2.6657873022351919</c:v>
                </c:pt>
                <c:pt idx="679">
                  <c:v>2.6568549212697841</c:v>
                </c:pt>
                <c:pt idx="680">
                  <c:v>2.6990047465049027</c:v>
                </c:pt>
                <c:pt idx="681">
                  <c:v>2.6954554078843707</c:v>
                </c:pt>
                <c:pt idx="682">
                  <c:v>2.6942716731130836</c:v>
                </c:pt>
                <c:pt idx="683">
                  <c:v>2.6876537917890593</c:v>
                </c:pt>
                <c:pt idx="684">
                  <c:v>2.6972642244497811</c:v>
                </c:pt>
                <c:pt idx="685">
                  <c:v>2.727427382123953</c:v>
                </c:pt>
                <c:pt idx="686">
                  <c:v>2.7291080684259401</c:v>
                </c:pt>
                <c:pt idx="687">
                  <c:v>2.7262462040228348</c:v>
                </c:pt>
                <c:pt idx="688">
                  <c:v>2.7221730627356462</c:v>
                </c:pt>
                <c:pt idx="689">
                  <c:v>2.7434078425120929</c:v>
                </c:pt>
                <c:pt idx="690">
                  <c:v>2.7474506518095207</c:v>
                </c:pt>
                <c:pt idx="691">
                  <c:v>2.7445980558537113</c:v>
                </c:pt>
                <c:pt idx="692">
                  <c:v>2.7384555085187934</c:v>
                </c:pt>
                <c:pt idx="693">
                  <c:v>2.7219094945394802</c:v>
                </c:pt>
                <c:pt idx="694">
                  <c:v>2.7384872314224729</c:v>
                </c:pt>
                <c:pt idx="695">
                  <c:v>2.7646542657703841</c:v>
                </c:pt>
                <c:pt idx="696">
                  <c:v>2.7825872742413722</c:v>
                </c:pt>
                <c:pt idx="697">
                  <c:v>2.7824009524965296</c:v>
                </c:pt>
                <c:pt idx="698">
                  <c:v>2.8136010016776587</c:v>
                </c:pt>
                <c:pt idx="699">
                  <c:v>2.8379102523827466</c:v>
                </c:pt>
                <c:pt idx="700">
                  <c:v>2.8324769781143693</c:v>
                </c:pt>
                <c:pt idx="701">
                  <c:v>2.8525531831685695</c:v>
                </c:pt>
                <c:pt idx="702">
                  <c:v>2.8562151648112137</c:v>
                </c:pt>
                <c:pt idx="703">
                  <c:v>2.8299531203687023</c:v>
                </c:pt>
                <c:pt idx="704">
                  <c:v>2.8590602013622552</c:v>
                </c:pt>
                <c:pt idx="705">
                  <c:v>2.8182984899670274</c:v>
                </c:pt>
                <c:pt idx="706">
                  <c:v>2.8411341295638559</c:v>
                </c:pt>
                <c:pt idx="707">
                  <c:v>2.8498982864558378</c:v>
                </c:pt>
                <c:pt idx="708">
                  <c:v>2.8371337060274691</c:v>
                </c:pt>
                <c:pt idx="709">
                  <c:v>2.8881289262870715</c:v>
                </c:pt>
                <c:pt idx="710">
                  <c:v>2.9023293058583186</c:v>
                </c:pt>
                <c:pt idx="711">
                  <c:v>2.9116262872217358</c:v>
                </c:pt>
                <c:pt idx="712">
                  <c:v>2.9042934850968423</c:v>
                </c:pt>
                <c:pt idx="713">
                  <c:v>2.9053424669124821</c:v>
                </c:pt>
                <c:pt idx="714">
                  <c:v>2.924253434430462</c:v>
                </c:pt>
                <c:pt idx="715">
                  <c:v>2.9434499959666915</c:v>
                </c:pt>
                <c:pt idx="716">
                  <c:v>2.9561588220840775</c:v>
                </c:pt>
                <c:pt idx="717">
                  <c:v>2.9433114602956572</c:v>
                </c:pt>
                <c:pt idx="718">
                  <c:v>2.8354495821561749</c:v>
                </c:pt>
                <c:pt idx="719">
                  <c:v>2.7963869772919288</c:v>
                </c:pt>
                <c:pt idx="720">
                  <c:v>2.8269295859012193</c:v>
                </c:pt>
                <c:pt idx="721">
                  <c:v>2.8430208754434503</c:v>
                </c:pt>
                <c:pt idx="722">
                  <c:v>2.85969057520512</c:v>
                </c:pt>
                <c:pt idx="723">
                  <c:v>2.8430271093504484</c:v>
                </c:pt>
                <c:pt idx="724">
                  <c:v>2.8449987613575431</c:v>
                </c:pt>
                <c:pt idx="725">
                  <c:v>2.8447504653803359</c:v>
                </c:pt>
                <c:pt idx="726">
                  <c:v>2.8613491838967131</c:v>
                </c:pt>
                <c:pt idx="727">
                  <c:v>2.8571877074711329</c:v>
                </c:pt>
                <c:pt idx="728">
                  <c:v>2.838288552212334</c:v>
                </c:pt>
                <c:pt idx="729">
                  <c:v>2.8522298362987133</c:v>
                </c:pt>
                <c:pt idx="730">
                  <c:v>2.8620299525499409</c:v>
                </c:pt>
                <c:pt idx="731">
                  <c:v>2.8532478692381567</c:v>
                </c:pt>
                <c:pt idx="732">
                  <c:v>2.8589159873510281</c:v>
                </c:pt>
                <c:pt idx="733">
                  <c:v>2.8865753197541673</c:v>
                </c:pt>
                <c:pt idx="734">
                  <c:v>2.8721387840277699</c:v>
                </c:pt>
                <c:pt idx="735">
                  <c:v>2.8785505177314277</c:v>
                </c:pt>
                <c:pt idx="736">
                  <c:v>2.8968843076544366</c:v>
                </c:pt>
                <c:pt idx="737">
                  <c:v>2.9094918430477086</c:v>
                </c:pt>
                <c:pt idx="738">
                  <c:v>2.9050075006972325</c:v>
                </c:pt>
                <c:pt idx="739">
                  <c:v>2.9405762461163283</c:v>
                </c:pt>
                <c:pt idx="740">
                  <c:v>2.9465750684867893</c:v>
                </c:pt>
                <c:pt idx="741">
                  <c:v>2.942340471258853</c:v>
                </c:pt>
                <c:pt idx="742">
                  <c:v>2.9291838321400858</c:v>
                </c:pt>
                <c:pt idx="743">
                  <c:v>2.9352653639533064</c:v>
                </c:pt>
                <c:pt idx="744">
                  <c:v>2.9439444057853494</c:v>
                </c:pt>
                <c:pt idx="745">
                  <c:v>2.9084153117011988</c:v>
                </c:pt>
                <c:pt idx="746">
                  <c:v>2.9101599844246264</c:v>
                </c:pt>
                <c:pt idx="747">
                  <c:v>2.9180775401414727</c:v>
                </c:pt>
                <c:pt idx="748">
                  <c:v>2.905531446716997</c:v>
                </c:pt>
                <c:pt idx="749">
                  <c:v>2.9428559602671815</c:v>
                </c:pt>
                <c:pt idx="750">
                  <c:v>2.9366444132878535</c:v>
                </c:pt>
                <c:pt idx="751">
                  <c:v>2.9327476491154734</c:v>
                </c:pt>
                <c:pt idx="752">
                  <c:v>2.8857342815749654</c:v>
                </c:pt>
                <c:pt idx="753">
                  <c:v>2.859258417467307</c:v>
                </c:pt>
                <c:pt idx="754">
                  <c:v>2.8537590330747689</c:v>
                </c:pt>
                <c:pt idx="755">
                  <c:v>2.8779239420404839</c:v>
                </c:pt>
                <c:pt idx="756">
                  <c:v>2.8885782100368078</c:v>
                </c:pt>
                <c:pt idx="757">
                  <c:v>2.9036379379540378</c:v>
                </c:pt>
                <c:pt idx="758">
                  <c:v>2.931356150467928</c:v>
                </c:pt>
                <c:pt idx="759">
                  <c:v>2.9403371520247346</c:v>
                </c:pt>
                <c:pt idx="760">
                  <c:v>2.9397238719219714</c:v>
                </c:pt>
                <c:pt idx="761">
                  <c:v>2.9548645525056085</c:v>
                </c:pt>
                <c:pt idx="762">
                  <c:v>2.9324179522206575</c:v>
                </c:pt>
                <c:pt idx="763">
                  <c:v>2.9507249941556148</c:v>
                </c:pt>
                <c:pt idx="764">
                  <c:v>2.9578514192959089</c:v>
                </c:pt>
                <c:pt idx="765">
                  <c:v>2.9475611485243443</c:v>
                </c:pt>
                <c:pt idx="766">
                  <c:v>2.9520995370589844</c:v>
                </c:pt>
                <c:pt idx="767">
                  <c:v>2.9312696695437701</c:v>
                </c:pt>
                <c:pt idx="768">
                  <c:v>2.9770190198366091</c:v>
                </c:pt>
                <c:pt idx="769">
                  <c:v>2.9675152157012263</c:v>
                </c:pt>
                <c:pt idx="770">
                  <c:v>2.9701282790340064</c:v>
                </c:pt>
                <c:pt idx="771">
                  <c:v>2.9584253073206184</c:v>
                </c:pt>
                <c:pt idx="772">
                  <c:v>2.9697931932056121</c:v>
                </c:pt>
                <c:pt idx="773">
                  <c:v>2.9694392107892167</c:v>
                </c:pt>
                <c:pt idx="774">
                  <c:v>2.9602804644366421</c:v>
                </c:pt>
                <c:pt idx="775">
                  <c:v>2.9762765967563363</c:v>
                </c:pt>
                <c:pt idx="776">
                  <c:v>2.964363358075683</c:v>
                </c:pt>
                <c:pt idx="777">
                  <c:v>2.9671265810764127</c:v>
                </c:pt>
                <c:pt idx="778">
                  <c:v>2.9664702637292844</c:v>
                </c:pt>
                <c:pt idx="779">
                  <c:v>2.9788285066388056</c:v>
                </c:pt>
                <c:pt idx="780">
                  <c:v>2.9835902071642328</c:v>
                </c:pt>
                <c:pt idx="781">
                  <c:v>2.9844733044542289</c:v>
                </c:pt>
                <c:pt idx="782">
                  <c:v>2.987420452611655</c:v>
                </c:pt>
                <c:pt idx="783">
                  <c:v>2.993876914941211</c:v>
                </c:pt>
                <c:pt idx="784">
                  <c:v>2.9814969561984621</c:v>
                </c:pt>
                <c:pt idx="785">
                  <c:v>2.9906540257589604</c:v>
                </c:pt>
                <c:pt idx="786">
                  <c:v>2.9903832589062338</c:v>
                </c:pt>
                <c:pt idx="787">
                  <c:v>2.9880637394527247</c:v>
                </c:pt>
                <c:pt idx="788">
                  <c:v>3.0015649799873141</c:v>
                </c:pt>
                <c:pt idx="789">
                  <c:v>2.9964022091461882</c:v>
                </c:pt>
                <c:pt idx="790">
                  <c:v>3.0029302658467527</c:v>
                </c:pt>
                <c:pt idx="791">
                  <c:v>2.9970848076885415</c:v>
                </c:pt>
                <c:pt idx="792">
                  <c:v>3.001443798032974</c:v>
                </c:pt>
                <c:pt idx="793">
                  <c:v>3.0141213420410016</c:v>
                </c:pt>
                <c:pt idx="794">
                  <c:v>2.999252370345149</c:v>
                </c:pt>
                <c:pt idx="795">
                  <c:v>2.9774903951207574</c:v>
                </c:pt>
                <c:pt idx="796">
                  <c:v>2.981859362821754</c:v>
                </c:pt>
                <c:pt idx="797">
                  <c:v>2.9870044895442067</c:v>
                </c:pt>
                <c:pt idx="798">
                  <c:v>2.9737788072292939</c:v>
                </c:pt>
                <c:pt idx="799">
                  <c:v>2.9860099318532614</c:v>
                </c:pt>
                <c:pt idx="800">
                  <c:v>3.0001867064881997</c:v>
                </c:pt>
                <c:pt idx="801">
                  <c:v>2.9873220887159779</c:v>
                </c:pt>
                <c:pt idx="802">
                  <c:v>2.9958632489830435</c:v>
                </c:pt>
                <c:pt idx="803">
                  <c:v>2.9779429828731909</c:v>
                </c:pt>
                <c:pt idx="804">
                  <c:v>2.9832518116835987</c:v>
                </c:pt>
                <c:pt idx="805">
                  <c:v>2.9918017988446439</c:v>
                </c:pt>
                <c:pt idx="806">
                  <c:v>3.0055236926732798</c:v>
                </c:pt>
                <c:pt idx="807">
                  <c:v>3.0157661922396484</c:v>
                </c:pt>
                <c:pt idx="808">
                  <c:v>3.0262717102672467</c:v>
                </c:pt>
                <c:pt idx="809">
                  <c:v>3.0409186507485244</c:v>
                </c:pt>
                <c:pt idx="810">
                  <c:v>3.0492219002821734</c:v>
                </c:pt>
                <c:pt idx="811">
                  <c:v>3.0628075331721591</c:v>
                </c:pt>
                <c:pt idx="812">
                  <c:v>3.0616107867606375</c:v>
                </c:pt>
                <c:pt idx="813">
                  <c:v>3.0778364724056693</c:v>
                </c:pt>
                <c:pt idx="814">
                  <c:v>3.074179886490366</c:v>
                </c:pt>
                <c:pt idx="815">
                  <c:v>3.0918638400142706</c:v>
                </c:pt>
                <c:pt idx="816">
                  <c:v>3.099798002137367</c:v>
                </c:pt>
                <c:pt idx="817">
                  <c:v>3.1111818322676386</c:v>
                </c:pt>
                <c:pt idx="818">
                  <c:v>3.1126820685626546</c:v>
                </c:pt>
                <c:pt idx="819">
                  <c:v>3.1139567150083933</c:v>
                </c:pt>
                <c:pt idx="820">
                  <c:v>3.1180232004711921</c:v>
                </c:pt>
                <c:pt idx="821">
                  <c:v>3.1269686548767286</c:v>
                </c:pt>
                <c:pt idx="822">
                  <c:v>3.1277298620277398</c:v>
                </c:pt>
                <c:pt idx="823">
                  <c:v>3.1065240572984352</c:v>
                </c:pt>
                <c:pt idx="824">
                  <c:v>3.1137495469166465</c:v>
                </c:pt>
                <c:pt idx="825">
                  <c:v>3.135361669389765</c:v>
                </c:pt>
                <c:pt idx="826">
                  <c:v>3.1452399266446616</c:v>
                </c:pt>
                <c:pt idx="827">
                  <c:v>3.1751144464221452</c:v>
                </c:pt>
                <c:pt idx="828">
                  <c:v>3.16567158277575</c:v>
                </c:pt>
                <c:pt idx="829">
                  <c:v>3.1901971861471523</c:v>
                </c:pt>
                <c:pt idx="830">
                  <c:v>3.1914398355698794</c:v>
                </c:pt>
                <c:pt idx="831">
                  <c:v>3.1714221947345167</c:v>
                </c:pt>
                <c:pt idx="832">
                  <c:v>3.1954069882488576</c:v>
                </c:pt>
                <c:pt idx="833">
                  <c:v>3.2203513294686479</c:v>
                </c:pt>
                <c:pt idx="834">
                  <c:v>3.238379854426336</c:v>
                </c:pt>
                <c:pt idx="835">
                  <c:v>3.2706136288609633</c:v>
                </c:pt>
                <c:pt idx="836">
                  <c:v>3.2440221608966811</c:v>
                </c:pt>
                <c:pt idx="837">
                  <c:v>3.2653980680546462</c:v>
                </c:pt>
                <c:pt idx="838">
                  <c:v>3.2490417384674588</c:v>
                </c:pt>
                <c:pt idx="839">
                  <c:v>3.2682104444656543</c:v>
                </c:pt>
                <c:pt idx="840">
                  <c:v>3.2756614137477729</c:v>
                </c:pt>
                <c:pt idx="841">
                  <c:v>3.27915114126399</c:v>
                </c:pt>
                <c:pt idx="842">
                  <c:v>3.3080455112600746</c:v>
                </c:pt>
                <c:pt idx="843">
                  <c:v>3.3283143524177827</c:v>
                </c:pt>
                <c:pt idx="844">
                  <c:v>3.3315649531393521</c:v>
                </c:pt>
                <c:pt idx="845">
                  <c:v>3.322409515414027</c:v>
                </c:pt>
                <c:pt idx="846">
                  <c:v>3.3387572081249774</c:v>
                </c:pt>
                <c:pt idx="847">
                  <c:v>3.3330057020981045</c:v>
                </c:pt>
                <c:pt idx="848">
                  <c:v>3.2641138845814508</c:v>
                </c:pt>
                <c:pt idx="849">
                  <c:v>3.2899477437790896</c:v>
                </c:pt>
                <c:pt idx="850">
                  <c:v>3.3223557658410381</c:v>
                </c:pt>
                <c:pt idx="851">
                  <c:v>3.3473026880628405</c:v>
                </c:pt>
                <c:pt idx="852">
                  <c:v>3.3713486768319179</c:v>
                </c:pt>
                <c:pt idx="853">
                  <c:v>3.387665622538532</c:v>
                </c:pt>
                <c:pt idx="854">
                  <c:v>3.372959846336959</c:v>
                </c:pt>
                <c:pt idx="855">
                  <c:v>3.388118971030305</c:v>
                </c:pt>
                <c:pt idx="856">
                  <c:v>3.401310915212481</c:v>
                </c:pt>
                <c:pt idx="857">
                  <c:v>3.3903291438751135</c:v>
                </c:pt>
                <c:pt idx="858">
                  <c:v>3.4133500655482392</c:v>
                </c:pt>
                <c:pt idx="859">
                  <c:v>3.3978218645046248</c:v>
                </c:pt>
                <c:pt idx="860">
                  <c:v>3.3939417860744516</c:v>
                </c:pt>
                <c:pt idx="861">
                  <c:v>3.3792728764376396</c:v>
                </c:pt>
                <c:pt idx="862">
                  <c:v>3.4049191992463146</c:v>
                </c:pt>
                <c:pt idx="863">
                  <c:v>3.4128870721442022</c:v>
                </c:pt>
                <c:pt idx="864">
                  <c:v>3.4373081179591143</c:v>
                </c:pt>
                <c:pt idx="865">
                  <c:v>3.4134523272342872</c:v>
                </c:pt>
                <c:pt idx="866">
                  <c:v>3.4020514944111393</c:v>
                </c:pt>
                <c:pt idx="867">
                  <c:v>3.4383682796879347</c:v>
                </c:pt>
                <c:pt idx="868">
                  <c:v>3.4245468069572258</c:v>
                </c:pt>
                <c:pt idx="869">
                  <c:v>3.4144485368967756</c:v>
                </c:pt>
                <c:pt idx="870">
                  <c:v>3.4225767090564001</c:v>
                </c:pt>
                <c:pt idx="871">
                  <c:v>3.4144652604059447</c:v>
                </c:pt>
                <c:pt idx="872">
                  <c:v>3.4400569665313889</c:v>
                </c:pt>
                <c:pt idx="873">
                  <c:v>3.4137857677197379</c:v>
                </c:pt>
                <c:pt idx="874">
                  <c:v>3.4109087667366134</c:v>
                </c:pt>
                <c:pt idx="875">
                  <c:v>3.3744220444816171</c:v>
                </c:pt>
                <c:pt idx="876">
                  <c:v>3.3764199987579531</c:v>
                </c:pt>
                <c:pt idx="877">
                  <c:v>3.3885487704144261</c:v>
                </c:pt>
                <c:pt idx="878">
                  <c:v>3.3447949393047578</c:v>
                </c:pt>
                <c:pt idx="879">
                  <c:v>3.3150020699661344</c:v>
                </c:pt>
                <c:pt idx="880">
                  <c:v>3.3451854628039288</c:v>
                </c:pt>
                <c:pt idx="881">
                  <c:v>3.3454266661635814</c:v>
                </c:pt>
                <c:pt idx="882">
                  <c:v>3.3339226221391614</c:v>
                </c:pt>
                <c:pt idx="883">
                  <c:v>3.3302168756155166</c:v>
                </c:pt>
                <c:pt idx="884">
                  <c:v>3.3014423795704335</c:v>
                </c:pt>
                <c:pt idx="885">
                  <c:v>3.2626907161929908</c:v>
                </c:pt>
                <c:pt idx="886">
                  <c:v>3.2717138540773036</c:v>
                </c:pt>
                <c:pt idx="887">
                  <c:v>3.3039322212903848</c:v>
                </c:pt>
                <c:pt idx="888">
                  <c:v>3.3089249310449196</c:v>
                </c:pt>
                <c:pt idx="889">
                  <c:v>3.3011277009309792</c:v>
                </c:pt>
                <c:pt idx="890">
                  <c:v>3.2902928840885046</c:v>
                </c:pt>
                <c:pt idx="891">
                  <c:v>3.303740204988467</c:v>
                </c:pt>
                <c:pt idx="892">
                  <c:v>3.2737302746025203</c:v>
                </c:pt>
                <c:pt idx="893">
                  <c:v>3.2697673755801322</c:v>
                </c:pt>
                <c:pt idx="894">
                  <c:v>3.2368545533550876</c:v>
                </c:pt>
                <c:pt idx="895">
                  <c:v>3.2006125007752435</c:v>
                </c:pt>
                <c:pt idx="896">
                  <c:v>3.2012277437605983</c:v>
                </c:pt>
                <c:pt idx="897">
                  <c:v>3.1498531507634455</c:v>
                </c:pt>
                <c:pt idx="898">
                  <c:v>3.1851113296137941</c:v>
                </c:pt>
                <c:pt idx="899">
                  <c:v>3.2092146577284733</c:v>
                </c:pt>
                <c:pt idx="900">
                  <c:v>3.1831929453931722</c:v>
                </c:pt>
                <c:pt idx="901">
                  <c:v>3.1693628526591415</c:v>
                </c:pt>
                <c:pt idx="902">
                  <c:v>3.1583775715029665</c:v>
                </c:pt>
                <c:pt idx="903">
                  <c:v>3.1594468733874694</c:v>
                </c:pt>
                <c:pt idx="904">
                  <c:v>3.1943117163643495</c:v>
                </c:pt>
                <c:pt idx="905">
                  <c:v>3.2166355838887331</c:v>
                </c:pt>
                <c:pt idx="906">
                  <c:v>3.2210149729523971</c:v>
                </c:pt>
                <c:pt idx="907">
                  <c:v>3.2274959207954872</c:v>
                </c:pt>
                <c:pt idx="908">
                  <c:v>3.2336584755564508</c:v>
                </c:pt>
                <c:pt idx="909">
                  <c:v>3.2269039337727707</c:v>
                </c:pt>
                <c:pt idx="910">
                  <c:v>3.2506517268585768</c:v>
                </c:pt>
                <c:pt idx="911">
                  <c:v>3.2547607012587139</c:v>
                </c:pt>
                <c:pt idx="912">
                  <c:v>3.2767787923688942</c:v>
                </c:pt>
                <c:pt idx="913">
                  <c:v>3.2821687783046416</c:v>
                </c:pt>
                <c:pt idx="914">
                  <c:v>3.2851250497108739</c:v>
                </c:pt>
                <c:pt idx="915">
                  <c:v>3.275115474666574</c:v>
                </c:pt>
                <c:pt idx="916">
                  <c:v>3.2664621927132975</c:v>
                </c:pt>
                <c:pt idx="917">
                  <c:v>3.2690667460175491</c:v>
                </c:pt>
                <c:pt idx="918">
                  <c:v>3.2754979343672348</c:v>
                </c:pt>
                <c:pt idx="919">
                  <c:v>3.2608700413806515</c:v>
                </c:pt>
                <c:pt idx="920">
                  <c:v>3.2618621384846778</c:v>
                </c:pt>
                <c:pt idx="921">
                  <c:v>3.2648579461897027</c:v>
                </c:pt>
                <c:pt idx="922">
                  <c:v>3.2685288301796236</c:v>
                </c:pt>
                <c:pt idx="923">
                  <c:v>3.2849741079079879</c:v>
                </c:pt>
                <c:pt idx="924">
                  <c:v>3.3004302553629024</c:v>
                </c:pt>
                <c:pt idx="925">
                  <c:v>3.2882514618920879</c:v>
                </c:pt>
                <c:pt idx="926">
                  <c:v>3.2940008188269481</c:v>
                </c:pt>
                <c:pt idx="927">
                  <c:v>3.282150635075249</c:v>
                </c:pt>
                <c:pt idx="928">
                  <c:v>3.2703736749247061</c:v>
                </c:pt>
                <c:pt idx="929">
                  <c:v>3.2837285270577516</c:v>
                </c:pt>
                <c:pt idx="930">
                  <c:v>3.2833962202321461</c:v>
                </c:pt>
                <c:pt idx="931">
                  <c:v>3.2968537822644324</c:v>
                </c:pt>
                <c:pt idx="932">
                  <c:v>3.2895109152091222</c:v>
                </c:pt>
                <c:pt idx="933">
                  <c:v>3.2873156750365866</c:v>
                </c:pt>
                <c:pt idx="934">
                  <c:v>3.2787147412870161</c:v>
                </c:pt>
                <c:pt idx="935">
                  <c:v>3.2973051931466042</c:v>
                </c:pt>
                <c:pt idx="936">
                  <c:v>3.2985321473643308</c:v>
                </c:pt>
                <c:pt idx="937">
                  <c:v>3.3061697375033172</c:v>
                </c:pt>
                <c:pt idx="938">
                  <c:v>3.3055405258433082</c:v>
                </c:pt>
                <c:pt idx="939">
                  <c:v>3.3078488925090346</c:v>
                </c:pt>
                <c:pt idx="940">
                  <c:v>3.309483248856155</c:v>
                </c:pt>
                <c:pt idx="941">
                  <c:v>3.2936056031928183</c:v>
                </c:pt>
                <c:pt idx="942">
                  <c:v>3.2928008134650275</c:v>
                </c:pt>
                <c:pt idx="943">
                  <c:v>3.2938772146007511</c:v>
                </c:pt>
                <c:pt idx="944">
                  <c:v>3.302175022325168</c:v>
                </c:pt>
                <c:pt idx="945">
                  <c:v>3.3146865467991371</c:v>
                </c:pt>
                <c:pt idx="946">
                  <c:v>3.3306815733427801</c:v>
                </c:pt>
                <c:pt idx="947">
                  <c:v>3.3383329610928278</c:v>
                </c:pt>
                <c:pt idx="948">
                  <c:v>3.3432194720407455</c:v>
                </c:pt>
                <c:pt idx="949">
                  <c:v>3.3478820478667077</c:v>
                </c:pt>
                <c:pt idx="950">
                  <c:v>3.336041248662156</c:v>
                </c:pt>
                <c:pt idx="951">
                  <c:v>3.3363896807018492</c:v>
                </c:pt>
                <c:pt idx="952">
                  <c:v>3.3519431076199391</c:v>
                </c:pt>
                <c:pt idx="953">
                  <c:v>3.3632677920673215</c:v>
                </c:pt>
                <c:pt idx="954">
                  <c:v>3.3545962659438553</c:v>
                </c:pt>
                <c:pt idx="955">
                  <c:v>3.3404798088101315</c:v>
                </c:pt>
                <c:pt idx="956">
                  <c:v>3.3468964804614094</c:v>
                </c:pt>
                <c:pt idx="957">
                  <c:v>3.3610153866562862</c:v>
                </c:pt>
                <c:pt idx="958">
                  <c:v>3.3665387536489768</c:v>
                </c:pt>
                <c:pt idx="959">
                  <c:v>3.3443647609460254</c:v>
                </c:pt>
                <c:pt idx="960">
                  <c:v>3.3408920597891245</c:v>
                </c:pt>
                <c:pt idx="961">
                  <c:v>3.3111496657135979</c:v>
                </c:pt>
                <c:pt idx="962">
                  <c:v>3.2946117014681335</c:v>
                </c:pt>
                <c:pt idx="963">
                  <c:v>3.2881866039333798</c:v>
                </c:pt>
                <c:pt idx="964">
                  <c:v>3.3059872955483525</c:v>
                </c:pt>
                <c:pt idx="965">
                  <c:v>3.3067144607382764</c:v>
                </c:pt>
                <c:pt idx="966">
                  <c:v>3.2634561600452128</c:v>
                </c:pt>
                <c:pt idx="967">
                  <c:v>3.2567225554135577</c:v>
                </c:pt>
                <c:pt idx="968">
                  <c:v>3.2638088053330985</c:v>
                </c:pt>
                <c:pt idx="969">
                  <c:v>3.2230777994359108</c:v>
                </c:pt>
                <c:pt idx="970">
                  <c:v>3.1469802773754947</c:v>
                </c:pt>
                <c:pt idx="971">
                  <c:v>3.1215106016587444</c:v>
                </c:pt>
                <c:pt idx="972">
                  <c:v>3.1292869842179925</c:v>
                </c:pt>
                <c:pt idx="973">
                  <c:v>3.0886427653583093</c:v>
                </c:pt>
                <c:pt idx="974">
                  <c:v>3.0360137416100095</c:v>
                </c:pt>
                <c:pt idx="975">
                  <c:v>3.0704294790566165</c:v>
                </c:pt>
                <c:pt idx="976">
                  <c:v>3.1082368112323993</c:v>
                </c:pt>
                <c:pt idx="977">
                  <c:v>3.1295158818089668</c:v>
                </c:pt>
                <c:pt idx="978">
                  <c:v>3.1260306990347826</c:v>
                </c:pt>
                <c:pt idx="979">
                  <c:v>3.1576894175350909</c:v>
                </c:pt>
                <c:pt idx="980">
                  <c:v>3.1711294369261842</c:v>
                </c:pt>
                <c:pt idx="981">
                  <c:v>3.1860744271258983</c:v>
                </c:pt>
                <c:pt idx="982">
                  <c:v>3.1768086996781393</c:v>
                </c:pt>
                <c:pt idx="983">
                  <c:v>3.200732883534724</c:v>
                </c:pt>
                <c:pt idx="984">
                  <c:v>3.2092817196712664</c:v>
                </c:pt>
                <c:pt idx="985">
                  <c:v>3.1914202718111793</c:v>
                </c:pt>
                <c:pt idx="986">
                  <c:v>3.2036311263305124</c:v>
                </c:pt>
                <c:pt idx="987">
                  <c:v>3.2266385647164761</c:v>
                </c:pt>
                <c:pt idx="988">
                  <c:v>3.232096112724312</c:v>
                </c:pt>
                <c:pt idx="989">
                  <c:v>3.1946475236008922</c:v>
                </c:pt>
                <c:pt idx="990">
                  <c:v>3.1711967886993837</c:v>
                </c:pt>
                <c:pt idx="991">
                  <c:v>3.1997825939689855</c:v>
                </c:pt>
                <c:pt idx="992">
                  <c:v>3.1780671402999463</c:v>
                </c:pt>
                <c:pt idx="993">
                  <c:v>3.2142131336582342</c:v>
                </c:pt>
                <c:pt idx="994">
                  <c:v>3.2296280960096744</c:v>
                </c:pt>
                <c:pt idx="995">
                  <c:v>3.2283310508620349</c:v>
                </c:pt>
                <c:pt idx="996">
                  <c:v>3.2551952903316734</c:v>
                </c:pt>
                <c:pt idx="997">
                  <c:v>3.262790323931656</c:v>
                </c:pt>
                <c:pt idx="998">
                  <c:v>3.2743125968517179</c:v>
                </c:pt>
                <c:pt idx="999">
                  <c:v>3.2695456318197245</c:v>
                </c:pt>
                <c:pt idx="1000">
                  <c:v>3.2789524165954869</c:v>
                </c:pt>
                <c:pt idx="1001">
                  <c:v>3.2711768829988594</c:v>
                </c:pt>
                <c:pt idx="1002">
                  <c:v>3.2634869391591939</c:v>
                </c:pt>
                <c:pt idx="1003">
                  <c:v>3.2537449656700224</c:v>
                </c:pt>
                <c:pt idx="1004">
                  <c:v>3.2270996361562205</c:v>
                </c:pt>
                <c:pt idx="1005">
                  <c:v>3.1941312167832896</c:v>
                </c:pt>
                <c:pt idx="1006">
                  <c:v>3.2395046879719414</c:v>
                </c:pt>
                <c:pt idx="1007">
                  <c:v>3.2376166170969247</c:v>
                </c:pt>
                <c:pt idx="1008">
                  <c:v>3.242245669471187</c:v>
                </c:pt>
                <c:pt idx="1009">
                  <c:v>3.2588909859772102</c:v>
                </c:pt>
                <c:pt idx="1010">
                  <c:v>3.2742825755114207</c:v>
                </c:pt>
                <c:pt idx="1011">
                  <c:v>3.2845164562426512</c:v>
                </c:pt>
                <c:pt idx="1012">
                  <c:v>3.2799747643196904</c:v>
                </c:pt>
                <c:pt idx="1013">
                  <c:v>3.2521950254667238</c:v>
                </c:pt>
                <c:pt idx="1014">
                  <c:v>3.2696786916617611</c:v>
                </c:pt>
                <c:pt idx="1015">
                  <c:v>3.276068693207828</c:v>
                </c:pt>
                <c:pt idx="1016">
                  <c:v>3.2820236112422574</c:v>
                </c:pt>
                <c:pt idx="1017">
                  <c:v>3.2905042862031189</c:v>
                </c:pt>
                <c:pt idx="1018">
                  <c:v>3.2818239272686283</c:v>
                </c:pt>
                <c:pt idx="1019">
                  <c:v>3.2852962037978233</c:v>
                </c:pt>
                <c:pt idx="1020">
                  <c:v>3.2896290805689192</c:v>
                </c:pt>
                <c:pt idx="1021">
                  <c:v>3.3097217002437191</c:v>
                </c:pt>
                <c:pt idx="1022">
                  <c:v>3.3109756712248379</c:v>
                </c:pt>
                <c:pt idx="1023">
                  <c:v>3.325043347403704</c:v>
                </c:pt>
                <c:pt idx="1024">
                  <c:v>3.3331489094625866</c:v>
                </c:pt>
                <c:pt idx="1025">
                  <c:v>3.3414305674349922</c:v>
                </c:pt>
                <c:pt idx="1026">
                  <c:v>3.3338964512711695</c:v>
                </c:pt>
                <c:pt idx="1027">
                  <c:v>3.3545405968852142</c:v>
                </c:pt>
                <c:pt idx="1028">
                  <c:v>3.3404064346888727</c:v>
                </c:pt>
                <c:pt idx="1029">
                  <c:v>3.3524912399881646</c:v>
                </c:pt>
                <c:pt idx="1030">
                  <c:v>3.3727334638833115</c:v>
                </c:pt>
                <c:pt idx="1031">
                  <c:v>3.3853935423148092</c:v>
                </c:pt>
                <c:pt idx="1032">
                  <c:v>3.3955081120930437</c:v>
                </c:pt>
                <c:pt idx="1033">
                  <c:v>3.3781561551586834</c:v>
                </c:pt>
                <c:pt idx="1034">
                  <c:v>3.3948665140612908</c:v>
                </c:pt>
                <c:pt idx="1035">
                  <c:v>3.3952564808860215</c:v>
                </c:pt>
                <c:pt idx="1036">
                  <c:v>3.396629939736806</c:v>
                </c:pt>
                <c:pt idx="1037">
                  <c:v>3.4040242174231885</c:v>
                </c:pt>
                <c:pt idx="1038">
                  <c:v>3.4115624695856157</c:v>
                </c:pt>
                <c:pt idx="1039">
                  <c:v>3.4049636435634301</c:v>
                </c:pt>
                <c:pt idx="1040">
                  <c:v>3.4216763032522839</c:v>
                </c:pt>
                <c:pt idx="1041">
                  <c:v>3.4145572281970531</c:v>
                </c:pt>
                <c:pt idx="1042">
                  <c:v>3.4258340801107274</c:v>
                </c:pt>
                <c:pt idx="1043">
                  <c:v>3.4386562471560014</c:v>
                </c:pt>
                <c:pt idx="1044">
                  <c:v>3.4391162823050214</c:v>
                </c:pt>
                <c:pt idx="1045">
                  <c:v>3.4276937937106124</c:v>
                </c:pt>
                <c:pt idx="1046">
                  <c:v>3.4489550792942874</c:v>
                </c:pt>
                <c:pt idx="1047">
                  <c:v>3.4387258370131888</c:v>
                </c:pt>
                <c:pt idx="1048">
                  <c:v>3.441428037023599</c:v>
                </c:pt>
                <c:pt idx="1049">
                  <c:v>3.4439901151130377</c:v>
                </c:pt>
                <c:pt idx="1050">
                  <c:v>3.4331183036349957</c:v>
                </c:pt>
                <c:pt idx="1051">
                  <c:v>3.4416087393568788</c:v>
                </c:pt>
                <c:pt idx="1052">
                  <c:v>3.4142026269712309</c:v>
                </c:pt>
                <c:pt idx="1053">
                  <c:v>3.4032235037037251</c:v>
                </c:pt>
                <c:pt idx="1054">
                  <c:v>3.4378456533908301</c:v>
                </c:pt>
                <c:pt idx="1055">
                  <c:v>3.4390514958408063</c:v>
                </c:pt>
                <c:pt idx="1056">
                  <c:v>3.4330109555050257</c:v>
                </c:pt>
                <c:pt idx="1057">
                  <c:v>3.409415717532585</c:v>
                </c:pt>
                <c:pt idx="1058">
                  <c:v>3.4072906057100285</c:v>
                </c:pt>
                <c:pt idx="1059">
                  <c:v>3.4333985654420602</c:v>
                </c:pt>
                <c:pt idx="1060">
                  <c:v>3.4322539591338228</c:v>
                </c:pt>
                <c:pt idx="1061">
                  <c:v>3.4372002135832345</c:v>
                </c:pt>
                <c:pt idx="1062">
                  <c:v>3.4362612668238346</c:v>
                </c:pt>
                <c:pt idx="1063">
                  <c:v>3.4521239184490429</c:v>
                </c:pt>
                <c:pt idx="1064">
                  <c:v>3.4512612817002162</c:v>
                </c:pt>
                <c:pt idx="1065">
                  <c:v>3.449722091117307</c:v>
                </c:pt>
                <c:pt idx="1066">
                  <c:v>3.440534420188889</c:v>
                </c:pt>
                <c:pt idx="1067">
                  <c:v>3.4557962174139254</c:v>
                </c:pt>
                <c:pt idx="1068">
                  <c:v>3.4636302434437969</c:v>
                </c:pt>
                <c:pt idx="1069">
                  <c:v>3.4686456207572878</c:v>
                </c:pt>
                <c:pt idx="1070">
                  <c:v>3.4831592097169795</c:v>
                </c:pt>
                <c:pt idx="1071">
                  <c:v>3.4826535234236276</c:v>
                </c:pt>
                <c:pt idx="1072">
                  <c:v>3.485230083641456</c:v>
                </c:pt>
                <c:pt idx="1073">
                  <c:v>3.4898910109639405</c:v>
                </c:pt>
                <c:pt idx="1074">
                  <c:v>3.491636193254736</c:v>
                </c:pt>
                <c:pt idx="1075">
                  <c:v>3.5002982379800245</c:v>
                </c:pt>
                <c:pt idx="1076">
                  <c:v>3.4991782753208276</c:v>
                </c:pt>
                <c:pt idx="1077">
                  <c:v>3.5050943307744151</c:v>
                </c:pt>
                <c:pt idx="1078">
                  <c:v>3.5149672351945696</c:v>
                </c:pt>
                <c:pt idx="1079">
                  <c:v>3.5269941028237506</c:v>
                </c:pt>
                <c:pt idx="1080">
                  <c:v>3.5315849230508656</c:v>
                </c:pt>
                <c:pt idx="1081">
                  <c:v>3.5529260399316405</c:v>
                </c:pt>
                <c:pt idx="1082">
                  <c:v>3.5336081187623178</c:v>
                </c:pt>
                <c:pt idx="1083">
                  <c:v>3.5207363063296975</c:v>
                </c:pt>
                <c:pt idx="1084">
                  <c:v>3.5201834187034744</c:v>
                </c:pt>
                <c:pt idx="1085">
                  <c:v>3.5277291200265748</c:v>
                </c:pt>
                <c:pt idx="1086">
                  <c:v>3.5291286562083415</c:v>
                </c:pt>
                <c:pt idx="1087">
                  <c:v>3.5444971633941882</c:v>
                </c:pt>
                <c:pt idx="1088">
                  <c:v>3.5574458429492388</c:v>
                </c:pt>
                <c:pt idx="1089">
                  <c:v>3.5586077833240322</c:v>
                </c:pt>
                <c:pt idx="1090">
                  <c:v>3.5266700424339388</c:v>
                </c:pt>
                <c:pt idx="1091">
                  <c:v>3.5357560244255333</c:v>
                </c:pt>
                <c:pt idx="1092">
                  <c:v>3.4953431001959352</c:v>
                </c:pt>
                <c:pt idx="1093">
                  <c:v>3.5275409709382859</c:v>
                </c:pt>
                <c:pt idx="1094">
                  <c:v>3.5381676495751466</c:v>
                </c:pt>
                <c:pt idx="1095">
                  <c:v>3.5434248124079231</c:v>
                </c:pt>
                <c:pt idx="1096">
                  <c:v>3.5580518336701754</c:v>
                </c:pt>
                <c:pt idx="1097">
                  <c:v>3.5274391302440935</c:v>
                </c:pt>
                <c:pt idx="1098">
                  <c:v>3.5563881448449268</c:v>
                </c:pt>
                <c:pt idx="1099">
                  <c:v>3.5613423263753727</c:v>
                </c:pt>
                <c:pt idx="1100">
                  <c:v>3.5534132979472708</c:v>
                </c:pt>
                <c:pt idx="1101">
                  <c:v>3.5604566222510332</c:v>
                </c:pt>
                <c:pt idx="1102">
                  <c:v>3.5681723788538413</c:v>
                </c:pt>
                <c:pt idx="1103">
                  <c:v>3.5830683526500327</c:v>
                </c:pt>
                <c:pt idx="1104">
                  <c:v>3.5956670401178208</c:v>
                </c:pt>
                <c:pt idx="1105">
                  <c:v>3.5931763716534735</c:v>
                </c:pt>
                <c:pt idx="1106">
                  <c:v>3.5539448910044142</c:v>
                </c:pt>
                <c:pt idx="1107">
                  <c:v>3.4969683732431163</c:v>
                </c:pt>
                <c:pt idx="1108">
                  <c:v>3.5516817225225576</c:v>
                </c:pt>
                <c:pt idx="1109">
                  <c:v>3.5709151994862056</c:v>
                </c:pt>
                <c:pt idx="1110">
                  <c:v>3.5763355902938319</c:v>
                </c:pt>
                <c:pt idx="1111">
                  <c:v>3.5974823733649228</c:v>
                </c:pt>
                <c:pt idx="1112">
                  <c:v>3.6254534194171333</c:v>
                </c:pt>
                <c:pt idx="1113">
                  <c:v>3.607714450071696</c:v>
                </c:pt>
                <c:pt idx="1114">
                  <c:v>3.5951687241081918</c:v>
                </c:pt>
                <c:pt idx="1115">
                  <c:v>3.6398907129267957</c:v>
                </c:pt>
                <c:pt idx="1116">
                  <c:v>3.6553603294986958</c:v>
                </c:pt>
                <c:pt idx="1117">
                  <c:v>3.6486887791830638</c:v>
                </c:pt>
                <c:pt idx="1118">
                  <c:v>3.6573322210824277</c:v>
                </c:pt>
                <c:pt idx="1119">
                  <c:v>3.6724580805192257</c:v>
                </c:pt>
                <c:pt idx="1120">
                  <c:v>3.6909656058337244</c:v>
                </c:pt>
                <c:pt idx="1121">
                  <c:v>3.6900001601687733</c:v>
                </c:pt>
                <c:pt idx="1122">
                  <c:v>3.6954221320359091</c:v>
                </c:pt>
                <c:pt idx="1123">
                  <c:v>3.7033042777631797</c:v>
                </c:pt>
                <c:pt idx="1124">
                  <c:v>3.7145803709176697</c:v>
                </c:pt>
                <c:pt idx="1125">
                  <c:v>3.6922757064216345</c:v>
                </c:pt>
                <c:pt idx="1126">
                  <c:v>3.7178784486523462</c:v>
                </c:pt>
                <c:pt idx="1127">
                  <c:v>3.7119404484671019</c:v>
                </c:pt>
                <c:pt idx="1128">
                  <c:v>3.7293227598845817</c:v>
                </c:pt>
                <c:pt idx="1129">
                  <c:v>3.7019856738526569</c:v>
                </c:pt>
                <c:pt idx="1130">
                  <c:v>3.684234766812629</c:v>
                </c:pt>
                <c:pt idx="1131">
                  <c:v>3.6939624941887028</c:v>
                </c:pt>
                <c:pt idx="1132">
                  <c:v>3.6515823012744697</c:v>
                </c:pt>
                <c:pt idx="1133">
                  <c:v>3.6467760990501499</c:v>
                </c:pt>
                <c:pt idx="1134">
                  <c:v>3.6025949296888182</c:v>
                </c:pt>
                <c:pt idx="1135">
                  <c:v>3.6404665295813268</c:v>
                </c:pt>
                <c:pt idx="1136">
                  <c:v>3.6220429663968265</c:v>
                </c:pt>
                <c:pt idx="1137">
                  <c:v>3.578227638443638</c:v>
                </c:pt>
                <c:pt idx="1138">
                  <c:v>3.6099485295986811</c:v>
                </c:pt>
                <c:pt idx="1139">
                  <c:v>3.63310066455906</c:v>
                </c:pt>
                <c:pt idx="1140">
                  <c:v>3.6079383758949821</c:v>
                </c:pt>
                <c:pt idx="1141">
                  <c:v>3.6306597080818315</c:v>
                </c:pt>
                <c:pt idx="1142">
                  <c:v>3.6166750229566458</c:v>
                </c:pt>
                <c:pt idx="1143">
                  <c:v>3.6303841382496649</c:v>
                </c:pt>
                <c:pt idx="1144">
                  <c:v>3.6346022000226248</c:v>
                </c:pt>
                <c:pt idx="1145">
                  <c:v>3.6344168073235124</c:v>
                </c:pt>
                <c:pt idx="1146">
                  <c:v>3.6603901491238737</c:v>
                </c:pt>
                <c:pt idx="1147">
                  <c:v>3.6728613598952444</c:v>
                </c:pt>
                <c:pt idx="1148">
                  <c:v>3.6629768119429347</c:v>
                </c:pt>
                <c:pt idx="1149">
                  <c:v>3.6404337315240078</c:v>
                </c:pt>
                <c:pt idx="1150">
                  <c:v>3.6307816757901943</c:v>
                </c:pt>
                <c:pt idx="1151">
                  <c:v>3.668732468400778</c:v>
                </c:pt>
                <c:pt idx="1152">
                  <c:v>3.6879541297602505</c:v>
                </c:pt>
                <c:pt idx="1153">
                  <c:v>3.6926733429864824</c:v>
                </c:pt>
                <c:pt idx="1154">
                  <c:v>3.7115735747974985</c:v>
                </c:pt>
                <c:pt idx="1155">
                  <c:v>3.722252925263196</c:v>
                </c:pt>
                <c:pt idx="1156">
                  <c:v>3.7020589868382685</c:v>
                </c:pt>
                <c:pt idx="1157">
                  <c:v>3.722429064895981</c:v>
                </c:pt>
                <c:pt idx="1158">
                  <c:v>3.7285939981295213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EC-47A8-8772-EB1CBC26A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350415"/>
        <c:axId val="1297351375"/>
      </c:scatterChart>
      <c:valAx>
        <c:axId val="129735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351375"/>
        <c:crosses val="autoZero"/>
        <c:crossBetween val="midCat"/>
      </c:valAx>
      <c:valAx>
        <c:axId val="129735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35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spy_long_term!$S$1</c:f>
              <c:strCache>
                <c:ptCount val="1"/>
                <c:pt idx="0">
                  <c:v>btc close</c:v>
                </c:pt>
              </c:strCache>
            </c:strRef>
          </c:tx>
          <c:spPr>
            <a:ln w="3810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10000"/>
                  <a:lumOff val="90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5744139226914819"/>
                  <c:y val="0.39609682299546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spy_long_term!$R$2:$R$5327</c:f>
              <c:numCache>
                <c:formatCode>m/d/yyyy</c:formatCode>
                <c:ptCount val="5326"/>
                <c:pt idx="0">
                  <c:v>40091</c:v>
                </c:pt>
                <c:pt idx="1">
                  <c:v>40092</c:v>
                </c:pt>
                <c:pt idx="2">
                  <c:v>40093</c:v>
                </c:pt>
                <c:pt idx="3">
                  <c:v>40094</c:v>
                </c:pt>
                <c:pt idx="4">
                  <c:v>40095</c:v>
                </c:pt>
                <c:pt idx="5">
                  <c:v>40096</c:v>
                </c:pt>
                <c:pt idx="6">
                  <c:v>40097</c:v>
                </c:pt>
                <c:pt idx="7">
                  <c:v>40098</c:v>
                </c:pt>
                <c:pt idx="8">
                  <c:v>40099</c:v>
                </c:pt>
                <c:pt idx="9">
                  <c:v>40100</c:v>
                </c:pt>
                <c:pt idx="10">
                  <c:v>40101</c:v>
                </c:pt>
                <c:pt idx="11">
                  <c:v>40102</c:v>
                </c:pt>
                <c:pt idx="12">
                  <c:v>40103</c:v>
                </c:pt>
                <c:pt idx="13">
                  <c:v>40104</c:v>
                </c:pt>
                <c:pt idx="14">
                  <c:v>40105</c:v>
                </c:pt>
                <c:pt idx="15">
                  <c:v>40106</c:v>
                </c:pt>
                <c:pt idx="16">
                  <c:v>40107</c:v>
                </c:pt>
                <c:pt idx="17">
                  <c:v>40108</c:v>
                </c:pt>
                <c:pt idx="18">
                  <c:v>40109</c:v>
                </c:pt>
                <c:pt idx="19">
                  <c:v>40110</c:v>
                </c:pt>
                <c:pt idx="20">
                  <c:v>40111</c:v>
                </c:pt>
                <c:pt idx="21">
                  <c:v>40112</c:v>
                </c:pt>
                <c:pt idx="22">
                  <c:v>40113</c:v>
                </c:pt>
                <c:pt idx="23">
                  <c:v>40114</c:v>
                </c:pt>
                <c:pt idx="24">
                  <c:v>40115</c:v>
                </c:pt>
                <c:pt idx="25">
                  <c:v>40116</c:v>
                </c:pt>
                <c:pt idx="26">
                  <c:v>40117</c:v>
                </c:pt>
                <c:pt idx="27">
                  <c:v>40118</c:v>
                </c:pt>
                <c:pt idx="28">
                  <c:v>40119</c:v>
                </c:pt>
                <c:pt idx="29">
                  <c:v>40120</c:v>
                </c:pt>
                <c:pt idx="30">
                  <c:v>40121</c:v>
                </c:pt>
                <c:pt idx="31">
                  <c:v>40122</c:v>
                </c:pt>
                <c:pt idx="32">
                  <c:v>40123</c:v>
                </c:pt>
                <c:pt idx="33">
                  <c:v>40124</c:v>
                </c:pt>
                <c:pt idx="34">
                  <c:v>40125</c:v>
                </c:pt>
                <c:pt idx="35">
                  <c:v>40126</c:v>
                </c:pt>
                <c:pt idx="36">
                  <c:v>40127</c:v>
                </c:pt>
                <c:pt idx="37">
                  <c:v>40128</c:v>
                </c:pt>
                <c:pt idx="38">
                  <c:v>40129</c:v>
                </c:pt>
                <c:pt idx="39">
                  <c:v>40130</c:v>
                </c:pt>
                <c:pt idx="40">
                  <c:v>40131</c:v>
                </c:pt>
                <c:pt idx="41">
                  <c:v>40132</c:v>
                </c:pt>
                <c:pt idx="42">
                  <c:v>40133</c:v>
                </c:pt>
                <c:pt idx="43">
                  <c:v>40134</c:v>
                </c:pt>
                <c:pt idx="44">
                  <c:v>40135</c:v>
                </c:pt>
                <c:pt idx="45">
                  <c:v>40136</c:v>
                </c:pt>
                <c:pt idx="46">
                  <c:v>40137</c:v>
                </c:pt>
                <c:pt idx="47">
                  <c:v>40138</c:v>
                </c:pt>
                <c:pt idx="48">
                  <c:v>40139</c:v>
                </c:pt>
                <c:pt idx="49">
                  <c:v>40140</c:v>
                </c:pt>
                <c:pt idx="50">
                  <c:v>40141</c:v>
                </c:pt>
                <c:pt idx="51">
                  <c:v>40142</c:v>
                </c:pt>
                <c:pt idx="52">
                  <c:v>40143</c:v>
                </c:pt>
                <c:pt idx="53">
                  <c:v>40144</c:v>
                </c:pt>
                <c:pt idx="54">
                  <c:v>40145</c:v>
                </c:pt>
                <c:pt idx="55">
                  <c:v>40146</c:v>
                </c:pt>
                <c:pt idx="56">
                  <c:v>40147</c:v>
                </c:pt>
                <c:pt idx="57">
                  <c:v>40148</c:v>
                </c:pt>
                <c:pt idx="58">
                  <c:v>40149</c:v>
                </c:pt>
                <c:pt idx="59">
                  <c:v>40150</c:v>
                </c:pt>
                <c:pt idx="60">
                  <c:v>40151</c:v>
                </c:pt>
                <c:pt idx="61">
                  <c:v>40152</c:v>
                </c:pt>
                <c:pt idx="62">
                  <c:v>40153</c:v>
                </c:pt>
                <c:pt idx="63">
                  <c:v>40154</c:v>
                </c:pt>
                <c:pt idx="64">
                  <c:v>40155</c:v>
                </c:pt>
                <c:pt idx="65">
                  <c:v>40156</c:v>
                </c:pt>
                <c:pt idx="66">
                  <c:v>40157</c:v>
                </c:pt>
                <c:pt idx="67">
                  <c:v>40158</c:v>
                </c:pt>
                <c:pt idx="68">
                  <c:v>40159</c:v>
                </c:pt>
                <c:pt idx="69">
                  <c:v>40160</c:v>
                </c:pt>
                <c:pt idx="70">
                  <c:v>40161</c:v>
                </c:pt>
                <c:pt idx="71">
                  <c:v>40162</c:v>
                </c:pt>
                <c:pt idx="72">
                  <c:v>40163</c:v>
                </c:pt>
                <c:pt idx="73">
                  <c:v>40164</c:v>
                </c:pt>
                <c:pt idx="74">
                  <c:v>40165</c:v>
                </c:pt>
                <c:pt idx="75">
                  <c:v>40166</c:v>
                </c:pt>
                <c:pt idx="76">
                  <c:v>40167</c:v>
                </c:pt>
                <c:pt idx="77">
                  <c:v>40168</c:v>
                </c:pt>
                <c:pt idx="78">
                  <c:v>40169</c:v>
                </c:pt>
                <c:pt idx="79">
                  <c:v>40170</c:v>
                </c:pt>
                <c:pt idx="80">
                  <c:v>40171</c:v>
                </c:pt>
                <c:pt idx="81">
                  <c:v>40172</c:v>
                </c:pt>
                <c:pt idx="82">
                  <c:v>40173</c:v>
                </c:pt>
                <c:pt idx="83">
                  <c:v>40174</c:v>
                </c:pt>
                <c:pt idx="84">
                  <c:v>40175</c:v>
                </c:pt>
                <c:pt idx="85">
                  <c:v>40176</c:v>
                </c:pt>
                <c:pt idx="86">
                  <c:v>40177</c:v>
                </c:pt>
                <c:pt idx="87">
                  <c:v>40178</c:v>
                </c:pt>
                <c:pt idx="88">
                  <c:v>40179</c:v>
                </c:pt>
                <c:pt idx="89">
                  <c:v>40180</c:v>
                </c:pt>
                <c:pt idx="90">
                  <c:v>40181</c:v>
                </c:pt>
                <c:pt idx="91">
                  <c:v>40182</c:v>
                </c:pt>
                <c:pt idx="92">
                  <c:v>40183</c:v>
                </c:pt>
                <c:pt idx="93">
                  <c:v>40184</c:v>
                </c:pt>
                <c:pt idx="94">
                  <c:v>40185</c:v>
                </c:pt>
                <c:pt idx="95">
                  <c:v>40186</c:v>
                </c:pt>
                <c:pt idx="96">
                  <c:v>40187</c:v>
                </c:pt>
                <c:pt idx="97">
                  <c:v>40188</c:v>
                </c:pt>
                <c:pt idx="98">
                  <c:v>40189</c:v>
                </c:pt>
                <c:pt idx="99">
                  <c:v>40190</c:v>
                </c:pt>
                <c:pt idx="100">
                  <c:v>40191</c:v>
                </c:pt>
                <c:pt idx="101">
                  <c:v>40192</c:v>
                </c:pt>
                <c:pt idx="102">
                  <c:v>40193</c:v>
                </c:pt>
                <c:pt idx="103">
                  <c:v>40194</c:v>
                </c:pt>
                <c:pt idx="104">
                  <c:v>40195</c:v>
                </c:pt>
                <c:pt idx="105">
                  <c:v>40196</c:v>
                </c:pt>
                <c:pt idx="106">
                  <c:v>40197</c:v>
                </c:pt>
                <c:pt idx="107">
                  <c:v>40198</c:v>
                </c:pt>
                <c:pt idx="108">
                  <c:v>40199</c:v>
                </c:pt>
                <c:pt idx="109">
                  <c:v>40200</c:v>
                </c:pt>
                <c:pt idx="110">
                  <c:v>40201</c:v>
                </c:pt>
                <c:pt idx="111">
                  <c:v>40202</c:v>
                </c:pt>
                <c:pt idx="112">
                  <c:v>40203</c:v>
                </c:pt>
                <c:pt idx="113">
                  <c:v>40204</c:v>
                </c:pt>
                <c:pt idx="114">
                  <c:v>40205</c:v>
                </c:pt>
                <c:pt idx="115">
                  <c:v>40206</c:v>
                </c:pt>
                <c:pt idx="116">
                  <c:v>40207</c:v>
                </c:pt>
                <c:pt idx="117">
                  <c:v>40208</c:v>
                </c:pt>
                <c:pt idx="118">
                  <c:v>40209</c:v>
                </c:pt>
                <c:pt idx="119">
                  <c:v>40210</c:v>
                </c:pt>
                <c:pt idx="120">
                  <c:v>40211</c:v>
                </c:pt>
                <c:pt idx="121">
                  <c:v>40212</c:v>
                </c:pt>
                <c:pt idx="122">
                  <c:v>40213</c:v>
                </c:pt>
                <c:pt idx="123">
                  <c:v>40214</c:v>
                </c:pt>
                <c:pt idx="124">
                  <c:v>40215</c:v>
                </c:pt>
                <c:pt idx="125">
                  <c:v>40216</c:v>
                </c:pt>
                <c:pt idx="126">
                  <c:v>40217</c:v>
                </c:pt>
                <c:pt idx="127">
                  <c:v>40218</c:v>
                </c:pt>
                <c:pt idx="128">
                  <c:v>40219</c:v>
                </c:pt>
                <c:pt idx="129">
                  <c:v>40220</c:v>
                </c:pt>
                <c:pt idx="130">
                  <c:v>40221</c:v>
                </c:pt>
                <c:pt idx="131">
                  <c:v>40222</c:v>
                </c:pt>
                <c:pt idx="132">
                  <c:v>40223</c:v>
                </c:pt>
                <c:pt idx="133">
                  <c:v>40224</c:v>
                </c:pt>
                <c:pt idx="134">
                  <c:v>40225</c:v>
                </c:pt>
                <c:pt idx="135">
                  <c:v>40226</c:v>
                </c:pt>
                <c:pt idx="136">
                  <c:v>40227</c:v>
                </c:pt>
                <c:pt idx="137">
                  <c:v>40228</c:v>
                </c:pt>
                <c:pt idx="138">
                  <c:v>40229</c:v>
                </c:pt>
                <c:pt idx="139">
                  <c:v>40230</c:v>
                </c:pt>
                <c:pt idx="140">
                  <c:v>40231</c:v>
                </c:pt>
                <c:pt idx="141">
                  <c:v>40232</c:v>
                </c:pt>
                <c:pt idx="142">
                  <c:v>40233</c:v>
                </c:pt>
                <c:pt idx="143">
                  <c:v>40234</c:v>
                </c:pt>
                <c:pt idx="144">
                  <c:v>40235</c:v>
                </c:pt>
                <c:pt idx="145">
                  <c:v>40236</c:v>
                </c:pt>
                <c:pt idx="146">
                  <c:v>40237</c:v>
                </c:pt>
                <c:pt idx="147">
                  <c:v>40238</c:v>
                </c:pt>
                <c:pt idx="148">
                  <c:v>40239</c:v>
                </c:pt>
                <c:pt idx="149">
                  <c:v>40240</c:v>
                </c:pt>
                <c:pt idx="150">
                  <c:v>40241</c:v>
                </c:pt>
                <c:pt idx="151">
                  <c:v>40242</c:v>
                </c:pt>
                <c:pt idx="152">
                  <c:v>40243</c:v>
                </c:pt>
                <c:pt idx="153">
                  <c:v>40244</c:v>
                </c:pt>
                <c:pt idx="154">
                  <c:v>40245</c:v>
                </c:pt>
                <c:pt idx="155">
                  <c:v>40246</c:v>
                </c:pt>
                <c:pt idx="156">
                  <c:v>40247</c:v>
                </c:pt>
                <c:pt idx="157">
                  <c:v>40248</c:v>
                </c:pt>
                <c:pt idx="158">
                  <c:v>40249</c:v>
                </c:pt>
                <c:pt idx="159">
                  <c:v>40250</c:v>
                </c:pt>
                <c:pt idx="160">
                  <c:v>40251</c:v>
                </c:pt>
                <c:pt idx="161">
                  <c:v>40252</c:v>
                </c:pt>
                <c:pt idx="162">
                  <c:v>40253</c:v>
                </c:pt>
                <c:pt idx="163">
                  <c:v>40254</c:v>
                </c:pt>
                <c:pt idx="164">
                  <c:v>40255</c:v>
                </c:pt>
                <c:pt idx="165">
                  <c:v>40256</c:v>
                </c:pt>
                <c:pt idx="166">
                  <c:v>40257</c:v>
                </c:pt>
                <c:pt idx="167">
                  <c:v>40258</c:v>
                </c:pt>
                <c:pt idx="168">
                  <c:v>40259</c:v>
                </c:pt>
                <c:pt idx="169">
                  <c:v>40260</c:v>
                </c:pt>
                <c:pt idx="170">
                  <c:v>40261</c:v>
                </c:pt>
                <c:pt idx="171">
                  <c:v>40262</c:v>
                </c:pt>
                <c:pt idx="172">
                  <c:v>40263</c:v>
                </c:pt>
                <c:pt idx="173">
                  <c:v>40264</c:v>
                </c:pt>
                <c:pt idx="174">
                  <c:v>40265</c:v>
                </c:pt>
                <c:pt idx="175">
                  <c:v>40266</c:v>
                </c:pt>
                <c:pt idx="176">
                  <c:v>40267</c:v>
                </c:pt>
                <c:pt idx="177">
                  <c:v>40268</c:v>
                </c:pt>
                <c:pt idx="178">
                  <c:v>40269</c:v>
                </c:pt>
                <c:pt idx="179">
                  <c:v>40270</c:v>
                </c:pt>
                <c:pt idx="180">
                  <c:v>40271</c:v>
                </c:pt>
                <c:pt idx="181">
                  <c:v>40272</c:v>
                </c:pt>
                <c:pt idx="182">
                  <c:v>40273</c:v>
                </c:pt>
                <c:pt idx="183">
                  <c:v>40274</c:v>
                </c:pt>
                <c:pt idx="184">
                  <c:v>40275</c:v>
                </c:pt>
                <c:pt idx="185">
                  <c:v>40276</c:v>
                </c:pt>
                <c:pt idx="186">
                  <c:v>40277</c:v>
                </c:pt>
                <c:pt idx="187">
                  <c:v>40278</c:v>
                </c:pt>
                <c:pt idx="188">
                  <c:v>40279</c:v>
                </c:pt>
                <c:pt idx="189">
                  <c:v>40280</c:v>
                </c:pt>
                <c:pt idx="190">
                  <c:v>40281</c:v>
                </c:pt>
                <c:pt idx="191">
                  <c:v>40282</c:v>
                </c:pt>
                <c:pt idx="192">
                  <c:v>40283</c:v>
                </c:pt>
                <c:pt idx="193">
                  <c:v>40284</c:v>
                </c:pt>
                <c:pt idx="194">
                  <c:v>40285</c:v>
                </c:pt>
                <c:pt idx="195">
                  <c:v>40286</c:v>
                </c:pt>
                <c:pt idx="196">
                  <c:v>40287</c:v>
                </c:pt>
                <c:pt idx="197">
                  <c:v>40288</c:v>
                </c:pt>
                <c:pt idx="198">
                  <c:v>40289</c:v>
                </c:pt>
                <c:pt idx="199">
                  <c:v>40290</c:v>
                </c:pt>
                <c:pt idx="200">
                  <c:v>40291</c:v>
                </c:pt>
                <c:pt idx="201">
                  <c:v>40292</c:v>
                </c:pt>
                <c:pt idx="202">
                  <c:v>40293</c:v>
                </c:pt>
                <c:pt idx="203">
                  <c:v>40294</c:v>
                </c:pt>
                <c:pt idx="204">
                  <c:v>40295</c:v>
                </c:pt>
                <c:pt idx="205">
                  <c:v>40296</c:v>
                </c:pt>
                <c:pt idx="206">
                  <c:v>40297</c:v>
                </c:pt>
                <c:pt idx="207">
                  <c:v>40298</c:v>
                </c:pt>
                <c:pt idx="208">
                  <c:v>40299</c:v>
                </c:pt>
                <c:pt idx="209">
                  <c:v>40300</c:v>
                </c:pt>
                <c:pt idx="210">
                  <c:v>40301</c:v>
                </c:pt>
                <c:pt idx="211">
                  <c:v>40302</c:v>
                </c:pt>
                <c:pt idx="212">
                  <c:v>40303</c:v>
                </c:pt>
                <c:pt idx="213">
                  <c:v>40304</c:v>
                </c:pt>
                <c:pt idx="214">
                  <c:v>40305</c:v>
                </c:pt>
                <c:pt idx="215">
                  <c:v>40306</c:v>
                </c:pt>
                <c:pt idx="216">
                  <c:v>40307</c:v>
                </c:pt>
                <c:pt idx="217">
                  <c:v>40308</c:v>
                </c:pt>
                <c:pt idx="218">
                  <c:v>40309</c:v>
                </c:pt>
                <c:pt idx="219">
                  <c:v>40310</c:v>
                </c:pt>
                <c:pt idx="220">
                  <c:v>40311</c:v>
                </c:pt>
                <c:pt idx="221">
                  <c:v>40312</c:v>
                </c:pt>
                <c:pt idx="222">
                  <c:v>40313</c:v>
                </c:pt>
                <c:pt idx="223">
                  <c:v>40314</c:v>
                </c:pt>
                <c:pt idx="224">
                  <c:v>40315</c:v>
                </c:pt>
                <c:pt idx="225">
                  <c:v>40316</c:v>
                </c:pt>
                <c:pt idx="226">
                  <c:v>40317</c:v>
                </c:pt>
                <c:pt idx="227">
                  <c:v>40318</c:v>
                </c:pt>
                <c:pt idx="228">
                  <c:v>40319</c:v>
                </c:pt>
                <c:pt idx="229">
                  <c:v>40320</c:v>
                </c:pt>
                <c:pt idx="230">
                  <c:v>40321</c:v>
                </c:pt>
                <c:pt idx="231">
                  <c:v>40322</c:v>
                </c:pt>
                <c:pt idx="232">
                  <c:v>40323</c:v>
                </c:pt>
                <c:pt idx="233">
                  <c:v>40324</c:v>
                </c:pt>
                <c:pt idx="234">
                  <c:v>40325</c:v>
                </c:pt>
                <c:pt idx="235">
                  <c:v>40326</c:v>
                </c:pt>
                <c:pt idx="236">
                  <c:v>40327</c:v>
                </c:pt>
                <c:pt idx="237">
                  <c:v>40328</c:v>
                </c:pt>
                <c:pt idx="238">
                  <c:v>40329</c:v>
                </c:pt>
                <c:pt idx="239">
                  <c:v>40330</c:v>
                </c:pt>
                <c:pt idx="240">
                  <c:v>40331</c:v>
                </c:pt>
                <c:pt idx="241">
                  <c:v>40332</c:v>
                </c:pt>
                <c:pt idx="242">
                  <c:v>40333</c:v>
                </c:pt>
                <c:pt idx="243">
                  <c:v>40334</c:v>
                </c:pt>
                <c:pt idx="244">
                  <c:v>40335</c:v>
                </c:pt>
                <c:pt idx="245">
                  <c:v>40336</c:v>
                </c:pt>
                <c:pt idx="246">
                  <c:v>40337</c:v>
                </c:pt>
                <c:pt idx="247">
                  <c:v>40338</c:v>
                </c:pt>
                <c:pt idx="248">
                  <c:v>40339</c:v>
                </c:pt>
                <c:pt idx="249">
                  <c:v>40340</c:v>
                </c:pt>
                <c:pt idx="250">
                  <c:v>40341</c:v>
                </c:pt>
                <c:pt idx="251">
                  <c:v>40342</c:v>
                </c:pt>
                <c:pt idx="252">
                  <c:v>40343</c:v>
                </c:pt>
                <c:pt idx="253">
                  <c:v>40344</c:v>
                </c:pt>
                <c:pt idx="254">
                  <c:v>40345</c:v>
                </c:pt>
                <c:pt idx="255">
                  <c:v>40346</c:v>
                </c:pt>
                <c:pt idx="256">
                  <c:v>40347</c:v>
                </c:pt>
                <c:pt idx="257">
                  <c:v>40348</c:v>
                </c:pt>
                <c:pt idx="258">
                  <c:v>40349</c:v>
                </c:pt>
                <c:pt idx="259">
                  <c:v>40350</c:v>
                </c:pt>
                <c:pt idx="260">
                  <c:v>40351</c:v>
                </c:pt>
                <c:pt idx="261">
                  <c:v>40352</c:v>
                </c:pt>
                <c:pt idx="262">
                  <c:v>40353</c:v>
                </c:pt>
                <c:pt idx="263">
                  <c:v>40354</c:v>
                </c:pt>
                <c:pt idx="264">
                  <c:v>40355</c:v>
                </c:pt>
                <c:pt idx="265">
                  <c:v>40356</c:v>
                </c:pt>
                <c:pt idx="266">
                  <c:v>40357</c:v>
                </c:pt>
                <c:pt idx="267">
                  <c:v>40358</c:v>
                </c:pt>
                <c:pt idx="268">
                  <c:v>40359</c:v>
                </c:pt>
                <c:pt idx="269">
                  <c:v>40360</c:v>
                </c:pt>
                <c:pt idx="270">
                  <c:v>40361</c:v>
                </c:pt>
                <c:pt idx="271">
                  <c:v>40362</c:v>
                </c:pt>
                <c:pt idx="272">
                  <c:v>40363</c:v>
                </c:pt>
                <c:pt idx="273">
                  <c:v>40364</c:v>
                </c:pt>
                <c:pt idx="274">
                  <c:v>40365</c:v>
                </c:pt>
                <c:pt idx="275">
                  <c:v>40366</c:v>
                </c:pt>
                <c:pt idx="276">
                  <c:v>40367</c:v>
                </c:pt>
                <c:pt idx="277">
                  <c:v>40368</c:v>
                </c:pt>
                <c:pt idx="278">
                  <c:v>40369</c:v>
                </c:pt>
                <c:pt idx="279">
                  <c:v>40370</c:v>
                </c:pt>
                <c:pt idx="280">
                  <c:v>40371</c:v>
                </c:pt>
                <c:pt idx="281">
                  <c:v>40372</c:v>
                </c:pt>
                <c:pt idx="282">
                  <c:v>40373</c:v>
                </c:pt>
                <c:pt idx="283">
                  <c:v>40374</c:v>
                </c:pt>
                <c:pt idx="284">
                  <c:v>40375</c:v>
                </c:pt>
                <c:pt idx="285">
                  <c:v>40376</c:v>
                </c:pt>
                <c:pt idx="286">
                  <c:v>40377</c:v>
                </c:pt>
                <c:pt idx="287">
                  <c:v>40378</c:v>
                </c:pt>
                <c:pt idx="288">
                  <c:v>40379</c:v>
                </c:pt>
                <c:pt idx="289">
                  <c:v>40380</c:v>
                </c:pt>
                <c:pt idx="290">
                  <c:v>40381</c:v>
                </c:pt>
                <c:pt idx="291">
                  <c:v>40382</c:v>
                </c:pt>
                <c:pt idx="292">
                  <c:v>40383</c:v>
                </c:pt>
                <c:pt idx="293">
                  <c:v>40384</c:v>
                </c:pt>
                <c:pt idx="294">
                  <c:v>40385</c:v>
                </c:pt>
                <c:pt idx="295">
                  <c:v>40386</c:v>
                </c:pt>
                <c:pt idx="296">
                  <c:v>40387</c:v>
                </c:pt>
                <c:pt idx="297">
                  <c:v>40388</c:v>
                </c:pt>
                <c:pt idx="298">
                  <c:v>40389</c:v>
                </c:pt>
                <c:pt idx="299">
                  <c:v>40390</c:v>
                </c:pt>
                <c:pt idx="300">
                  <c:v>40391</c:v>
                </c:pt>
                <c:pt idx="301">
                  <c:v>40392</c:v>
                </c:pt>
                <c:pt idx="302">
                  <c:v>40393</c:v>
                </c:pt>
                <c:pt idx="303">
                  <c:v>40394</c:v>
                </c:pt>
                <c:pt idx="304">
                  <c:v>40395</c:v>
                </c:pt>
                <c:pt idx="305">
                  <c:v>40396</c:v>
                </c:pt>
                <c:pt idx="306">
                  <c:v>40397</c:v>
                </c:pt>
                <c:pt idx="307">
                  <c:v>40398</c:v>
                </c:pt>
                <c:pt idx="308">
                  <c:v>40399</c:v>
                </c:pt>
                <c:pt idx="309">
                  <c:v>40400</c:v>
                </c:pt>
                <c:pt idx="310">
                  <c:v>40401</c:v>
                </c:pt>
                <c:pt idx="311">
                  <c:v>40402</c:v>
                </c:pt>
                <c:pt idx="312">
                  <c:v>40403</c:v>
                </c:pt>
                <c:pt idx="313">
                  <c:v>40404</c:v>
                </c:pt>
                <c:pt idx="314">
                  <c:v>40405</c:v>
                </c:pt>
                <c:pt idx="315">
                  <c:v>40406</c:v>
                </c:pt>
                <c:pt idx="316">
                  <c:v>40407</c:v>
                </c:pt>
                <c:pt idx="317">
                  <c:v>40408</c:v>
                </c:pt>
                <c:pt idx="318">
                  <c:v>40409</c:v>
                </c:pt>
                <c:pt idx="319">
                  <c:v>40410</c:v>
                </c:pt>
                <c:pt idx="320">
                  <c:v>40411</c:v>
                </c:pt>
                <c:pt idx="321">
                  <c:v>40412</c:v>
                </c:pt>
                <c:pt idx="322">
                  <c:v>40413</c:v>
                </c:pt>
                <c:pt idx="323">
                  <c:v>40414</c:v>
                </c:pt>
                <c:pt idx="324">
                  <c:v>40415</c:v>
                </c:pt>
                <c:pt idx="325">
                  <c:v>40416</c:v>
                </c:pt>
                <c:pt idx="326">
                  <c:v>40417</c:v>
                </c:pt>
                <c:pt idx="327">
                  <c:v>40418</c:v>
                </c:pt>
                <c:pt idx="328">
                  <c:v>40419</c:v>
                </c:pt>
                <c:pt idx="329">
                  <c:v>40420</c:v>
                </c:pt>
                <c:pt idx="330">
                  <c:v>40421</c:v>
                </c:pt>
                <c:pt idx="331">
                  <c:v>40422</c:v>
                </c:pt>
                <c:pt idx="332">
                  <c:v>40423</c:v>
                </c:pt>
                <c:pt idx="333">
                  <c:v>40424</c:v>
                </c:pt>
                <c:pt idx="334">
                  <c:v>40425</c:v>
                </c:pt>
                <c:pt idx="335">
                  <c:v>40426</c:v>
                </c:pt>
                <c:pt idx="336">
                  <c:v>40427</c:v>
                </c:pt>
                <c:pt idx="337">
                  <c:v>40428</c:v>
                </c:pt>
                <c:pt idx="338">
                  <c:v>40429</c:v>
                </c:pt>
                <c:pt idx="339">
                  <c:v>40430</c:v>
                </c:pt>
                <c:pt idx="340">
                  <c:v>40431</c:v>
                </c:pt>
                <c:pt idx="341">
                  <c:v>40432</c:v>
                </c:pt>
                <c:pt idx="342">
                  <c:v>40433</c:v>
                </c:pt>
                <c:pt idx="343">
                  <c:v>40434</c:v>
                </c:pt>
                <c:pt idx="344">
                  <c:v>40435</c:v>
                </c:pt>
                <c:pt idx="345">
                  <c:v>40436</c:v>
                </c:pt>
                <c:pt idx="346">
                  <c:v>40437</c:v>
                </c:pt>
                <c:pt idx="347">
                  <c:v>40438</c:v>
                </c:pt>
                <c:pt idx="348">
                  <c:v>40439</c:v>
                </c:pt>
                <c:pt idx="349">
                  <c:v>40440</c:v>
                </c:pt>
                <c:pt idx="350">
                  <c:v>40441</c:v>
                </c:pt>
                <c:pt idx="351">
                  <c:v>40442</c:v>
                </c:pt>
                <c:pt idx="352">
                  <c:v>40443</c:v>
                </c:pt>
                <c:pt idx="353">
                  <c:v>40444</c:v>
                </c:pt>
                <c:pt idx="354">
                  <c:v>40445</c:v>
                </c:pt>
                <c:pt idx="355">
                  <c:v>40446</c:v>
                </c:pt>
                <c:pt idx="356">
                  <c:v>40447</c:v>
                </c:pt>
                <c:pt idx="357">
                  <c:v>40448</c:v>
                </c:pt>
                <c:pt idx="358">
                  <c:v>40449</c:v>
                </c:pt>
                <c:pt idx="359">
                  <c:v>40450</c:v>
                </c:pt>
                <c:pt idx="360">
                  <c:v>40451</c:v>
                </c:pt>
                <c:pt idx="361">
                  <c:v>40452</c:v>
                </c:pt>
                <c:pt idx="362">
                  <c:v>40453</c:v>
                </c:pt>
                <c:pt idx="363">
                  <c:v>40454</c:v>
                </c:pt>
                <c:pt idx="364">
                  <c:v>40455</c:v>
                </c:pt>
                <c:pt idx="365">
                  <c:v>40456</c:v>
                </c:pt>
                <c:pt idx="366">
                  <c:v>40457</c:v>
                </c:pt>
                <c:pt idx="367">
                  <c:v>40458</c:v>
                </c:pt>
                <c:pt idx="368">
                  <c:v>40459</c:v>
                </c:pt>
                <c:pt idx="369">
                  <c:v>40460</c:v>
                </c:pt>
                <c:pt idx="370">
                  <c:v>40461</c:v>
                </c:pt>
                <c:pt idx="371">
                  <c:v>40462</c:v>
                </c:pt>
                <c:pt idx="372">
                  <c:v>40463</c:v>
                </c:pt>
                <c:pt idx="373">
                  <c:v>40464</c:v>
                </c:pt>
                <c:pt idx="374">
                  <c:v>40465</c:v>
                </c:pt>
                <c:pt idx="375">
                  <c:v>40466</c:v>
                </c:pt>
                <c:pt idx="376">
                  <c:v>40467</c:v>
                </c:pt>
                <c:pt idx="377">
                  <c:v>40468</c:v>
                </c:pt>
                <c:pt idx="378">
                  <c:v>40469</c:v>
                </c:pt>
                <c:pt idx="379">
                  <c:v>40470</c:v>
                </c:pt>
                <c:pt idx="380">
                  <c:v>40471</c:v>
                </c:pt>
                <c:pt idx="381">
                  <c:v>40472</c:v>
                </c:pt>
                <c:pt idx="382">
                  <c:v>40473</c:v>
                </c:pt>
                <c:pt idx="383">
                  <c:v>40474</c:v>
                </c:pt>
                <c:pt idx="384">
                  <c:v>40475</c:v>
                </c:pt>
                <c:pt idx="385">
                  <c:v>40476</c:v>
                </c:pt>
                <c:pt idx="386">
                  <c:v>40477</c:v>
                </c:pt>
                <c:pt idx="387">
                  <c:v>40478</c:v>
                </c:pt>
                <c:pt idx="388">
                  <c:v>40479</c:v>
                </c:pt>
                <c:pt idx="389">
                  <c:v>40480</c:v>
                </c:pt>
                <c:pt idx="390">
                  <c:v>40481</c:v>
                </c:pt>
                <c:pt idx="391">
                  <c:v>40482</c:v>
                </c:pt>
                <c:pt idx="392">
                  <c:v>40483</c:v>
                </c:pt>
                <c:pt idx="393">
                  <c:v>40484</c:v>
                </c:pt>
                <c:pt idx="394">
                  <c:v>40485</c:v>
                </c:pt>
                <c:pt idx="395">
                  <c:v>40486</c:v>
                </c:pt>
                <c:pt idx="396">
                  <c:v>40487</c:v>
                </c:pt>
                <c:pt idx="397">
                  <c:v>40488</c:v>
                </c:pt>
                <c:pt idx="398">
                  <c:v>40489</c:v>
                </c:pt>
                <c:pt idx="399">
                  <c:v>40490</c:v>
                </c:pt>
                <c:pt idx="400">
                  <c:v>40491</c:v>
                </c:pt>
                <c:pt idx="401">
                  <c:v>40492</c:v>
                </c:pt>
                <c:pt idx="402">
                  <c:v>40493</c:v>
                </c:pt>
                <c:pt idx="403">
                  <c:v>40494</c:v>
                </c:pt>
                <c:pt idx="404">
                  <c:v>40495</c:v>
                </c:pt>
                <c:pt idx="405">
                  <c:v>40496</c:v>
                </c:pt>
                <c:pt idx="406">
                  <c:v>40497</c:v>
                </c:pt>
                <c:pt idx="407">
                  <c:v>40498</c:v>
                </c:pt>
                <c:pt idx="408">
                  <c:v>40499</c:v>
                </c:pt>
                <c:pt idx="409">
                  <c:v>40500</c:v>
                </c:pt>
                <c:pt idx="410">
                  <c:v>40501</c:v>
                </c:pt>
                <c:pt idx="411">
                  <c:v>40502</c:v>
                </c:pt>
                <c:pt idx="412">
                  <c:v>40503</c:v>
                </c:pt>
                <c:pt idx="413">
                  <c:v>40504</c:v>
                </c:pt>
                <c:pt idx="414">
                  <c:v>40505</c:v>
                </c:pt>
                <c:pt idx="415">
                  <c:v>40506</c:v>
                </c:pt>
                <c:pt idx="416">
                  <c:v>40507</c:v>
                </c:pt>
                <c:pt idx="417">
                  <c:v>40508</c:v>
                </c:pt>
                <c:pt idx="418">
                  <c:v>40509</c:v>
                </c:pt>
                <c:pt idx="419">
                  <c:v>40510</c:v>
                </c:pt>
                <c:pt idx="420">
                  <c:v>40511</c:v>
                </c:pt>
                <c:pt idx="421">
                  <c:v>40512</c:v>
                </c:pt>
                <c:pt idx="422">
                  <c:v>40513</c:v>
                </c:pt>
                <c:pt idx="423">
                  <c:v>40514</c:v>
                </c:pt>
                <c:pt idx="424">
                  <c:v>40515</c:v>
                </c:pt>
                <c:pt idx="425">
                  <c:v>40516</c:v>
                </c:pt>
                <c:pt idx="426">
                  <c:v>40517</c:v>
                </c:pt>
                <c:pt idx="427">
                  <c:v>40518</c:v>
                </c:pt>
                <c:pt idx="428">
                  <c:v>40519</c:v>
                </c:pt>
                <c:pt idx="429">
                  <c:v>40520</c:v>
                </c:pt>
                <c:pt idx="430">
                  <c:v>40521</c:v>
                </c:pt>
                <c:pt idx="431">
                  <c:v>40522</c:v>
                </c:pt>
                <c:pt idx="432">
                  <c:v>40523</c:v>
                </c:pt>
                <c:pt idx="433">
                  <c:v>40524</c:v>
                </c:pt>
                <c:pt idx="434">
                  <c:v>40525</c:v>
                </c:pt>
                <c:pt idx="435">
                  <c:v>40526</c:v>
                </c:pt>
                <c:pt idx="436">
                  <c:v>40527</c:v>
                </c:pt>
                <c:pt idx="437">
                  <c:v>40528</c:v>
                </c:pt>
                <c:pt idx="438">
                  <c:v>40529</c:v>
                </c:pt>
                <c:pt idx="439">
                  <c:v>40530</c:v>
                </c:pt>
                <c:pt idx="440">
                  <c:v>40531</c:v>
                </c:pt>
                <c:pt idx="441">
                  <c:v>40532</c:v>
                </c:pt>
                <c:pt idx="442">
                  <c:v>40533</c:v>
                </c:pt>
                <c:pt idx="443">
                  <c:v>40534</c:v>
                </c:pt>
                <c:pt idx="444">
                  <c:v>40535</c:v>
                </c:pt>
                <c:pt idx="445">
                  <c:v>40536</c:v>
                </c:pt>
                <c:pt idx="446">
                  <c:v>40537</c:v>
                </c:pt>
                <c:pt idx="447">
                  <c:v>40538</c:v>
                </c:pt>
                <c:pt idx="448">
                  <c:v>40539</c:v>
                </c:pt>
                <c:pt idx="449">
                  <c:v>40540</c:v>
                </c:pt>
                <c:pt idx="450">
                  <c:v>40541</c:v>
                </c:pt>
                <c:pt idx="451">
                  <c:v>40542</c:v>
                </c:pt>
                <c:pt idx="452">
                  <c:v>40543</c:v>
                </c:pt>
                <c:pt idx="453">
                  <c:v>40544</c:v>
                </c:pt>
                <c:pt idx="454">
                  <c:v>40545</c:v>
                </c:pt>
                <c:pt idx="455">
                  <c:v>40546</c:v>
                </c:pt>
                <c:pt idx="456">
                  <c:v>40547</c:v>
                </c:pt>
                <c:pt idx="457">
                  <c:v>40548</c:v>
                </c:pt>
                <c:pt idx="458">
                  <c:v>40549</c:v>
                </c:pt>
                <c:pt idx="459">
                  <c:v>40550</c:v>
                </c:pt>
                <c:pt idx="460">
                  <c:v>40551</c:v>
                </c:pt>
                <c:pt idx="461">
                  <c:v>40552</c:v>
                </c:pt>
                <c:pt idx="462">
                  <c:v>40553</c:v>
                </c:pt>
                <c:pt idx="463">
                  <c:v>40554</c:v>
                </c:pt>
                <c:pt idx="464">
                  <c:v>40555</c:v>
                </c:pt>
                <c:pt idx="465">
                  <c:v>40556</c:v>
                </c:pt>
                <c:pt idx="466">
                  <c:v>40557</c:v>
                </c:pt>
                <c:pt idx="467">
                  <c:v>40558</c:v>
                </c:pt>
                <c:pt idx="468">
                  <c:v>40559</c:v>
                </c:pt>
                <c:pt idx="469">
                  <c:v>40560</c:v>
                </c:pt>
                <c:pt idx="470">
                  <c:v>40561</c:v>
                </c:pt>
                <c:pt idx="471">
                  <c:v>40562</c:v>
                </c:pt>
                <c:pt idx="472">
                  <c:v>40563</c:v>
                </c:pt>
                <c:pt idx="473">
                  <c:v>40564</c:v>
                </c:pt>
                <c:pt idx="474">
                  <c:v>40565</c:v>
                </c:pt>
                <c:pt idx="475">
                  <c:v>40566</c:v>
                </c:pt>
                <c:pt idx="476">
                  <c:v>40567</c:v>
                </c:pt>
                <c:pt idx="477">
                  <c:v>40568</c:v>
                </c:pt>
                <c:pt idx="478">
                  <c:v>40569</c:v>
                </c:pt>
                <c:pt idx="479">
                  <c:v>40570</c:v>
                </c:pt>
                <c:pt idx="480">
                  <c:v>40571</c:v>
                </c:pt>
                <c:pt idx="481">
                  <c:v>40572</c:v>
                </c:pt>
                <c:pt idx="482">
                  <c:v>40573</c:v>
                </c:pt>
                <c:pt idx="483">
                  <c:v>40574</c:v>
                </c:pt>
                <c:pt idx="484">
                  <c:v>40575</c:v>
                </c:pt>
                <c:pt idx="485">
                  <c:v>40576</c:v>
                </c:pt>
                <c:pt idx="486">
                  <c:v>40577</c:v>
                </c:pt>
                <c:pt idx="487">
                  <c:v>40578</c:v>
                </c:pt>
                <c:pt idx="488">
                  <c:v>40579</c:v>
                </c:pt>
                <c:pt idx="489">
                  <c:v>40580</c:v>
                </c:pt>
                <c:pt idx="490">
                  <c:v>40581</c:v>
                </c:pt>
                <c:pt idx="491">
                  <c:v>40582</c:v>
                </c:pt>
                <c:pt idx="492">
                  <c:v>40583</c:v>
                </c:pt>
                <c:pt idx="493">
                  <c:v>40584</c:v>
                </c:pt>
                <c:pt idx="494">
                  <c:v>40585</c:v>
                </c:pt>
                <c:pt idx="495">
                  <c:v>40586</c:v>
                </c:pt>
                <c:pt idx="496">
                  <c:v>40587</c:v>
                </c:pt>
                <c:pt idx="497">
                  <c:v>40588</c:v>
                </c:pt>
                <c:pt idx="498">
                  <c:v>40589</c:v>
                </c:pt>
                <c:pt idx="499">
                  <c:v>40590</c:v>
                </c:pt>
                <c:pt idx="500">
                  <c:v>40591</c:v>
                </c:pt>
                <c:pt idx="501">
                  <c:v>40592</c:v>
                </c:pt>
                <c:pt idx="502">
                  <c:v>40593</c:v>
                </c:pt>
                <c:pt idx="503">
                  <c:v>40594</c:v>
                </c:pt>
                <c:pt idx="504">
                  <c:v>40595</c:v>
                </c:pt>
                <c:pt idx="505">
                  <c:v>40596</c:v>
                </c:pt>
                <c:pt idx="506">
                  <c:v>40597</c:v>
                </c:pt>
                <c:pt idx="507">
                  <c:v>40598</c:v>
                </c:pt>
                <c:pt idx="508">
                  <c:v>40599</c:v>
                </c:pt>
                <c:pt idx="509">
                  <c:v>40600</c:v>
                </c:pt>
                <c:pt idx="510">
                  <c:v>40601</c:v>
                </c:pt>
                <c:pt idx="511">
                  <c:v>40602</c:v>
                </c:pt>
                <c:pt idx="512">
                  <c:v>40603</c:v>
                </c:pt>
                <c:pt idx="513">
                  <c:v>40604</c:v>
                </c:pt>
                <c:pt idx="514">
                  <c:v>40605</c:v>
                </c:pt>
                <c:pt idx="515">
                  <c:v>40606</c:v>
                </c:pt>
                <c:pt idx="516">
                  <c:v>40607</c:v>
                </c:pt>
                <c:pt idx="517">
                  <c:v>40608</c:v>
                </c:pt>
                <c:pt idx="518">
                  <c:v>40609</c:v>
                </c:pt>
                <c:pt idx="519">
                  <c:v>40610</c:v>
                </c:pt>
                <c:pt idx="520">
                  <c:v>40611</c:v>
                </c:pt>
                <c:pt idx="521">
                  <c:v>40612</c:v>
                </c:pt>
                <c:pt idx="522">
                  <c:v>40613</c:v>
                </c:pt>
                <c:pt idx="523">
                  <c:v>40614</c:v>
                </c:pt>
                <c:pt idx="524">
                  <c:v>40615</c:v>
                </c:pt>
                <c:pt idx="525">
                  <c:v>40616</c:v>
                </c:pt>
                <c:pt idx="526">
                  <c:v>40617</c:v>
                </c:pt>
                <c:pt idx="527">
                  <c:v>40618</c:v>
                </c:pt>
                <c:pt idx="528">
                  <c:v>40619</c:v>
                </c:pt>
                <c:pt idx="529">
                  <c:v>40620</c:v>
                </c:pt>
                <c:pt idx="530">
                  <c:v>40621</c:v>
                </c:pt>
                <c:pt idx="531">
                  <c:v>40622</c:v>
                </c:pt>
                <c:pt idx="532">
                  <c:v>40623</c:v>
                </c:pt>
                <c:pt idx="533">
                  <c:v>40624</c:v>
                </c:pt>
                <c:pt idx="534">
                  <c:v>40625</c:v>
                </c:pt>
                <c:pt idx="535">
                  <c:v>40626</c:v>
                </c:pt>
                <c:pt idx="536">
                  <c:v>40627</c:v>
                </c:pt>
                <c:pt idx="537">
                  <c:v>40628</c:v>
                </c:pt>
                <c:pt idx="538">
                  <c:v>40629</c:v>
                </c:pt>
                <c:pt idx="539">
                  <c:v>40630</c:v>
                </c:pt>
                <c:pt idx="540">
                  <c:v>40631</c:v>
                </c:pt>
                <c:pt idx="541">
                  <c:v>40632</c:v>
                </c:pt>
                <c:pt idx="542">
                  <c:v>40633</c:v>
                </c:pt>
                <c:pt idx="543">
                  <c:v>40634</c:v>
                </c:pt>
                <c:pt idx="544">
                  <c:v>40635</c:v>
                </c:pt>
                <c:pt idx="545">
                  <c:v>40636</c:v>
                </c:pt>
                <c:pt idx="546">
                  <c:v>40637</c:v>
                </c:pt>
                <c:pt idx="547">
                  <c:v>40638</c:v>
                </c:pt>
                <c:pt idx="548">
                  <c:v>40639</c:v>
                </c:pt>
                <c:pt idx="549">
                  <c:v>40640</c:v>
                </c:pt>
                <c:pt idx="550">
                  <c:v>40641</c:v>
                </c:pt>
                <c:pt idx="551">
                  <c:v>40642</c:v>
                </c:pt>
                <c:pt idx="552">
                  <c:v>40643</c:v>
                </c:pt>
                <c:pt idx="553">
                  <c:v>40644</c:v>
                </c:pt>
                <c:pt idx="554">
                  <c:v>40645</c:v>
                </c:pt>
                <c:pt idx="555">
                  <c:v>40646</c:v>
                </c:pt>
                <c:pt idx="556">
                  <c:v>40647</c:v>
                </c:pt>
                <c:pt idx="557">
                  <c:v>40648</c:v>
                </c:pt>
                <c:pt idx="558">
                  <c:v>40649</c:v>
                </c:pt>
                <c:pt idx="559">
                  <c:v>40650</c:v>
                </c:pt>
                <c:pt idx="560">
                  <c:v>40651</c:v>
                </c:pt>
                <c:pt idx="561">
                  <c:v>40652</c:v>
                </c:pt>
                <c:pt idx="562">
                  <c:v>40653</c:v>
                </c:pt>
                <c:pt idx="563">
                  <c:v>40654</c:v>
                </c:pt>
                <c:pt idx="564">
                  <c:v>40655</c:v>
                </c:pt>
                <c:pt idx="565">
                  <c:v>40656</c:v>
                </c:pt>
                <c:pt idx="566">
                  <c:v>40657</c:v>
                </c:pt>
                <c:pt idx="567">
                  <c:v>40658</c:v>
                </c:pt>
                <c:pt idx="568">
                  <c:v>40659</c:v>
                </c:pt>
                <c:pt idx="569">
                  <c:v>40660</c:v>
                </c:pt>
                <c:pt idx="570">
                  <c:v>40661</c:v>
                </c:pt>
                <c:pt idx="571">
                  <c:v>40662</c:v>
                </c:pt>
                <c:pt idx="572">
                  <c:v>40663</c:v>
                </c:pt>
                <c:pt idx="573">
                  <c:v>40664</c:v>
                </c:pt>
                <c:pt idx="574">
                  <c:v>40665</c:v>
                </c:pt>
                <c:pt idx="575">
                  <c:v>40666</c:v>
                </c:pt>
                <c:pt idx="576">
                  <c:v>40667</c:v>
                </c:pt>
                <c:pt idx="577">
                  <c:v>40668</c:v>
                </c:pt>
                <c:pt idx="578">
                  <c:v>40669</c:v>
                </c:pt>
                <c:pt idx="579">
                  <c:v>40670</c:v>
                </c:pt>
                <c:pt idx="580">
                  <c:v>40671</c:v>
                </c:pt>
                <c:pt idx="581">
                  <c:v>40672</c:v>
                </c:pt>
                <c:pt idx="582">
                  <c:v>40673</c:v>
                </c:pt>
                <c:pt idx="583">
                  <c:v>40674</c:v>
                </c:pt>
                <c:pt idx="584">
                  <c:v>40675</c:v>
                </c:pt>
                <c:pt idx="585">
                  <c:v>40676</c:v>
                </c:pt>
                <c:pt idx="586">
                  <c:v>40677</c:v>
                </c:pt>
                <c:pt idx="587">
                  <c:v>40678</c:v>
                </c:pt>
                <c:pt idx="588">
                  <c:v>40679</c:v>
                </c:pt>
                <c:pt idx="589">
                  <c:v>40680</c:v>
                </c:pt>
                <c:pt idx="590">
                  <c:v>40681</c:v>
                </c:pt>
                <c:pt idx="591">
                  <c:v>40682</c:v>
                </c:pt>
                <c:pt idx="592">
                  <c:v>40683</c:v>
                </c:pt>
                <c:pt idx="593">
                  <c:v>40684</c:v>
                </c:pt>
                <c:pt idx="594">
                  <c:v>40685</c:v>
                </c:pt>
                <c:pt idx="595">
                  <c:v>40686</c:v>
                </c:pt>
                <c:pt idx="596">
                  <c:v>40687</c:v>
                </c:pt>
                <c:pt idx="597">
                  <c:v>40688</c:v>
                </c:pt>
                <c:pt idx="598">
                  <c:v>40689</c:v>
                </c:pt>
                <c:pt idx="599">
                  <c:v>40690</c:v>
                </c:pt>
                <c:pt idx="600">
                  <c:v>40691</c:v>
                </c:pt>
                <c:pt idx="601">
                  <c:v>40692</c:v>
                </c:pt>
                <c:pt idx="602">
                  <c:v>40693</c:v>
                </c:pt>
                <c:pt idx="603">
                  <c:v>40694</c:v>
                </c:pt>
                <c:pt idx="604">
                  <c:v>40695</c:v>
                </c:pt>
                <c:pt idx="605">
                  <c:v>40696</c:v>
                </c:pt>
                <c:pt idx="606">
                  <c:v>40697</c:v>
                </c:pt>
                <c:pt idx="607">
                  <c:v>40698</c:v>
                </c:pt>
                <c:pt idx="608">
                  <c:v>40699</c:v>
                </c:pt>
                <c:pt idx="609">
                  <c:v>40700</c:v>
                </c:pt>
                <c:pt idx="610">
                  <c:v>40701</c:v>
                </c:pt>
                <c:pt idx="611">
                  <c:v>40702</c:v>
                </c:pt>
                <c:pt idx="612">
                  <c:v>40703</c:v>
                </c:pt>
                <c:pt idx="613">
                  <c:v>40704</c:v>
                </c:pt>
                <c:pt idx="614">
                  <c:v>40705</c:v>
                </c:pt>
                <c:pt idx="615">
                  <c:v>40706</c:v>
                </c:pt>
                <c:pt idx="616">
                  <c:v>40707</c:v>
                </c:pt>
                <c:pt idx="617">
                  <c:v>40708</c:v>
                </c:pt>
                <c:pt idx="618">
                  <c:v>40709</c:v>
                </c:pt>
                <c:pt idx="619">
                  <c:v>40710</c:v>
                </c:pt>
                <c:pt idx="620">
                  <c:v>40711</c:v>
                </c:pt>
                <c:pt idx="621">
                  <c:v>40712</c:v>
                </c:pt>
                <c:pt idx="622">
                  <c:v>40713</c:v>
                </c:pt>
                <c:pt idx="623">
                  <c:v>40714</c:v>
                </c:pt>
                <c:pt idx="624">
                  <c:v>40715</c:v>
                </c:pt>
                <c:pt idx="625">
                  <c:v>40716</c:v>
                </c:pt>
                <c:pt idx="626">
                  <c:v>40717</c:v>
                </c:pt>
                <c:pt idx="627">
                  <c:v>40718</c:v>
                </c:pt>
                <c:pt idx="628">
                  <c:v>40719</c:v>
                </c:pt>
                <c:pt idx="629">
                  <c:v>40720</c:v>
                </c:pt>
                <c:pt idx="630">
                  <c:v>40721</c:v>
                </c:pt>
                <c:pt idx="631">
                  <c:v>40722</c:v>
                </c:pt>
                <c:pt idx="632">
                  <c:v>40723</c:v>
                </c:pt>
                <c:pt idx="633">
                  <c:v>40724</c:v>
                </c:pt>
                <c:pt idx="634">
                  <c:v>40725</c:v>
                </c:pt>
                <c:pt idx="635">
                  <c:v>40726</c:v>
                </c:pt>
                <c:pt idx="636">
                  <c:v>40727</c:v>
                </c:pt>
                <c:pt idx="637">
                  <c:v>40728</c:v>
                </c:pt>
                <c:pt idx="638">
                  <c:v>40729</c:v>
                </c:pt>
                <c:pt idx="639">
                  <c:v>40730</c:v>
                </c:pt>
                <c:pt idx="640">
                  <c:v>40731</c:v>
                </c:pt>
                <c:pt idx="641">
                  <c:v>40732</c:v>
                </c:pt>
                <c:pt idx="642">
                  <c:v>40733</c:v>
                </c:pt>
                <c:pt idx="643">
                  <c:v>40734</c:v>
                </c:pt>
                <c:pt idx="644">
                  <c:v>40735</c:v>
                </c:pt>
                <c:pt idx="645">
                  <c:v>40736</c:v>
                </c:pt>
                <c:pt idx="646">
                  <c:v>40737</c:v>
                </c:pt>
                <c:pt idx="647">
                  <c:v>40738</c:v>
                </c:pt>
                <c:pt idx="648">
                  <c:v>40739</c:v>
                </c:pt>
                <c:pt idx="649">
                  <c:v>40740</c:v>
                </c:pt>
                <c:pt idx="650">
                  <c:v>40741</c:v>
                </c:pt>
                <c:pt idx="651">
                  <c:v>40742</c:v>
                </c:pt>
                <c:pt idx="652">
                  <c:v>40743</c:v>
                </c:pt>
                <c:pt idx="653">
                  <c:v>40744</c:v>
                </c:pt>
                <c:pt idx="654">
                  <c:v>40745</c:v>
                </c:pt>
                <c:pt idx="655">
                  <c:v>40746</c:v>
                </c:pt>
                <c:pt idx="656">
                  <c:v>40747</c:v>
                </c:pt>
                <c:pt idx="657">
                  <c:v>40748</c:v>
                </c:pt>
                <c:pt idx="658">
                  <c:v>40749</c:v>
                </c:pt>
                <c:pt idx="659">
                  <c:v>40750</c:v>
                </c:pt>
                <c:pt idx="660">
                  <c:v>40751</c:v>
                </c:pt>
                <c:pt idx="661">
                  <c:v>40752</c:v>
                </c:pt>
                <c:pt idx="662">
                  <c:v>40753</c:v>
                </c:pt>
                <c:pt idx="663">
                  <c:v>40754</c:v>
                </c:pt>
                <c:pt idx="664">
                  <c:v>40755</c:v>
                </c:pt>
                <c:pt idx="665">
                  <c:v>40756</c:v>
                </c:pt>
                <c:pt idx="666">
                  <c:v>40757</c:v>
                </c:pt>
                <c:pt idx="667">
                  <c:v>40758</c:v>
                </c:pt>
                <c:pt idx="668">
                  <c:v>40759</c:v>
                </c:pt>
                <c:pt idx="669">
                  <c:v>40760</c:v>
                </c:pt>
                <c:pt idx="670">
                  <c:v>40761</c:v>
                </c:pt>
                <c:pt idx="671">
                  <c:v>40762</c:v>
                </c:pt>
                <c:pt idx="672">
                  <c:v>40763</c:v>
                </c:pt>
                <c:pt idx="673">
                  <c:v>40764</c:v>
                </c:pt>
                <c:pt idx="674">
                  <c:v>40765</c:v>
                </c:pt>
                <c:pt idx="675">
                  <c:v>40766</c:v>
                </c:pt>
                <c:pt idx="676">
                  <c:v>40767</c:v>
                </c:pt>
                <c:pt idx="677">
                  <c:v>40768</c:v>
                </c:pt>
                <c:pt idx="678">
                  <c:v>40769</c:v>
                </c:pt>
                <c:pt idx="679">
                  <c:v>40770</c:v>
                </c:pt>
                <c:pt idx="680">
                  <c:v>40771</c:v>
                </c:pt>
                <c:pt idx="681">
                  <c:v>40772</c:v>
                </c:pt>
                <c:pt idx="682">
                  <c:v>40773</c:v>
                </c:pt>
                <c:pt idx="683">
                  <c:v>40774</c:v>
                </c:pt>
                <c:pt idx="684">
                  <c:v>40775</c:v>
                </c:pt>
                <c:pt idx="685">
                  <c:v>40776</c:v>
                </c:pt>
                <c:pt idx="686">
                  <c:v>40777</c:v>
                </c:pt>
                <c:pt idx="687">
                  <c:v>40778</c:v>
                </c:pt>
                <c:pt idx="688">
                  <c:v>40779</c:v>
                </c:pt>
                <c:pt idx="689">
                  <c:v>40780</c:v>
                </c:pt>
                <c:pt idx="690">
                  <c:v>40781</c:v>
                </c:pt>
                <c:pt idx="691">
                  <c:v>40782</c:v>
                </c:pt>
                <c:pt idx="692">
                  <c:v>40783</c:v>
                </c:pt>
                <c:pt idx="693">
                  <c:v>40784</c:v>
                </c:pt>
                <c:pt idx="694">
                  <c:v>40785</c:v>
                </c:pt>
                <c:pt idx="695">
                  <c:v>40786</c:v>
                </c:pt>
                <c:pt idx="696">
                  <c:v>40787</c:v>
                </c:pt>
                <c:pt idx="697">
                  <c:v>40788</c:v>
                </c:pt>
                <c:pt idx="698">
                  <c:v>40789</c:v>
                </c:pt>
                <c:pt idx="699">
                  <c:v>40790</c:v>
                </c:pt>
                <c:pt idx="700">
                  <c:v>40791</c:v>
                </c:pt>
                <c:pt idx="701">
                  <c:v>40792</c:v>
                </c:pt>
                <c:pt idx="702">
                  <c:v>40793</c:v>
                </c:pt>
                <c:pt idx="703">
                  <c:v>40794</c:v>
                </c:pt>
                <c:pt idx="704">
                  <c:v>40795</c:v>
                </c:pt>
                <c:pt idx="705">
                  <c:v>40796</c:v>
                </c:pt>
                <c:pt idx="706">
                  <c:v>40797</c:v>
                </c:pt>
                <c:pt idx="707">
                  <c:v>40798</c:v>
                </c:pt>
                <c:pt idx="708">
                  <c:v>40799</c:v>
                </c:pt>
                <c:pt idx="709">
                  <c:v>40800</c:v>
                </c:pt>
                <c:pt idx="710">
                  <c:v>40801</c:v>
                </c:pt>
                <c:pt idx="711">
                  <c:v>40802</c:v>
                </c:pt>
                <c:pt idx="712">
                  <c:v>40803</c:v>
                </c:pt>
                <c:pt idx="713">
                  <c:v>40804</c:v>
                </c:pt>
                <c:pt idx="714">
                  <c:v>40805</c:v>
                </c:pt>
                <c:pt idx="715">
                  <c:v>40806</c:v>
                </c:pt>
                <c:pt idx="716">
                  <c:v>40807</c:v>
                </c:pt>
                <c:pt idx="717">
                  <c:v>40808</c:v>
                </c:pt>
                <c:pt idx="718">
                  <c:v>40809</c:v>
                </c:pt>
                <c:pt idx="719">
                  <c:v>40810</c:v>
                </c:pt>
                <c:pt idx="720">
                  <c:v>40811</c:v>
                </c:pt>
                <c:pt idx="721">
                  <c:v>40812</c:v>
                </c:pt>
                <c:pt idx="722">
                  <c:v>40813</c:v>
                </c:pt>
                <c:pt idx="723">
                  <c:v>40814</c:v>
                </c:pt>
                <c:pt idx="724">
                  <c:v>40815</c:v>
                </c:pt>
                <c:pt idx="725">
                  <c:v>40816</c:v>
                </c:pt>
                <c:pt idx="726">
                  <c:v>40817</c:v>
                </c:pt>
                <c:pt idx="727">
                  <c:v>40818</c:v>
                </c:pt>
                <c:pt idx="728">
                  <c:v>40819</c:v>
                </c:pt>
                <c:pt idx="729">
                  <c:v>40820</c:v>
                </c:pt>
                <c:pt idx="730">
                  <c:v>40821</c:v>
                </c:pt>
                <c:pt idx="731">
                  <c:v>40822</c:v>
                </c:pt>
                <c:pt idx="732">
                  <c:v>40823</c:v>
                </c:pt>
                <c:pt idx="733">
                  <c:v>40824</c:v>
                </c:pt>
                <c:pt idx="734">
                  <c:v>40825</c:v>
                </c:pt>
                <c:pt idx="735">
                  <c:v>40826</c:v>
                </c:pt>
                <c:pt idx="736">
                  <c:v>40827</c:v>
                </c:pt>
                <c:pt idx="737">
                  <c:v>40828</c:v>
                </c:pt>
                <c:pt idx="738">
                  <c:v>40829</c:v>
                </c:pt>
                <c:pt idx="739">
                  <c:v>40830</c:v>
                </c:pt>
                <c:pt idx="740">
                  <c:v>40831</c:v>
                </c:pt>
                <c:pt idx="741">
                  <c:v>40832</c:v>
                </c:pt>
                <c:pt idx="742">
                  <c:v>40833</c:v>
                </c:pt>
                <c:pt idx="743">
                  <c:v>40834</c:v>
                </c:pt>
                <c:pt idx="744">
                  <c:v>40835</c:v>
                </c:pt>
                <c:pt idx="745">
                  <c:v>40836</c:v>
                </c:pt>
                <c:pt idx="746">
                  <c:v>40837</c:v>
                </c:pt>
                <c:pt idx="747">
                  <c:v>40838</c:v>
                </c:pt>
                <c:pt idx="748">
                  <c:v>40839</c:v>
                </c:pt>
                <c:pt idx="749">
                  <c:v>40840</c:v>
                </c:pt>
                <c:pt idx="750">
                  <c:v>40841</c:v>
                </c:pt>
                <c:pt idx="751">
                  <c:v>40842</c:v>
                </c:pt>
                <c:pt idx="752">
                  <c:v>40843</c:v>
                </c:pt>
                <c:pt idx="753">
                  <c:v>40844</c:v>
                </c:pt>
                <c:pt idx="754">
                  <c:v>40845</c:v>
                </c:pt>
                <c:pt idx="755">
                  <c:v>40846</c:v>
                </c:pt>
                <c:pt idx="756">
                  <c:v>40847</c:v>
                </c:pt>
                <c:pt idx="757">
                  <c:v>40848</c:v>
                </c:pt>
                <c:pt idx="758">
                  <c:v>40849</c:v>
                </c:pt>
                <c:pt idx="759">
                  <c:v>40850</c:v>
                </c:pt>
                <c:pt idx="760">
                  <c:v>40851</c:v>
                </c:pt>
                <c:pt idx="761">
                  <c:v>40852</c:v>
                </c:pt>
                <c:pt idx="762">
                  <c:v>40853</c:v>
                </c:pt>
                <c:pt idx="763">
                  <c:v>40854</c:v>
                </c:pt>
                <c:pt idx="764">
                  <c:v>40855</c:v>
                </c:pt>
                <c:pt idx="765">
                  <c:v>40856</c:v>
                </c:pt>
                <c:pt idx="766">
                  <c:v>40857</c:v>
                </c:pt>
                <c:pt idx="767">
                  <c:v>40858</c:v>
                </c:pt>
                <c:pt idx="768">
                  <c:v>40859</c:v>
                </c:pt>
                <c:pt idx="769">
                  <c:v>40860</c:v>
                </c:pt>
                <c:pt idx="770">
                  <c:v>40861</c:v>
                </c:pt>
                <c:pt idx="771">
                  <c:v>40862</c:v>
                </c:pt>
                <c:pt idx="772">
                  <c:v>40863</c:v>
                </c:pt>
                <c:pt idx="773">
                  <c:v>40864</c:v>
                </c:pt>
                <c:pt idx="774">
                  <c:v>40865</c:v>
                </c:pt>
                <c:pt idx="775">
                  <c:v>40866</c:v>
                </c:pt>
                <c:pt idx="776">
                  <c:v>40867</c:v>
                </c:pt>
                <c:pt idx="777">
                  <c:v>40868</c:v>
                </c:pt>
                <c:pt idx="778">
                  <c:v>40869</c:v>
                </c:pt>
                <c:pt idx="779">
                  <c:v>40870</c:v>
                </c:pt>
                <c:pt idx="780">
                  <c:v>40871</c:v>
                </c:pt>
                <c:pt idx="781">
                  <c:v>40872</c:v>
                </c:pt>
                <c:pt idx="782">
                  <c:v>40873</c:v>
                </c:pt>
                <c:pt idx="783">
                  <c:v>40874</c:v>
                </c:pt>
                <c:pt idx="784">
                  <c:v>40875</c:v>
                </c:pt>
                <c:pt idx="785">
                  <c:v>40876</c:v>
                </c:pt>
                <c:pt idx="786">
                  <c:v>40877</c:v>
                </c:pt>
                <c:pt idx="787">
                  <c:v>40878</c:v>
                </c:pt>
                <c:pt idx="788">
                  <c:v>40879</c:v>
                </c:pt>
                <c:pt idx="789">
                  <c:v>40880</c:v>
                </c:pt>
                <c:pt idx="790">
                  <c:v>40881</c:v>
                </c:pt>
                <c:pt idx="791">
                  <c:v>40882</c:v>
                </c:pt>
                <c:pt idx="792">
                  <c:v>40883</c:v>
                </c:pt>
                <c:pt idx="793">
                  <c:v>40884</c:v>
                </c:pt>
                <c:pt idx="794">
                  <c:v>40885</c:v>
                </c:pt>
                <c:pt idx="795">
                  <c:v>40886</c:v>
                </c:pt>
                <c:pt idx="796">
                  <c:v>40887</c:v>
                </c:pt>
                <c:pt idx="797">
                  <c:v>40888</c:v>
                </c:pt>
                <c:pt idx="798">
                  <c:v>40889</c:v>
                </c:pt>
                <c:pt idx="799">
                  <c:v>40890</c:v>
                </c:pt>
                <c:pt idx="800">
                  <c:v>40891</c:v>
                </c:pt>
                <c:pt idx="801">
                  <c:v>40892</c:v>
                </c:pt>
                <c:pt idx="802">
                  <c:v>40893</c:v>
                </c:pt>
                <c:pt idx="803">
                  <c:v>40894</c:v>
                </c:pt>
                <c:pt idx="804">
                  <c:v>40895</c:v>
                </c:pt>
                <c:pt idx="805">
                  <c:v>40896</c:v>
                </c:pt>
                <c:pt idx="806">
                  <c:v>40897</c:v>
                </c:pt>
                <c:pt idx="807">
                  <c:v>40898</c:v>
                </c:pt>
                <c:pt idx="808">
                  <c:v>40899</c:v>
                </c:pt>
                <c:pt idx="809">
                  <c:v>40900</c:v>
                </c:pt>
                <c:pt idx="810">
                  <c:v>40901</c:v>
                </c:pt>
                <c:pt idx="811">
                  <c:v>40902</c:v>
                </c:pt>
                <c:pt idx="812">
                  <c:v>40903</c:v>
                </c:pt>
                <c:pt idx="813">
                  <c:v>40904</c:v>
                </c:pt>
                <c:pt idx="814">
                  <c:v>40905</c:v>
                </c:pt>
                <c:pt idx="815">
                  <c:v>40906</c:v>
                </c:pt>
                <c:pt idx="816">
                  <c:v>40907</c:v>
                </c:pt>
                <c:pt idx="817">
                  <c:v>40908</c:v>
                </c:pt>
                <c:pt idx="818">
                  <c:v>40909</c:v>
                </c:pt>
                <c:pt idx="819">
                  <c:v>40910</c:v>
                </c:pt>
                <c:pt idx="820">
                  <c:v>40911</c:v>
                </c:pt>
                <c:pt idx="821">
                  <c:v>40912</c:v>
                </c:pt>
                <c:pt idx="822">
                  <c:v>40913</c:v>
                </c:pt>
                <c:pt idx="823">
                  <c:v>40914</c:v>
                </c:pt>
                <c:pt idx="824">
                  <c:v>40915</c:v>
                </c:pt>
                <c:pt idx="825">
                  <c:v>40916</c:v>
                </c:pt>
                <c:pt idx="826">
                  <c:v>40917</c:v>
                </c:pt>
                <c:pt idx="827">
                  <c:v>40918</c:v>
                </c:pt>
                <c:pt idx="828">
                  <c:v>40919</c:v>
                </c:pt>
                <c:pt idx="829">
                  <c:v>40920</c:v>
                </c:pt>
                <c:pt idx="830">
                  <c:v>40921</c:v>
                </c:pt>
                <c:pt idx="831">
                  <c:v>40922</c:v>
                </c:pt>
                <c:pt idx="832">
                  <c:v>40923</c:v>
                </c:pt>
                <c:pt idx="833">
                  <c:v>40924</c:v>
                </c:pt>
                <c:pt idx="834">
                  <c:v>40925</c:v>
                </c:pt>
                <c:pt idx="835">
                  <c:v>40926</c:v>
                </c:pt>
                <c:pt idx="836">
                  <c:v>40927</c:v>
                </c:pt>
                <c:pt idx="837">
                  <c:v>40928</c:v>
                </c:pt>
                <c:pt idx="838">
                  <c:v>40929</c:v>
                </c:pt>
                <c:pt idx="839">
                  <c:v>40930</c:v>
                </c:pt>
                <c:pt idx="840">
                  <c:v>40931</c:v>
                </c:pt>
                <c:pt idx="841">
                  <c:v>40932</c:v>
                </c:pt>
                <c:pt idx="842">
                  <c:v>40933</c:v>
                </c:pt>
                <c:pt idx="843">
                  <c:v>40934</c:v>
                </c:pt>
                <c:pt idx="844">
                  <c:v>40935</c:v>
                </c:pt>
                <c:pt idx="845">
                  <c:v>40936</c:v>
                </c:pt>
                <c:pt idx="846">
                  <c:v>40937</c:v>
                </c:pt>
                <c:pt idx="847">
                  <c:v>40938</c:v>
                </c:pt>
                <c:pt idx="848">
                  <c:v>40939</c:v>
                </c:pt>
                <c:pt idx="849">
                  <c:v>40940</c:v>
                </c:pt>
                <c:pt idx="850">
                  <c:v>40941</c:v>
                </c:pt>
                <c:pt idx="851">
                  <c:v>40942</c:v>
                </c:pt>
                <c:pt idx="852">
                  <c:v>40943</c:v>
                </c:pt>
                <c:pt idx="853">
                  <c:v>40944</c:v>
                </c:pt>
                <c:pt idx="854">
                  <c:v>40945</c:v>
                </c:pt>
                <c:pt idx="855">
                  <c:v>40946</c:v>
                </c:pt>
                <c:pt idx="856">
                  <c:v>40947</c:v>
                </c:pt>
                <c:pt idx="857">
                  <c:v>40948</c:v>
                </c:pt>
                <c:pt idx="858">
                  <c:v>40949</c:v>
                </c:pt>
                <c:pt idx="859">
                  <c:v>40950</c:v>
                </c:pt>
                <c:pt idx="860">
                  <c:v>40951</c:v>
                </c:pt>
                <c:pt idx="861">
                  <c:v>40952</c:v>
                </c:pt>
                <c:pt idx="862">
                  <c:v>40953</c:v>
                </c:pt>
                <c:pt idx="863">
                  <c:v>40954</c:v>
                </c:pt>
                <c:pt idx="864">
                  <c:v>40955</c:v>
                </c:pt>
                <c:pt idx="865">
                  <c:v>40956</c:v>
                </c:pt>
                <c:pt idx="866">
                  <c:v>40957</c:v>
                </c:pt>
                <c:pt idx="867">
                  <c:v>40958</c:v>
                </c:pt>
                <c:pt idx="868">
                  <c:v>40959</c:v>
                </c:pt>
                <c:pt idx="869">
                  <c:v>40960</c:v>
                </c:pt>
                <c:pt idx="870">
                  <c:v>40961</c:v>
                </c:pt>
                <c:pt idx="871">
                  <c:v>40962</c:v>
                </c:pt>
                <c:pt idx="872">
                  <c:v>40963</c:v>
                </c:pt>
                <c:pt idx="873">
                  <c:v>40964</c:v>
                </c:pt>
                <c:pt idx="874">
                  <c:v>40965</c:v>
                </c:pt>
                <c:pt idx="875">
                  <c:v>40966</c:v>
                </c:pt>
                <c:pt idx="876">
                  <c:v>40967</c:v>
                </c:pt>
                <c:pt idx="877">
                  <c:v>40968</c:v>
                </c:pt>
                <c:pt idx="878">
                  <c:v>40969</c:v>
                </c:pt>
                <c:pt idx="879">
                  <c:v>40970</c:v>
                </c:pt>
                <c:pt idx="880">
                  <c:v>40971</c:v>
                </c:pt>
                <c:pt idx="881">
                  <c:v>40972</c:v>
                </c:pt>
                <c:pt idx="882">
                  <c:v>40973</c:v>
                </c:pt>
                <c:pt idx="883">
                  <c:v>40974</c:v>
                </c:pt>
                <c:pt idx="884">
                  <c:v>40975</c:v>
                </c:pt>
                <c:pt idx="885">
                  <c:v>40976</c:v>
                </c:pt>
                <c:pt idx="886">
                  <c:v>40977</c:v>
                </c:pt>
                <c:pt idx="887">
                  <c:v>40978</c:v>
                </c:pt>
                <c:pt idx="888">
                  <c:v>40979</c:v>
                </c:pt>
                <c:pt idx="889">
                  <c:v>40980</c:v>
                </c:pt>
                <c:pt idx="890">
                  <c:v>40981</c:v>
                </c:pt>
                <c:pt idx="891">
                  <c:v>40982</c:v>
                </c:pt>
                <c:pt idx="892">
                  <c:v>40983</c:v>
                </c:pt>
                <c:pt idx="893">
                  <c:v>40984</c:v>
                </c:pt>
                <c:pt idx="894">
                  <c:v>40985</c:v>
                </c:pt>
                <c:pt idx="895">
                  <c:v>40986</c:v>
                </c:pt>
                <c:pt idx="896">
                  <c:v>40987</c:v>
                </c:pt>
                <c:pt idx="897">
                  <c:v>40988</c:v>
                </c:pt>
                <c:pt idx="898">
                  <c:v>40989</c:v>
                </c:pt>
                <c:pt idx="899">
                  <c:v>40990</c:v>
                </c:pt>
                <c:pt idx="900">
                  <c:v>40991</c:v>
                </c:pt>
                <c:pt idx="901">
                  <c:v>40992</c:v>
                </c:pt>
                <c:pt idx="902">
                  <c:v>40993</c:v>
                </c:pt>
                <c:pt idx="903">
                  <c:v>40994</c:v>
                </c:pt>
                <c:pt idx="904">
                  <c:v>40995</c:v>
                </c:pt>
                <c:pt idx="905">
                  <c:v>40996</c:v>
                </c:pt>
                <c:pt idx="906">
                  <c:v>40997</c:v>
                </c:pt>
                <c:pt idx="907">
                  <c:v>40998</c:v>
                </c:pt>
                <c:pt idx="908">
                  <c:v>40999</c:v>
                </c:pt>
                <c:pt idx="909">
                  <c:v>41000</c:v>
                </c:pt>
                <c:pt idx="910">
                  <c:v>41001</c:v>
                </c:pt>
                <c:pt idx="911">
                  <c:v>41002</c:v>
                </c:pt>
                <c:pt idx="912">
                  <c:v>41003</c:v>
                </c:pt>
                <c:pt idx="913">
                  <c:v>41004</c:v>
                </c:pt>
                <c:pt idx="914">
                  <c:v>41005</c:v>
                </c:pt>
                <c:pt idx="915">
                  <c:v>41006</c:v>
                </c:pt>
                <c:pt idx="916">
                  <c:v>41007</c:v>
                </c:pt>
                <c:pt idx="917">
                  <c:v>41008</c:v>
                </c:pt>
                <c:pt idx="918">
                  <c:v>41009</c:v>
                </c:pt>
                <c:pt idx="919">
                  <c:v>41010</c:v>
                </c:pt>
                <c:pt idx="920">
                  <c:v>41011</c:v>
                </c:pt>
                <c:pt idx="921">
                  <c:v>41012</c:v>
                </c:pt>
                <c:pt idx="922">
                  <c:v>41013</c:v>
                </c:pt>
                <c:pt idx="923">
                  <c:v>41014</c:v>
                </c:pt>
                <c:pt idx="924">
                  <c:v>41015</c:v>
                </c:pt>
                <c:pt idx="925">
                  <c:v>41016</c:v>
                </c:pt>
                <c:pt idx="926">
                  <c:v>41017</c:v>
                </c:pt>
                <c:pt idx="927">
                  <c:v>41018</c:v>
                </c:pt>
                <c:pt idx="928">
                  <c:v>41019</c:v>
                </c:pt>
                <c:pt idx="929">
                  <c:v>41020</c:v>
                </c:pt>
                <c:pt idx="930">
                  <c:v>41021</c:v>
                </c:pt>
                <c:pt idx="931">
                  <c:v>41022</c:v>
                </c:pt>
                <c:pt idx="932">
                  <c:v>41023</c:v>
                </c:pt>
                <c:pt idx="933">
                  <c:v>41024</c:v>
                </c:pt>
                <c:pt idx="934">
                  <c:v>41025</c:v>
                </c:pt>
                <c:pt idx="935">
                  <c:v>41026</c:v>
                </c:pt>
                <c:pt idx="936">
                  <c:v>41027</c:v>
                </c:pt>
                <c:pt idx="937">
                  <c:v>41028</c:v>
                </c:pt>
                <c:pt idx="938">
                  <c:v>41029</c:v>
                </c:pt>
                <c:pt idx="939">
                  <c:v>41030</c:v>
                </c:pt>
                <c:pt idx="940">
                  <c:v>41031</c:v>
                </c:pt>
                <c:pt idx="941">
                  <c:v>41032</c:v>
                </c:pt>
                <c:pt idx="942">
                  <c:v>41033</c:v>
                </c:pt>
                <c:pt idx="943">
                  <c:v>41034</c:v>
                </c:pt>
                <c:pt idx="944">
                  <c:v>41035</c:v>
                </c:pt>
                <c:pt idx="945">
                  <c:v>41036</c:v>
                </c:pt>
                <c:pt idx="946">
                  <c:v>41037</c:v>
                </c:pt>
                <c:pt idx="947">
                  <c:v>41038</c:v>
                </c:pt>
                <c:pt idx="948">
                  <c:v>41039</c:v>
                </c:pt>
                <c:pt idx="949">
                  <c:v>41040</c:v>
                </c:pt>
                <c:pt idx="950">
                  <c:v>41041</c:v>
                </c:pt>
                <c:pt idx="951">
                  <c:v>41042</c:v>
                </c:pt>
                <c:pt idx="952">
                  <c:v>41043</c:v>
                </c:pt>
                <c:pt idx="953">
                  <c:v>41044</c:v>
                </c:pt>
                <c:pt idx="954">
                  <c:v>41045</c:v>
                </c:pt>
                <c:pt idx="955">
                  <c:v>41046</c:v>
                </c:pt>
                <c:pt idx="956">
                  <c:v>41047</c:v>
                </c:pt>
                <c:pt idx="957">
                  <c:v>41048</c:v>
                </c:pt>
                <c:pt idx="958">
                  <c:v>41049</c:v>
                </c:pt>
                <c:pt idx="959">
                  <c:v>41050</c:v>
                </c:pt>
                <c:pt idx="960">
                  <c:v>41051</c:v>
                </c:pt>
                <c:pt idx="961">
                  <c:v>41052</c:v>
                </c:pt>
                <c:pt idx="962">
                  <c:v>41053</c:v>
                </c:pt>
                <c:pt idx="963">
                  <c:v>41054</c:v>
                </c:pt>
                <c:pt idx="964">
                  <c:v>41055</c:v>
                </c:pt>
                <c:pt idx="965">
                  <c:v>41056</c:v>
                </c:pt>
                <c:pt idx="966">
                  <c:v>41057</c:v>
                </c:pt>
                <c:pt idx="967">
                  <c:v>41058</c:v>
                </c:pt>
                <c:pt idx="968">
                  <c:v>41059</c:v>
                </c:pt>
                <c:pt idx="969">
                  <c:v>41060</c:v>
                </c:pt>
                <c:pt idx="970">
                  <c:v>41061</c:v>
                </c:pt>
                <c:pt idx="971">
                  <c:v>41062</c:v>
                </c:pt>
                <c:pt idx="972">
                  <c:v>41063</c:v>
                </c:pt>
                <c:pt idx="973">
                  <c:v>41064</c:v>
                </c:pt>
                <c:pt idx="974">
                  <c:v>41065</c:v>
                </c:pt>
                <c:pt idx="975">
                  <c:v>41066</c:v>
                </c:pt>
                <c:pt idx="976">
                  <c:v>41067</c:v>
                </c:pt>
                <c:pt idx="977">
                  <c:v>41068</c:v>
                </c:pt>
                <c:pt idx="978">
                  <c:v>41069</c:v>
                </c:pt>
                <c:pt idx="979">
                  <c:v>41070</c:v>
                </c:pt>
                <c:pt idx="980">
                  <c:v>41071</c:v>
                </c:pt>
                <c:pt idx="981">
                  <c:v>41072</c:v>
                </c:pt>
                <c:pt idx="982">
                  <c:v>41073</c:v>
                </c:pt>
                <c:pt idx="983">
                  <c:v>41074</c:v>
                </c:pt>
                <c:pt idx="984">
                  <c:v>41075</c:v>
                </c:pt>
                <c:pt idx="985">
                  <c:v>41076</c:v>
                </c:pt>
                <c:pt idx="986">
                  <c:v>41077</c:v>
                </c:pt>
                <c:pt idx="987">
                  <c:v>41078</c:v>
                </c:pt>
                <c:pt idx="988">
                  <c:v>41079</c:v>
                </c:pt>
                <c:pt idx="989">
                  <c:v>41080</c:v>
                </c:pt>
                <c:pt idx="990">
                  <c:v>41081</c:v>
                </c:pt>
                <c:pt idx="991">
                  <c:v>41082</c:v>
                </c:pt>
                <c:pt idx="992">
                  <c:v>41083</c:v>
                </c:pt>
                <c:pt idx="993">
                  <c:v>41084</c:v>
                </c:pt>
                <c:pt idx="994">
                  <c:v>41085</c:v>
                </c:pt>
                <c:pt idx="995">
                  <c:v>41086</c:v>
                </c:pt>
                <c:pt idx="996">
                  <c:v>41087</c:v>
                </c:pt>
                <c:pt idx="997">
                  <c:v>41088</c:v>
                </c:pt>
                <c:pt idx="998">
                  <c:v>41089</c:v>
                </c:pt>
                <c:pt idx="999">
                  <c:v>41090</c:v>
                </c:pt>
                <c:pt idx="1000">
                  <c:v>41091</c:v>
                </c:pt>
                <c:pt idx="1001">
                  <c:v>41092</c:v>
                </c:pt>
                <c:pt idx="1002">
                  <c:v>41093</c:v>
                </c:pt>
                <c:pt idx="1003">
                  <c:v>41094</c:v>
                </c:pt>
                <c:pt idx="1004">
                  <c:v>41095</c:v>
                </c:pt>
                <c:pt idx="1005">
                  <c:v>41096</c:v>
                </c:pt>
                <c:pt idx="1006">
                  <c:v>41097</c:v>
                </c:pt>
                <c:pt idx="1007">
                  <c:v>41098</c:v>
                </c:pt>
                <c:pt idx="1008">
                  <c:v>41099</c:v>
                </c:pt>
                <c:pt idx="1009">
                  <c:v>41100</c:v>
                </c:pt>
                <c:pt idx="1010">
                  <c:v>41101</c:v>
                </c:pt>
                <c:pt idx="1011">
                  <c:v>41102</c:v>
                </c:pt>
                <c:pt idx="1012">
                  <c:v>41103</c:v>
                </c:pt>
                <c:pt idx="1013">
                  <c:v>41104</c:v>
                </c:pt>
                <c:pt idx="1014">
                  <c:v>41105</c:v>
                </c:pt>
                <c:pt idx="1015">
                  <c:v>41106</c:v>
                </c:pt>
                <c:pt idx="1016">
                  <c:v>41107</c:v>
                </c:pt>
                <c:pt idx="1017">
                  <c:v>41108</c:v>
                </c:pt>
                <c:pt idx="1018">
                  <c:v>41109</c:v>
                </c:pt>
                <c:pt idx="1019">
                  <c:v>41110</c:v>
                </c:pt>
                <c:pt idx="1020">
                  <c:v>41111</c:v>
                </c:pt>
                <c:pt idx="1021">
                  <c:v>41112</c:v>
                </c:pt>
                <c:pt idx="1022">
                  <c:v>41113</c:v>
                </c:pt>
                <c:pt idx="1023">
                  <c:v>41114</c:v>
                </c:pt>
                <c:pt idx="1024">
                  <c:v>41115</c:v>
                </c:pt>
                <c:pt idx="1025">
                  <c:v>41116</c:v>
                </c:pt>
                <c:pt idx="1026">
                  <c:v>41117</c:v>
                </c:pt>
                <c:pt idx="1027">
                  <c:v>41118</c:v>
                </c:pt>
                <c:pt idx="1028">
                  <c:v>41119</c:v>
                </c:pt>
                <c:pt idx="1029">
                  <c:v>41120</c:v>
                </c:pt>
                <c:pt idx="1030">
                  <c:v>41121</c:v>
                </c:pt>
                <c:pt idx="1031">
                  <c:v>41122</c:v>
                </c:pt>
                <c:pt idx="1032">
                  <c:v>41123</c:v>
                </c:pt>
                <c:pt idx="1033">
                  <c:v>41124</c:v>
                </c:pt>
                <c:pt idx="1034">
                  <c:v>41125</c:v>
                </c:pt>
                <c:pt idx="1035">
                  <c:v>41126</c:v>
                </c:pt>
                <c:pt idx="1036">
                  <c:v>41127</c:v>
                </c:pt>
                <c:pt idx="1037">
                  <c:v>41128</c:v>
                </c:pt>
                <c:pt idx="1038">
                  <c:v>41129</c:v>
                </c:pt>
                <c:pt idx="1039">
                  <c:v>41130</c:v>
                </c:pt>
                <c:pt idx="1040">
                  <c:v>41131</c:v>
                </c:pt>
                <c:pt idx="1041">
                  <c:v>41132</c:v>
                </c:pt>
                <c:pt idx="1042">
                  <c:v>41133</c:v>
                </c:pt>
                <c:pt idx="1043">
                  <c:v>41134</c:v>
                </c:pt>
                <c:pt idx="1044">
                  <c:v>41135</c:v>
                </c:pt>
                <c:pt idx="1045">
                  <c:v>41136</c:v>
                </c:pt>
                <c:pt idx="1046">
                  <c:v>41137</c:v>
                </c:pt>
                <c:pt idx="1047">
                  <c:v>41138</c:v>
                </c:pt>
                <c:pt idx="1048">
                  <c:v>41139</c:v>
                </c:pt>
                <c:pt idx="1049">
                  <c:v>41140</c:v>
                </c:pt>
                <c:pt idx="1050">
                  <c:v>41141</c:v>
                </c:pt>
                <c:pt idx="1051">
                  <c:v>41142</c:v>
                </c:pt>
                <c:pt idx="1052">
                  <c:v>41143</c:v>
                </c:pt>
                <c:pt idx="1053">
                  <c:v>41144</c:v>
                </c:pt>
                <c:pt idx="1054">
                  <c:v>41145</c:v>
                </c:pt>
                <c:pt idx="1055">
                  <c:v>41146</c:v>
                </c:pt>
                <c:pt idx="1056">
                  <c:v>41147</c:v>
                </c:pt>
                <c:pt idx="1057">
                  <c:v>41148</c:v>
                </c:pt>
                <c:pt idx="1058">
                  <c:v>41149</c:v>
                </c:pt>
                <c:pt idx="1059">
                  <c:v>41150</c:v>
                </c:pt>
                <c:pt idx="1060">
                  <c:v>41151</c:v>
                </c:pt>
                <c:pt idx="1061">
                  <c:v>41152</c:v>
                </c:pt>
                <c:pt idx="1062">
                  <c:v>41153</c:v>
                </c:pt>
                <c:pt idx="1063">
                  <c:v>41154</c:v>
                </c:pt>
                <c:pt idx="1064">
                  <c:v>41155</c:v>
                </c:pt>
                <c:pt idx="1065">
                  <c:v>41156</c:v>
                </c:pt>
                <c:pt idx="1066">
                  <c:v>41157</c:v>
                </c:pt>
                <c:pt idx="1067">
                  <c:v>41158</c:v>
                </c:pt>
                <c:pt idx="1068">
                  <c:v>41159</c:v>
                </c:pt>
                <c:pt idx="1069">
                  <c:v>41160</c:v>
                </c:pt>
                <c:pt idx="1070">
                  <c:v>41161</c:v>
                </c:pt>
                <c:pt idx="1071">
                  <c:v>41162</c:v>
                </c:pt>
                <c:pt idx="1072">
                  <c:v>41163</c:v>
                </c:pt>
                <c:pt idx="1073">
                  <c:v>41164</c:v>
                </c:pt>
                <c:pt idx="1074">
                  <c:v>41165</c:v>
                </c:pt>
                <c:pt idx="1075">
                  <c:v>41166</c:v>
                </c:pt>
                <c:pt idx="1076">
                  <c:v>41167</c:v>
                </c:pt>
                <c:pt idx="1077">
                  <c:v>41168</c:v>
                </c:pt>
                <c:pt idx="1078">
                  <c:v>41169</c:v>
                </c:pt>
                <c:pt idx="1079">
                  <c:v>41170</c:v>
                </c:pt>
                <c:pt idx="1080">
                  <c:v>41171</c:v>
                </c:pt>
                <c:pt idx="1081">
                  <c:v>41172</c:v>
                </c:pt>
                <c:pt idx="1082">
                  <c:v>41173</c:v>
                </c:pt>
                <c:pt idx="1083">
                  <c:v>41174</c:v>
                </c:pt>
                <c:pt idx="1084">
                  <c:v>41175</c:v>
                </c:pt>
                <c:pt idx="1085">
                  <c:v>41176</c:v>
                </c:pt>
                <c:pt idx="1086">
                  <c:v>41177</c:v>
                </c:pt>
                <c:pt idx="1087">
                  <c:v>41178</c:v>
                </c:pt>
                <c:pt idx="1088">
                  <c:v>41179</c:v>
                </c:pt>
                <c:pt idx="1089">
                  <c:v>41180</c:v>
                </c:pt>
                <c:pt idx="1090">
                  <c:v>41181</c:v>
                </c:pt>
                <c:pt idx="1091">
                  <c:v>41182</c:v>
                </c:pt>
                <c:pt idx="1092">
                  <c:v>41183</c:v>
                </c:pt>
                <c:pt idx="1093">
                  <c:v>41184</c:v>
                </c:pt>
                <c:pt idx="1094">
                  <c:v>41185</c:v>
                </c:pt>
                <c:pt idx="1095">
                  <c:v>41186</c:v>
                </c:pt>
                <c:pt idx="1096">
                  <c:v>41187</c:v>
                </c:pt>
                <c:pt idx="1097">
                  <c:v>41188</c:v>
                </c:pt>
                <c:pt idx="1098">
                  <c:v>41189</c:v>
                </c:pt>
                <c:pt idx="1099">
                  <c:v>41190</c:v>
                </c:pt>
                <c:pt idx="1100">
                  <c:v>41191</c:v>
                </c:pt>
                <c:pt idx="1101">
                  <c:v>41192</c:v>
                </c:pt>
                <c:pt idx="1102">
                  <c:v>41193</c:v>
                </c:pt>
                <c:pt idx="1103">
                  <c:v>41194</c:v>
                </c:pt>
                <c:pt idx="1104">
                  <c:v>41195</c:v>
                </c:pt>
                <c:pt idx="1105">
                  <c:v>41196</c:v>
                </c:pt>
                <c:pt idx="1106">
                  <c:v>41197</c:v>
                </c:pt>
                <c:pt idx="1107">
                  <c:v>41198</c:v>
                </c:pt>
                <c:pt idx="1108">
                  <c:v>41199</c:v>
                </c:pt>
                <c:pt idx="1109">
                  <c:v>41200</c:v>
                </c:pt>
                <c:pt idx="1110">
                  <c:v>41201</c:v>
                </c:pt>
                <c:pt idx="1111">
                  <c:v>41202</c:v>
                </c:pt>
                <c:pt idx="1112">
                  <c:v>41203</c:v>
                </c:pt>
                <c:pt idx="1113">
                  <c:v>41204</c:v>
                </c:pt>
                <c:pt idx="1114">
                  <c:v>41205</c:v>
                </c:pt>
                <c:pt idx="1115">
                  <c:v>41206</c:v>
                </c:pt>
                <c:pt idx="1116">
                  <c:v>41207</c:v>
                </c:pt>
                <c:pt idx="1117">
                  <c:v>41208</c:v>
                </c:pt>
                <c:pt idx="1118">
                  <c:v>41209</c:v>
                </c:pt>
                <c:pt idx="1119">
                  <c:v>41210</c:v>
                </c:pt>
                <c:pt idx="1120">
                  <c:v>41211</c:v>
                </c:pt>
                <c:pt idx="1121">
                  <c:v>41212</c:v>
                </c:pt>
                <c:pt idx="1122">
                  <c:v>41213</c:v>
                </c:pt>
                <c:pt idx="1123">
                  <c:v>41214</c:v>
                </c:pt>
                <c:pt idx="1124">
                  <c:v>41215</c:v>
                </c:pt>
                <c:pt idx="1125">
                  <c:v>41216</c:v>
                </c:pt>
                <c:pt idx="1126">
                  <c:v>41217</c:v>
                </c:pt>
                <c:pt idx="1127">
                  <c:v>41218</c:v>
                </c:pt>
                <c:pt idx="1128">
                  <c:v>41219</c:v>
                </c:pt>
                <c:pt idx="1129">
                  <c:v>41220</c:v>
                </c:pt>
                <c:pt idx="1130">
                  <c:v>41221</c:v>
                </c:pt>
                <c:pt idx="1131">
                  <c:v>41222</c:v>
                </c:pt>
                <c:pt idx="1132">
                  <c:v>41223</c:v>
                </c:pt>
                <c:pt idx="1133">
                  <c:v>41224</c:v>
                </c:pt>
                <c:pt idx="1134">
                  <c:v>41225</c:v>
                </c:pt>
                <c:pt idx="1135">
                  <c:v>41226</c:v>
                </c:pt>
                <c:pt idx="1136">
                  <c:v>41227</c:v>
                </c:pt>
                <c:pt idx="1137">
                  <c:v>41228</c:v>
                </c:pt>
                <c:pt idx="1138">
                  <c:v>41229</c:v>
                </c:pt>
                <c:pt idx="1139">
                  <c:v>41230</c:v>
                </c:pt>
                <c:pt idx="1140">
                  <c:v>41231</c:v>
                </c:pt>
                <c:pt idx="1141">
                  <c:v>41232</c:v>
                </c:pt>
                <c:pt idx="1142">
                  <c:v>41233</c:v>
                </c:pt>
                <c:pt idx="1143">
                  <c:v>41234</c:v>
                </c:pt>
                <c:pt idx="1144">
                  <c:v>41235</c:v>
                </c:pt>
                <c:pt idx="1145">
                  <c:v>41236</c:v>
                </c:pt>
                <c:pt idx="1146">
                  <c:v>41237</c:v>
                </c:pt>
                <c:pt idx="1147">
                  <c:v>41238</c:v>
                </c:pt>
                <c:pt idx="1148">
                  <c:v>41239</c:v>
                </c:pt>
                <c:pt idx="1149">
                  <c:v>41240</c:v>
                </c:pt>
                <c:pt idx="1150">
                  <c:v>41241</c:v>
                </c:pt>
                <c:pt idx="1151">
                  <c:v>41242</c:v>
                </c:pt>
                <c:pt idx="1152">
                  <c:v>41243</c:v>
                </c:pt>
                <c:pt idx="1153">
                  <c:v>41244</c:v>
                </c:pt>
                <c:pt idx="1154">
                  <c:v>41245</c:v>
                </c:pt>
                <c:pt idx="1155">
                  <c:v>41246</c:v>
                </c:pt>
                <c:pt idx="1156">
                  <c:v>41247</c:v>
                </c:pt>
                <c:pt idx="1157">
                  <c:v>41248</c:v>
                </c:pt>
                <c:pt idx="1158">
                  <c:v>41249</c:v>
                </c:pt>
                <c:pt idx="1159">
                  <c:v>41250</c:v>
                </c:pt>
                <c:pt idx="1160">
                  <c:v>41251</c:v>
                </c:pt>
                <c:pt idx="1161">
                  <c:v>41252</c:v>
                </c:pt>
                <c:pt idx="1162">
                  <c:v>41253</c:v>
                </c:pt>
                <c:pt idx="1163">
                  <c:v>41254</c:v>
                </c:pt>
                <c:pt idx="1164">
                  <c:v>41255</c:v>
                </c:pt>
                <c:pt idx="1165">
                  <c:v>41256</c:v>
                </c:pt>
                <c:pt idx="1166">
                  <c:v>41257</c:v>
                </c:pt>
                <c:pt idx="1167">
                  <c:v>41258</c:v>
                </c:pt>
                <c:pt idx="1168">
                  <c:v>41259</c:v>
                </c:pt>
                <c:pt idx="1169">
                  <c:v>41260</c:v>
                </c:pt>
                <c:pt idx="1170">
                  <c:v>41261</c:v>
                </c:pt>
                <c:pt idx="1171">
                  <c:v>41262</c:v>
                </c:pt>
                <c:pt idx="1172">
                  <c:v>41263</c:v>
                </c:pt>
                <c:pt idx="1173">
                  <c:v>41264</c:v>
                </c:pt>
                <c:pt idx="1174">
                  <c:v>41265</c:v>
                </c:pt>
                <c:pt idx="1175">
                  <c:v>41266</c:v>
                </c:pt>
                <c:pt idx="1176">
                  <c:v>41267</c:v>
                </c:pt>
                <c:pt idx="1177">
                  <c:v>41268</c:v>
                </c:pt>
                <c:pt idx="1178">
                  <c:v>41269</c:v>
                </c:pt>
                <c:pt idx="1179">
                  <c:v>41270</c:v>
                </c:pt>
                <c:pt idx="1180">
                  <c:v>41271</c:v>
                </c:pt>
                <c:pt idx="1181">
                  <c:v>41272</c:v>
                </c:pt>
                <c:pt idx="1182">
                  <c:v>41273</c:v>
                </c:pt>
                <c:pt idx="1183">
                  <c:v>41274</c:v>
                </c:pt>
                <c:pt idx="1184">
                  <c:v>41275</c:v>
                </c:pt>
                <c:pt idx="1185">
                  <c:v>41276</c:v>
                </c:pt>
                <c:pt idx="1186">
                  <c:v>41277</c:v>
                </c:pt>
                <c:pt idx="1187">
                  <c:v>41278</c:v>
                </c:pt>
                <c:pt idx="1188">
                  <c:v>41279</c:v>
                </c:pt>
                <c:pt idx="1189">
                  <c:v>41280</c:v>
                </c:pt>
                <c:pt idx="1190">
                  <c:v>41281</c:v>
                </c:pt>
                <c:pt idx="1191">
                  <c:v>41282</c:v>
                </c:pt>
                <c:pt idx="1192">
                  <c:v>41283</c:v>
                </c:pt>
                <c:pt idx="1193">
                  <c:v>41284</c:v>
                </c:pt>
                <c:pt idx="1194">
                  <c:v>41285</c:v>
                </c:pt>
                <c:pt idx="1195">
                  <c:v>41286</c:v>
                </c:pt>
                <c:pt idx="1196">
                  <c:v>41287</c:v>
                </c:pt>
                <c:pt idx="1197">
                  <c:v>41288</c:v>
                </c:pt>
                <c:pt idx="1198">
                  <c:v>41289</c:v>
                </c:pt>
                <c:pt idx="1199">
                  <c:v>41290</c:v>
                </c:pt>
                <c:pt idx="1200">
                  <c:v>41291</c:v>
                </c:pt>
                <c:pt idx="1201">
                  <c:v>41292</c:v>
                </c:pt>
                <c:pt idx="1202">
                  <c:v>41293</c:v>
                </c:pt>
                <c:pt idx="1203">
                  <c:v>41294</c:v>
                </c:pt>
                <c:pt idx="1204">
                  <c:v>41295</c:v>
                </c:pt>
                <c:pt idx="1205">
                  <c:v>41296</c:v>
                </c:pt>
                <c:pt idx="1206">
                  <c:v>41297</c:v>
                </c:pt>
                <c:pt idx="1207">
                  <c:v>41298</c:v>
                </c:pt>
                <c:pt idx="1208">
                  <c:v>41299</c:v>
                </c:pt>
                <c:pt idx="1209">
                  <c:v>41300</c:v>
                </c:pt>
                <c:pt idx="1210">
                  <c:v>41301</c:v>
                </c:pt>
                <c:pt idx="1211">
                  <c:v>41302</c:v>
                </c:pt>
                <c:pt idx="1212">
                  <c:v>41303</c:v>
                </c:pt>
                <c:pt idx="1213">
                  <c:v>41304</c:v>
                </c:pt>
                <c:pt idx="1214">
                  <c:v>41305</c:v>
                </c:pt>
                <c:pt idx="1215">
                  <c:v>41306</c:v>
                </c:pt>
                <c:pt idx="1216">
                  <c:v>41307</c:v>
                </c:pt>
                <c:pt idx="1217">
                  <c:v>41308</c:v>
                </c:pt>
                <c:pt idx="1218">
                  <c:v>41309</c:v>
                </c:pt>
                <c:pt idx="1219">
                  <c:v>41310</c:v>
                </c:pt>
                <c:pt idx="1220">
                  <c:v>41311</c:v>
                </c:pt>
                <c:pt idx="1221">
                  <c:v>41312</c:v>
                </c:pt>
                <c:pt idx="1222">
                  <c:v>41313</c:v>
                </c:pt>
                <c:pt idx="1223">
                  <c:v>41314</c:v>
                </c:pt>
                <c:pt idx="1224">
                  <c:v>41315</c:v>
                </c:pt>
                <c:pt idx="1225">
                  <c:v>41316</c:v>
                </c:pt>
                <c:pt idx="1226">
                  <c:v>41317</c:v>
                </c:pt>
                <c:pt idx="1227">
                  <c:v>41318</c:v>
                </c:pt>
                <c:pt idx="1228">
                  <c:v>41319</c:v>
                </c:pt>
                <c:pt idx="1229">
                  <c:v>41320</c:v>
                </c:pt>
                <c:pt idx="1230">
                  <c:v>41321</c:v>
                </c:pt>
                <c:pt idx="1231">
                  <c:v>41322</c:v>
                </c:pt>
                <c:pt idx="1232">
                  <c:v>41323</c:v>
                </c:pt>
                <c:pt idx="1233">
                  <c:v>41324</c:v>
                </c:pt>
                <c:pt idx="1234">
                  <c:v>41325</c:v>
                </c:pt>
                <c:pt idx="1235">
                  <c:v>41326</c:v>
                </c:pt>
                <c:pt idx="1236">
                  <c:v>41327</c:v>
                </c:pt>
                <c:pt idx="1237">
                  <c:v>41328</c:v>
                </c:pt>
                <c:pt idx="1238">
                  <c:v>41329</c:v>
                </c:pt>
                <c:pt idx="1239">
                  <c:v>41330</c:v>
                </c:pt>
                <c:pt idx="1240">
                  <c:v>41331</c:v>
                </c:pt>
                <c:pt idx="1241">
                  <c:v>41332</c:v>
                </c:pt>
                <c:pt idx="1242">
                  <c:v>41333</c:v>
                </c:pt>
                <c:pt idx="1243">
                  <c:v>41334</c:v>
                </c:pt>
                <c:pt idx="1244">
                  <c:v>41335</c:v>
                </c:pt>
                <c:pt idx="1245">
                  <c:v>41336</c:v>
                </c:pt>
                <c:pt idx="1246">
                  <c:v>41337</c:v>
                </c:pt>
                <c:pt idx="1247">
                  <c:v>41338</c:v>
                </c:pt>
                <c:pt idx="1248">
                  <c:v>41339</c:v>
                </c:pt>
                <c:pt idx="1249">
                  <c:v>41340</c:v>
                </c:pt>
                <c:pt idx="1250">
                  <c:v>41341</c:v>
                </c:pt>
                <c:pt idx="1251">
                  <c:v>41342</c:v>
                </c:pt>
                <c:pt idx="1252">
                  <c:v>41343</c:v>
                </c:pt>
                <c:pt idx="1253">
                  <c:v>41344</c:v>
                </c:pt>
                <c:pt idx="1254">
                  <c:v>41345</c:v>
                </c:pt>
                <c:pt idx="1255">
                  <c:v>41346</c:v>
                </c:pt>
                <c:pt idx="1256">
                  <c:v>41347</c:v>
                </c:pt>
                <c:pt idx="1257">
                  <c:v>41348</c:v>
                </c:pt>
                <c:pt idx="1258">
                  <c:v>41349</c:v>
                </c:pt>
                <c:pt idx="1259">
                  <c:v>41350</c:v>
                </c:pt>
                <c:pt idx="1260">
                  <c:v>41351</c:v>
                </c:pt>
                <c:pt idx="1261">
                  <c:v>41352</c:v>
                </c:pt>
                <c:pt idx="1262">
                  <c:v>41353</c:v>
                </c:pt>
                <c:pt idx="1263">
                  <c:v>41354</c:v>
                </c:pt>
                <c:pt idx="1264">
                  <c:v>41355</c:v>
                </c:pt>
                <c:pt idx="1265">
                  <c:v>41356</c:v>
                </c:pt>
                <c:pt idx="1266">
                  <c:v>41357</c:v>
                </c:pt>
                <c:pt idx="1267">
                  <c:v>41358</c:v>
                </c:pt>
                <c:pt idx="1268">
                  <c:v>41359</c:v>
                </c:pt>
                <c:pt idx="1269">
                  <c:v>41360</c:v>
                </c:pt>
                <c:pt idx="1270">
                  <c:v>41361</c:v>
                </c:pt>
                <c:pt idx="1271">
                  <c:v>41362</c:v>
                </c:pt>
                <c:pt idx="1272">
                  <c:v>41363</c:v>
                </c:pt>
                <c:pt idx="1273">
                  <c:v>41364</c:v>
                </c:pt>
                <c:pt idx="1274">
                  <c:v>41365</c:v>
                </c:pt>
                <c:pt idx="1275">
                  <c:v>41366</c:v>
                </c:pt>
                <c:pt idx="1276">
                  <c:v>41367</c:v>
                </c:pt>
                <c:pt idx="1277">
                  <c:v>41368</c:v>
                </c:pt>
                <c:pt idx="1278">
                  <c:v>41369</c:v>
                </c:pt>
                <c:pt idx="1279">
                  <c:v>41370</c:v>
                </c:pt>
                <c:pt idx="1280">
                  <c:v>41371</c:v>
                </c:pt>
                <c:pt idx="1281">
                  <c:v>41372</c:v>
                </c:pt>
                <c:pt idx="1282">
                  <c:v>41373</c:v>
                </c:pt>
                <c:pt idx="1283">
                  <c:v>41374</c:v>
                </c:pt>
                <c:pt idx="1284">
                  <c:v>41375</c:v>
                </c:pt>
                <c:pt idx="1285">
                  <c:v>41376</c:v>
                </c:pt>
                <c:pt idx="1286">
                  <c:v>41377</c:v>
                </c:pt>
                <c:pt idx="1287">
                  <c:v>41378</c:v>
                </c:pt>
                <c:pt idx="1288">
                  <c:v>41379</c:v>
                </c:pt>
                <c:pt idx="1289">
                  <c:v>41380</c:v>
                </c:pt>
                <c:pt idx="1290">
                  <c:v>41381</c:v>
                </c:pt>
                <c:pt idx="1291">
                  <c:v>41382</c:v>
                </c:pt>
                <c:pt idx="1292">
                  <c:v>41383</c:v>
                </c:pt>
                <c:pt idx="1293">
                  <c:v>41384</c:v>
                </c:pt>
                <c:pt idx="1294">
                  <c:v>41385</c:v>
                </c:pt>
                <c:pt idx="1295">
                  <c:v>41386</c:v>
                </c:pt>
                <c:pt idx="1296">
                  <c:v>41387</c:v>
                </c:pt>
                <c:pt idx="1297">
                  <c:v>41388</c:v>
                </c:pt>
                <c:pt idx="1298">
                  <c:v>41389</c:v>
                </c:pt>
                <c:pt idx="1299">
                  <c:v>41390</c:v>
                </c:pt>
                <c:pt idx="1300">
                  <c:v>41391</c:v>
                </c:pt>
                <c:pt idx="1301">
                  <c:v>41392</c:v>
                </c:pt>
                <c:pt idx="1302">
                  <c:v>41393</c:v>
                </c:pt>
                <c:pt idx="1303">
                  <c:v>41394</c:v>
                </c:pt>
                <c:pt idx="1304">
                  <c:v>41395</c:v>
                </c:pt>
                <c:pt idx="1305">
                  <c:v>41396</c:v>
                </c:pt>
                <c:pt idx="1306">
                  <c:v>41397</c:v>
                </c:pt>
                <c:pt idx="1307">
                  <c:v>41398</c:v>
                </c:pt>
                <c:pt idx="1308">
                  <c:v>41399</c:v>
                </c:pt>
                <c:pt idx="1309">
                  <c:v>41400</c:v>
                </c:pt>
                <c:pt idx="1310">
                  <c:v>41401</c:v>
                </c:pt>
                <c:pt idx="1311">
                  <c:v>41402</c:v>
                </c:pt>
                <c:pt idx="1312">
                  <c:v>41403</c:v>
                </c:pt>
                <c:pt idx="1313">
                  <c:v>41404</c:v>
                </c:pt>
                <c:pt idx="1314">
                  <c:v>41405</c:v>
                </c:pt>
                <c:pt idx="1315">
                  <c:v>41406</c:v>
                </c:pt>
                <c:pt idx="1316">
                  <c:v>41407</c:v>
                </c:pt>
                <c:pt idx="1317">
                  <c:v>41408</c:v>
                </c:pt>
                <c:pt idx="1318">
                  <c:v>41409</c:v>
                </c:pt>
                <c:pt idx="1319">
                  <c:v>41410</c:v>
                </c:pt>
                <c:pt idx="1320">
                  <c:v>41411</c:v>
                </c:pt>
                <c:pt idx="1321">
                  <c:v>41412</c:v>
                </c:pt>
                <c:pt idx="1322">
                  <c:v>41413</c:v>
                </c:pt>
                <c:pt idx="1323">
                  <c:v>41414</c:v>
                </c:pt>
                <c:pt idx="1324">
                  <c:v>41415</c:v>
                </c:pt>
                <c:pt idx="1325">
                  <c:v>41416</c:v>
                </c:pt>
                <c:pt idx="1326">
                  <c:v>41417</c:v>
                </c:pt>
                <c:pt idx="1327">
                  <c:v>41418</c:v>
                </c:pt>
                <c:pt idx="1328">
                  <c:v>41419</c:v>
                </c:pt>
                <c:pt idx="1329">
                  <c:v>41420</c:v>
                </c:pt>
                <c:pt idx="1330">
                  <c:v>41421</c:v>
                </c:pt>
                <c:pt idx="1331">
                  <c:v>41422</c:v>
                </c:pt>
                <c:pt idx="1332">
                  <c:v>41423</c:v>
                </c:pt>
                <c:pt idx="1333">
                  <c:v>41424</c:v>
                </c:pt>
                <c:pt idx="1334">
                  <c:v>41425</c:v>
                </c:pt>
                <c:pt idx="1335">
                  <c:v>41426</c:v>
                </c:pt>
                <c:pt idx="1336">
                  <c:v>41427</c:v>
                </c:pt>
                <c:pt idx="1337">
                  <c:v>41428</c:v>
                </c:pt>
                <c:pt idx="1338">
                  <c:v>41429</c:v>
                </c:pt>
                <c:pt idx="1339">
                  <c:v>41430</c:v>
                </c:pt>
                <c:pt idx="1340">
                  <c:v>41431</c:v>
                </c:pt>
                <c:pt idx="1341">
                  <c:v>41432</c:v>
                </c:pt>
                <c:pt idx="1342">
                  <c:v>41433</c:v>
                </c:pt>
                <c:pt idx="1343">
                  <c:v>41434</c:v>
                </c:pt>
                <c:pt idx="1344">
                  <c:v>41435</c:v>
                </c:pt>
                <c:pt idx="1345">
                  <c:v>41436</c:v>
                </c:pt>
                <c:pt idx="1346">
                  <c:v>41437</c:v>
                </c:pt>
                <c:pt idx="1347">
                  <c:v>41438</c:v>
                </c:pt>
                <c:pt idx="1348">
                  <c:v>41439</c:v>
                </c:pt>
                <c:pt idx="1349">
                  <c:v>41440</c:v>
                </c:pt>
                <c:pt idx="1350">
                  <c:v>41441</c:v>
                </c:pt>
                <c:pt idx="1351">
                  <c:v>41442</c:v>
                </c:pt>
                <c:pt idx="1352">
                  <c:v>41443</c:v>
                </c:pt>
                <c:pt idx="1353">
                  <c:v>41444</c:v>
                </c:pt>
                <c:pt idx="1354">
                  <c:v>41445</c:v>
                </c:pt>
                <c:pt idx="1355">
                  <c:v>41446</c:v>
                </c:pt>
                <c:pt idx="1356">
                  <c:v>41447</c:v>
                </c:pt>
                <c:pt idx="1357">
                  <c:v>41448</c:v>
                </c:pt>
                <c:pt idx="1358">
                  <c:v>41449</c:v>
                </c:pt>
                <c:pt idx="1359">
                  <c:v>41450</c:v>
                </c:pt>
                <c:pt idx="1360">
                  <c:v>41451</c:v>
                </c:pt>
                <c:pt idx="1361">
                  <c:v>41452</c:v>
                </c:pt>
                <c:pt idx="1362">
                  <c:v>41453</c:v>
                </c:pt>
                <c:pt idx="1363">
                  <c:v>41454</c:v>
                </c:pt>
                <c:pt idx="1364">
                  <c:v>41455</c:v>
                </c:pt>
                <c:pt idx="1365">
                  <c:v>41456</c:v>
                </c:pt>
                <c:pt idx="1366">
                  <c:v>41457</c:v>
                </c:pt>
                <c:pt idx="1367">
                  <c:v>41458</c:v>
                </c:pt>
                <c:pt idx="1368">
                  <c:v>41459</c:v>
                </c:pt>
                <c:pt idx="1369">
                  <c:v>41460</c:v>
                </c:pt>
                <c:pt idx="1370">
                  <c:v>41461</c:v>
                </c:pt>
                <c:pt idx="1371">
                  <c:v>41462</c:v>
                </c:pt>
                <c:pt idx="1372">
                  <c:v>41463</c:v>
                </c:pt>
                <c:pt idx="1373">
                  <c:v>41464</c:v>
                </c:pt>
                <c:pt idx="1374">
                  <c:v>41465</c:v>
                </c:pt>
                <c:pt idx="1375">
                  <c:v>41466</c:v>
                </c:pt>
                <c:pt idx="1376">
                  <c:v>41467</c:v>
                </c:pt>
                <c:pt idx="1377">
                  <c:v>41468</c:v>
                </c:pt>
                <c:pt idx="1378">
                  <c:v>41469</c:v>
                </c:pt>
                <c:pt idx="1379">
                  <c:v>41470</c:v>
                </c:pt>
                <c:pt idx="1380">
                  <c:v>41471</c:v>
                </c:pt>
                <c:pt idx="1381">
                  <c:v>41472</c:v>
                </c:pt>
                <c:pt idx="1382">
                  <c:v>41473</c:v>
                </c:pt>
                <c:pt idx="1383">
                  <c:v>41474</c:v>
                </c:pt>
                <c:pt idx="1384">
                  <c:v>41475</c:v>
                </c:pt>
                <c:pt idx="1385">
                  <c:v>41476</c:v>
                </c:pt>
                <c:pt idx="1386">
                  <c:v>41477</c:v>
                </c:pt>
                <c:pt idx="1387">
                  <c:v>41478</c:v>
                </c:pt>
                <c:pt idx="1388">
                  <c:v>41479</c:v>
                </c:pt>
                <c:pt idx="1389">
                  <c:v>41480</c:v>
                </c:pt>
                <c:pt idx="1390">
                  <c:v>41481</c:v>
                </c:pt>
                <c:pt idx="1391">
                  <c:v>41482</c:v>
                </c:pt>
                <c:pt idx="1392">
                  <c:v>41483</c:v>
                </c:pt>
                <c:pt idx="1393">
                  <c:v>41484</c:v>
                </c:pt>
                <c:pt idx="1394">
                  <c:v>41485</c:v>
                </c:pt>
                <c:pt idx="1395">
                  <c:v>41486</c:v>
                </c:pt>
                <c:pt idx="1396">
                  <c:v>41487</c:v>
                </c:pt>
                <c:pt idx="1397">
                  <c:v>41488</c:v>
                </c:pt>
                <c:pt idx="1398">
                  <c:v>41489</c:v>
                </c:pt>
                <c:pt idx="1399">
                  <c:v>41490</c:v>
                </c:pt>
                <c:pt idx="1400">
                  <c:v>41491</c:v>
                </c:pt>
                <c:pt idx="1401">
                  <c:v>41492</c:v>
                </c:pt>
                <c:pt idx="1402">
                  <c:v>41493</c:v>
                </c:pt>
                <c:pt idx="1403">
                  <c:v>41494</c:v>
                </c:pt>
                <c:pt idx="1404">
                  <c:v>41495</c:v>
                </c:pt>
                <c:pt idx="1405">
                  <c:v>41496</c:v>
                </c:pt>
                <c:pt idx="1406">
                  <c:v>41497</c:v>
                </c:pt>
                <c:pt idx="1407">
                  <c:v>41498</c:v>
                </c:pt>
                <c:pt idx="1408">
                  <c:v>41499</c:v>
                </c:pt>
                <c:pt idx="1409">
                  <c:v>41500</c:v>
                </c:pt>
                <c:pt idx="1410">
                  <c:v>41501</c:v>
                </c:pt>
                <c:pt idx="1411">
                  <c:v>41502</c:v>
                </c:pt>
                <c:pt idx="1412">
                  <c:v>41503</c:v>
                </c:pt>
                <c:pt idx="1413">
                  <c:v>41504</c:v>
                </c:pt>
                <c:pt idx="1414">
                  <c:v>41505</c:v>
                </c:pt>
                <c:pt idx="1415">
                  <c:v>41506</c:v>
                </c:pt>
                <c:pt idx="1416">
                  <c:v>41507</c:v>
                </c:pt>
                <c:pt idx="1417">
                  <c:v>41508</c:v>
                </c:pt>
                <c:pt idx="1418">
                  <c:v>41509</c:v>
                </c:pt>
                <c:pt idx="1419">
                  <c:v>41510</c:v>
                </c:pt>
                <c:pt idx="1420">
                  <c:v>41511</c:v>
                </c:pt>
                <c:pt idx="1421">
                  <c:v>41512</c:v>
                </c:pt>
                <c:pt idx="1422">
                  <c:v>41513</c:v>
                </c:pt>
                <c:pt idx="1423">
                  <c:v>41514</c:v>
                </c:pt>
                <c:pt idx="1424">
                  <c:v>41515</c:v>
                </c:pt>
                <c:pt idx="1425">
                  <c:v>41516</c:v>
                </c:pt>
                <c:pt idx="1426">
                  <c:v>41517</c:v>
                </c:pt>
                <c:pt idx="1427">
                  <c:v>41518</c:v>
                </c:pt>
                <c:pt idx="1428">
                  <c:v>41519</c:v>
                </c:pt>
                <c:pt idx="1429">
                  <c:v>41520</c:v>
                </c:pt>
                <c:pt idx="1430">
                  <c:v>41521</c:v>
                </c:pt>
                <c:pt idx="1431">
                  <c:v>41522</c:v>
                </c:pt>
                <c:pt idx="1432">
                  <c:v>41523</c:v>
                </c:pt>
                <c:pt idx="1433">
                  <c:v>41524</c:v>
                </c:pt>
                <c:pt idx="1434">
                  <c:v>41525</c:v>
                </c:pt>
                <c:pt idx="1435">
                  <c:v>41526</c:v>
                </c:pt>
                <c:pt idx="1436">
                  <c:v>41527</c:v>
                </c:pt>
                <c:pt idx="1437">
                  <c:v>41528</c:v>
                </c:pt>
                <c:pt idx="1438">
                  <c:v>41529</c:v>
                </c:pt>
                <c:pt idx="1439">
                  <c:v>41530</c:v>
                </c:pt>
                <c:pt idx="1440">
                  <c:v>41531</c:v>
                </c:pt>
                <c:pt idx="1441">
                  <c:v>41532</c:v>
                </c:pt>
                <c:pt idx="1442">
                  <c:v>41533</c:v>
                </c:pt>
                <c:pt idx="1443">
                  <c:v>41534</c:v>
                </c:pt>
                <c:pt idx="1444">
                  <c:v>41535</c:v>
                </c:pt>
                <c:pt idx="1445">
                  <c:v>41536</c:v>
                </c:pt>
                <c:pt idx="1446">
                  <c:v>41537</c:v>
                </c:pt>
                <c:pt idx="1447">
                  <c:v>41538</c:v>
                </c:pt>
                <c:pt idx="1448">
                  <c:v>41539</c:v>
                </c:pt>
                <c:pt idx="1449">
                  <c:v>41540</c:v>
                </c:pt>
                <c:pt idx="1450">
                  <c:v>41541</c:v>
                </c:pt>
                <c:pt idx="1451">
                  <c:v>41542</c:v>
                </c:pt>
                <c:pt idx="1452">
                  <c:v>41543</c:v>
                </c:pt>
                <c:pt idx="1453">
                  <c:v>41544</c:v>
                </c:pt>
                <c:pt idx="1454">
                  <c:v>41545</c:v>
                </c:pt>
                <c:pt idx="1455">
                  <c:v>41546</c:v>
                </c:pt>
                <c:pt idx="1456">
                  <c:v>41547</c:v>
                </c:pt>
                <c:pt idx="1457">
                  <c:v>41548</c:v>
                </c:pt>
                <c:pt idx="1458">
                  <c:v>41549</c:v>
                </c:pt>
                <c:pt idx="1459">
                  <c:v>41550</c:v>
                </c:pt>
                <c:pt idx="1460">
                  <c:v>41551</c:v>
                </c:pt>
                <c:pt idx="1461">
                  <c:v>41552</c:v>
                </c:pt>
                <c:pt idx="1462">
                  <c:v>41553</c:v>
                </c:pt>
                <c:pt idx="1463">
                  <c:v>41554</c:v>
                </c:pt>
                <c:pt idx="1464">
                  <c:v>41555</c:v>
                </c:pt>
                <c:pt idx="1465">
                  <c:v>41556</c:v>
                </c:pt>
                <c:pt idx="1466">
                  <c:v>41557</c:v>
                </c:pt>
                <c:pt idx="1467">
                  <c:v>41558</c:v>
                </c:pt>
                <c:pt idx="1468">
                  <c:v>41559</c:v>
                </c:pt>
                <c:pt idx="1469">
                  <c:v>41560</c:v>
                </c:pt>
                <c:pt idx="1470">
                  <c:v>41561</c:v>
                </c:pt>
                <c:pt idx="1471">
                  <c:v>41562</c:v>
                </c:pt>
                <c:pt idx="1472">
                  <c:v>41563</c:v>
                </c:pt>
                <c:pt idx="1473">
                  <c:v>41564</c:v>
                </c:pt>
                <c:pt idx="1474">
                  <c:v>41565</c:v>
                </c:pt>
                <c:pt idx="1475">
                  <c:v>41566</c:v>
                </c:pt>
                <c:pt idx="1476">
                  <c:v>41567</c:v>
                </c:pt>
                <c:pt idx="1477">
                  <c:v>41568</c:v>
                </c:pt>
                <c:pt idx="1478">
                  <c:v>41569</c:v>
                </c:pt>
                <c:pt idx="1479">
                  <c:v>41570</c:v>
                </c:pt>
                <c:pt idx="1480">
                  <c:v>41571</c:v>
                </c:pt>
                <c:pt idx="1481">
                  <c:v>41572</c:v>
                </c:pt>
                <c:pt idx="1482">
                  <c:v>41573</c:v>
                </c:pt>
                <c:pt idx="1483">
                  <c:v>41574</c:v>
                </c:pt>
                <c:pt idx="1484">
                  <c:v>41575</c:v>
                </c:pt>
                <c:pt idx="1485">
                  <c:v>41576</c:v>
                </c:pt>
                <c:pt idx="1486">
                  <c:v>41577</c:v>
                </c:pt>
                <c:pt idx="1487">
                  <c:v>41578</c:v>
                </c:pt>
                <c:pt idx="1488">
                  <c:v>41579</c:v>
                </c:pt>
                <c:pt idx="1489">
                  <c:v>41580</c:v>
                </c:pt>
                <c:pt idx="1490">
                  <c:v>41581</c:v>
                </c:pt>
                <c:pt idx="1491">
                  <c:v>41582</c:v>
                </c:pt>
                <c:pt idx="1492">
                  <c:v>41583</c:v>
                </c:pt>
                <c:pt idx="1493">
                  <c:v>41584</c:v>
                </c:pt>
                <c:pt idx="1494">
                  <c:v>41585</c:v>
                </c:pt>
                <c:pt idx="1495">
                  <c:v>41586</c:v>
                </c:pt>
                <c:pt idx="1496">
                  <c:v>41587</c:v>
                </c:pt>
                <c:pt idx="1497">
                  <c:v>41588</c:v>
                </c:pt>
                <c:pt idx="1498">
                  <c:v>41589</c:v>
                </c:pt>
                <c:pt idx="1499">
                  <c:v>41590</c:v>
                </c:pt>
                <c:pt idx="1500">
                  <c:v>41591</c:v>
                </c:pt>
                <c:pt idx="1501">
                  <c:v>41592</c:v>
                </c:pt>
                <c:pt idx="1502">
                  <c:v>41593</c:v>
                </c:pt>
                <c:pt idx="1503">
                  <c:v>41594</c:v>
                </c:pt>
                <c:pt idx="1504">
                  <c:v>41595</c:v>
                </c:pt>
                <c:pt idx="1505">
                  <c:v>41596</c:v>
                </c:pt>
                <c:pt idx="1506">
                  <c:v>41597</c:v>
                </c:pt>
                <c:pt idx="1507">
                  <c:v>41598</c:v>
                </c:pt>
                <c:pt idx="1508">
                  <c:v>41599</c:v>
                </c:pt>
                <c:pt idx="1509">
                  <c:v>41600</c:v>
                </c:pt>
                <c:pt idx="1510">
                  <c:v>41601</c:v>
                </c:pt>
                <c:pt idx="1511">
                  <c:v>41602</c:v>
                </c:pt>
                <c:pt idx="1512">
                  <c:v>41603</c:v>
                </c:pt>
                <c:pt idx="1513">
                  <c:v>41604</c:v>
                </c:pt>
                <c:pt idx="1514">
                  <c:v>41605</c:v>
                </c:pt>
                <c:pt idx="1515">
                  <c:v>41606</c:v>
                </c:pt>
                <c:pt idx="1516">
                  <c:v>41607</c:v>
                </c:pt>
                <c:pt idx="1517">
                  <c:v>41608</c:v>
                </c:pt>
                <c:pt idx="1518">
                  <c:v>41609</c:v>
                </c:pt>
                <c:pt idx="1519">
                  <c:v>41610</c:v>
                </c:pt>
                <c:pt idx="1520">
                  <c:v>41611</c:v>
                </c:pt>
                <c:pt idx="1521">
                  <c:v>41612</c:v>
                </c:pt>
                <c:pt idx="1522">
                  <c:v>41613</c:v>
                </c:pt>
                <c:pt idx="1523">
                  <c:v>41614</c:v>
                </c:pt>
                <c:pt idx="1524">
                  <c:v>41615</c:v>
                </c:pt>
                <c:pt idx="1525">
                  <c:v>41616</c:v>
                </c:pt>
                <c:pt idx="1526">
                  <c:v>41617</c:v>
                </c:pt>
                <c:pt idx="1527">
                  <c:v>41618</c:v>
                </c:pt>
                <c:pt idx="1528">
                  <c:v>41619</c:v>
                </c:pt>
                <c:pt idx="1529">
                  <c:v>41620</c:v>
                </c:pt>
                <c:pt idx="1530">
                  <c:v>41621</c:v>
                </c:pt>
                <c:pt idx="1531">
                  <c:v>41622</c:v>
                </c:pt>
                <c:pt idx="1532">
                  <c:v>41623</c:v>
                </c:pt>
                <c:pt idx="1533">
                  <c:v>41624</c:v>
                </c:pt>
                <c:pt idx="1534">
                  <c:v>41625</c:v>
                </c:pt>
                <c:pt idx="1535">
                  <c:v>41626</c:v>
                </c:pt>
                <c:pt idx="1536">
                  <c:v>41627</c:v>
                </c:pt>
                <c:pt idx="1537">
                  <c:v>41628</c:v>
                </c:pt>
                <c:pt idx="1538">
                  <c:v>41629</c:v>
                </c:pt>
                <c:pt idx="1539">
                  <c:v>41630</c:v>
                </c:pt>
                <c:pt idx="1540">
                  <c:v>41631</c:v>
                </c:pt>
                <c:pt idx="1541">
                  <c:v>41632</c:v>
                </c:pt>
                <c:pt idx="1542">
                  <c:v>41633</c:v>
                </c:pt>
                <c:pt idx="1543">
                  <c:v>41634</c:v>
                </c:pt>
                <c:pt idx="1544">
                  <c:v>41635</c:v>
                </c:pt>
                <c:pt idx="1545">
                  <c:v>41636</c:v>
                </c:pt>
                <c:pt idx="1546">
                  <c:v>41637</c:v>
                </c:pt>
                <c:pt idx="1547">
                  <c:v>41638</c:v>
                </c:pt>
                <c:pt idx="1548">
                  <c:v>41639</c:v>
                </c:pt>
                <c:pt idx="1549">
                  <c:v>41640</c:v>
                </c:pt>
                <c:pt idx="1550">
                  <c:v>41641</c:v>
                </c:pt>
                <c:pt idx="1551">
                  <c:v>41642</c:v>
                </c:pt>
                <c:pt idx="1552">
                  <c:v>41643</c:v>
                </c:pt>
                <c:pt idx="1553">
                  <c:v>41644</c:v>
                </c:pt>
                <c:pt idx="1554">
                  <c:v>41645</c:v>
                </c:pt>
                <c:pt idx="1555">
                  <c:v>41646</c:v>
                </c:pt>
                <c:pt idx="1556">
                  <c:v>41647</c:v>
                </c:pt>
                <c:pt idx="1557">
                  <c:v>41648</c:v>
                </c:pt>
                <c:pt idx="1558">
                  <c:v>41649</c:v>
                </c:pt>
                <c:pt idx="1559">
                  <c:v>41650</c:v>
                </c:pt>
                <c:pt idx="1560">
                  <c:v>41651</c:v>
                </c:pt>
                <c:pt idx="1561">
                  <c:v>41652</c:v>
                </c:pt>
                <c:pt idx="1562">
                  <c:v>41653</c:v>
                </c:pt>
                <c:pt idx="1563">
                  <c:v>41654</c:v>
                </c:pt>
                <c:pt idx="1564">
                  <c:v>41655</c:v>
                </c:pt>
                <c:pt idx="1565">
                  <c:v>41656</c:v>
                </c:pt>
                <c:pt idx="1566">
                  <c:v>41657</c:v>
                </c:pt>
                <c:pt idx="1567">
                  <c:v>41658</c:v>
                </c:pt>
                <c:pt idx="1568">
                  <c:v>41659</c:v>
                </c:pt>
                <c:pt idx="1569">
                  <c:v>41660</c:v>
                </c:pt>
                <c:pt idx="1570">
                  <c:v>41661</c:v>
                </c:pt>
                <c:pt idx="1571">
                  <c:v>41662</c:v>
                </c:pt>
                <c:pt idx="1572">
                  <c:v>41663</c:v>
                </c:pt>
                <c:pt idx="1573">
                  <c:v>41664</c:v>
                </c:pt>
                <c:pt idx="1574">
                  <c:v>41665</c:v>
                </c:pt>
                <c:pt idx="1575">
                  <c:v>41666</c:v>
                </c:pt>
                <c:pt idx="1576">
                  <c:v>41667</c:v>
                </c:pt>
                <c:pt idx="1577">
                  <c:v>41668</c:v>
                </c:pt>
                <c:pt idx="1578">
                  <c:v>41669</c:v>
                </c:pt>
                <c:pt idx="1579">
                  <c:v>41670</c:v>
                </c:pt>
                <c:pt idx="1580">
                  <c:v>41671</c:v>
                </c:pt>
                <c:pt idx="1581">
                  <c:v>41672</c:v>
                </c:pt>
                <c:pt idx="1582">
                  <c:v>41673</c:v>
                </c:pt>
                <c:pt idx="1583">
                  <c:v>41674</c:v>
                </c:pt>
                <c:pt idx="1584">
                  <c:v>41675</c:v>
                </c:pt>
                <c:pt idx="1585">
                  <c:v>41676</c:v>
                </c:pt>
                <c:pt idx="1586">
                  <c:v>41677</c:v>
                </c:pt>
                <c:pt idx="1587">
                  <c:v>41678</c:v>
                </c:pt>
                <c:pt idx="1588">
                  <c:v>41679</c:v>
                </c:pt>
                <c:pt idx="1589">
                  <c:v>41680</c:v>
                </c:pt>
                <c:pt idx="1590">
                  <c:v>41681</c:v>
                </c:pt>
                <c:pt idx="1591">
                  <c:v>41682</c:v>
                </c:pt>
                <c:pt idx="1592">
                  <c:v>41683</c:v>
                </c:pt>
                <c:pt idx="1593">
                  <c:v>41684</c:v>
                </c:pt>
                <c:pt idx="1594">
                  <c:v>41685</c:v>
                </c:pt>
                <c:pt idx="1595">
                  <c:v>41686</c:v>
                </c:pt>
                <c:pt idx="1596">
                  <c:v>41687</c:v>
                </c:pt>
                <c:pt idx="1597">
                  <c:v>41688</c:v>
                </c:pt>
                <c:pt idx="1598">
                  <c:v>41689</c:v>
                </c:pt>
                <c:pt idx="1599">
                  <c:v>41690</c:v>
                </c:pt>
                <c:pt idx="1600">
                  <c:v>41691</c:v>
                </c:pt>
                <c:pt idx="1601">
                  <c:v>41692</c:v>
                </c:pt>
                <c:pt idx="1602">
                  <c:v>41693</c:v>
                </c:pt>
                <c:pt idx="1603">
                  <c:v>41694</c:v>
                </c:pt>
                <c:pt idx="1604">
                  <c:v>41695</c:v>
                </c:pt>
                <c:pt idx="1605">
                  <c:v>41696</c:v>
                </c:pt>
                <c:pt idx="1606">
                  <c:v>41697</c:v>
                </c:pt>
                <c:pt idx="1607">
                  <c:v>41698</c:v>
                </c:pt>
                <c:pt idx="1608">
                  <c:v>41699</c:v>
                </c:pt>
                <c:pt idx="1609">
                  <c:v>41700</c:v>
                </c:pt>
                <c:pt idx="1610">
                  <c:v>41701</c:v>
                </c:pt>
                <c:pt idx="1611">
                  <c:v>41702</c:v>
                </c:pt>
                <c:pt idx="1612">
                  <c:v>41703</c:v>
                </c:pt>
                <c:pt idx="1613">
                  <c:v>41704</c:v>
                </c:pt>
                <c:pt idx="1614">
                  <c:v>41705</c:v>
                </c:pt>
                <c:pt idx="1615">
                  <c:v>41706</c:v>
                </c:pt>
                <c:pt idx="1616">
                  <c:v>41707</c:v>
                </c:pt>
                <c:pt idx="1617">
                  <c:v>41708</c:v>
                </c:pt>
                <c:pt idx="1618">
                  <c:v>41709</c:v>
                </c:pt>
                <c:pt idx="1619">
                  <c:v>41710</c:v>
                </c:pt>
                <c:pt idx="1620">
                  <c:v>41711</c:v>
                </c:pt>
                <c:pt idx="1621">
                  <c:v>41712</c:v>
                </c:pt>
                <c:pt idx="1622">
                  <c:v>41713</c:v>
                </c:pt>
                <c:pt idx="1623">
                  <c:v>41714</c:v>
                </c:pt>
                <c:pt idx="1624">
                  <c:v>41715</c:v>
                </c:pt>
                <c:pt idx="1625">
                  <c:v>41716</c:v>
                </c:pt>
                <c:pt idx="1626">
                  <c:v>41717</c:v>
                </c:pt>
                <c:pt idx="1627">
                  <c:v>41718</c:v>
                </c:pt>
                <c:pt idx="1628">
                  <c:v>41719</c:v>
                </c:pt>
                <c:pt idx="1629">
                  <c:v>41720</c:v>
                </c:pt>
                <c:pt idx="1630">
                  <c:v>41721</c:v>
                </c:pt>
                <c:pt idx="1631">
                  <c:v>41722</c:v>
                </c:pt>
                <c:pt idx="1632">
                  <c:v>41723</c:v>
                </c:pt>
                <c:pt idx="1633">
                  <c:v>41724</c:v>
                </c:pt>
                <c:pt idx="1634">
                  <c:v>41725</c:v>
                </c:pt>
                <c:pt idx="1635">
                  <c:v>41726</c:v>
                </c:pt>
                <c:pt idx="1636">
                  <c:v>41727</c:v>
                </c:pt>
                <c:pt idx="1637">
                  <c:v>41728</c:v>
                </c:pt>
                <c:pt idx="1638">
                  <c:v>41729</c:v>
                </c:pt>
                <c:pt idx="1639">
                  <c:v>41730</c:v>
                </c:pt>
                <c:pt idx="1640">
                  <c:v>41731</c:v>
                </c:pt>
                <c:pt idx="1641">
                  <c:v>41732</c:v>
                </c:pt>
                <c:pt idx="1642">
                  <c:v>41733</c:v>
                </c:pt>
                <c:pt idx="1643">
                  <c:v>41734</c:v>
                </c:pt>
                <c:pt idx="1644">
                  <c:v>41735</c:v>
                </c:pt>
                <c:pt idx="1645">
                  <c:v>41736</c:v>
                </c:pt>
                <c:pt idx="1646">
                  <c:v>41737</c:v>
                </c:pt>
                <c:pt idx="1647">
                  <c:v>41738</c:v>
                </c:pt>
                <c:pt idx="1648">
                  <c:v>41739</c:v>
                </c:pt>
                <c:pt idx="1649">
                  <c:v>41740</c:v>
                </c:pt>
                <c:pt idx="1650">
                  <c:v>41741</c:v>
                </c:pt>
                <c:pt idx="1651">
                  <c:v>41742</c:v>
                </c:pt>
                <c:pt idx="1652">
                  <c:v>41743</c:v>
                </c:pt>
                <c:pt idx="1653">
                  <c:v>41744</c:v>
                </c:pt>
                <c:pt idx="1654">
                  <c:v>41745</c:v>
                </c:pt>
                <c:pt idx="1655">
                  <c:v>41746</c:v>
                </c:pt>
                <c:pt idx="1656">
                  <c:v>41747</c:v>
                </c:pt>
                <c:pt idx="1657">
                  <c:v>41748</c:v>
                </c:pt>
                <c:pt idx="1658">
                  <c:v>41749</c:v>
                </c:pt>
                <c:pt idx="1659">
                  <c:v>41750</c:v>
                </c:pt>
                <c:pt idx="1660">
                  <c:v>41751</c:v>
                </c:pt>
                <c:pt idx="1661">
                  <c:v>41752</c:v>
                </c:pt>
                <c:pt idx="1662">
                  <c:v>41753</c:v>
                </c:pt>
                <c:pt idx="1663">
                  <c:v>41754</c:v>
                </c:pt>
                <c:pt idx="1664">
                  <c:v>41755</c:v>
                </c:pt>
                <c:pt idx="1665">
                  <c:v>41756</c:v>
                </c:pt>
                <c:pt idx="1666">
                  <c:v>41757</c:v>
                </c:pt>
                <c:pt idx="1667">
                  <c:v>41758</c:v>
                </c:pt>
                <c:pt idx="1668">
                  <c:v>41759</c:v>
                </c:pt>
                <c:pt idx="1669">
                  <c:v>41760</c:v>
                </c:pt>
                <c:pt idx="1670">
                  <c:v>41761</c:v>
                </c:pt>
                <c:pt idx="1671">
                  <c:v>41762</c:v>
                </c:pt>
                <c:pt idx="1672">
                  <c:v>41763</c:v>
                </c:pt>
                <c:pt idx="1673">
                  <c:v>41764</c:v>
                </c:pt>
                <c:pt idx="1674">
                  <c:v>41765</c:v>
                </c:pt>
                <c:pt idx="1675">
                  <c:v>41766</c:v>
                </c:pt>
                <c:pt idx="1676">
                  <c:v>41767</c:v>
                </c:pt>
                <c:pt idx="1677">
                  <c:v>41768</c:v>
                </c:pt>
                <c:pt idx="1678">
                  <c:v>41769</c:v>
                </c:pt>
                <c:pt idx="1679">
                  <c:v>41770</c:v>
                </c:pt>
                <c:pt idx="1680">
                  <c:v>41771</c:v>
                </c:pt>
                <c:pt idx="1681">
                  <c:v>41772</c:v>
                </c:pt>
                <c:pt idx="1682">
                  <c:v>41773</c:v>
                </c:pt>
                <c:pt idx="1683">
                  <c:v>41774</c:v>
                </c:pt>
                <c:pt idx="1684">
                  <c:v>41775</c:v>
                </c:pt>
                <c:pt idx="1685">
                  <c:v>41776</c:v>
                </c:pt>
                <c:pt idx="1686">
                  <c:v>41777</c:v>
                </c:pt>
                <c:pt idx="1687">
                  <c:v>41778</c:v>
                </c:pt>
                <c:pt idx="1688">
                  <c:v>41779</c:v>
                </c:pt>
                <c:pt idx="1689">
                  <c:v>41780</c:v>
                </c:pt>
                <c:pt idx="1690">
                  <c:v>41781</c:v>
                </c:pt>
                <c:pt idx="1691">
                  <c:v>41782</c:v>
                </c:pt>
                <c:pt idx="1692">
                  <c:v>41783</c:v>
                </c:pt>
                <c:pt idx="1693">
                  <c:v>41784</c:v>
                </c:pt>
                <c:pt idx="1694">
                  <c:v>41785</c:v>
                </c:pt>
                <c:pt idx="1695">
                  <c:v>41786</c:v>
                </c:pt>
                <c:pt idx="1696">
                  <c:v>41787</c:v>
                </c:pt>
                <c:pt idx="1697">
                  <c:v>41788</c:v>
                </c:pt>
                <c:pt idx="1698">
                  <c:v>41789</c:v>
                </c:pt>
                <c:pt idx="1699">
                  <c:v>41790</c:v>
                </c:pt>
                <c:pt idx="1700">
                  <c:v>41791</c:v>
                </c:pt>
                <c:pt idx="1701">
                  <c:v>41792</c:v>
                </c:pt>
                <c:pt idx="1702">
                  <c:v>41793</c:v>
                </c:pt>
                <c:pt idx="1703">
                  <c:v>41794</c:v>
                </c:pt>
                <c:pt idx="1704">
                  <c:v>41795</c:v>
                </c:pt>
                <c:pt idx="1705">
                  <c:v>41796</c:v>
                </c:pt>
                <c:pt idx="1706">
                  <c:v>41797</c:v>
                </c:pt>
                <c:pt idx="1707">
                  <c:v>41798</c:v>
                </c:pt>
                <c:pt idx="1708">
                  <c:v>41799</c:v>
                </c:pt>
                <c:pt idx="1709">
                  <c:v>41800</c:v>
                </c:pt>
                <c:pt idx="1710">
                  <c:v>41801</c:v>
                </c:pt>
                <c:pt idx="1711">
                  <c:v>41802</c:v>
                </c:pt>
                <c:pt idx="1712">
                  <c:v>41803</c:v>
                </c:pt>
                <c:pt idx="1713">
                  <c:v>41804</c:v>
                </c:pt>
                <c:pt idx="1714">
                  <c:v>41805</c:v>
                </c:pt>
                <c:pt idx="1715">
                  <c:v>41806</c:v>
                </c:pt>
                <c:pt idx="1716">
                  <c:v>41807</c:v>
                </c:pt>
                <c:pt idx="1717">
                  <c:v>41808</c:v>
                </c:pt>
                <c:pt idx="1718">
                  <c:v>41809</c:v>
                </c:pt>
                <c:pt idx="1719">
                  <c:v>41810</c:v>
                </c:pt>
                <c:pt idx="1720">
                  <c:v>41811</c:v>
                </c:pt>
                <c:pt idx="1721">
                  <c:v>41812</c:v>
                </c:pt>
                <c:pt idx="1722">
                  <c:v>41813</c:v>
                </c:pt>
                <c:pt idx="1723">
                  <c:v>41814</c:v>
                </c:pt>
                <c:pt idx="1724">
                  <c:v>41815</c:v>
                </c:pt>
                <c:pt idx="1725">
                  <c:v>41816</c:v>
                </c:pt>
                <c:pt idx="1726">
                  <c:v>41817</c:v>
                </c:pt>
                <c:pt idx="1727">
                  <c:v>41818</c:v>
                </c:pt>
                <c:pt idx="1728">
                  <c:v>41819</c:v>
                </c:pt>
                <c:pt idx="1729">
                  <c:v>41820</c:v>
                </c:pt>
                <c:pt idx="1730">
                  <c:v>41821</c:v>
                </c:pt>
                <c:pt idx="1731">
                  <c:v>41822</c:v>
                </c:pt>
                <c:pt idx="1732">
                  <c:v>41823</c:v>
                </c:pt>
                <c:pt idx="1733">
                  <c:v>41824</c:v>
                </c:pt>
                <c:pt idx="1734">
                  <c:v>41825</c:v>
                </c:pt>
                <c:pt idx="1735">
                  <c:v>41826</c:v>
                </c:pt>
                <c:pt idx="1736">
                  <c:v>41827</c:v>
                </c:pt>
                <c:pt idx="1737">
                  <c:v>41828</c:v>
                </c:pt>
                <c:pt idx="1738">
                  <c:v>41829</c:v>
                </c:pt>
                <c:pt idx="1739">
                  <c:v>41830</c:v>
                </c:pt>
                <c:pt idx="1740">
                  <c:v>41831</c:v>
                </c:pt>
                <c:pt idx="1741">
                  <c:v>41832</c:v>
                </c:pt>
                <c:pt idx="1742">
                  <c:v>41833</c:v>
                </c:pt>
                <c:pt idx="1743">
                  <c:v>41834</c:v>
                </c:pt>
                <c:pt idx="1744">
                  <c:v>41835</c:v>
                </c:pt>
                <c:pt idx="1745">
                  <c:v>41836</c:v>
                </c:pt>
                <c:pt idx="1746">
                  <c:v>41837</c:v>
                </c:pt>
                <c:pt idx="1747">
                  <c:v>41838</c:v>
                </c:pt>
                <c:pt idx="1748">
                  <c:v>41839</c:v>
                </c:pt>
                <c:pt idx="1749">
                  <c:v>41840</c:v>
                </c:pt>
                <c:pt idx="1750">
                  <c:v>41841</c:v>
                </c:pt>
                <c:pt idx="1751">
                  <c:v>41842</c:v>
                </c:pt>
                <c:pt idx="1752">
                  <c:v>41843</c:v>
                </c:pt>
                <c:pt idx="1753">
                  <c:v>41844</c:v>
                </c:pt>
                <c:pt idx="1754">
                  <c:v>41845</c:v>
                </c:pt>
                <c:pt idx="1755">
                  <c:v>41846</c:v>
                </c:pt>
                <c:pt idx="1756">
                  <c:v>41847</c:v>
                </c:pt>
                <c:pt idx="1757">
                  <c:v>41848</c:v>
                </c:pt>
                <c:pt idx="1758">
                  <c:v>41849</c:v>
                </c:pt>
                <c:pt idx="1759">
                  <c:v>41850</c:v>
                </c:pt>
                <c:pt idx="1760">
                  <c:v>41851</c:v>
                </c:pt>
                <c:pt idx="1761">
                  <c:v>41852</c:v>
                </c:pt>
                <c:pt idx="1762">
                  <c:v>41853</c:v>
                </c:pt>
                <c:pt idx="1763">
                  <c:v>41854</c:v>
                </c:pt>
                <c:pt idx="1764">
                  <c:v>41855</c:v>
                </c:pt>
                <c:pt idx="1765">
                  <c:v>41856</c:v>
                </c:pt>
                <c:pt idx="1766">
                  <c:v>41857</c:v>
                </c:pt>
                <c:pt idx="1767">
                  <c:v>41858</c:v>
                </c:pt>
                <c:pt idx="1768">
                  <c:v>41859</c:v>
                </c:pt>
                <c:pt idx="1769">
                  <c:v>41860</c:v>
                </c:pt>
                <c:pt idx="1770">
                  <c:v>41861</c:v>
                </c:pt>
                <c:pt idx="1771">
                  <c:v>41862</c:v>
                </c:pt>
                <c:pt idx="1772">
                  <c:v>41863</c:v>
                </c:pt>
                <c:pt idx="1773">
                  <c:v>41864</c:v>
                </c:pt>
                <c:pt idx="1774">
                  <c:v>41865</c:v>
                </c:pt>
                <c:pt idx="1775">
                  <c:v>41866</c:v>
                </c:pt>
                <c:pt idx="1776">
                  <c:v>41867</c:v>
                </c:pt>
                <c:pt idx="1777">
                  <c:v>41868</c:v>
                </c:pt>
                <c:pt idx="1778">
                  <c:v>41869</c:v>
                </c:pt>
                <c:pt idx="1779">
                  <c:v>41870</c:v>
                </c:pt>
                <c:pt idx="1780">
                  <c:v>41871</c:v>
                </c:pt>
                <c:pt idx="1781">
                  <c:v>41872</c:v>
                </c:pt>
                <c:pt idx="1782">
                  <c:v>41873</c:v>
                </c:pt>
                <c:pt idx="1783">
                  <c:v>41874</c:v>
                </c:pt>
                <c:pt idx="1784">
                  <c:v>41875</c:v>
                </c:pt>
                <c:pt idx="1785">
                  <c:v>41876</c:v>
                </c:pt>
                <c:pt idx="1786">
                  <c:v>41877</c:v>
                </c:pt>
                <c:pt idx="1787">
                  <c:v>41878</c:v>
                </c:pt>
                <c:pt idx="1788">
                  <c:v>41879</c:v>
                </c:pt>
                <c:pt idx="1789">
                  <c:v>41880</c:v>
                </c:pt>
                <c:pt idx="1790">
                  <c:v>41881</c:v>
                </c:pt>
                <c:pt idx="1791">
                  <c:v>41882</c:v>
                </c:pt>
                <c:pt idx="1792">
                  <c:v>41883</c:v>
                </c:pt>
                <c:pt idx="1793">
                  <c:v>41884</c:v>
                </c:pt>
                <c:pt idx="1794">
                  <c:v>41885</c:v>
                </c:pt>
                <c:pt idx="1795">
                  <c:v>41886</c:v>
                </c:pt>
                <c:pt idx="1796">
                  <c:v>41887</c:v>
                </c:pt>
                <c:pt idx="1797">
                  <c:v>41888</c:v>
                </c:pt>
                <c:pt idx="1798">
                  <c:v>41889</c:v>
                </c:pt>
                <c:pt idx="1799">
                  <c:v>41890</c:v>
                </c:pt>
                <c:pt idx="1800">
                  <c:v>41891</c:v>
                </c:pt>
                <c:pt idx="1801">
                  <c:v>41892</c:v>
                </c:pt>
                <c:pt idx="1802">
                  <c:v>41893</c:v>
                </c:pt>
                <c:pt idx="1803">
                  <c:v>41894</c:v>
                </c:pt>
                <c:pt idx="1804">
                  <c:v>41895</c:v>
                </c:pt>
                <c:pt idx="1805">
                  <c:v>41896</c:v>
                </c:pt>
                <c:pt idx="1806">
                  <c:v>41897</c:v>
                </c:pt>
                <c:pt idx="1807">
                  <c:v>41898</c:v>
                </c:pt>
                <c:pt idx="1808">
                  <c:v>41899</c:v>
                </c:pt>
                <c:pt idx="1809">
                  <c:v>41900</c:v>
                </c:pt>
                <c:pt idx="1810">
                  <c:v>41901</c:v>
                </c:pt>
                <c:pt idx="1811">
                  <c:v>41902</c:v>
                </c:pt>
                <c:pt idx="1812">
                  <c:v>41903</c:v>
                </c:pt>
                <c:pt idx="1813">
                  <c:v>41904</c:v>
                </c:pt>
                <c:pt idx="1814">
                  <c:v>41905</c:v>
                </c:pt>
                <c:pt idx="1815">
                  <c:v>41906</c:v>
                </c:pt>
                <c:pt idx="1816">
                  <c:v>41907</c:v>
                </c:pt>
                <c:pt idx="1817">
                  <c:v>41908</c:v>
                </c:pt>
                <c:pt idx="1818">
                  <c:v>41909</c:v>
                </c:pt>
                <c:pt idx="1819">
                  <c:v>41910</c:v>
                </c:pt>
                <c:pt idx="1820">
                  <c:v>41911</c:v>
                </c:pt>
                <c:pt idx="1821">
                  <c:v>41912</c:v>
                </c:pt>
                <c:pt idx="1822">
                  <c:v>41913</c:v>
                </c:pt>
                <c:pt idx="1823">
                  <c:v>41914</c:v>
                </c:pt>
                <c:pt idx="1824">
                  <c:v>41915</c:v>
                </c:pt>
                <c:pt idx="1825">
                  <c:v>41916</c:v>
                </c:pt>
                <c:pt idx="1826">
                  <c:v>41917</c:v>
                </c:pt>
                <c:pt idx="1827">
                  <c:v>41918</c:v>
                </c:pt>
                <c:pt idx="1828">
                  <c:v>41919</c:v>
                </c:pt>
                <c:pt idx="1829">
                  <c:v>41920</c:v>
                </c:pt>
                <c:pt idx="1830">
                  <c:v>41921</c:v>
                </c:pt>
                <c:pt idx="1831">
                  <c:v>41922</c:v>
                </c:pt>
                <c:pt idx="1832">
                  <c:v>41923</c:v>
                </c:pt>
                <c:pt idx="1833">
                  <c:v>41924</c:v>
                </c:pt>
                <c:pt idx="1834">
                  <c:v>41925</c:v>
                </c:pt>
                <c:pt idx="1835">
                  <c:v>41926</c:v>
                </c:pt>
                <c:pt idx="1836">
                  <c:v>41927</c:v>
                </c:pt>
                <c:pt idx="1837">
                  <c:v>41928</c:v>
                </c:pt>
                <c:pt idx="1838">
                  <c:v>41929</c:v>
                </c:pt>
                <c:pt idx="1839">
                  <c:v>41930</c:v>
                </c:pt>
                <c:pt idx="1840">
                  <c:v>41931</c:v>
                </c:pt>
                <c:pt idx="1841">
                  <c:v>41932</c:v>
                </c:pt>
                <c:pt idx="1842">
                  <c:v>41933</c:v>
                </c:pt>
                <c:pt idx="1843">
                  <c:v>41934</c:v>
                </c:pt>
                <c:pt idx="1844">
                  <c:v>41935</c:v>
                </c:pt>
                <c:pt idx="1845">
                  <c:v>41936</c:v>
                </c:pt>
                <c:pt idx="1846">
                  <c:v>41937</c:v>
                </c:pt>
                <c:pt idx="1847">
                  <c:v>41938</c:v>
                </c:pt>
                <c:pt idx="1848">
                  <c:v>41939</c:v>
                </c:pt>
                <c:pt idx="1849">
                  <c:v>41940</c:v>
                </c:pt>
                <c:pt idx="1850">
                  <c:v>41941</c:v>
                </c:pt>
                <c:pt idx="1851">
                  <c:v>41942</c:v>
                </c:pt>
                <c:pt idx="1852">
                  <c:v>41943</c:v>
                </c:pt>
                <c:pt idx="1853">
                  <c:v>41944</c:v>
                </c:pt>
                <c:pt idx="1854">
                  <c:v>41945</c:v>
                </c:pt>
                <c:pt idx="1855">
                  <c:v>41946</c:v>
                </c:pt>
                <c:pt idx="1856">
                  <c:v>41947</c:v>
                </c:pt>
                <c:pt idx="1857">
                  <c:v>41948</c:v>
                </c:pt>
                <c:pt idx="1858">
                  <c:v>41949</c:v>
                </c:pt>
                <c:pt idx="1859">
                  <c:v>41950</c:v>
                </c:pt>
                <c:pt idx="1860">
                  <c:v>41951</c:v>
                </c:pt>
                <c:pt idx="1861">
                  <c:v>41952</c:v>
                </c:pt>
                <c:pt idx="1862">
                  <c:v>41953</c:v>
                </c:pt>
                <c:pt idx="1863">
                  <c:v>41954</c:v>
                </c:pt>
                <c:pt idx="1864">
                  <c:v>41955</c:v>
                </c:pt>
                <c:pt idx="1865">
                  <c:v>41956</c:v>
                </c:pt>
                <c:pt idx="1866">
                  <c:v>41957</c:v>
                </c:pt>
                <c:pt idx="1867">
                  <c:v>41958</c:v>
                </c:pt>
                <c:pt idx="1868">
                  <c:v>41959</c:v>
                </c:pt>
                <c:pt idx="1869">
                  <c:v>41960</c:v>
                </c:pt>
                <c:pt idx="1870">
                  <c:v>41961</c:v>
                </c:pt>
                <c:pt idx="1871">
                  <c:v>41962</c:v>
                </c:pt>
                <c:pt idx="1872">
                  <c:v>41963</c:v>
                </c:pt>
                <c:pt idx="1873">
                  <c:v>41964</c:v>
                </c:pt>
                <c:pt idx="1874">
                  <c:v>41965</c:v>
                </c:pt>
                <c:pt idx="1875">
                  <c:v>41966</c:v>
                </c:pt>
                <c:pt idx="1876">
                  <c:v>41967</c:v>
                </c:pt>
                <c:pt idx="1877">
                  <c:v>41968</c:v>
                </c:pt>
                <c:pt idx="1878">
                  <c:v>41969</c:v>
                </c:pt>
                <c:pt idx="1879">
                  <c:v>41970</c:v>
                </c:pt>
                <c:pt idx="1880">
                  <c:v>41971</c:v>
                </c:pt>
                <c:pt idx="1881">
                  <c:v>41972</c:v>
                </c:pt>
                <c:pt idx="1882">
                  <c:v>41973</c:v>
                </c:pt>
                <c:pt idx="1883">
                  <c:v>41974</c:v>
                </c:pt>
                <c:pt idx="1884">
                  <c:v>41975</c:v>
                </c:pt>
                <c:pt idx="1885">
                  <c:v>41976</c:v>
                </c:pt>
                <c:pt idx="1886">
                  <c:v>41977</c:v>
                </c:pt>
                <c:pt idx="1887">
                  <c:v>41978</c:v>
                </c:pt>
                <c:pt idx="1888">
                  <c:v>41979</c:v>
                </c:pt>
                <c:pt idx="1889">
                  <c:v>41980</c:v>
                </c:pt>
                <c:pt idx="1890">
                  <c:v>41981</c:v>
                </c:pt>
                <c:pt idx="1891">
                  <c:v>41982</c:v>
                </c:pt>
                <c:pt idx="1892">
                  <c:v>41983</c:v>
                </c:pt>
                <c:pt idx="1893">
                  <c:v>41984</c:v>
                </c:pt>
                <c:pt idx="1894">
                  <c:v>41985</c:v>
                </c:pt>
                <c:pt idx="1895">
                  <c:v>41986</c:v>
                </c:pt>
                <c:pt idx="1896">
                  <c:v>41987</c:v>
                </c:pt>
                <c:pt idx="1897">
                  <c:v>41988</c:v>
                </c:pt>
                <c:pt idx="1898">
                  <c:v>41989</c:v>
                </c:pt>
                <c:pt idx="1899">
                  <c:v>41990</c:v>
                </c:pt>
                <c:pt idx="1900">
                  <c:v>41991</c:v>
                </c:pt>
                <c:pt idx="1901">
                  <c:v>41992</c:v>
                </c:pt>
                <c:pt idx="1902">
                  <c:v>41993</c:v>
                </c:pt>
                <c:pt idx="1903">
                  <c:v>41994</c:v>
                </c:pt>
                <c:pt idx="1904">
                  <c:v>41995</c:v>
                </c:pt>
                <c:pt idx="1905">
                  <c:v>41996</c:v>
                </c:pt>
                <c:pt idx="1906">
                  <c:v>41997</c:v>
                </c:pt>
                <c:pt idx="1907">
                  <c:v>41998</c:v>
                </c:pt>
                <c:pt idx="1908">
                  <c:v>41999</c:v>
                </c:pt>
                <c:pt idx="1909">
                  <c:v>42000</c:v>
                </c:pt>
                <c:pt idx="1910">
                  <c:v>42001</c:v>
                </c:pt>
                <c:pt idx="1911">
                  <c:v>42002</c:v>
                </c:pt>
                <c:pt idx="1912">
                  <c:v>42003</c:v>
                </c:pt>
                <c:pt idx="1913">
                  <c:v>42004</c:v>
                </c:pt>
                <c:pt idx="1914">
                  <c:v>42005</c:v>
                </c:pt>
                <c:pt idx="1915">
                  <c:v>42006</c:v>
                </c:pt>
                <c:pt idx="1916">
                  <c:v>42007</c:v>
                </c:pt>
                <c:pt idx="1917">
                  <c:v>42008</c:v>
                </c:pt>
                <c:pt idx="1918">
                  <c:v>42009</c:v>
                </c:pt>
                <c:pt idx="1919">
                  <c:v>42010</c:v>
                </c:pt>
                <c:pt idx="1920">
                  <c:v>42011</c:v>
                </c:pt>
                <c:pt idx="1921">
                  <c:v>42012</c:v>
                </c:pt>
                <c:pt idx="1922">
                  <c:v>42013</c:v>
                </c:pt>
                <c:pt idx="1923">
                  <c:v>42014</c:v>
                </c:pt>
                <c:pt idx="1924">
                  <c:v>42015</c:v>
                </c:pt>
                <c:pt idx="1925">
                  <c:v>42016</c:v>
                </c:pt>
                <c:pt idx="1926">
                  <c:v>42017</c:v>
                </c:pt>
                <c:pt idx="1927">
                  <c:v>42018</c:v>
                </c:pt>
                <c:pt idx="1928">
                  <c:v>42019</c:v>
                </c:pt>
                <c:pt idx="1929">
                  <c:v>42020</c:v>
                </c:pt>
                <c:pt idx="1930">
                  <c:v>42021</c:v>
                </c:pt>
                <c:pt idx="1931">
                  <c:v>42022</c:v>
                </c:pt>
                <c:pt idx="1932">
                  <c:v>42023</c:v>
                </c:pt>
                <c:pt idx="1933">
                  <c:v>42024</c:v>
                </c:pt>
                <c:pt idx="1934">
                  <c:v>42025</c:v>
                </c:pt>
                <c:pt idx="1935">
                  <c:v>42026</c:v>
                </c:pt>
                <c:pt idx="1936">
                  <c:v>42027</c:v>
                </c:pt>
                <c:pt idx="1937">
                  <c:v>42028</c:v>
                </c:pt>
                <c:pt idx="1938">
                  <c:v>42029</c:v>
                </c:pt>
                <c:pt idx="1939">
                  <c:v>42030</c:v>
                </c:pt>
                <c:pt idx="1940">
                  <c:v>42031</c:v>
                </c:pt>
                <c:pt idx="1941">
                  <c:v>42032</c:v>
                </c:pt>
                <c:pt idx="1942">
                  <c:v>42033</c:v>
                </c:pt>
                <c:pt idx="1943">
                  <c:v>42034</c:v>
                </c:pt>
                <c:pt idx="1944">
                  <c:v>42035</c:v>
                </c:pt>
                <c:pt idx="1945">
                  <c:v>42036</c:v>
                </c:pt>
                <c:pt idx="1946">
                  <c:v>42037</c:v>
                </c:pt>
                <c:pt idx="1947">
                  <c:v>42038</c:v>
                </c:pt>
                <c:pt idx="1948">
                  <c:v>42039</c:v>
                </c:pt>
                <c:pt idx="1949">
                  <c:v>42040</c:v>
                </c:pt>
                <c:pt idx="1950">
                  <c:v>42041</c:v>
                </c:pt>
                <c:pt idx="1951">
                  <c:v>42042</c:v>
                </c:pt>
                <c:pt idx="1952">
                  <c:v>42043</c:v>
                </c:pt>
                <c:pt idx="1953">
                  <c:v>42044</c:v>
                </c:pt>
                <c:pt idx="1954">
                  <c:v>42045</c:v>
                </c:pt>
                <c:pt idx="1955">
                  <c:v>42046</c:v>
                </c:pt>
                <c:pt idx="1956">
                  <c:v>42047</c:v>
                </c:pt>
                <c:pt idx="1957">
                  <c:v>42048</c:v>
                </c:pt>
                <c:pt idx="1958">
                  <c:v>42049</c:v>
                </c:pt>
                <c:pt idx="1959">
                  <c:v>42050</c:v>
                </c:pt>
                <c:pt idx="1960">
                  <c:v>42051</c:v>
                </c:pt>
                <c:pt idx="1961">
                  <c:v>42052</c:v>
                </c:pt>
                <c:pt idx="1962">
                  <c:v>42053</c:v>
                </c:pt>
                <c:pt idx="1963">
                  <c:v>42054</c:v>
                </c:pt>
                <c:pt idx="1964">
                  <c:v>42055</c:v>
                </c:pt>
                <c:pt idx="1965">
                  <c:v>42056</c:v>
                </c:pt>
                <c:pt idx="1966">
                  <c:v>42057</c:v>
                </c:pt>
                <c:pt idx="1967">
                  <c:v>42058</c:v>
                </c:pt>
                <c:pt idx="1968">
                  <c:v>42059</c:v>
                </c:pt>
                <c:pt idx="1969">
                  <c:v>42060</c:v>
                </c:pt>
                <c:pt idx="1970">
                  <c:v>42061</c:v>
                </c:pt>
                <c:pt idx="1971">
                  <c:v>42062</c:v>
                </c:pt>
                <c:pt idx="1972">
                  <c:v>42063</c:v>
                </c:pt>
                <c:pt idx="1973">
                  <c:v>42064</c:v>
                </c:pt>
                <c:pt idx="1974">
                  <c:v>42065</c:v>
                </c:pt>
                <c:pt idx="1975">
                  <c:v>42066</c:v>
                </c:pt>
                <c:pt idx="1976">
                  <c:v>42067</c:v>
                </c:pt>
                <c:pt idx="1977">
                  <c:v>42068</c:v>
                </c:pt>
                <c:pt idx="1978">
                  <c:v>42069</c:v>
                </c:pt>
                <c:pt idx="1979">
                  <c:v>42070</c:v>
                </c:pt>
                <c:pt idx="1980">
                  <c:v>42071</c:v>
                </c:pt>
                <c:pt idx="1981">
                  <c:v>42072</c:v>
                </c:pt>
                <c:pt idx="1982">
                  <c:v>42073</c:v>
                </c:pt>
                <c:pt idx="1983">
                  <c:v>42074</c:v>
                </c:pt>
                <c:pt idx="1984">
                  <c:v>42075</c:v>
                </c:pt>
                <c:pt idx="1985">
                  <c:v>42076</c:v>
                </c:pt>
                <c:pt idx="1986">
                  <c:v>42077</c:v>
                </c:pt>
                <c:pt idx="1987">
                  <c:v>42078</c:v>
                </c:pt>
                <c:pt idx="1988">
                  <c:v>42079</c:v>
                </c:pt>
                <c:pt idx="1989">
                  <c:v>42080</c:v>
                </c:pt>
                <c:pt idx="1990">
                  <c:v>42081</c:v>
                </c:pt>
                <c:pt idx="1991">
                  <c:v>42082</c:v>
                </c:pt>
                <c:pt idx="1992">
                  <c:v>42083</c:v>
                </c:pt>
                <c:pt idx="1993">
                  <c:v>42084</c:v>
                </c:pt>
                <c:pt idx="1994">
                  <c:v>42085</c:v>
                </c:pt>
                <c:pt idx="1995">
                  <c:v>42086</c:v>
                </c:pt>
                <c:pt idx="1996">
                  <c:v>42087</c:v>
                </c:pt>
                <c:pt idx="1997">
                  <c:v>42088</c:v>
                </c:pt>
                <c:pt idx="1998">
                  <c:v>42089</c:v>
                </c:pt>
                <c:pt idx="1999">
                  <c:v>42090</c:v>
                </c:pt>
                <c:pt idx="2000">
                  <c:v>42091</c:v>
                </c:pt>
                <c:pt idx="2001">
                  <c:v>42092</c:v>
                </c:pt>
                <c:pt idx="2002">
                  <c:v>42093</c:v>
                </c:pt>
                <c:pt idx="2003">
                  <c:v>42094</c:v>
                </c:pt>
                <c:pt idx="2004">
                  <c:v>42095</c:v>
                </c:pt>
                <c:pt idx="2005">
                  <c:v>42096</c:v>
                </c:pt>
                <c:pt idx="2006">
                  <c:v>42097</c:v>
                </c:pt>
                <c:pt idx="2007">
                  <c:v>42098</c:v>
                </c:pt>
                <c:pt idx="2008">
                  <c:v>42099</c:v>
                </c:pt>
                <c:pt idx="2009">
                  <c:v>42100</c:v>
                </c:pt>
                <c:pt idx="2010">
                  <c:v>42101</c:v>
                </c:pt>
                <c:pt idx="2011">
                  <c:v>42102</c:v>
                </c:pt>
                <c:pt idx="2012">
                  <c:v>42103</c:v>
                </c:pt>
                <c:pt idx="2013">
                  <c:v>42104</c:v>
                </c:pt>
                <c:pt idx="2014">
                  <c:v>42105</c:v>
                </c:pt>
                <c:pt idx="2015">
                  <c:v>42106</c:v>
                </c:pt>
                <c:pt idx="2016">
                  <c:v>42107</c:v>
                </c:pt>
                <c:pt idx="2017">
                  <c:v>42108</c:v>
                </c:pt>
                <c:pt idx="2018">
                  <c:v>42109</c:v>
                </c:pt>
                <c:pt idx="2019">
                  <c:v>42110</c:v>
                </c:pt>
                <c:pt idx="2020">
                  <c:v>42111</c:v>
                </c:pt>
                <c:pt idx="2021">
                  <c:v>42112</c:v>
                </c:pt>
                <c:pt idx="2022">
                  <c:v>42113</c:v>
                </c:pt>
                <c:pt idx="2023">
                  <c:v>42114</c:v>
                </c:pt>
                <c:pt idx="2024">
                  <c:v>42115</c:v>
                </c:pt>
                <c:pt idx="2025">
                  <c:v>42116</c:v>
                </c:pt>
                <c:pt idx="2026">
                  <c:v>42117</c:v>
                </c:pt>
                <c:pt idx="2027">
                  <c:v>42118</c:v>
                </c:pt>
                <c:pt idx="2028">
                  <c:v>42119</c:v>
                </c:pt>
                <c:pt idx="2029">
                  <c:v>42120</c:v>
                </c:pt>
                <c:pt idx="2030">
                  <c:v>42121</c:v>
                </c:pt>
                <c:pt idx="2031">
                  <c:v>42122</c:v>
                </c:pt>
                <c:pt idx="2032">
                  <c:v>42123</c:v>
                </c:pt>
                <c:pt idx="2033">
                  <c:v>42124</c:v>
                </c:pt>
                <c:pt idx="2034">
                  <c:v>42125</c:v>
                </c:pt>
                <c:pt idx="2035">
                  <c:v>42126</c:v>
                </c:pt>
                <c:pt idx="2036">
                  <c:v>42127</c:v>
                </c:pt>
                <c:pt idx="2037">
                  <c:v>42128</c:v>
                </c:pt>
                <c:pt idx="2038">
                  <c:v>42129</c:v>
                </c:pt>
                <c:pt idx="2039">
                  <c:v>42130</c:v>
                </c:pt>
                <c:pt idx="2040">
                  <c:v>42131</c:v>
                </c:pt>
                <c:pt idx="2041">
                  <c:v>42132</c:v>
                </c:pt>
                <c:pt idx="2042">
                  <c:v>42133</c:v>
                </c:pt>
                <c:pt idx="2043">
                  <c:v>42134</c:v>
                </c:pt>
                <c:pt idx="2044">
                  <c:v>42135</c:v>
                </c:pt>
                <c:pt idx="2045">
                  <c:v>42136</c:v>
                </c:pt>
                <c:pt idx="2046">
                  <c:v>42137</c:v>
                </c:pt>
                <c:pt idx="2047">
                  <c:v>42138</c:v>
                </c:pt>
                <c:pt idx="2048">
                  <c:v>42139</c:v>
                </c:pt>
                <c:pt idx="2049">
                  <c:v>42140</c:v>
                </c:pt>
                <c:pt idx="2050">
                  <c:v>42141</c:v>
                </c:pt>
                <c:pt idx="2051">
                  <c:v>42142</c:v>
                </c:pt>
                <c:pt idx="2052">
                  <c:v>42143</c:v>
                </c:pt>
                <c:pt idx="2053">
                  <c:v>42144</c:v>
                </c:pt>
                <c:pt idx="2054">
                  <c:v>42145</c:v>
                </c:pt>
                <c:pt idx="2055">
                  <c:v>42146</c:v>
                </c:pt>
                <c:pt idx="2056">
                  <c:v>42147</c:v>
                </c:pt>
                <c:pt idx="2057">
                  <c:v>42148</c:v>
                </c:pt>
                <c:pt idx="2058">
                  <c:v>42149</c:v>
                </c:pt>
                <c:pt idx="2059">
                  <c:v>42150</c:v>
                </c:pt>
                <c:pt idx="2060">
                  <c:v>42151</c:v>
                </c:pt>
                <c:pt idx="2061">
                  <c:v>42152</c:v>
                </c:pt>
                <c:pt idx="2062">
                  <c:v>42153</c:v>
                </c:pt>
                <c:pt idx="2063">
                  <c:v>42154</c:v>
                </c:pt>
                <c:pt idx="2064">
                  <c:v>42155</c:v>
                </c:pt>
                <c:pt idx="2065">
                  <c:v>42156</c:v>
                </c:pt>
                <c:pt idx="2066">
                  <c:v>42157</c:v>
                </c:pt>
                <c:pt idx="2067">
                  <c:v>42158</c:v>
                </c:pt>
                <c:pt idx="2068">
                  <c:v>42159</c:v>
                </c:pt>
                <c:pt idx="2069">
                  <c:v>42160</c:v>
                </c:pt>
                <c:pt idx="2070">
                  <c:v>42161</c:v>
                </c:pt>
                <c:pt idx="2071">
                  <c:v>42162</c:v>
                </c:pt>
                <c:pt idx="2072">
                  <c:v>42163</c:v>
                </c:pt>
                <c:pt idx="2073">
                  <c:v>42164</c:v>
                </c:pt>
                <c:pt idx="2074">
                  <c:v>42165</c:v>
                </c:pt>
                <c:pt idx="2075">
                  <c:v>42166</c:v>
                </c:pt>
                <c:pt idx="2076">
                  <c:v>42167</c:v>
                </c:pt>
                <c:pt idx="2077">
                  <c:v>42168</c:v>
                </c:pt>
                <c:pt idx="2078">
                  <c:v>42169</c:v>
                </c:pt>
                <c:pt idx="2079">
                  <c:v>42170</c:v>
                </c:pt>
                <c:pt idx="2080">
                  <c:v>42171</c:v>
                </c:pt>
                <c:pt idx="2081">
                  <c:v>42172</c:v>
                </c:pt>
                <c:pt idx="2082">
                  <c:v>42173</c:v>
                </c:pt>
                <c:pt idx="2083">
                  <c:v>42174</c:v>
                </c:pt>
                <c:pt idx="2084">
                  <c:v>42175</c:v>
                </c:pt>
                <c:pt idx="2085">
                  <c:v>42176</c:v>
                </c:pt>
                <c:pt idx="2086">
                  <c:v>42177</c:v>
                </c:pt>
                <c:pt idx="2087">
                  <c:v>42178</c:v>
                </c:pt>
                <c:pt idx="2088">
                  <c:v>42179</c:v>
                </c:pt>
                <c:pt idx="2089">
                  <c:v>42180</c:v>
                </c:pt>
                <c:pt idx="2090">
                  <c:v>42181</c:v>
                </c:pt>
                <c:pt idx="2091">
                  <c:v>42182</c:v>
                </c:pt>
                <c:pt idx="2092">
                  <c:v>42183</c:v>
                </c:pt>
                <c:pt idx="2093">
                  <c:v>42184</c:v>
                </c:pt>
                <c:pt idx="2094">
                  <c:v>42185</c:v>
                </c:pt>
                <c:pt idx="2095">
                  <c:v>42186</c:v>
                </c:pt>
                <c:pt idx="2096">
                  <c:v>42187</c:v>
                </c:pt>
                <c:pt idx="2097">
                  <c:v>42188</c:v>
                </c:pt>
                <c:pt idx="2098">
                  <c:v>42189</c:v>
                </c:pt>
                <c:pt idx="2099">
                  <c:v>42190</c:v>
                </c:pt>
                <c:pt idx="2100">
                  <c:v>42191</c:v>
                </c:pt>
                <c:pt idx="2101">
                  <c:v>42192</c:v>
                </c:pt>
                <c:pt idx="2102">
                  <c:v>42193</c:v>
                </c:pt>
                <c:pt idx="2103">
                  <c:v>42194</c:v>
                </c:pt>
                <c:pt idx="2104">
                  <c:v>42195</c:v>
                </c:pt>
                <c:pt idx="2105">
                  <c:v>42196</c:v>
                </c:pt>
                <c:pt idx="2106">
                  <c:v>42197</c:v>
                </c:pt>
                <c:pt idx="2107">
                  <c:v>42198</c:v>
                </c:pt>
                <c:pt idx="2108">
                  <c:v>42199</c:v>
                </c:pt>
                <c:pt idx="2109">
                  <c:v>42200</c:v>
                </c:pt>
                <c:pt idx="2110">
                  <c:v>42201</c:v>
                </c:pt>
                <c:pt idx="2111">
                  <c:v>42202</c:v>
                </c:pt>
                <c:pt idx="2112">
                  <c:v>42203</c:v>
                </c:pt>
                <c:pt idx="2113">
                  <c:v>42204</c:v>
                </c:pt>
                <c:pt idx="2114">
                  <c:v>42205</c:v>
                </c:pt>
                <c:pt idx="2115">
                  <c:v>42206</c:v>
                </c:pt>
                <c:pt idx="2116">
                  <c:v>42207</c:v>
                </c:pt>
                <c:pt idx="2117">
                  <c:v>42208</c:v>
                </c:pt>
                <c:pt idx="2118">
                  <c:v>42209</c:v>
                </c:pt>
                <c:pt idx="2119">
                  <c:v>42210</c:v>
                </c:pt>
                <c:pt idx="2120">
                  <c:v>42211</c:v>
                </c:pt>
                <c:pt idx="2121">
                  <c:v>42212</c:v>
                </c:pt>
                <c:pt idx="2122">
                  <c:v>42213</c:v>
                </c:pt>
                <c:pt idx="2123">
                  <c:v>42214</c:v>
                </c:pt>
                <c:pt idx="2124">
                  <c:v>42215</c:v>
                </c:pt>
                <c:pt idx="2125">
                  <c:v>42216</c:v>
                </c:pt>
                <c:pt idx="2126">
                  <c:v>42217</c:v>
                </c:pt>
                <c:pt idx="2127">
                  <c:v>42218</c:v>
                </c:pt>
                <c:pt idx="2128">
                  <c:v>42219</c:v>
                </c:pt>
                <c:pt idx="2129">
                  <c:v>42220</c:v>
                </c:pt>
                <c:pt idx="2130">
                  <c:v>42221</c:v>
                </c:pt>
                <c:pt idx="2131">
                  <c:v>42222</c:v>
                </c:pt>
                <c:pt idx="2132">
                  <c:v>42223</c:v>
                </c:pt>
                <c:pt idx="2133">
                  <c:v>42224</c:v>
                </c:pt>
                <c:pt idx="2134">
                  <c:v>42225</c:v>
                </c:pt>
                <c:pt idx="2135">
                  <c:v>42226</c:v>
                </c:pt>
                <c:pt idx="2136">
                  <c:v>42227</c:v>
                </c:pt>
                <c:pt idx="2137">
                  <c:v>42228</c:v>
                </c:pt>
                <c:pt idx="2138">
                  <c:v>42229</c:v>
                </c:pt>
                <c:pt idx="2139">
                  <c:v>42230</c:v>
                </c:pt>
                <c:pt idx="2140">
                  <c:v>42231</c:v>
                </c:pt>
                <c:pt idx="2141">
                  <c:v>42232</c:v>
                </c:pt>
                <c:pt idx="2142">
                  <c:v>42233</c:v>
                </c:pt>
                <c:pt idx="2143">
                  <c:v>42234</c:v>
                </c:pt>
                <c:pt idx="2144">
                  <c:v>42235</c:v>
                </c:pt>
                <c:pt idx="2145">
                  <c:v>42236</c:v>
                </c:pt>
                <c:pt idx="2146">
                  <c:v>42237</c:v>
                </c:pt>
                <c:pt idx="2147">
                  <c:v>42238</c:v>
                </c:pt>
                <c:pt idx="2148">
                  <c:v>42239</c:v>
                </c:pt>
                <c:pt idx="2149">
                  <c:v>42240</c:v>
                </c:pt>
                <c:pt idx="2150">
                  <c:v>42241</c:v>
                </c:pt>
                <c:pt idx="2151">
                  <c:v>42242</c:v>
                </c:pt>
                <c:pt idx="2152">
                  <c:v>42243</c:v>
                </c:pt>
                <c:pt idx="2153">
                  <c:v>42244</c:v>
                </c:pt>
                <c:pt idx="2154">
                  <c:v>42245</c:v>
                </c:pt>
                <c:pt idx="2155">
                  <c:v>42246</c:v>
                </c:pt>
                <c:pt idx="2156">
                  <c:v>42247</c:v>
                </c:pt>
                <c:pt idx="2157">
                  <c:v>42248</c:v>
                </c:pt>
                <c:pt idx="2158">
                  <c:v>42249</c:v>
                </c:pt>
                <c:pt idx="2159">
                  <c:v>42250</c:v>
                </c:pt>
                <c:pt idx="2160">
                  <c:v>42251</c:v>
                </c:pt>
                <c:pt idx="2161">
                  <c:v>42252</c:v>
                </c:pt>
                <c:pt idx="2162">
                  <c:v>42253</c:v>
                </c:pt>
                <c:pt idx="2163">
                  <c:v>42254</c:v>
                </c:pt>
                <c:pt idx="2164">
                  <c:v>42255</c:v>
                </c:pt>
                <c:pt idx="2165">
                  <c:v>42256</c:v>
                </c:pt>
                <c:pt idx="2166">
                  <c:v>42257</c:v>
                </c:pt>
                <c:pt idx="2167">
                  <c:v>42258</c:v>
                </c:pt>
                <c:pt idx="2168">
                  <c:v>42259</c:v>
                </c:pt>
                <c:pt idx="2169">
                  <c:v>42260</c:v>
                </c:pt>
                <c:pt idx="2170">
                  <c:v>42261</c:v>
                </c:pt>
                <c:pt idx="2171">
                  <c:v>42262</c:v>
                </c:pt>
                <c:pt idx="2172">
                  <c:v>42263</c:v>
                </c:pt>
                <c:pt idx="2173">
                  <c:v>42264</c:v>
                </c:pt>
                <c:pt idx="2174">
                  <c:v>42265</c:v>
                </c:pt>
                <c:pt idx="2175">
                  <c:v>42266</c:v>
                </c:pt>
                <c:pt idx="2176">
                  <c:v>42267</c:v>
                </c:pt>
                <c:pt idx="2177">
                  <c:v>42268</c:v>
                </c:pt>
                <c:pt idx="2178">
                  <c:v>42269</c:v>
                </c:pt>
                <c:pt idx="2179">
                  <c:v>42270</c:v>
                </c:pt>
                <c:pt idx="2180">
                  <c:v>42271</c:v>
                </c:pt>
                <c:pt idx="2181">
                  <c:v>42272</c:v>
                </c:pt>
                <c:pt idx="2182">
                  <c:v>42273</c:v>
                </c:pt>
                <c:pt idx="2183">
                  <c:v>42274</c:v>
                </c:pt>
                <c:pt idx="2184">
                  <c:v>42275</c:v>
                </c:pt>
                <c:pt idx="2185">
                  <c:v>42276</c:v>
                </c:pt>
                <c:pt idx="2186">
                  <c:v>42277</c:v>
                </c:pt>
                <c:pt idx="2187">
                  <c:v>42278</c:v>
                </c:pt>
                <c:pt idx="2188">
                  <c:v>42279</c:v>
                </c:pt>
                <c:pt idx="2189">
                  <c:v>42280</c:v>
                </c:pt>
                <c:pt idx="2190">
                  <c:v>42281</c:v>
                </c:pt>
                <c:pt idx="2191">
                  <c:v>42282</c:v>
                </c:pt>
                <c:pt idx="2192">
                  <c:v>42283</c:v>
                </c:pt>
                <c:pt idx="2193">
                  <c:v>42284</c:v>
                </c:pt>
                <c:pt idx="2194">
                  <c:v>42285</c:v>
                </c:pt>
                <c:pt idx="2195">
                  <c:v>42286</c:v>
                </c:pt>
                <c:pt idx="2196">
                  <c:v>42287</c:v>
                </c:pt>
                <c:pt idx="2197">
                  <c:v>42288</c:v>
                </c:pt>
                <c:pt idx="2198">
                  <c:v>42289</c:v>
                </c:pt>
                <c:pt idx="2199">
                  <c:v>42290</c:v>
                </c:pt>
                <c:pt idx="2200">
                  <c:v>42291</c:v>
                </c:pt>
                <c:pt idx="2201">
                  <c:v>42292</c:v>
                </c:pt>
                <c:pt idx="2202">
                  <c:v>42293</c:v>
                </c:pt>
                <c:pt idx="2203">
                  <c:v>42294</c:v>
                </c:pt>
                <c:pt idx="2204">
                  <c:v>42295</c:v>
                </c:pt>
                <c:pt idx="2205">
                  <c:v>42296</c:v>
                </c:pt>
                <c:pt idx="2206">
                  <c:v>42297</c:v>
                </c:pt>
                <c:pt idx="2207">
                  <c:v>42298</c:v>
                </c:pt>
                <c:pt idx="2208">
                  <c:v>42299</c:v>
                </c:pt>
                <c:pt idx="2209">
                  <c:v>42300</c:v>
                </c:pt>
                <c:pt idx="2210">
                  <c:v>42301</c:v>
                </c:pt>
                <c:pt idx="2211">
                  <c:v>42302</c:v>
                </c:pt>
                <c:pt idx="2212">
                  <c:v>42303</c:v>
                </c:pt>
                <c:pt idx="2213">
                  <c:v>42304</c:v>
                </c:pt>
                <c:pt idx="2214">
                  <c:v>42305</c:v>
                </c:pt>
                <c:pt idx="2215">
                  <c:v>42306</c:v>
                </c:pt>
                <c:pt idx="2216">
                  <c:v>42307</c:v>
                </c:pt>
                <c:pt idx="2217">
                  <c:v>42308</c:v>
                </c:pt>
                <c:pt idx="2218">
                  <c:v>42309</c:v>
                </c:pt>
                <c:pt idx="2219">
                  <c:v>42310</c:v>
                </c:pt>
                <c:pt idx="2220">
                  <c:v>42311</c:v>
                </c:pt>
                <c:pt idx="2221">
                  <c:v>42312</c:v>
                </c:pt>
                <c:pt idx="2222">
                  <c:v>42313</c:v>
                </c:pt>
                <c:pt idx="2223">
                  <c:v>42314</c:v>
                </c:pt>
                <c:pt idx="2224">
                  <c:v>42315</c:v>
                </c:pt>
                <c:pt idx="2225">
                  <c:v>42316</c:v>
                </c:pt>
                <c:pt idx="2226">
                  <c:v>42317</c:v>
                </c:pt>
                <c:pt idx="2227">
                  <c:v>42318</c:v>
                </c:pt>
                <c:pt idx="2228">
                  <c:v>42319</c:v>
                </c:pt>
                <c:pt idx="2229">
                  <c:v>42320</c:v>
                </c:pt>
                <c:pt idx="2230">
                  <c:v>42321</c:v>
                </c:pt>
                <c:pt idx="2231">
                  <c:v>42322</c:v>
                </c:pt>
                <c:pt idx="2232">
                  <c:v>42323</c:v>
                </c:pt>
                <c:pt idx="2233">
                  <c:v>42324</c:v>
                </c:pt>
                <c:pt idx="2234">
                  <c:v>42325</c:v>
                </c:pt>
                <c:pt idx="2235">
                  <c:v>42326</c:v>
                </c:pt>
                <c:pt idx="2236">
                  <c:v>42327</c:v>
                </c:pt>
                <c:pt idx="2237">
                  <c:v>42328</c:v>
                </c:pt>
                <c:pt idx="2238">
                  <c:v>42329</c:v>
                </c:pt>
                <c:pt idx="2239">
                  <c:v>42330</c:v>
                </c:pt>
                <c:pt idx="2240">
                  <c:v>42331</c:v>
                </c:pt>
                <c:pt idx="2241">
                  <c:v>42332</c:v>
                </c:pt>
                <c:pt idx="2242">
                  <c:v>42333</c:v>
                </c:pt>
                <c:pt idx="2243">
                  <c:v>42334</c:v>
                </c:pt>
                <c:pt idx="2244">
                  <c:v>42335</c:v>
                </c:pt>
                <c:pt idx="2245">
                  <c:v>42336</c:v>
                </c:pt>
                <c:pt idx="2246">
                  <c:v>42337</c:v>
                </c:pt>
                <c:pt idx="2247">
                  <c:v>42338</c:v>
                </c:pt>
                <c:pt idx="2248">
                  <c:v>42339</c:v>
                </c:pt>
                <c:pt idx="2249">
                  <c:v>42340</c:v>
                </c:pt>
                <c:pt idx="2250">
                  <c:v>42341</c:v>
                </c:pt>
                <c:pt idx="2251">
                  <c:v>42342</c:v>
                </c:pt>
                <c:pt idx="2252">
                  <c:v>42343</c:v>
                </c:pt>
                <c:pt idx="2253">
                  <c:v>42344</c:v>
                </c:pt>
                <c:pt idx="2254">
                  <c:v>42345</c:v>
                </c:pt>
                <c:pt idx="2255">
                  <c:v>42346</c:v>
                </c:pt>
                <c:pt idx="2256">
                  <c:v>42347</c:v>
                </c:pt>
                <c:pt idx="2257">
                  <c:v>42348</c:v>
                </c:pt>
                <c:pt idx="2258">
                  <c:v>42349</c:v>
                </c:pt>
                <c:pt idx="2259">
                  <c:v>42350</c:v>
                </c:pt>
                <c:pt idx="2260">
                  <c:v>42351</c:v>
                </c:pt>
                <c:pt idx="2261">
                  <c:v>42352</c:v>
                </c:pt>
                <c:pt idx="2262">
                  <c:v>42353</c:v>
                </c:pt>
                <c:pt idx="2263">
                  <c:v>42354</c:v>
                </c:pt>
                <c:pt idx="2264">
                  <c:v>42355</c:v>
                </c:pt>
                <c:pt idx="2265">
                  <c:v>42356</c:v>
                </c:pt>
                <c:pt idx="2266">
                  <c:v>42357</c:v>
                </c:pt>
                <c:pt idx="2267">
                  <c:v>42358</c:v>
                </c:pt>
                <c:pt idx="2268">
                  <c:v>42359</c:v>
                </c:pt>
                <c:pt idx="2269">
                  <c:v>42360</c:v>
                </c:pt>
                <c:pt idx="2270">
                  <c:v>42361</c:v>
                </c:pt>
                <c:pt idx="2271">
                  <c:v>42362</c:v>
                </c:pt>
                <c:pt idx="2272">
                  <c:v>42363</c:v>
                </c:pt>
                <c:pt idx="2273">
                  <c:v>42364</c:v>
                </c:pt>
                <c:pt idx="2274">
                  <c:v>42365</c:v>
                </c:pt>
                <c:pt idx="2275">
                  <c:v>42366</c:v>
                </c:pt>
                <c:pt idx="2276">
                  <c:v>42367</c:v>
                </c:pt>
                <c:pt idx="2277">
                  <c:v>42368</c:v>
                </c:pt>
                <c:pt idx="2278">
                  <c:v>42369</c:v>
                </c:pt>
                <c:pt idx="2279">
                  <c:v>42370</c:v>
                </c:pt>
                <c:pt idx="2280">
                  <c:v>42371</c:v>
                </c:pt>
                <c:pt idx="2281">
                  <c:v>42372</c:v>
                </c:pt>
                <c:pt idx="2282">
                  <c:v>42373</c:v>
                </c:pt>
                <c:pt idx="2283">
                  <c:v>42374</c:v>
                </c:pt>
                <c:pt idx="2284">
                  <c:v>42375</c:v>
                </c:pt>
                <c:pt idx="2285">
                  <c:v>42376</c:v>
                </c:pt>
                <c:pt idx="2286">
                  <c:v>42377</c:v>
                </c:pt>
                <c:pt idx="2287">
                  <c:v>42378</c:v>
                </c:pt>
                <c:pt idx="2288">
                  <c:v>42379</c:v>
                </c:pt>
                <c:pt idx="2289">
                  <c:v>42380</c:v>
                </c:pt>
                <c:pt idx="2290">
                  <c:v>42381</c:v>
                </c:pt>
                <c:pt idx="2291">
                  <c:v>42382</c:v>
                </c:pt>
                <c:pt idx="2292">
                  <c:v>42383</c:v>
                </c:pt>
                <c:pt idx="2293">
                  <c:v>42384</c:v>
                </c:pt>
                <c:pt idx="2294">
                  <c:v>42385</c:v>
                </c:pt>
                <c:pt idx="2295">
                  <c:v>42386</c:v>
                </c:pt>
                <c:pt idx="2296">
                  <c:v>42387</c:v>
                </c:pt>
                <c:pt idx="2297">
                  <c:v>42388</c:v>
                </c:pt>
                <c:pt idx="2298">
                  <c:v>42389</c:v>
                </c:pt>
                <c:pt idx="2299">
                  <c:v>42390</c:v>
                </c:pt>
                <c:pt idx="2300">
                  <c:v>42391</c:v>
                </c:pt>
                <c:pt idx="2301">
                  <c:v>42392</c:v>
                </c:pt>
                <c:pt idx="2302">
                  <c:v>42393</c:v>
                </c:pt>
                <c:pt idx="2303">
                  <c:v>42394</c:v>
                </c:pt>
                <c:pt idx="2304">
                  <c:v>42395</c:v>
                </c:pt>
                <c:pt idx="2305">
                  <c:v>42396</c:v>
                </c:pt>
                <c:pt idx="2306">
                  <c:v>42397</c:v>
                </c:pt>
                <c:pt idx="2307">
                  <c:v>42398</c:v>
                </c:pt>
                <c:pt idx="2308">
                  <c:v>42399</c:v>
                </c:pt>
                <c:pt idx="2309">
                  <c:v>42400</c:v>
                </c:pt>
                <c:pt idx="2310">
                  <c:v>42401</c:v>
                </c:pt>
                <c:pt idx="2311">
                  <c:v>42402</c:v>
                </c:pt>
                <c:pt idx="2312">
                  <c:v>42403</c:v>
                </c:pt>
                <c:pt idx="2313">
                  <c:v>42404</c:v>
                </c:pt>
                <c:pt idx="2314">
                  <c:v>42405</c:v>
                </c:pt>
                <c:pt idx="2315">
                  <c:v>42406</c:v>
                </c:pt>
                <c:pt idx="2316">
                  <c:v>42407</c:v>
                </c:pt>
                <c:pt idx="2317">
                  <c:v>42408</c:v>
                </c:pt>
                <c:pt idx="2318">
                  <c:v>42409</c:v>
                </c:pt>
                <c:pt idx="2319">
                  <c:v>42410</c:v>
                </c:pt>
                <c:pt idx="2320">
                  <c:v>42411</c:v>
                </c:pt>
                <c:pt idx="2321">
                  <c:v>42412</c:v>
                </c:pt>
                <c:pt idx="2322">
                  <c:v>42413</c:v>
                </c:pt>
                <c:pt idx="2323">
                  <c:v>42414</c:v>
                </c:pt>
                <c:pt idx="2324">
                  <c:v>42415</c:v>
                </c:pt>
                <c:pt idx="2325">
                  <c:v>42416</c:v>
                </c:pt>
                <c:pt idx="2326">
                  <c:v>42417</c:v>
                </c:pt>
                <c:pt idx="2327">
                  <c:v>42418</c:v>
                </c:pt>
                <c:pt idx="2328">
                  <c:v>42419</c:v>
                </c:pt>
                <c:pt idx="2329">
                  <c:v>42420</c:v>
                </c:pt>
                <c:pt idx="2330">
                  <c:v>42421</c:v>
                </c:pt>
                <c:pt idx="2331">
                  <c:v>42422</c:v>
                </c:pt>
                <c:pt idx="2332">
                  <c:v>42423</c:v>
                </c:pt>
                <c:pt idx="2333">
                  <c:v>42424</c:v>
                </c:pt>
                <c:pt idx="2334">
                  <c:v>42425</c:v>
                </c:pt>
                <c:pt idx="2335">
                  <c:v>42426</c:v>
                </c:pt>
                <c:pt idx="2336">
                  <c:v>42427</c:v>
                </c:pt>
                <c:pt idx="2337">
                  <c:v>42428</c:v>
                </c:pt>
                <c:pt idx="2338">
                  <c:v>42429</c:v>
                </c:pt>
                <c:pt idx="2339">
                  <c:v>42430</c:v>
                </c:pt>
                <c:pt idx="2340">
                  <c:v>42431</c:v>
                </c:pt>
                <c:pt idx="2341">
                  <c:v>42432</c:v>
                </c:pt>
                <c:pt idx="2342">
                  <c:v>42433</c:v>
                </c:pt>
                <c:pt idx="2343">
                  <c:v>42434</c:v>
                </c:pt>
                <c:pt idx="2344">
                  <c:v>42435</c:v>
                </c:pt>
                <c:pt idx="2345">
                  <c:v>42436</c:v>
                </c:pt>
                <c:pt idx="2346">
                  <c:v>42437</c:v>
                </c:pt>
                <c:pt idx="2347">
                  <c:v>42438</c:v>
                </c:pt>
                <c:pt idx="2348">
                  <c:v>42439</c:v>
                </c:pt>
                <c:pt idx="2349">
                  <c:v>42440</c:v>
                </c:pt>
                <c:pt idx="2350">
                  <c:v>42441</c:v>
                </c:pt>
                <c:pt idx="2351">
                  <c:v>42442</c:v>
                </c:pt>
                <c:pt idx="2352">
                  <c:v>42443</c:v>
                </c:pt>
                <c:pt idx="2353">
                  <c:v>42444</c:v>
                </c:pt>
                <c:pt idx="2354">
                  <c:v>42445</c:v>
                </c:pt>
                <c:pt idx="2355">
                  <c:v>42446</c:v>
                </c:pt>
                <c:pt idx="2356">
                  <c:v>42447</c:v>
                </c:pt>
                <c:pt idx="2357">
                  <c:v>42448</c:v>
                </c:pt>
                <c:pt idx="2358">
                  <c:v>42449</c:v>
                </c:pt>
                <c:pt idx="2359">
                  <c:v>42450</c:v>
                </c:pt>
                <c:pt idx="2360">
                  <c:v>42451</c:v>
                </c:pt>
                <c:pt idx="2361">
                  <c:v>42452</c:v>
                </c:pt>
                <c:pt idx="2362">
                  <c:v>42453</c:v>
                </c:pt>
                <c:pt idx="2363">
                  <c:v>42454</c:v>
                </c:pt>
                <c:pt idx="2364">
                  <c:v>42455</c:v>
                </c:pt>
                <c:pt idx="2365">
                  <c:v>42456</c:v>
                </c:pt>
                <c:pt idx="2366">
                  <c:v>42457</c:v>
                </c:pt>
                <c:pt idx="2367">
                  <c:v>42458</c:v>
                </c:pt>
                <c:pt idx="2368">
                  <c:v>42459</c:v>
                </c:pt>
                <c:pt idx="2369">
                  <c:v>42460</c:v>
                </c:pt>
                <c:pt idx="2370">
                  <c:v>42461</c:v>
                </c:pt>
                <c:pt idx="2371">
                  <c:v>42462</c:v>
                </c:pt>
                <c:pt idx="2372">
                  <c:v>42463</c:v>
                </c:pt>
                <c:pt idx="2373">
                  <c:v>42464</c:v>
                </c:pt>
                <c:pt idx="2374">
                  <c:v>42465</c:v>
                </c:pt>
                <c:pt idx="2375">
                  <c:v>42466</c:v>
                </c:pt>
                <c:pt idx="2376">
                  <c:v>42467</c:v>
                </c:pt>
                <c:pt idx="2377">
                  <c:v>42468</c:v>
                </c:pt>
                <c:pt idx="2378">
                  <c:v>42469</c:v>
                </c:pt>
                <c:pt idx="2379">
                  <c:v>42470</c:v>
                </c:pt>
                <c:pt idx="2380">
                  <c:v>42471</c:v>
                </c:pt>
                <c:pt idx="2381">
                  <c:v>42472</c:v>
                </c:pt>
                <c:pt idx="2382">
                  <c:v>42473</c:v>
                </c:pt>
                <c:pt idx="2383">
                  <c:v>42474</c:v>
                </c:pt>
                <c:pt idx="2384">
                  <c:v>42475</c:v>
                </c:pt>
                <c:pt idx="2385">
                  <c:v>42476</c:v>
                </c:pt>
                <c:pt idx="2386">
                  <c:v>42477</c:v>
                </c:pt>
                <c:pt idx="2387">
                  <c:v>42478</c:v>
                </c:pt>
                <c:pt idx="2388">
                  <c:v>42479</c:v>
                </c:pt>
                <c:pt idx="2389">
                  <c:v>42480</c:v>
                </c:pt>
                <c:pt idx="2390">
                  <c:v>42481</c:v>
                </c:pt>
                <c:pt idx="2391">
                  <c:v>42482</c:v>
                </c:pt>
                <c:pt idx="2392">
                  <c:v>42483</c:v>
                </c:pt>
                <c:pt idx="2393">
                  <c:v>42484</c:v>
                </c:pt>
                <c:pt idx="2394">
                  <c:v>42485</c:v>
                </c:pt>
                <c:pt idx="2395">
                  <c:v>42486</c:v>
                </c:pt>
                <c:pt idx="2396">
                  <c:v>42487</c:v>
                </c:pt>
                <c:pt idx="2397">
                  <c:v>42488</c:v>
                </c:pt>
                <c:pt idx="2398">
                  <c:v>42489</c:v>
                </c:pt>
                <c:pt idx="2399">
                  <c:v>42490</c:v>
                </c:pt>
                <c:pt idx="2400">
                  <c:v>42491</c:v>
                </c:pt>
                <c:pt idx="2401">
                  <c:v>42492</c:v>
                </c:pt>
                <c:pt idx="2402">
                  <c:v>42493</c:v>
                </c:pt>
                <c:pt idx="2403">
                  <c:v>42494</c:v>
                </c:pt>
                <c:pt idx="2404">
                  <c:v>42495</c:v>
                </c:pt>
                <c:pt idx="2405">
                  <c:v>42496</c:v>
                </c:pt>
                <c:pt idx="2406">
                  <c:v>42497</c:v>
                </c:pt>
                <c:pt idx="2407">
                  <c:v>42498</c:v>
                </c:pt>
                <c:pt idx="2408">
                  <c:v>42499</c:v>
                </c:pt>
                <c:pt idx="2409">
                  <c:v>42500</c:v>
                </c:pt>
                <c:pt idx="2410">
                  <c:v>42501</c:v>
                </c:pt>
                <c:pt idx="2411">
                  <c:v>42502</c:v>
                </c:pt>
                <c:pt idx="2412">
                  <c:v>42503</c:v>
                </c:pt>
                <c:pt idx="2413">
                  <c:v>42504</c:v>
                </c:pt>
                <c:pt idx="2414">
                  <c:v>42505</c:v>
                </c:pt>
                <c:pt idx="2415">
                  <c:v>42506</c:v>
                </c:pt>
                <c:pt idx="2416">
                  <c:v>42507</c:v>
                </c:pt>
                <c:pt idx="2417">
                  <c:v>42508</c:v>
                </c:pt>
                <c:pt idx="2418">
                  <c:v>42509</c:v>
                </c:pt>
                <c:pt idx="2419">
                  <c:v>42510</c:v>
                </c:pt>
                <c:pt idx="2420">
                  <c:v>42511</c:v>
                </c:pt>
                <c:pt idx="2421">
                  <c:v>42512</c:v>
                </c:pt>
                <c:pt idx="2422">
                  <c:v>42513</c:v>
                </c:pt>
                <c:pt idx="2423">
                  <c:v>42514</c:v>
                </c:pt>
                <c:pt idx="2424">
                  <c:v>42515</c:v>
                </c:pt>
                <c:pt idx="2425">
                  <c:v>42516</c:v>
                </c:pt>
                <c:pt idx="2426">
                  <c:v>42517</c:v>
                </c:pt>
                <c:pt idx="2427">
                  <c:v>42518</c:v>
                </c:pt>
                <c:pt idx="2428">
                  <c:v>42519</c:v>
                </c:pt>
                <c:pt idx="2429">
                  <c:v>42520</c:v>
                </c:pt>
                <c:pt idx="2430">
                  <c:v>42521</c:v>
                </c:pt>
                <c:pt idx="2431">
                  <c:v>42522</c:v>
                </c:pt>
                <c:pt idx="2432">
                  <c:v>42523</c:v>
                </c:pt>
                <c:pt idx="2433">
                  <c:v>42524</c:v>
                </c:pt>
                <c:pt idx="2434">
                  <c:v>42525</c:v>
                </c:pt>
                <c:pt idx="2435">
                  <c:v>42526</c:v>
                </c:pt>
                <c:pt idx="2436">
                  <c:v>42527</c:v>
                </c:pt>
                <c:pt idx="2437">
                  <c:v>42528</c:v>
                </c:pt>
                <c:pt idx="2438">
                  <c:v>42529</c:v>
                </c:pt>
                <c:pt idx="2439">
                  <c:v>42530</c:v>
                </c:pt>
                <c:pt idx="2440">
                  <c:v>42531</c:v>
                </c:pt>
                <c:pt idx="2441">
                  <c:v>42532</c:v>
                </c:pt>
                <c:pt idx="2442">
                  <c:v>42533</c:v>
                </c:pt>
                <c:pt idx="2443">
                  <c:v>42534</c:v>
                </c:pt>
                <c:pt idx="2444">
                  <c:v>42535</c:v>
                </c:pt>
                <c:pt idx="2445">
                  <c:v>42536</c:v>
                </c:pt>
                <c:pt idx="2446">
                  <c:v>42537</c:v>
                </c:pt>
                <c:pt idx="2447">
                  <c:v>42538</c:v>
                </c:pt>
                <c:pt idx="2448">
                  <c:v>42539</c:v>
                </c:pt>
                <c:pt idx="2449">
                  <c:v>42540</c:v>
                </c:pt>
                <c:pt idx="2450">
                  <c:v>42541</c:v>
                </c:pt>
                <c:pt idx="2451">
                  <c:v>42542</c:v>
                </c:pt>
                <c:pt idx="2452">
                  <c:v>42543</c:v>
                </c:pt>
                <c:pt idx="2453">
                  <c:v>42544</c:v>
                </c:pt>
                <c:pt idx="2454">
                  <c:v>42545</c:v>
                </c:pt>
                <c:pt idx="2455">
                  <c:v>42546</c:v>
                </c:pt>
                <c:pt idx="2456">
                  <c:v>42547</c:v>
                </c:pt>
                <c:pt idx="2457">
                  <c:v>42548</c:v>
                </c:pt>
                <c:pt idx="2458">
                  <c:v>42549</c:v>
                </c:pt>
                <c:pt idx="2459">
                  <c:v>42550</c:v>
                </c:pt>
                <c:pt idx="2460">
                  <c:v>42551</c:v>
                </c:pt>
                <c:pt idx="2461">
                  <c:v>42552</c:v>
                </c:pt>
                <c:pt idx="2462">
                  <c:v>42553</c:v>
                </c:pt>
                <c:pt idx="2463">
                  <c:v>42554</c:v>
                </c:pt>
                <c:pt idx="2464">
                  <c:v>42555</c:v>
                </c:pt>
                <c:pt idx="2465">
                  <c:v>42556</c:v>
                </c:pt>
                <c:pt idx="2466">
                  <c:v>42557</c:v>
                </c:pt>
                <c:pt idx="2467">
                  <c:v>42558</c:v>
                </c:pt>
                <c:pt idx="2468">
                  <c:v>42559</c:v>
                </c:pt>
                <c:pt idx="2469">
                  <c:v>42560</c:v>
                </c:pt>
                <c:pt idx="2470">
                  <c:v>42561</c:v>
                </c:pt>
                <c:pt idx="2471">
                  <c:v>42562</c:v>
                </c:pt>
                <c:pt idx="2472">
                  <c:v>42563</c:v>
                </c:pt>
                <c:pt idx="2473">
                  <c:v>42564</c:v>
                </c:pt>
                <c:pt idx="2474">
                  <c:v>42565</c:v>
                </c:pt>
                <c:pt idx="2475">
                  <c:v>42566</c:v>
                </c:pt>
                <c:pt idx="2476">
                  <c:v>42567</c:v>
                </c:pt>
                <c:pt idx="2477">
                  <c:v>42568</c:v>
                </c:pt>
                <c:pt idx="2478">
                  <c:v>42569</c:v>
                </c:pt>
                <c:pt idx="2479">
                  <c:v>42570</c:v>
                </c:pt>
                <c:pt idx="2480">
                  <c:v>42571</c:v>
                </c:pt>
                <c:pt idx="2481">
                  <c:v>42572</c:v>
                </c:pt>
                <c:pt idx="2482">
                  <c:v>42573</c:v>
                </c:pt>
                <c:pt idx="2483">
                  <c:v>42574</c:v>
                </c:pt>
                <c:pt idx="2484">
                  <c:v>42575</c:v>
                </c:pt>
                <c:pt idx="2485">
                  <c:v>42576</c:v>
                </c:pt>
                <c:pt idx="2486">
                  <c:v>42577</c:v>
                </c:pt>
                <c:pt idx="2487">
                  <c:v>42578</c:v>
                </c:pt>
                <c:pt idx="2488">
                  <c:v>42579</c:v>
                </c:pt>
                <c:pt idx="2489">
                  <c:v>42580</c:v>
                </c:pt>
                <c:pt idx="2490">
                  <c:v>42581</c:v>
                </c:pt>
                <c:pt idx="2491">
                  <c:v>42582</c:v>
                </c:pt>
                <c:pt idx="2492">
                  <c:v>42583</c:v>
                </c:pt>
                <c:pt idx="2493">
                  <c:v>42584</c:v>
                </c:pt>
                <c:pt idx="2494">
                  <c:v>42585</c:v>
                </c:pt>
                <c:pt idx="2495">
                  <c:v>42586</c:v>
                </c:pt>
                <c:pt idx="2496">
                  <c:v>42587</c:v>
                </c:pt>
                <c:pt idx="2497">
                  <c:v>42588</c:v>
                </c:pt>
                <c:pt idx="2498">
                  <c:v>42589</c:v>
                </c:pt>
                <c:pt idx="2499">
                  <c:v>42590</c:v>
                </c:pt>
                <c:pt idx="2500">
                  <c:v>42591</c:v>
                </c:pt>
                <c:pt idx="2501">
                  <c:v>42592</c:v>
                </c:pt>
                <c:pt idx="2502">
                  <c:v>42593</c:v>
                </c:pt>
                <c:pt idx="2503">
                  <c:v>42594</c:v>
                </c:pt>
                <c:pt idx="2504">
                  <c:v>42595</c:v>
                </c:pt>
                <c:pt idx="2505">
                  <c:v>42596</c:v>
                </c:pt>
                <c:pt idx="2506">
                  <c:v>42597</c:v>
                </c:pt>
                <c:pt idx="2507">
                  <c:v>42598</c:v>
                </c:pt>
                <c:pt idx="2508">
                  <c:v>42599</c:v>
                </c:pt>
                <c:pt idx="2509">
                  <c:v>42600</c:v>
                </c:pt>
                <c:pt idx="2510">
                  <c:v>42601</c:v>
                </c:pt>
                <c:pt idx="2511">
                  <c:v>42602</c:v>
                </c:pt>
                <c:pt idx="2512">
                  <c:v>42603</c:v>
                </c:pt>
                <c:pt idx="2513">
                  <c:v>42604</c:v>
                </c:pt>
                <c:pt idx="2514">
                  <c:v>42605</c:v>
                </c:pt>
                <c:pt idx="2515">
                  <c:v>42606</c:v>
                </c:pt>
                <c:pt idx="2516">
                  <c:v>42607</c:v>
                </c:pt>
                <c:pt idx="2517">
                  <c:v>42608</c:v>
                </c:pt>
                <c:pt idx="2518">
                  <c:v>42609</c:v>
                </c:pt>
                <c:pt idx="2519">
                  <c:v>42610</c:v>
                </c:pt>
                <c:pt idx="2520">
                  <c:v>42611</c:v>
                </c:pt>
                <c:pt idx="2521">
                  <c:v>42612</c:v>
                </c:pt>
                <c:pt idx="2522">
                  <c:v>42613</c:v>
                </c:pt>
                <c:pt idx="2523">
                  <c:v>42614</c:v>
                </c:pt>
                <c:pt idx="2524">
                  <c:v>42615</c:v>
                </c:pt>
                <c:pt idx="2525">
                  <c:v>42616</c:v>
                </c:pt>
                <c:pt idx="2526">
                  <c:v>42617</c:v>
                </c:pt>
                <c:pt idx="2527">
                  <c:v>42618</c:v>
                </c:pt>
                <c:pt idx="2528">
                  <c:v>42619</c:v>
                </c:pt>
                <c:pt idx="2529">
                  <c:v>42620</c:v>
                </c:pt>
                <c:pt idx="2530">
                  <c:v>42621</c:v>
                </c:pt>
                <c:pt idx="2531">
                  <c:v>42622</c:v>
                </c:pt>
                <c:pt idx="2532">
                  <c:v>42623</c:v>
                </c:pt>
                <c:pt idx="2533">
                  <c:v>42624</c:v>
                </c:pt>
                <c:pt idx="2534">
                  <c:v>42625</c:v>
                </c:pt>
                <c:pt idx="2535">
                  <c:v>42626</c:v>
                </c:pt>
                <c:pt idx="2536">
                  <c:v>42627</c:v>
                </c:pt>
                <c:pt idx="2537">
                  <c:v>42628</c:v>
                </c:pt>
                <c:pt idx="2538">
                  <c:v>42629</c:v>
                </c:pt>
                <c:pt idx="2539">
                  <c:v>42630</c:v>
                </c:pt>
                <c:pt idx="2540">
                  <c:v>42631</c:v>
                </c:pt>
                <c:pt idx="2541">
                  <c:v>42632</c:v>
                </c:pt>
                <c:pt idx="2542">
                  <c:v>42633</c:v>
                </c:pt>
                <c:pt idx="2543">
                  <c:v>42634</c:v>
                </c:pt>
                <c:pt idx="2544">
                  <c:v>42635</c:v>
                </c:pt>
                <c:pt idx="2545">
                  <c:v>42636</c:v>
                </c:pt>
                <c:pt idx="2546">
                  <c:v>42637</c:v>
                </c:pt>
                <c:pt idx="2547">
                  <c:v>42638</c:v>
                </c:pt>
                <c:pt idx="2548">
                  <c:v>42639</c:v>
                </c:pt>
                <c:pt idx="2549">
                  <c:v>42640</c:v>
                </c:pt>
                <c:pt idx="2550">
                  <c:v>42641</c:v>
                </c:pt>
                <c:pt idx="2551">
                  <c:v>42642</c:v>
                </c:pt>
                <c:pt idx="2552">
                  <c:v>42643</c:v>
                </c:pt>
                <c:pt idx="2553">
                  <c:v>42644</c:v>
                </c:pt>
                <c:pt idx="2554">
                  <c:v>42645</c:v>
                </c:pt>
                <c:pt idx="2555">
                  <c:v>42646</c:v>
                </c:pt>
                <c:pt idx="2556">
                  <c:v>42647</c:v>
                </c:pt>
                <c:pt idx="2557">
                  <c:v>42648</c:v>
                </c:pt>
                <c:pt idx="2558">
                  <c:v>42649</c:v>
                </c:pt>
                <c:pt idx="2559">
                  <c:v>42650</c:v>
                </c:pt>
                <c:pt idx="2560">
                  <c:v>42651</c:v>
                </c:pt>
                <c:pt idx="2561">
                  <c:v>42652</c:v>
                </c:pt>
                <c:pt idx="2562">
                  <c:v>42653</c:v>
                </c:pt>
                <c:pt idx="2563">
                  <c:v>42654</c:v>
                </c:pt>
                <c:pt idx="2564">
                  <c:v>42655</c:v>
                </c:pt>
                <c:pt idx="2565">
                  <c:v>42656</c:v>
                </c:pt>
                <c:pt idx="2566">
                  <c:v>42657</c:v>
                </c:pt>
                <c:pt idx="2567">
                  <c:v>42658</c:v>
                </c:pt>
                <c:pt idx="2568">
                  <c:v>42659</c:v>
                </c:pt>
                <c:pt idx="2569">
                  <c:v>42660</c:v>
                </c:pt>
                <c:pt idx="2570">
                  <c:v>42661</c:v>
                </c:pt>
                <c:pt idx="2571">
                  <c:v>42662</c:v>
                </c:pt>
                <c:pt idx="2572">
                  <c:v>42663</c:v>
                </c:pt>
                <c:pt idx="2573">
                  <c:v>42664</c:v>
                </c:pt>
                <c:pt idx="2574">
                  <c:v>42665</c:v>
                </c:pt>
                <c:pt idx="2575">
                  <c:v>42666</c:v>
                </c:pt>
                <c:pt idx="2576">
                  <c:v>42667</c:v>
                </c:pt>
                <c:pt idx="2577">
                  <c:v>42668</c:v>
                </c:pt>
                <c:pt idx="2578">
                  <c:v>42669</c:v>
                </c:pt>
                <c:pt idx="2579">
                  <c:v>42670</c:v>
                </c:pt>
                <c:pt idx="2580">
                  <c:v>42671</c:v>
                </c:pt>
                <c:pt idx="2581">
                  <c:v>42672</c:v>
                </c:pt>
                <c:pt idx="2582">
                  <c:v>42673</c:v>
                </c:pt>
                <c:pt idx="2583">
                  <c:v>42674</c:v>
                </c:pt>
                <c:pt idx="2584">
                  <c:v>42675</c:v>
                </c:pt>
                <c:pt idx="2585">
                  <c:v>42676</c:v>
                </c:pt>
                <c:pt idx="2586">
                  <c:v>42677</c:v>
                </c:pt>
                <c:pt idx="2587">
                  <c:v>42678</c:v>
                </c:pt>
                <c:pt idx="2588">
                  <c:v>42679</c:v>
                </c:pt>
                <c:pt idx="2589">
                  <c:v>42680</c:v>
                </c:pt>
                <c:pt idx="2590">
                  <c:v>42681</c:v>
                </c:pt>
                <c:pt idx="2591">
                  <c:v>42682</c:v>
                </c:pt>
                <c:pt idx="2592">
                  <c:v>42683</c:v>
                </c:pt>
                <c:pt idx="2593">
                  <c:v>42684</c:v>
                </c:pt>
                <c:pt idx="2594">
                  <c:v>42685</c:v>
                </c:pt>
                <c:pt idx="2595">
                  <c:v>42686</c:v>
                </c:pt>
                <c:pt idx="2596">
                  <c:v>42687</c:v>
                </c:pt>
                <c:pt idx="2597">
                  <c:v>42688</c:v>
                </c:pt>
                <c:pt idx="2598">
                  <c:v>42689</c:v>
                </c:pt>
                <c:pt idx="2599">
                  <c:v>42690</c:v>
                </c:pt>
                <c:pt idx="2600">
                  <c:v>42691</c:v>
                </c:pt>
                <c:pt idx="2601">
                  <c:v>42692</c:v>
                </c:pt>
                <c:pt idx="2602">
                  <c:v>42693</c:v>
                </c:pt>
                <c:pt idx="2603">
                  <c:v>42694</c:v>
                </c:pt>
                <c:pt idx="2604">
                  <c:v>42695</c:v>
                </c:pt>
                <c:pt idx="2605">
                  <c:v>42696</c:v>
                </c:pt>
                <c:pt idx="2606">
                  <c:v>42697</c:v>
                </c:pt>
                <c:pt idx="2607">
                  <c:v>42698</c:v>
                </c:pt>
                <c:pt idx="2608">
                  <c:v>42699</c:v>
                </c:pt>
                <c:pt idx="2609">
                  <c:v>42700</c:v>
                </c:pt>
                <c:pt idx="2610">
                  <c:v>42701</c:v>
                </c:pt>
                <c:pt idx="2611">
                  <c:v>42702</c:v>
                </c:pt>
                <c:pt idx="2612">
                  <c:v>42703</c:v>
                </c:pt>
                <c:pt idx="2613">
                  <c:v>42704</c:v>
                </c:pt>
                <c:pt idx="2614">
                  <c:v>42705</c:v>
                </c:pt>
                <c:pt idx="2615">
                  <c:v>42706</c:v>
                </c:pt>
                <c:pt idx="2616">
                  <c:v>42707</c:v>
                </c:pt>
                <c:pt idx="2617">
                  <c:v>42708</c:v>
                </c:pt>
                <c:pt idx="2618">
                  <c:v>42709</c:v>
                </c:pt>
                <c:pt idx="2619">
                  <c:v>42710</c:v>
                </c:pt>
                <c:pt idx="2620">
                  <c:v>42711</c:v>
                </c:pt>
                <c:pt idx="2621">
                  <c:v>42712</c:v>
                </c:pt>
                <c:pt idx="2622">
                  <c:v>42713</c:v>
                </c:pt>
                <c:pt idx="2623">
                  <c:v>42714</c:v>
                </c:pt>
                <c:pt idx="2624">
                  <c:v>42715</c:v>
                </c:pt>
                <c:pt idx="2625">
                  <c:v>42716</c:v>
                </c:pt>
                <c:pt idx="2626">
                  <c:v>42717</c:v>
                </c:pt>
                <c:pt idx="2627">
                  <c:v>42718</c:v>
                </c:pt>
                <c:pt idx="2628">
                  <c:v>42719</c:v>
                </c:pt>
                <c:pt idx="2629">
                  <c:v>42720</c:v>
                </c:pt>
                <c:pt idx="2630">
                  <c:v>42721</c:v>
                </c:pt>
                <c:pt idx="2631">
                  <c:v>42722</c:v>
                </c:pt>
                <c:pt idx="2632">
                  <c:v>42723</c:v>
                </c:pt>
                <c:pt idx="2633">
                  <c:v>42724</c:v>
                </c:pt>
                <c:pt idx="2634">
                  <c:v>42725</c:v>
                </c:pt>
                <c:pt idx="2635">
                  <c:v>42726</c:v>
                </c:pt>
                <c:pt idx="2636">
                  <c:v>42727</c:v>
                </c:pt>
                <c:pt idx="2637">
                  <c:v>42728</c:v>
                </c:pt>
                <c:pt idx="2638">
                  <c:v>42729</c:v>
                </c:pt>
                <c:pt idx="2639">
                  <c:v>42730</c:v>
                </c:pt>
                <c:pt idx="2640">
                  <c:v>42731</c:v>
                </c:pt>
                <c:pt idx="2641">
                  <c:v>42732</c:v>
                </c:pt>
                <c:pt idx="2642">
                  <c:v>42733</c:v>
                </c:pt>
                <c:pt idx="2643">
                  <c:v>42734</c:v>
                </c:pt>
                <c:pt idx="2644">
                  <c:v>42735</c:v>
                </c:pt>
                <c:pt idx="2645">
                  <c:v>42736</c:v>
                </c:pt>
                <c:pt idx="2646">
                  <c:v>42737</c:v>
                </c:pt>
                <c:pt idx="2647">
                  <c:v>42738</c:v>
                </c:pt>
                <c:pt idx="2648">
                  <c:v>42739</c:v>
                </c:pt>
                <c:pt idx="2649">
                  <c:v>42740</c:v>
                </c:pt>
                <c:pt idx="2650">
                  <c:v>42741</c:v>
                </c:pt>
                <c:pt idx="2651">
                  <c:v>42742</c:v>
                </c:pt>
                <c:pt idx="2652">
                  <c:v>42743</c:v>
                </c:pt>
                <c:pt idx="2653">
                  <c:v>42744</c:v>
                </c:pt>
                <c:pt idx="2654">
                  <c:v>42745</c:v>
                </c:pt>
                <c:pt idx="2655">
                  <c:v>42746</c:v>
                </c:pt>
                <c:pt idx="2656">
                  <c:v>42747</c:v>
                </c:pt>
                <c:pt idx="2657">
                  <c:v>42748</c:v>
                </c:pt>
                <c:pt idx="2658">
                  <c:v>42749</c:v>
                </c:pt>
                <c:pt idx="2659">
                  <c:v>42750</c:v>
                </c:pt>
                <c:pt idx="2660">
                  <c:v>42751</c:v>
                </c:pt>
                <c:pt idx="2661">
                  <c:v>42752</c:v>
                </c:pt>
                <c:pt idx="2662">
                  <c:v>42753</c:v>
                </c:pt>
                <c:pt idx="2663">
                  <c:v>42754</c:v>
                </c:pt>
                <c:pt idx="2664">
                  <c:v>42755</c:v>
                </c:pt>
                <c:pt idx="2665">
                  <c:v>42756</c:v>
                </c:pt>
                <c:pt idx="2666">
                  <c:v>42757</c:v>
                </c:pt>
                <c:pt idx="2667">
                  <c:v>42758</c:v>
                </c:pt>
                <c:pt idx="2668">
                  <c:v>42759</c:v>
                </c:pt>
                <c:pt idx="2669">
                  <c:v>42760</c:v>
                </c:pt>
                <c:pt idx="2670">
                  <c:v>42761</c:v>
                </c:pt>
                <c:pt idx="2671">
                  <c:v>42762</c:v>
                </c:pt>
                <c:pt idx="2672">
                  <c:v>42763</c:v>
                </c:pt>
                <c:pt idx="2673">
                  <c:v>42764</c:v>
                </c:pt>
                <c:pt idx="2674">
                  <c:v>42765</c:v>
                </c:pt>
                <c:pt idx="2675">
                  <c:v>42766</c:v>
                </c:pt>
                <c:pt idx="2676">
                  <c:v>42767</c:v>
                </c:pt>
                <c:pt idx="2677">
                  <c:v>42768</c:v>
                </c:pt>
                <c:pt idx="2678">
                  <c:v>42769</c:v>
                </c:pt>
                <c:pt idx="2679">
                  <c:v>42770</c:v>
                </c:pt>
                <c:pt idx="2680">
                  <c:v>42771</c:v>
                </c:pt>
                <c:pt idx="2681">
                  <c:v>42772</c:v>
                </c:pt>
                <c:pt idx="2682">
                  <c:v>42773</c:v>
                </c:pt>
                <c:pt idx="2683">
                  <c:v>42774</c:v>
                </c:pt>
                <c:pt idx="2684">
                  <c:v>42775</c:v>
                </c:pt>
                <c:pt idx="2685">
                  <c:v>42776</c:v>
                </c:pt>
                <c:pt idx="2686">
                  <c:v>42777</c:v>
                </c:pt>
                <c:pt idx="2687">
                  <c:v>42778</c:v>
                </c:pt>
                <c:pt idx="2688">
                  <c:v>42779</c:v>
                </c:pt>
                <c:pt idx="2689">
                  <c:v>42780</c:v>
                </c:pt>
                <c:pt idx="2690">
                  <c:v>42781</c:v>
                </c:pt>
                <c:pt idx="2691">
                  <c:v>42782</c:v>
                </c:pt>
                <c:pt idx="2692">
                  <c:v>42783</c:v>
                </c:pt>
                <c:pt idx="2693">
                  <c:v>42784</c:v>
                </c:pt>
                <c:pt idx="2694">
                  <c:v>42785</c:v>
                </c:pt>
                <c:pt idx="2695">
                  <c:v>42786</c:v>
                </c:pt>
                <c:pt idx="2696">
                  <c:v>42787</c:v>
                </c:pt>
                <c:pt idx="2697">
                  <c:v>42788</c:v>
                </c:pt>
                <c:pt idx="2698">
                  <c:v>42789</c:v>
                </c:pt>
                <c:pt idx="2699">
                  <c:v>42790</c:v>
                </c:pt>
                <c:pt idx="2700">
                  <c:v>42791</c:v>
                </c:pt>
                <c:pt idx="2701">
                  <c:v>42792</c:v>
                </c:pt>
                <c:pt idx="2702">
                  <c:v>42793</c:v>
                </c:pt>
                <c:pt idx="2703">
                  <c:v>42794</c:v>
                </c:pt>
                <c:pt idx="2704">
                  <c:v>42795</c:v>
                </c:pt>
                <c:pt idx="2705">
                  <c:v>42796</c:v>
                </c:pt>
                <c:pt idx="2706">
                  <c:v>42797</c:v>
                </c:pt>
                <c:pt idx="2707">
                  <c:v>42798</c:v>
                </c:pt>
                <c:pt idx="2708">
                  <c:v>42799</c:v>
                </c:pt>
                <c:pt idx="2709">
                  <c:v>42800</c:v>
                </c:pt>
                <c:pt idx="2710">
                  <c:v>42801</c:v>
                </c:pt>
                <c:pt idx="2711">
                  <c:v>42802</c:v>
                </c:pt>
                <c:pt idx="2712">
                  <c:v>42803</c:v>
                </c:pt>
                <c:pt idx="2713">
                  <c:v>42804</c:v>
                </c:pt>
                <c:pt idx="2714">
                  <c:v>42805</c:v>
                </c:pt>
                <c:pt idx="2715">
                  <c:v>42806</c:v>
                </c:pt>
                <c:pt idx="2716">
                  <c:v>42807</c:v>
                </c:pt>
                <c:pt idx="2717">
                  <c:v>42808</c:v>
                </c:pt>
                <c:pt idx="2718">
                  <c:v>42809</c:v>
                </c:pt>
                <c:pt idx="2719">
                  <c:v>42810</c:v>
                </c:pt>
                <c:pt idx="2720">
                  <c:v>42811</c:v>
                </c:pt>
                <c:pt idx="2721">
                  <c:v>42812</c:v>
                </c:pt>
                <c:pt idx="2722">
                  <c:v>42813</c:v>
                </c:pt>
                <c:pt idx="2723">
                  <c:v>42814</c:v>
                </c:pt>
                <c:pt idx="2724">
                  <c:v>42815</c:v>
                </c:pt>
                <c:pt idx="2725">
                  <c:v>42816</c:v>
                </c:pt>
                <c:pt idx="2726">
                  <c:v>42817</c:v>
                </c:pt>
                <c:pt idx="2727">
                  <c:v>42818</c:v>
                </c:pt>
                <c:pt idx="2728">
                  <c:v>42819</c:v>
                </c:pt>
                <c:pt idx="2729">
                  <c:v>42820</c:v>
                </c:pt>
                <c:pt idx="2730">
                  <c:v>42821</c:v>
                </c:pt>
                <c:pt idx="2731">
                  <c:v>42822</c:v>
                </c:pt>
                <c:pt idx="2732">
                  <c:v>42823</c:v>
                </c:pt>
                <c:pt idx="2733">
                  <c:v>42824</c:v>
                </c:pt>
                <c:pt idx="2734">
                  <c:v>42825</c:v>
                </c:pt>
                <c:pt idx="2735">
                  <c:v>42826</c:v>
                </c:pt>
                <c:pt idx="2736">
                  <c:v>42827</c:v>
                </c:pt>
                <c:pt idx="2737">
                  <c:v>42828</c:v>
                </c:pt>
                <c:pt idx="2738">
                  <c:v>42829</c:v>
                </c:pt>
                <c:pt idx="2739">
                  <c:v>42830</c:v>
                </c:pt>
                <c:pt idx="2740">
                  <c:v>42831</c:v>
                </c:pt>
                <c:pt idx="2741">
                  <c:v>42832</c:v>
                </c:pt>
                <c:pt idx="2742">
                  <c:v>42833</c:v>
                </c:pt>
                <c:pt idx="2743">
                  <c:v>42834</c:v>
                </c:pt>
                <c:pt idx="2744">
                  <c:v>42835</c:v>
                </c:pt>
                <c:pt idx="2745">
                  <c:v>42836</c:v>
                </c:pt>
                <c:pt idx="2746">
                  <c:v>42837</c:v>
                </c:pt>
                <c:pt idx="2747">
                  <c:v>42838</c:v>
                </c:pt>
                <c:pt idx="2748">
                  <c:v>42839</c:v>
                </c:pt>
                <c:pt idx="2749">
                  <c:v>42840</c:v>
                </c:pt>
                <c:pt idx="2750">
                  <c:v>42841</c:v>
                </c:pt>
                <c:pt idx="2751">
                  <c:v>42842</c:v>
                </c:pt>
                <c:pt idx="2752">
                  <c:v>42843</c:v>
                </c:pt>
                <c:pt idx="2753">
                  <c:v>42844</c:v>
                </c:pt>
                <c:pt idx="2754">
                  <c:v>42845</c:v>
                </c:pt>
                <c:pt idx="2755">
                  <c:v>42846</c:v>
                </c:pt>
                <c:pt idx="2756">
                  <c:v>42847</c:v>
                </c:pt>
                <c:pt idx="2757">
                  <c:v>42848</c:v>
                </c:pt>
                <c:pt idx="2758">
                  <c:v>42849</c:v>
                </c:pt>
                <c:pt idx="2759">
                  <c:v>42850</c:v>
                </c:pt>
                <c:pt idx="2760">
                  <c:v>42851</c:v>
                </c:pt>
                <c:pt idx="2761">
                  <c:v>42852</c:v>
                </c:pt>
                <c:pt idx="2762">
                  <c:v>42853</c:v>
                </c:pt>
                <c:pt idx="2763">
                  <c:v>42854</c:v>
                </c:pt>
                <c:pt idx="2764">
                  <c:v>42855</c:v>
                </c:pt>
                <c:pt idx="2765">
                  <c:v>42856</c:v>
                </c:pt>
                <c:pt idx="2766">
                  <c:v>42857</c:v>
                </c:pt>
                <c:pt idx="2767">
                  <c:v>42858</c:v>
                </c:pt>
                <c:pt idx="2768">
                  <c:v>42859</c:v>
                </c:pt>
                <c:pt idx="2769">
                  <c:v>42860</c:v>
                </c:pt>
                <c:pt idx="2770">
                  <c:v>42861</c:v>
                </c:pt>
                <c:pt idx="2771">
                  <c:v>42862</c:v>
                </c:pt>
                <c:pt idx="2772">
                  <c:v>42863</c:v>
                </c:pt>
                <c:pt idx="2773">
                  <c:v>42864</c:v>
                </c:pt>
                <c:pt idx="2774">
                  <c:v>42865</c:v>
                </c:pt>
                <c:pt idx="2775">
                  <c:v>42866</c:v>
                </c:pt>
                <c:pt idx="2776">
                  <c:v>42867</c:v>
                </c:pt>
                <c:pt idx="2777">
                  <c:v>42868</c:v>
                </c:pt>
                <c:pt idx="2778">
                  <c:v>42869</c:v>
                </c:pt>
                <c:pt idx="2779">
                  <c:v>42870</c:v>
                </c:pt>
                <c:pt idx="2780">
                  <c:v>42871</c:v>
                </c:pt>
                <c:pt idx="2781">
                  <c:v>42872</c:v>
                </c:pt>
                <c:pt idx="2782">
                  <c:v>42873</c:v>
                </c:pt>
                <c:pt idx="2783">
                  <c:v>42874</c:v>
                </c:pt>
                <c:pt idx="2784">
                  <c:v>42875</c:v>
                </c:pt>
                <c:pt idx="2785">
                  <c:v>42876</c:v>
                </c:pt>
                <c:pt idx="2786">
                  <c:v>42877</c:v>
                </c:pt>
                <c:pt idx="2787">
                  <c:v>42878</c:v>
                </c:pt>
                <c:pt idx="2788">
                  <c:v>42879</c:v>
                </c:pt>
                <c:pt idx="2789">
                  <c:v>42880</c:v>
                </c:pt>
                <c:pt idx="2790">
                  <c:v>42881</c:v>
                </c:pt>
                <c:pt idx="2791">
                  <c:v>42882</c:v>
                </c:pt>
                <c:pt idx="2792">
                  <c:v>42883</c:v>
                </c:pt>
                <c:pt idx="2793">
                  <c:v>42884</c:v>
                </c:pt>
                <c:pt idx="2794">
                  <c:v>42885</c:v>
                </c:pt>
                <c:pt idx="2795">
                  <c:v>42886</c:v>
                </c:pt>
                <c:pt idx="2796">
                  <c:v>42887</c:v>
                </c:pt>
                <c:pt idx="2797">
                  <c:v>42888</c:v>
                </c:pt>
                <c:pt idx="2798">
                  <c:v>42889</c:v>
                </c:pt>
                <c:pt idx="2799">
                  <c:v>42890</c:v>
                </c:pt>
                <c:pt idx="2800">
                  <c:v>42891</c:v>
                </c:pt>
                <c:pt idx="2801">
                  <c:v>42892</c:v>
                </c:pt>
                <c:pt idx="2802">
                  <c:v>42893</c:v>
                </c:pt>
                <c:pt idx="2803">
                  <c:v>42894</c:v>
                </c:pt>
                <c:pt idx="2804">
                  <c:v>42895</c:v>
                </c:pt>
                <c:pt idx="2805">
                  <c:v>42896</c:v>
                </c:pt>
                <c:pt idx="2806">
                  <c:v>42897</c:v>
                </c:pt>
                <c:pt idx="2807">
                  <c:v>42898</c:v>
                </c:pt>
                <c:pt idx="2808">
                  <c:v>42899</c:v>
                </c:pt>
                <c:pt idx="2809">
                  <c:v>42900</c:v>
                </c:pt>
                <c:pt idx="2810">
                  <c:v>42901</c:v>
                </c:pt>
                <c:pt idx="2811">
                  <c:v>42902</c:v>
                </c:pt>
                <c:pt idx="2812">
                  <c:v>42903</c:v>
                </c:pt>
                <c:pt idx="2813">
                  <c:v>42904</c:v>
                </c:pt>
                <c:pt idx="2814">
                  <c:v>42905</c:v>
                </c:pt>
                <c:pt idx="2815">
                  <c:v>42906</c:v>
                </c:pt>
                <c:pt idx="2816">
                  <c:v>42907</c:v>
                </c:pt>
                <c:pt idx="2817">
                  <c:v>42908</c:v>
                </c:pt>
                <c:pt idx="2818">
                  <c:v>42909</c:v>
                </c:pt>
                <c:pt idx="2819">
                  <c:v>42910</c:v>
                </c:pt>
                <c:pt idx="2820">
                  <c:v>42911</c:v>
                </c:pt>
                <c:pt idx="2821">
                  <c:v>42912</c:v>
                </c:pt>
                <c:pt idx="2822">
                  <c:v>42913</c:v>
                </c:pt>
                <c:pt idx="2823">
                  <c:v>42914</c:v>
                </c:pt>
                <c:pt idx="2824">
                  <c:v>42915</c:v>
                </c:pt>
                <c:pt idx="2825">
                  <c:v>42916</c:v>
                </c:pt>
                <c:pt idx="2826">
                  <c:v>42917</c:v>
                </c:pt>
                <c:pt idx="2827">
                  <c:v>42918</c:v>
                </c:pt>
                <c:pt idx="2828">
                  <c:v>42919</c:v>
                </c:pt>
                <c:pt idx="2829">
                  <c:v>42920</c:v>
                </c:pt>
                <c:pt idx="2830">
                  <c:v>42921</c:v>
                </c:pt>
                <c:pt idx="2831">
                  <c:v>42922</c:v>
                </c:pt>
                <c:pt idx="2832">
                  <c:v>42923</c:v>
                </c:pt>
                <c:pt idx="2833">
                  <c:v>42924</c:v>
                </c:pt>
                <c:pt idx="2834">
                  <c:v>42925</c:v>
                </c:pt>
                <c:pt idx="2835">
                  <c:v>42926</c:v>
                </c:pt>
                <c:pt idx="2836">
                  <c:v>42927</c:v>
                </c:pt>
                <c:pt idx="2837">
                  <c:v>42928</c:v>
                </c:pt>
                <c:pt idx="2838">
                  <c:v>42929</c:v>
                </c:pt>
                <c:pt idx="2839">
                  <c:v>42930</c:v>
                </c:pt>
                <c:pt idx="2840">
                  <c:v>42931</c:v>
                </c:pt>
                <c:pt idx="2841">
                  <c:v>42932</c:v>
                </c:pt>
                <c:pt idx="2842">
                  <c:v>42933</c:v>
                </c:pt>
                <c:pt idx="2843">
                  <c:v>42934</c:v>
                </c:pt>
                <c:pt idx="2844">
                  <c:v>42935</c:v>
                </c:pt>
                <c:pt idx="2845">
                  <c:v>42936</c:v>
                </c:pt>
                <c:pt idx="2846">
                  <c:v>42937</c:v>
                </c:pt>
                <c:pt idx="2847">
                  <c:v>42938</c:v>
                </c:pt>
                <c:pt idx="2848">
                  <c:v>42939</c:v>
                </c:pt>
                <c:pt idx="2849">
                  <c:v>42940</c:v>
                </c:pt>
                <c:pt idx="2850">
                  <c:v>42941</c:v>
                </c:pt>
                <c:pt idx="2851">
                  <c:v>42942</c:v>
                </c:pt>
                <c:pt idx="2852">
                  <c:v>42943</c:v>
                </c:pt>
                <c:pt idx="2853">
                  <c:v>42944</c:v>
                </c:pt>
                <c:pt idx="2854">
                  <c:v>42945</c:v>
                </c:pt>
                <c:pt idx="2855">
                  <c:v>42946</c:v>
                </c:pt>
                <c:pt idx="2856">
                  <c:v>42947</c:v>
                </c:pt>
                <c:pt idx="2857">
                  <c:v>42948</c:v>
                </c:pt>
                <c:pt idx="2858">
                  <c:v>42949</c:v>
                </c:pt>
                <c:pt idx="2859">
                  <c:v>42950</c:v>
                </c:pt>
                <c:pt idx="2860">
                  <c:v>42951</c:v>
                </c:pt>
                <c:pt idx="2861">
                  <c:v>42952</c:v>
                </c:pt>
                <c:pt idx="2862">
                  <c:v>42953</c:v>
                </c:pt>
                <c:pt idx="2863">
                  <c:v>42954</c:v>
                </c:pt>
                <c:pt idx="2864">
                  <c:v>42955</c:v>
                </c:pt>
                <c:pt idx="2865">
                  <c:v>42956</c:v>
                </c:pt>
                <c:pt idx="2866">
                  <c:v>42957</c:v>
                </c:pt>
                <c:pt idx="2867">
                  <c:v>42958</c:v>
                </c:pt>
                <c:pt idx="2868">
                  <c:v>42959</c:v>
                </c:pt>
                <c:pt idx="2869">
                  <c:v>42960</c:v>
                </c:pt>
                <c:pt idx="2870">
                  <c:v>42961</c:v>
                </c:pt>
                <c:pt idx="2871">
                  <c:v>42962</c:v>
                </c:pt>
                <c:pt idx="2872">
                  <c:v>42963</c:v>
                </c:pt>
                <c:pt idx="2873">
                  <c:v>42964</c:v>
                </c:pt>
                <c:pt idx="2874">
                  <c:v>42965</c:v>
                </c:pt>
                <c:pt idx="2875">
                  <c:v>42966</c:v>
                </c:pt>
                <c:pt idx="2876">
                  <c:v>42967</c:v>
                </c:pt>
                <c:pt idx="2877">
                  <c:v>42968</c:v>
                </c:pt>
                <c:pt idx="2878">
                  <c:v>42969</c:v>
                </c:pt>
                <c:pt idx="2879">
                  <c:v>42970</c:v>
                </c:pt>
                <c:pt idx="2880">
                  <c:v>42971</c:v>
                </c:pt>
                <c:pt idx="2881">
                  <c:v>42972</c:v>
                </c:pt>
                <c:pt idx="2882">
                  <c:v>42973</c:v>
                </c:pt>
                <c:pt idx="2883">
                  <c:v>42974</c:v>
                </c:pt>
                <c:pt idx="2884">
                  <c:v>42975</c:v>
                </c:pt>
                <c:pt idx="2885">
                  <c:v>42976</c:v>
                </c:pt>
                <c:pt idx="2886">
                  <c:v>42977</c:v>
                </c:pt>
                <c:pt idx="2887">
                  <c:v>42978</c:v>
                </c:pt>
                <c:pt idx="2888">
                  <c:v>42979</c:v>
                </c:pt>
                <c:pt idx="2889">
                  <c:v>42980</c:v>
                </c:pt>
                <c:pt idx="2890">
                  <c:v>42981</c:v>
                </c:pt>
                <c:pt idx="2891">
                  <c:v>42982</c:v>
                </c:pt>
                <c:pt idx="2892">
                  <c:v>42983</c:v>
                </c:pt>
                <c:pt idx="2893">
                  <c:v>42984</c:v>
                </c:pt>
                <c:pt idx="2894">
                  <c:v>42985</c:v>
                </c:pt>
                <c:pt idx="2895">
                  <c:v>42986</c:v>
                </c:pt>
                <c:pt idx="2896">
                  <c:v>42987</c:v>
                </c:pt>
                <c:pt idx="2897">
                  <c:v>42988</c:v>
                </c:pt>
                <c:pt idx="2898">
                  <c:v>42989</c:v>
                </c:pt>
                <c:pt idx="2899">
                  <c:v>42990</c:v>
                </c:pt>
                <c:pt idx="2900">
                  <c:v>42991</c:v>
                </c:pt>
                <c:pt idx="2901">
                  <c:v>42992</c:v>
                </c:pt>
                <c:pt idx="2902">
                  <c:v>42993</c:v>
                </c:pt>
                <c:pt idx="2903">
                  <c:v>42994</c:v>
                </c:pt>
                <c:pt idx="2904">
                  <c:v>42995</c:v>
                </c:pt>
                <c:pt idx="2905">
                  <c:v>42996</c:v>
                </c:pt>
                <c:pt idx="2906">
                  <c:v>42997</c:v>
                </c:pt>
                <c:pt idx="2907">
                  <c:v>42998</c:v>
                </c:pt>
                <c:pt idx="2908">
                  <c:v>42999</c:v>
                </c:pt>
                <c:pt idx="2909">
                  <c:v>43000</c:v>
                </c:pt>
                <c:pt idx="2910">
                  <c:v>43001</c:v>
                </c:pt>
                <c:pt idx="2911">
                  <c:v>43002</c:v>
                </c:pt>
                <c:pt idx="2912">
                  <c:v>43003</c:v>
                </c:pt>
                <c:pt idx="2913">
                  <c:v>43004</c:v>
                </c:pt>
                <c:pt idx="2914">
                  <c:v>43005</c:v>
                </c:pt>
                <c:pt idx="2915">
                  <c:v>43006</c:v>
                </c:pt>
                <c:pt idx="2916">
                  <c:v>43007</c:v>
                </c:pt>
                <c:pt idx="2917">
                  <c:v>43008</c:v>
                </c:pt>
                <c:pt idx="2918">
                  <c:v>43009</c:v>
                </c:pt>
                <c:pt idx="2919">
                  <c:v>43010</c:v>
                </c:pt>
                <c:pt idx="2920">
                  <c:v>43011</c:v>
                </c:pt>
                <c:pt idx="2921">
                  <c:v>43012</c:v>
                </c:pt>
                <c:pt idx="2922">
                  <c:v>43013</c:v>
                </c:pt>
                <c:pt idx="2923">
                  <c:v>43014</c:v>
                </c:pt>
                <c:pt idx="2924">
                  <c:v>43015</c:v>
                </c:pt>
                <c:pt idx="2925">
                  <c:v>43016</c:v>
                </c:pt>
                <c:pt idx="2926">
                  <c:v>43017</c:v>
                </c:pt>
                <c:pt idx="2927">
                  <c:v>43018</c:v>
                </c:pt>
                <c:pt idx="2928">
                  <c:v>43019</c:v>
                </c:pt>
                <c:pt idx="2929">
                  <c:v>43020</c:v>
                </c:pt>
                <c:pt idx="2930">
                  <c:v>43021</c:v>
                </c:pt>
                <c:pt idx="2931">
                  <c:v>43022</c:v>
                </c:pt>
                <c:pt idx="2932">
                  <c:v>43023</c:v>
                </c:pt>
                <c:pt idx="2933">
                  <c:v>43024</c:v>
                </c:pt>
                <c:pt idx="2934">
                  <c:v>43025</c:v>
                </c:pt>
                <c:pt idx="2935">
                  <c:v>43026</c:v>
                </c:pt>
                <c:pt idx="2936">
                  <c:v>43027</c:v>
                </c:pt>
                <c:pt idx="2937">
                  <c:v>43028</c:v>
                </c:pt>
                <c:pt idx="2938">
                  <c:v>43029</c:v>
                </c:pt>
                <c:pt idx="2939">
                  <c:v>43030</c:v>
                </c:pt>
                <c:pt idx="2940">
                  <c:v>43031</c:v>
                </c:pt>
                <c:pt idx="2941">
                  <c:v>43032</c:v>
                </c:pt>
                <c:pt idx="2942">
                  <c:v>43033</c:v>
                </c:pt>
                <c:pt idx="2943">
                  <c:v>43034</c:v>
                </c:pt>
                <c:pt idx="2944">
                  <c:v>43035</c:v>
                </c:pt>
                <c:pt idx="2945">
                  <c:v>43036</c:v>
                </c:pt>
                <c:pt idx="2946">
                  <c:v>43037</c:v>
                </c:pt>
                <c:pt idx="2947">
                  <c:v>43038</c:v>
                </c:pt>
                <c:pt idx="2948">
                  <c:v>43039</c:v>
                </c:pt>
                <c:pt idx="2949">
                  <c:v>43040</c:v>
                </c:pt>
                <c:pt idx="2950">
                  <c:v>43041</c:v>
                </c:pt>
                <c:pt idx="2951">
                  <c:v>43042</c:v>
                </c:pt>
                <c:pt idx="2952">
                  <c:v>43043</c:v>
                </c:pt>
                <c:pt idx="2953">
                  <c:v>43044</c:v>
                </c:pt>
                <c:pt idx="2954">
                  <c:v>43045</c:v>
                </c:pt>
                <c:pt idx="2955">
                  <c:v>43046</c:v>
                </c:pt>
                <c:pt idx="2956">
                  <c:v>43047</c:v>
                </c:pt>
                <c:pt idx="2957">
                  <c:v>43048</c:v>
                </c:pt>
                <c:pt idx="2958">
                  <c:v>43049</c:v>
                </c:pt>
                <c:pt idx="2959">
                  <c:v>43050</c:v>
                </c:pt>
                <c:pt idx="2960">
                  <c:v>43051</c:v>
                </c:pt>
                <c:pt idx="2961">
                  <c:v>43052</c:v>
                </c:pt>
                <c:pt idx="2962">
                  <c:v>43053</c:v>
                </c:pt>
                <c:pt idx="2963">
                  <c:v>43054</c:v>
                </c:pt>
                <c:pt idx="2964">
                  <c:v>43055</c:v>
                </c:pt>
                <c:pt idx="2965">
                  <c:v>43056</c:v>
                </c:pt>
                <c:pt idx="2966">
                  <c:v>43057</c:v>
                </c:pt>
                <c:pt idx="2967">
                  <c:v>43058</c:v>
                </c:pt>
                <c:pt idx="2968">
                  <c:v>43059</c:v>
                </c:pt>
                <c:pt idx="2969">
                  <c:v>43060</c:v>
                </c:pt>
                <c:pt idx="2970">
                  <c:v>43061</c:v>
                </c:pt>
                <c:pt idx="2971">
                  <c:v>43062</c:v>
                </c:pt>
                <c:pt idx="2972">
                  <c:v>43063</c:v>
                </c:pt>
                <c:pt idx="2973">
                  <c:v>43064</c:v>
                </c:pt>
                <c:pt idx="2974">
                  <c:v>43065</c:v>
                </c:pt>
                <c:pt idx="2975">
                  <c:v>43066</c:v>
                </c:pt>
                <c:pt idx="2976">
                  <c:v>43067</c:v>
                </c:pt>
                <c:pt idx="2977">
                  <c:v>43068</c:v>
                </c:pt>
                <c:pt idx="2978">
                  <c:v>43069</c:v>
                </c:pt>
                <c:pt idx="2979">
                  <c:v>43070</c:v>
                </c:pt>
                <c:pt idx="2980">
                  <c:v>43071</c:v>
                </c:pt>
                <c:pt idx="2981">
                  <c:v>43072</c:v>
                </c:pt>
                <c:pt idx="2982">
                  <c:v>43073</c:v>
                </c:pt>
                <c:pt idx="2983">
                  <c:v>43074</c:v>
                </c:pt>
                <c:pt idx="2984">
                  <c:v>43075</c:v>
                </c:pt>
                <c:pt idx="2985">
                  <c:v>43076</c:v>
                </c:pt>
                <c:pt idx="2986">
                  <c:v>43077</c:v>
                </c:pt>
                <c:pt idx="2987">
                  <c:v>43078</c:v>
                </c:pt>
                <c:pt idx="2988">
                  <c:v>43079</c:v>
                </c:pt>
                <c:pt idx="2989">
                  <c:v>43080</c:v>
                </c:pt>
                <c:pt idx="2990">
                  <c:v>43081</c:v>
                </c:pt>
                <c:pt idx="2991">
                  <c:v>43082</c:v>
                </c:pt>
                <c:pt idx="2992">
                  <c:v>43083</c:v>
                </c:pt>
                <c:pt idx="2993">
                  <c:v>43084</c:v>
                </c:pt>
                <c:pt idx="2994">
                  <c:v>43085</c:v>
                </c:pt>
                <c:pt idx="2995">
                  <c:v>43086</c:v>
                </c:pt>
                <c:pt idx="2996">
                  <c:v>43087</c:v>
                </c:pt>
                <c:pt idx="2997">
                  <c:v>43088</c:v>
                </c:pt>
                <c:pt idx="2998">
                  <c:v>43089</c:v>
                </c:pt>
                <c:pt idx="2999">
                  <c:v>43090</c:v>
                </c:pt>
                <c:pt idx="3000">
                  <c:v>43091</c:v>
                </c:pt>
                <c:pt idx="3001">
                  <c:v>43092</c:v>
                </c:pt>
                <c:pt idx="3002">
                  <c:v>43093</c:v>
                </c:pt>
                <c:pt idx="3003">
                  <c:v>43094</c:v>
                </c:pt>
                <c:pt idx="3004">
                  <c:v>43095</c:v>
                </c:pt>
                <c:pt idx="3005">
                  <c:v>43096</c:v>
                </c:pt>
                <c:pt idx="3006">
                  <c:v>43097</c:v>
                </c:pt>
                <c:pt idx="3007">
                  <c:v>43098</c:v>
                </c:pt>
                <c:pt idx="3008">
                  <c:v>43099</c:v>
                </c:pt>
                <c:pt idx="3009">
                  <c:v>43100</c:v>
                </c:pt>
                <c:pt idx="3010">
                  <c:v>43101</c:v>
                </c:pt>
                <c:pt idx="3011">
                  <c:v>43102</c:v>
                </c:pt>
                <c:pt idx="3012">
                  <c:v>43103</c:v>
                </c:pt>
                <c:pt idx="3013">
                  <c:v>43104</c:v>
                </c:pt>
                <c:pt idx="3014">
                  <c:v>43105</c:v>
                </c:pt>
                <c:pt idx="3015">
                  <c:v>43106</c:v>
                </c:pt>
                <c:pt idx="3016">
                  <c:v>43107</c:v>
                </c:pt>
                <c:pt idx="3017">
                  <c:v>43108</c:v>
                </c:pt>
                <c:pt idx="3018">
                  <c:v>43109</c:v>
                </c:pt>
                <c:pt idx="3019">
                  <c:v>43110</c:v>
                </c:pt>
                <c:pt idx="3020">
                  <c:v>43111</c:v>
                </c:pt>
                <c:pt idx="3021">
                  <c:v>43112</c:v>
                </c:pt>
                <c:pt idx="3022">
                  <c:v>43113</c:v>
                </c:pt>
                <c:pt idx="3023">
                  <c:v>43114</c:v>
                </c:pt>
                <c:pt idx="3024">
                  <c:v>43115</c:v>
                </c:pt>
                <c:pt idx="3025">
                  <c:v>43116</c:v>
                </c:pt>
                <c:pt idx="3026">
                  <c:v>43117</c:v>
                </c:pt>
                <c:pt idx="3027">
                  <c:v>43118</c:v>
                </c:pt>
                <c:pt idx="3028">
                  <c:v>43119</c:v>
                </c:pt>
                <c:pt idx="3029">
                  <c:v>43120</c:v>
                </c:pt>
                <c:pt idx="3030">
                  <c:v>43121</c:v>
                </c:pt>
                <c:pt idx="3031">
                  <c:v>43122</c:v>
                </c:pt>
                <c:pt idx="3032">
                  <c:v>43123</c:v>
                </c:pt>
                <c:pt idx="3033">
                  <c:v>43124</c:v>
                </c:pt>
                <c:pt idx="3034">
                  <c:v>43125</c:v>
                </c:pt>
                <c:pt idx="3035">
                  <c:v>43126</c:v>
                </c:pt>
                <c:pt idx="3036">
                  <c:v>43127</c:v>
                </c:pt>
                <c:pt idx="3037">
                  <c:v>43128</c:v>
                </c:pt>
                <c:pt idx="3038">
                  <c:v>43129</c:v>
                </c:pt>
                <c:pt idx="3039">
                  <c:v>43130</c:v>
                </c:pt>
                <c:pt idx="3040">
                  <c:v>43131</c:v>
                </c:pt>
                <c:pt idx="3041">
                  <c:v>43132</c:v>
                </c:pt>
                <c:pt idx="3042">
                  <c:v>43133</c:v>
                </c:pt>
                <c:pt idx="3043">
                  <c:v>43134</c:v>
                </c:pt>
                <c:pt idx="3044">
                  <c:v>43135</c:v>
                </c:pt>
                <c:pt idx="3045">
                  <c:v>43136</c:v>
                </c:pt>
                <c:pt idx="3046">
                  <c:v>43137</c:v>
                </c:pt>
                <c:pt idx="3047">
                  <c:v>43138</c:v>
                </c:pt>
                <c:pt idx="3048">
                  <c:v>43139</c:v>
                </c:pt>
                <c:pt idx="3049">
                  <c:v>43140</c:v>
                </c:pt>
                <c:pt idx="3050">
                  <c:v>43141</c:v>
                </c:pt>
                <c:pt idx="3051">
                  <c:v>43142</c:v>
                </c:pt>
                <c:pt idx="3052">
                  <c:v>43143</c:v>
                </c:pt>
                <c:pt idx="3053">
                  <c:v>43144</c:v>
                </c:pt>
                <c:pt idx="3054">
                  <c:v>43145</c:v>
                </c:pt>
                <c:pt idx="3055">
                  <c:v>43146</c:v>
                </c:pt>
                <c:pt idx="3056">
                  <c:v>43147</c:v>
                </c:pt>
                <c:pt idx="3057">
                  <c:v>43148</c:v>
                </c:pt>
                <c:pt idx="3058">
                  <c:v>43149</c:v>
                </c:pt>
                <c:pt idx="3059">
                  <c:v>43150</c:v>
                </c:pt>
                <c:pt idx="3060">
                  <c:v>43151</c:v>
                </c:pt>
                <c:pt idx="3061">
                  <c:v>43152</c:v>
                </c:pt>
                <c:pt idx="3062">
                  <c:v>43153</c:v>
                </c:pt>
                <c:pt idx="3063">
                  <c:v>43154</c:v>
                </c:pt>
                <c:pt idx="3064">
                  <c:v>43155</c:v>
                </c:pt>
                <c:pt idx="3065">
                  <c:v>43156</c:v>
                </c:pt>
                <c:pt idx="3066">
                  <c:v>43157</c:v>
                </c:pt>
                <c:pt idx="3067">
                  <c:v>43158</c:v>
                </c:pt>
                <c:pt idx="3068">
                  <c:v>43159</c:v>
                </c:pt>
                <c:pt idx="3069">
                  <c:v>43160</c:v>
                </c:pt>
                <c:pt idx="3070">
                  <c:v>43161</c:v>
                </c:pt>
                <c:pt idx="3071">
                  <c:v>43162</c:v>
                </c:pt>
                <c:pt idx="3072">
                  <c:v>43163</c:v>
                </c:pt>
                <c:pt idx="3073">
                  <c:v>43164</c:v>
                </c:pt>
                <c:pt idx="3074">
                  <c:v>43165</c:v>
                </c:pt>
                <c:pt idx="3075">
                  <c:v>43166</c:v>
                </c:pt>
                <c:pt idx="3076">
                  <c:v>43167</c:v>
                </c:pt>
                <c:pt idx="3077">
                  <c:v>43168</c:v>
                </c:pt>
                <c:pt idx="3078">
                  <c:v>43169</c:v>
                </c:pt>
                <c:pt idx="3079">
                  <c:v>43170</c:v>
                </c:pt>
                <c:pt idx="3080">
                  <c:v>43171</c:v>
                </c:pt>
                <c:pt idx="3081">
                  <c:v>43172</c:v>
                </c:pt>
                <c:pt idx="3082">
                  <c:v>43173</c:v>
                </c:pt>
                <c:pt idx="3083">
                  <c:v>43174</c:v>
                </c:pt>
                <c:pt idx="3084">
                  <c:v>43175</c:v>
                </c:pt>
                <c:pt idx="3085">
                  <c:v>43176</c:v>
                </c:pt>
                <c:pt idx="3086">
                  <c:v>43177</c:v>
                </c:pt>
                <c:pt idx="3087">
                  <c:v>43178</c:v>
                </c:pt>
                <c:pt idx="3088">
                  <c:v>43179</c:v>
                </c:pt>
                <c:pt idx="3089">
                  <c:v>43180</c:v>
                </c:pt>
                <c:pt idx="3090">
                  <c:v>43181</c:v>
                </c:pt>
                <c:pt idx="3091">
                  <c:v>43182</c:v>
                </c:pt>
                <c:pt idx="3092">
                  <c:v>43183</c:v>
                </c:pt>
                <c:pt idx="3093">
                  <c:v>43184</c:v>
                </c:pt>
                <c:pt idx="3094">
                  <c:v>43185</c:v>
                </c:pt>
                <c:pt idx="3095">
                  <c:v>43186</c:v>
                </c:pt>
                <c:pt idx="3096">
                  <c:v>43187</c:v>
                </c:pt>
                <c:pt idx="3097">
                  <c:v>43188</c:v>
                </c:pt>
                <c:pt idx="3098">
                  <c:v>43189</c:v>
                </c:pt>
                <c:pt idx="3099">
                  <c:v>43190</c:v>
                </c:pt>
                <c:pt idx="3100">
                  <c:v>43191</c:v>
                </c:pt>
                <c:pt idx="3101">
                  <c:v>43192</c:v>
                </c:pt>
                <c:pt idx="3102">
                  <c:v>43193</c:v>
                </c:pt>
                <c:pt idx="3103">
                  <c:v>43194</c:v>
                </c:pt>
                <c:pt idx="3104">
                  <c:v>43195</c:v>
                </c:pt>
                <c:pt idx="3105">
                  <c:v>43196</c:v>
                </c:pt>
                <c:pt idx="3106">
                  <c:v>43197</c:v>
                </c:pt>
                <c:pt idx="3107">
                  <c:v>43198</c:v>
                </c:pt>
                <c:pt idx="3108">
                  <c:v>43199</c:v>
                </c:pt>
                <c:pt idx="3109">
                  <c:v>43200</c:v>
                </c:pt>
                <c:pt idx="3110">
                  <c:v>43201</c:v>
                </c:pt>
                <c:pt idx="3111">
                  <c:v>43202</c:v>
                </c:pt>
                <c:pt idx="3112">
                  <c:v>43203</c:v>
                </c:pt>
                <c:pt idx="3113">
                  <c:v>43204</c:v>
                </c:pt>
                <c:pt idx="3114">
                  <c:v>43205</c:v>
                </c:pt>
                <c:pt idx="3115">
                  <c:v>43206</c:v>
                </c:pt>
                <c:pt idx="3116">
                  <c:v>43207</c:v>
                </c:pt>
                <c:pt idx="3117">
                  <c:v>43208</c:v>
                </c:pt>
                <c:pt idx="3118">
                  <c:v>43209</c:v>
                </c:pt>
                <c:pt idx="3119">
                  <c:v>43210</c:v>
                </c:pt>
                <c:pt idx="3120">
                  <c:v>43211</c:v>
                </c:pt>
                <c:pt idx="3121">
                  <c:v>43212</c:v>
                </c:pt>
                <c:pt idx="3122">
                  <c:v>43213</c:v>
                </c:pt>
                <c:pt idx="3123">
                  <c:v>43214</c:v>
                </c:pt>
                <c:pt idx="3124">
                  <c:v>43215</c:v>
                </c:pt>
                <c:pt idx="3125">
                  <c:v>43216</c:v>
                </c:pt>
                <c:pt idx="3126">
                  <c:v>43217</c:v>
                </c:pt>
                <c:pt idx="3127">
                  <c:v>43218</c:v>
                </c:pt>
                <c:pt idx="3128">
                  <c:v>43219</c:v>
                </c:pt>
                <c:pt idx="3129">
                  <c:v>43220</c:v>
                </c:pt>
                <c:pt idx="3130">
                  <c:v>43221</c:v>
                </c:pt>
                <c:pt idx="3131">
                  <c:v>43222</c:v>
                </c:pt>
                <c:pt idx="3132">
                  <c:v>43223</c:v>
                </c:pt>
                <c:pt idx="3133">
                  <c:v>43224</c:v>
                </c:pt>
                <c:pt idx="3134">
                  <c:v>43225</c:v>
                </c:pt>
                <c:pt idx="3135">
                  <c:v>43226</c:v>
                </c:pt>
                <c:pt idx="3136">
                  <c:v>43227</c:v>
                </c:pt>
                <c:pt idx="3137">
                  <c:v>43228</c:v>
                </c:pt>
                <c:pt idx="3138">
                  <c:v>43229</c:v>
                </c:pt>
                <c:pt idx="3139">
                  <c:v>43230</c:v>
                </c:pt>
                <c:pt idx="3140">
                  <c:v>43231</c:v>
                </c:pt>
                <c:pt idx="3141">
                  <c:v>43232</c:v>
                </c:pt>
                <c:pt idx="3142">
                  <c:v>43233</c:v>
                </c:pt>
                <c:pt idx="3143">
                  <c:v>43234</c:v>
                </c:pt>
                <c:pt idx="3144">
                  <c:v>43235</c:v>
                </c:pt>
                <c:pt idx="3145">
                  <c:v>43236</c:v>
                </c:pt>
                <c:pt idx="3146">
                  <c:v>43237</c:v>
                </c:pt>
                <c:pt idx="3147">
                  <c:v>43238</c:v>
                </c:pt>
                <c:pt idx="3148">
                  <c:v>43239</c:v>
                </c:pt>
                <c:pt idx="3149">
                  <c:v>43240</c:v>
                </c:pt>
                <c:pt idx="3150">
                  <c:v>43241</c:v>
                </c:pt>
                <c:pt idx="3151">
                  <c:v>43242</c:v>
                </c:pt>
                <c:pt idx="3152">
                  <c:v>43243</c:v>
                </c:pt>
                <c:pt idx="3153">
                  <c:v>43244</c:v>
                </c:pt>
                <c:pt idx="3154">
                  <c:v>43245</c:v>
                </c:pt>
                <c:pt idx="3155">
                  <c:v>43246</c:v>
                </c:pt>
                <c:pt idx="3156">
                  <c:v>43247</c:v>
                </c:pt>
                <c:pt idx="3157">
                  <c:v>43248</c:v>
                </c:pt>
                <c:pt idx="3158">
                  <c:v>43249</c:v>
                </c:pt>
                <c:pt idx="3159">
                  <c:v>43250</c:v>
                </c:pt>
                <c:pt idx="3160">
                  <c:v>43251</c:v>
                </c:pt>
                <c:pt idx="3161">
                  <c:v>43252</c:v>
                </c:pt>
                <c:pt idx="3162">
                  <c:v>43253</c:v>
                </c:pt>
                <c:pt idx="3163">
                  <c:v>43254</c:v>
                </c:pt>
                <c:pt idx="3164">
                  <c:v>43255</c:v>
                </c:pt>
                <c:pt idx="3165">
                  <c:v>43256</c:v>
                </c:pt>
                <c:pt idx="3166">
                  <c:v>43257</c:v>
                </c:pt>
                <c:pt idx="3167">
                  <c:v>43258</c:v>
                </c:pt>
                <c:pt idx="3168">
                  <c:v>43259</c:v>
                </c:pt>
                <c:pt idx="3169">
                  <c:v>43260</c:v>
                </c:pt>
                <c:pt idx="3170">
                  <c:v>43261</c:v>
                </c:pt>
                <c:pt idx="3171">
                  <c:v>43262</c:v>
                </c:pt>
                <c:pt idx="3172">
                  <c:v>43263</c:v>
                </c:pt>
                <c:pt idx="3173">
                  <c:v>43264</c:v>
                </c:pt>
                <c:pt idx="3174">
                  <c:v>43265</c:v>
                </c:pt>
                <c:pt idx="3175">
                  <c:v>43266</c:v>
                </c:pt>
                <c:pt idx="3176">
                  <c:v>43267</c:v>
                </c:pt>
                <c:pt idx="3177">
                  <c:v>43268</c:v>
                </c:pt>
                <c:pt idx="3178">
                  <c:v>43269</c:v>
                </c:pt>
                <c:pt idx="3179">
                  <c:v>43270</c:v>
                </c:pt>
                <c:pt idx="3180">
                  <c:v>43271</c:v>
                </c:pt>
                <c:pt idx="3181">
                  <c:v>43272</c:v>
                </c:pt>
                <c:pt idx="3182">
                  <c:v>43273</c:v>
                </c:pt>
                <c:pt idx="3183">
                  <c:v>43274</c:v>
                </c:pt>
                <c:pt idx="3184">
                  <c:v>43275</c:v>
                </c:pt>
                <c:pt idx="3185">
                  <c:v>43276</c:v>
                </c:pt>
                <c:pt idx="3186">
                  <c:v>43277</c:v>
                </c:pt>
                <c:pt idx="3187">
                  <c:v>43278</c:v>
                </c:pt>
                <c:pt idx="3188">
                  <c:v>43279</c:v>
                </c:pt>
                <c:pt idx="3189">
                  <c:v>43280</c:v>
                </c:pt>
                <c:pt idx="3190">
                  <c:v>43281</c:v>
                </c:pt>
                <c:pt idx="3191">
                  <c:v>43282</c:v>
                </c:pt>
                <c:pt idx="3192">
                  <c:v>43283</c:v>
                </c:pt>
                <c:pt idx="3193">
                  <c:v>43284</c:v>
                </c:pt>
                <c:pt idx="3194">
                  <c:v>43285</c:v>
                </c:pt>
                <c:pt idx="3195">
                  <c:v>43286</c:v>
                </c:pt>
                <c:pt idx="3196">
                  <c:v>43287</c:v>
                </c:pt>
                <c:pt idx="3197">
                  <c:v>43288</c:v>
                </c:pt>
                <c:pt idx="3198">
                  <c:v>43289</c:v>
                </c:pt>
                <c:pt idx="3199">
                  <c:v>43290</c:v>
                </c:pt>
                <c:pt idx="3200">
                  <c:v>43291</c:v>
                </c:pt>
                <c:pt idx="3201">
                  <c:v>43292</c:v>
                </c:pt>
                <c:pt idx="3202">
                  <c:v>43293</c:v>
                </c:pt>
                <c:pt idx="3203">
                  <c:v>43294</c:v>
                </c:pt>
                <c:pt idx="3204">
                  <c:v>43295</c:v>
                </c:pt>
                <c:pt idx="3205">
                  <c:v>43296</c:v>
                </c:pt>
                <c:pt idx="3206">
                  <c:v>43297</c:v>
                </c:pt>
                <c:pt idx="3207">
                  <c:v>43298</c:v>
                </c:pt>
                <c:pt idx="3208">
                  <c:v>43299</c:v>
                </c:pt>
                <c:pt idx="3209">
                  <c:v>43300</c:v>
                </c:pt>
                <c:pt idx="3210">
                  <c:v>43301</c:v>
                </c:pt>
                <c:pt idx="3211">
                  <c:v>43302</c:v>
                </c:pt>
                <c:pt idx="3212">
                  <c:v>43303</c:v>
                </c:pt>
                <c:pt idx="3213">
                  <c:v>43304</c:v>
                </c:pt>
                <c:pt idx="3214">
                  <c:v>43305</c:v>
                </c:pt>
                <c:pt idx="3215">
                  <c:v>43306</c:v>
                </c:pt>
                <c:pt idx="3216">
                  <c:v>43307</c:v>
                </c:pt>
                <c:pt idx="3217">
                  <c:v>43308</c:v>
                </c:pt>
                <c:pt idx="3218">
                  <c:v>43309</c:v>
                </c:pt>
                <c:pt idx="3219">
                  <c:v>43310</c:v>
                </c:pt>
                <c:pt idx="3220">
                  <c:v>43311</c:v>
                </c:pt>
                <c:pt idx="3221">
                  <c:v>43312</c:v>
                </c:pt>
                <c:pt idx="3222">
                  <c:v>43313</c:v>
                </c:pt>
                <c:pt idx="3223">
                  <c:v>43314</c:v>
                </c:pt>
                <c:pt idx="3224">
                  <c:v>43315</c:v>
                </c:pt>
                <c:pt idx="3225">
                  <c:v>43316</c:v>
                </c:pt>
                <c:pt idx="3226">
                  <c:v>43317</c:v>
                </c:pt>
                <c:pt idx="3227">
                  <c:v>43318</c:v>
                </c:pt>
                <c:pt idx="3228">
                  <c:v>43319</c:v>
                </c:pt>
                <c:pt idx="3229">
                  <c:v>43320</c:v>
                </c:pt>
                <c:pt idx="3230">
                  <c:v>43321</c:v>
                </c:pt>
                <c:pt idx="3231">
                  <c:v>43322</c:v>
                </c:pt>
                <c:pt idx="3232">
                  <c:v>43323</c:v>
                </c:pt>
                <c:pt idx="3233">
                  <c:v>43324</c:v>
                </c:pt>
                <c:pt idx="3234">
                  <c:v>43325</c:v>
                </c:pt>
                <c:pt idx="3235">
                  <c:v>43326</c:v>
                </c:pt>
                <c:pt idx="3236">
                  <c:v>43327</c:v>
                </c:pt>
                <c:pt idx="3237">
                  <c:v>43328</c:v>
                </c:pt>
                <c:pt idx="3238">
                  <c:v>43329</c:v>
                </c:pt>
                <c:pt idx="3239">
                  <c:v>43330</c:v>
                </c:pt>
                <c:pt idx="3240">
                  <c:v>43331</c:v>
                </c:pt>
                <c:pt idx="3241">
                  <c:v>43332</c:v>
                </c:pt>
                <c:pt idx="3242">
                  <c:v>43333</c:v>
                </c:pt>
                <c:pt idx="3243">
                  <c:v>43334</c:v>
                </c:pt>
                <c:pt idx="3244">
                  <c:v>43335</c:v>
                </c:pt>
                <c:pt idx="3245">
                  <c:v>43336</c:v>
                </c:pt>
                <c:pt idx="3246">
                  <c:v>43337</c:v>
                </c:pt>
                <c:pt idx="3247">
                  <c:v>43338</c:v>
                </c:pt>
                <c:pt idx="3248">
                  <c:v>43339</c:v>
                </c:pt>
                <c:pt idx="3249">
                  <c:v>43340</c:v>
                </c:pt>
                <c:pt idx="3250">
                  <c:v>43341</c:v>
                </c:pt>
                <c:pt idx="3251">
                  <c:v>43342</c:v>
                </c:pt>
                <c:pt idx="3252">
                  <c:v>43343</c:v>
                </c:pt>
                <c:pt idx="3253">
                  <c:v>43344</c:v>
                </c:pt>
                <c:pt idx="3254">
                  <c:v>43345</c:v>
                </c:pt>
                <c:pt idx="3255">
                  <c:v>43346</c:v>
                </c:pt>
                <c:pt idx="3256">
                  <c:v>43347</c:v>
                </c:pt>
                <c:pt idx="3257">
                  <c:v>43348</c:v>
                </c:pt>
                <c:pt idx="3258">
                  <c:v>43349</c:v>
                </c:pt>
                <c:pt idx="3259">
                  <c:v>43350</c:v>
                </c:pt>
                <c:pt idx="3260">
                  <c:v>43351</c:v>
                </c:pt>
                <c:pt idx="3261">
                  <c:v>43352</c:v>
                </c:pt>
                <c:pt idx="3262">
                  <c:v>43353</c:v>
                </c:pt>
                <c:pt idx="3263">
                  <c:v>43354</c:v>
                </c:pt>
                <c:pt idx="3264">
                  <c:v>43355</c:v>
                </c:pt>
                <c:pt idx="3265">
                  <c:v>43356</c:v>
                </c:pt>
                <c:pt idx="3266">
                  <c:v>43357</c:v>
                </c:pt>
                <c:pt idx="3267">
                  <c:v>43358</c:v>
                </c:pt>
                <c:pt idx="3268">
                  <c:v>43359</c:v>
                </c:pt>
                <c:pt idx="3269">
                  <c:v>43360</c:v>
                </c:pt>
                <c:pt idx="3270">
                  <c:v>43361</c:v>
                </c:pt>
                <c:pt idx="3271">
                  <c:v>43362</c:v>
                </c:pt>
                <c:pt idx="3272">
                  <c:v>43363</c:v>
                </c:pt>
                <c:pt idx="3273">
                  <c:v>43364</c:v>
                </c:pt>
                <c:pt idx="3274">
                  <c:v>43365</c:v>
                </c:pt>
                <c:pt idx="3275">
                  <c:v>43366</c:v>
                </c:pt>
                <c:pt idx="3276">
                  <c:v>43367</c:v>
                </c:pt>
                <c:pt idx="3277">
                  <c:v>43368</c:v>
                </c:pt>
                <c:pt idx="3278">
                  <c:v>43369</c:v>
                </c:pt>
                <c:pt idx="3279">
                  <c:v>43370</c:v>
                </c:pt>
                <c:pt idx="3280">
                  <c:v>43371</c:v>
                </c:pt>
                <c:pt idx="3281">
                  <c:v>43372</c:v>
                </c:pt>
                <c:pt idx="3282">
                  <c:v>43373</c:v>
                </c:pt>
                <c:pt idx="3283">
                  <c:v>43374</c:v>
                </c:pt>
                <c:pt idx="3284">
                  <c:v>43375</c:v>
                </c:pt>
                <c:pt idx="3285">
                  <c:v>43376</c:v>
                </c:pt>
                <c:pt idx="3286">
                  <c:v>43377</c:v>
                </c:pt>
                <c:pt idx="3287">
                  <c:v>43378</c:v>
                </c:pt>
                <c:pt idx="3288">
                  <c:v>43379</c:v>
                </c:pt>
                <c:pt idx="3289">
                  <c:v>43380</c:v>
                </c:pt>
                <c:pt idx="3290">
                  <c:v>43381</c:v>
                </c:pt>
                <c:pt idx="3291">
                  <c:v>43382</c:v>
                </c:pt>
                <c:pt idx="3292">
                  <c:v>43383</c:v>
                </c:pt>
                <c:pt idx="3293">
                  <c:v>43384</c:v>
                </c:pt>
                <c:pt idx="3294">
                  <c:v>43385</c:v>
                </c:pt>
                <c:pt idx="3295">
                  <c:v>43386</c:v>
                </c:pt>
                <c:pt idx="3296">
                  <c:v>43387</c:v>
                </c:pt>
                <c:pt idx="3297">
                  <c:v>43388</c:v>
                </c:pt>
                <c:pt idx="3298">
                  <c:v>43389</c:v>
                </c:pt>
                <c:pt idx="3299">
                  <c:v>43390</c:v>
                </c:pt>
                <c:pt idx="3300">
                  <c:v>43391</c:v>
                </c:pt>
                <c:pt idx="3301">
                  <c:v>43392</c:v>
                </c:pt>
                <c:pt idx="3302">
                  <c:v>43393</c:v>
                </c:pt>
                <c:pt idx="3303">
                  <c:v>43394</c:v>
                </c:pt>
                <c:pt idx="3304">
                  <c:v>43395</c:v>
                </c:pt>
                <c:pt idx="3305">
                  <c:v>43396</c:v>
                </c:pt>
                <c:pt idx="3306">
                  <c:v>43397</c:v>
                </c:pt>
                <c:pt idx="3307">
                  <c:v>43398</c:v>
                </c:pt>
                <c:pt idx="3308">
                  <c:v>43399</c:v>
                </c:pt>
                <c:pt idx="3309">
                  <c:v>43400</c:v>
                </c:pt>
                <c:pt idx="3310">
                  <c:v>43401</c:v>
                </c:pt>
                <c:pt idx="3311">
                  <c:v>43402</c:v>
                </c:pt>
                <c:pt idx="3312">
                  <c:v>43403</c:v>
                </c:pt>
                <c:pt idx="3313">
                  <c:v>43404</c:v>
                </c:pt>
                <c:pt idx="3314">
                  <c:v>43405</c:v>
                </c:pt>
                <c:pt idx="3315">
                  <c:v>43406</c:v>
                </c:pt>
                <c:pt idx="3316">
                  <c:v>43407</c:v>
                </c:pt>
                <c:pt idx="3317">
                  <c:v>43408</c:v>
                </c:pt>
                <c:pt idx="3318">
                  <c:v>43409</c:v>
                </c:pt>
                <c:pt idx="3319">
                  <c:v>43410</c:v>
                </c:pt>
                <c:pt idx="3320">
                  <c:v>43411</c:v>
                </c:pt>
                <c:pt idx="3321">
                  <c:v>43412</c:v>
                </c:pt>
                <c:pt idx="3322">
                  <c:v>43413</c:v>
                </c:pt>
                <c:pt idx="3323">
                  <c:v>43414</c:v>
                </c:pt>
                <c:pt idx="3324">
                  <c:v>43415</c:v>
                </c:pt>
                <c:pt idx="3325">
                  <c:v>43416</c:v>
                </c:pt>
                <c:pt idx="3326">
                  <c:v>43417</c:v>
                </c:pt>
                <c:pt idx="3327">
                  <c:v>43418</c:v>
                </c:pt>
                <c:pt idx="3328">
                  <c:v>43419</c:v>
                </c:pt>
                <c:pt idx="3329">
                  <c:v>43420</c:v>
                </c:pt>
                <c:pt idx="3330">
                  <c:v>43421</c:v>
                </c:pt>
                <c:pt idx="3331">
                  <c:v>43422</c:v>
                </c:pt>
                <c:pt idx="3332">
                  <c:v>43423</c:v>
                </c:pt>
                <c:pt idx="3333">
                  <c:v>43424</c:v>
                </c:pt>
                <c:pt idx="3334">
                  <c:v>43425</c:v>
                </c:pt>
                <c:pt idx="3335">
                  <c:v>43426</c:v>
                </c:pt>
                <c:pt idx="3336">
                  <c:v>43427</c:v>
                </c:pt>
                <c:pt idx="3337">
                  <c:v>43428</c:v>
                </c:pt>
                <c:pt idx="3338">
                  <c:v>43429</c:v>
                </c:pt>
                <c:pt idx="3339">
                  <c:v>43430</c:v>
                </c:pt>
                <c:pt idx="3340">
                  <c:v>43431</c:v>
                </c:pt>
                <c:pt idx="3341">
                  <c:v>43432</c:v>
                </c:pt>
                <c:pt idx="3342">
                  <c:v>43433</c:v>
                </c:pt>
                <c:pt idx="3343">
                  <c:v>43434</c:v>
                </c:pt>
                <c:pt idx="3344">
                  <c:v>43435</c:v>
                </c:pt>
                <c:pt idx="3345">
                  <c:v>43436</c:v>
                </c:pt>
                <c:pt idx="3346">
                  <c:v>43437</c:v>
                </c:pt>
                <c:pt idx="3347">
                  <c:v>43438</c:v>
                </c:pt>
                <c:pt idx="3348">
                  <c:v>43439</c:v>
                </c:pt>
                <c:pt idx="3349">
                  <c:v>43440</c:v>
                </c:pt>
                <c:pt idx="3350">
                  <c:v>43441</c:v>
                </c:pt>
                <c:pt idx="3351">
                  <c:v>43442</c:v>
                </c:pt>
                <c:pt idx="3352">
                  <c:v>43443</c:v>
                </c:pt>
                <c:pt idx="3353">
                  <c:v>43444</c:v>
                </c:pt>
                <c:pt idx="3354">
                  <c:v>43445</c:v>
                </c:pt>
                <c:pt idx="3355">
                  <c:v>43446</c:v>
                </c:pt>
                <c:pt idx="3356">
                  <c:v>43447</c:v>
                </c:pt>
                <c:pt idx="3357">
                  <c:v>43448</c:v>
                </c:pt>
                <c:pt idx="3358">
                  <c:v>43449</c:v>
                </c:pt>
                <c:pt idx="3359">
                  <c:v>43450</c:v>
                </c:pt>
                <c:pt idx="3360">
                  <c:v>43451</c:v>
                </c:pt>
                <c:pt idx="3361">
                  <c:v>43452</c:v>
                </c:pt>
                <c:pt idx="3362">
                  <c:v>43453</c:v>
                </c:pt>
                <c:pt idx="3363">
                  <c:v>43454</c:v>
                </c:pt>
                <c:pt idx="3364">
                  <c:v>43455</c:v>
                </c:pt>
                <c:pt idx="3365">
                  <c:v>43456</c:v>
                </c:pt>
                <c:pt idx="3366">
                  <c:v>43457</c:v>
                </c:pt>
                <c:pt idx="3367">
                  <c:v>43458</c:v>
                </c:pt>
                <c:pt idx="3368">
                  <c:v>43459</c:v>
                </c:pt>
                <c:pt idx="3369">
                  <c:v>43460</c:v>
                </c:pt>
                <c:pt idx="3370">
                  <c:v>43461</c:v>
                </c:pt>
                <c:pt idx="3371">
                  <c:v>43462</c:v>
                </c:pt>
                <c:pt idx="3372">
                  <c:v>43463</c:v>
                </c:pt>
                <c:pt idx="3373">
                  <c:v>43464</c:v>
                </c:pt>
                <c:pt idx="3374">
                  <c:v>43465</c:v>
                </c:pt>
                <c:pt idx="3375">
                  <c:v>43466</c:v>
                </c:pt>
                <c:pt idx="3376">
                  <c:v>43467</c:v>
                </c:pt>
                <c:pt idx="3377">
                  <c:v>43468</c:v>
                </c:pt>
                <c:pt idx="3378">
                  <c:v>43469</c:v>
                </c:pt>
                <c:pt idx="3379">
                  <c:v>43470</c:v>
                </c:pt>
                <c:pt idx="3380">
                  <c:v>43471</c:v>
                </c:pt>
                <c:pt idx="3381">
                  <c:v>43472</c:v>
                </c:pt>
                <c:pt idx="3382">
                  <c:v>43473</c:v>
                </c:pt>
                <c:pt idx="3383">
                  <c:v>43474</c:v>
                </c:pt>
                <c:pt idx="3384">
                  <c:v>43475</c:v>
                </c:pt>
                <c:pt idx="3385">
                  <c:v>43476</c:v>
                </c:pt>
                <c:pt idx="3386">
                  <c:v>43477</c:v>
                </c:pt>
                <c:pt idx="3387">
                  <c:v>43478</c:v>
                </c:pt>
                <c:pt idx="3388">
                  <c:v>43479</c:v>
                </c:pt>
                <c:pt idx="3389">
                  <c:v>43480</c:v>
                </c:pt>
                <c:pt idx="3390">
                  <c:v>43481</c:v>
                </c:pt>
                <c:pt idx="3391">
                  <c:v>43482</c:v>
                </c:pt>
                <c:pt idx="3392">
                  <c:v>43483</c:v>
                </c:pt>
                <c:pt idx="3393">
                  <c:v>43484</c:v>
                </c:pt>
                <c:pt idx="3394">
                  <c:v>43485</c:v>
                </c:pt>
                <c:pt idx="3395">
                  <c:v>43486</c:v>
                </c:pt>
                <c:pt idx="3396">
                  <c:v>43487</c:v>
                </c:pt>
                <c:pt idx="3397">
                  <c:v>43488</c:v>
                </c:pt>
                <c:pt idx="3398">
                  <c:v>43489</c:v>
                </c:pt>
                <c:pt idx="3399">
                  <c:v>43490</c:v>
                </c:pt>
                <c:pt idx="3400">
                  <c:v>43491</c:v>
                </c:pt>
                <c:pt idx="3401">
                  <c:v>43492</c:v>
                </c:pt>
                <c:pt idx="3402">
                  <c:v>43493</c:v>
                </c:pt>
                <c:pt idx="3403">
                  <c:v>43494</c:v>
                </c:pt>
                <c:pt idx="3404">
                  <c:v>43495</c:v>
                </c:pt>
                <c:pt idx="3405">
                  <c:v>43496</c:v>
                </c:pt>
                <c:pt idx="3406">
                  <c:v>43497</c:v>
                </c:pt>
                <c:pt idx="3407">
                  <c:v>43498</c:v>
                </c:pt>
                <c:pt idx="3408">
                  <c:v>43499</c:v>
                </c:pt>
                <c:pt idx="3409">
                  <c:v>43500</c:v>
                </c:pt>
                <c:pt idx="3410">
                  <c:v>43501</c:v>
                </c:pt>
                <c:pt idx="3411">
                  <c:v>43502</c:v>
                </c:pt>
                <c:pt idx="3412">
                  <c:v>43503</c:v>
                </c:pt>
                <c:pt idx="3413">
                  <c:v>43504</c:v>
                </c:pt>
                <c:pt idx="3414">
                  <c:v>43505</c:v>
                </c:pt>
                <c:pt idx="3415">
                  <c:v>43506</c:v>
                </c:pt>
                <c:pt idx="3416">
                  <c:v>43507</c:v>
                </c:pt>
                <c:pt idx="3417">
                  <c:v>43508</c:v>
                </c:pt>
                <c:pt idx="3418">
                  <c:v>43509</c:v>
                </c:pt>
                <c:pt idx="3419">
                  <c:v>43510</c:v>
                </c:pt>
                <c:pt idx="3420">
                  <c:v>43511</c:v>
                </c:pt>
                <c:pt idx="3421">
                  <c:v>43512</c:v>
                </c:pt>
                <c:pt idx="3422">
                  <c:v>43513</c:v>
                </c:pt>
                <c:pt idx="3423">
                  <c:v>43514</c:v>
                </c:pt>
                <c:pt idx="3424">
                  <c:v>43515</c:v>
                </c:pt>
                <c:pt idx="3425">
                  <c:v>43516</c:v>
                </c:pt>
                <c:pt idx="3426">
                  <c:v>43517</c:v>
                </c:pt>
                <c:pt idx="3427">
                  <c:v>43518</c:v>
                </c:pt>
                <c:pt idx="3428">
                  <c:v>43519</c:v>
                </c:pt>
                <c:pt idx="3429">
                  <c:v>43520</c:v>
                </c:pt>
                <c:pt idx="3430">
                  <c:v>43521</c:v>
                </c:pt>
                <c:pt idx="3431">
                  <c:v>43522</c:v>
                </c:pt>
                <c:pt idx="3432">
                  <c:v>43523</c:v>
                </c:pt>
                <c:pt idx="3433">
                  <c:v>43524</c:v>
                </c:pt>
                <c:pt idx="3434">
                  <c:v>43525</c:v>
                </c:pt>
                <c:pt idx="3435">
                  <c:v>43526</c:v>
                </c:pt>
                <c:pt idx="3436">
                  <c:v>43527</c:v>
                </c:pt>
                <c:pt idx="3437">
                  <c:v>43528</c:v>
                </c:pt>
                <c:pt idx="3438">
                  <c:v>43529</c:v>
                </c:pt>
                <c:pt idx="3439">
                  <c:v>43530</c:v>
                </c:pt>
                <c:pt idx="3440">
                  <c:v>43531</c:v>
                </c:pt>
                <c:pt idx="3441">
                  <c:v>43532</c:v>
                </c:pt>
                <c:pt idx="3442">
                  <c:v>43533</c:v>
                </c:pt>
                <c:pt idx="3443">
                  <c:v>43534</c:v>
                </c:pt>
                <c:pt idx="3444">
                  <c:v>43535</c:v>
                </c:pt>
                <c:pt idx="3445">
                  <c:v>43536</c:v>
                </c:pt>
                <c:pt idx="3446">
                  <c:v>43537</c:v>
                </c:pt>
                <c:pt idx="3447">
                  <c:v>43538</c:v>
                </c:pt>
                <c:pt idx="3448">
                  <c:v>43539</c:v>
                </c:pt>
                <c:pt idx="3449">
                  <c:v>43540</c:v>
                </c:pt>
                <c:pt idx="3450">
                  <c:v>43541</c:v>
                </c:pt>
                <c:pt idx="3451">
                  <c:v>43542</c:v>
                </c:pt>
                <c:pt idx="3452">
                  <c:v>43543</c:v>
                </c:pt>
                <c:pt idx="3453">
                  <c:v>43544</c:v>
                </c:pt>
                <c:pt idx="3454">
                  <c:v>43545</c:v>
                </c:pt>
                <c:pt idx="3455">
                  <c:v>43546</c:v>
                </c:pt>
                <c:pt idx="3456">
                  <c:v>43547</c:v>
                </c:pt>
                <c:pt idx="3457">
                  <c:v>43548</c:v>
                </c:pt>
                <c:pt idx="3458">
                  <c:v>43549</c:v>
                </c:pt>
                <c:pt idx="3459">
                  <c:v>43550</c:v>
                </c:pt>
                <c:pt idx="3460">
                  <c:v>43551</c:v>
                </c:pt>
                <c:pt idx="3461">
                  <c:v>43552</c:v>
                </c:pt>
                <c:pt idx="3462">
                  <c:v>43553</c:v>
                </c:pt>
                <c:pt idx="3463">
                  <c:v>43554</c:v>
                </c:pt>
                <c:pt idx="3464">
                  <c:v>43555</c:v>
                </c:pt>
                <c:pt idx="3465">
                  <c:v>43556</c:v>
                </c:pt>
                <c:pt idx="3466">
                  <c:v>43557</c:v>
                </c:pt>
                <c:pt idx="3467">
                  <c:v>43558</c:v>
                </c:pt>
                <c:pt idx="3468">
                  <c:v>43559</c:v>
                </c:pt>
                <c:pt idx="3469">
                  <c:v>43560</c:v>
                </c:pt>
                <c:pt idx="3470">
                  <c:v>43561</c:v>
                </c:pt>
                <c:pt idx="3471">
                  <c:v>43562</c:v>
                </c:pt>
                <c:pt idx="3472">
                  <c:v>43563</c:v>
                </c:pt>
                <c:pt idx="3473">
                  <c:v>43564</c:v>
                </c:pt>
                <c:pt idx="3474">
                  <c:v>43565</c:v>
                </c:pt>
                <c:pt idx="3475">
                  <c:v>43566</c:v>
                </c:pt>
                <c:pt idx="3476">
                  <c:v>43567</c:v>
                </c:pt>
                <c:pt idx="3477">
                  <c:v>43568</c:v>
                </c:pt>
                <c:pt idx="3478">
                  <c:v>43569</c:v>
                </c:pt>
                <c:pt idx="3479">
                  <c:v>43570</c:v>
                </c:pt>
                <c:pt idx="3480">
                  <c:v>43571</c:v>
                </c:pt>
                <c:pt idx="3481">
                  <c:v>43572</c:v>
                </c:pt>
                <c:pt idx="3482">
                  <c:v>43573</c:v>
                </c:pt>
                <c:pt idx="3483">
                  <c:v>43574</c:v>
                </c:pt>
                <c:pt idx="3484">
                  <c:v>43575</c:v>
                </c:pt>
                <c:pt idx="3485">
                  <c:v>43576</c:v>
                </c:pt>
                <c:pt idx="3486">
                  <c:v>43577</c:v>
                </c:pt>
                <c:pt idx="3487">
                  <c:v>43578</c:v>
                </c:pt>
                <c:pt idx="3488">
                  <c:v>43579</c:v>
                </c:pt>
                <c:pt idx="3489">
                  <c:v>43580</c:v>
                </c:pt>
                <c:pt idx="3490">
                  <c:v>43581</c:v>
                </c:pt>
                <c:pt idx="3491">
                  <c:v>43582</c:v>
                </c:pt>
                <c:pt idx="3492">
                  <c:v>43583</c:v>
                </c:pt>
                <c:pt idx="3493">
                  <c:v>43584</c:v>
                </c:pt>
                <c:pt idx="3494">
                  <c:v>43585</c:v>
                </c:pt>
                <c:pt idx="3495">
                  <c:v>43586</c:v>
                </c:pt>
                <c:pt idx="3496">
                  <c:v>43587</c:v>
                </c:pt>
                <c:pt idx="3497">
                  <c:v>43588</c:v>
                </c:pt>
                <c:pt idx="3498">
                  <c:v>43589</c:v>
                </c:pt>
                <c:pt idx="3499">
                  <c:v>43590</c:v>
                </c:pt>
                <c:pt idx="3500">
                  <c:v>43591</c:v>
                </c:pt>
                <c:pt idx="3501">
                  <c:v>43592</c:v>
                </c:pt>
                <c:pt idx="3502">
                  <c:v>43593</c:v>
                </c:pt>
                <c:pt idx="3503">
                  <c:v>43594</c:v>
                </c:pt>
                <c:pt idx="3504">
                  <c:v>43595</c:v>
                </c:pt>
                <c:pt idx="3505">
                  <c:v>43596</c:v>
                </c:pt>
                <c:pt idx="3506">
                  <c:v>43597</c:v>
                </c:pt>
                <c:pt idx="3507">
                  <c:v>43598</c:v>
                </c:pt>
                <c:pt idx="3508">
                  <c:v>43599</c:v>
                </c:pt>
                <c:pt idx="3509">
                  <c:v>43600</c:v>
                </c:pt>
                <c:pt idx="3510">
                  <c:v>43601</c:v>
                </c:pt>
                <c:pt idx="3511">
                  <c:v>43602</c:v>
                </c:pt>
                <c:pt idx="3512">
                  <c:v>43603</c:v>
                </c:pt>
                <c:pt idx="3513">
                  <c:v>43604</c:v>
                </c:pt>
                <c:pt idx="3514">
                  <c:v>43605</c:v>
                </c:pt>
                <c:pt idx="3515">
                  <c:v>43606</c:v>
                </c:pt>
                <c:pt idx="3516">
                  <c:v>43607</c:v>
                </c:pt>
                <c:pt idx="3517">
                  <c:v>43608</c:v>
                </c:pt>
                <c:pt idx="3518">
                  <c:v>43609</c:v>
                </c:pt>
                <c:pt idx="3519">
                  <c:v>43610</c:v>
                </c:pt>
                <c:pt idx="3520">
                  <c:v>43611</c:v>
                </c:pt>
                <c:pt idx="3521">
                  <c:v>43612</c:v>
                </c:pt>
                <c:pt idx="3522">
                  <c:v>43613</c:v>
                </c:pt>
                <c:pt idx="3523">
                  <c:v>43614</c:v>
                </c:pt>
                <c:pt idx="3524">
                  <c:v>43615</c:v>
                </c:pt>
                <c:pt idx="3525">
                  <c:v>43616</c:v>
                </c:pt>
                <c:pt idx="3526">
                  <c:v>43617</c:v>
                </c:pt>
                <c:pt idx="3527">
                  <c:v>43618</c:v>
                </c:pt>
                <c:pt idx="3528">
                  <c:v>43619</c:v>
                </c:pt>
                <c:pt idx="3529">
                  <c:v>43620</c:v>
                </c:pt>
                <c:pt idx="3530">
                  <c:v>43621</c:v>
                </c:pt>
                <c:pt idx="3531">
                  <c:v>43622</c:v>
                </c:pt>
                <c:pt idx="3532">
                  <c:v>43623</c:v>
                </c:pt>
                <c:pt idx="3533">
                  <c:v>43624</c:v>
                </c:pt>
                <c:pt idx="3534">
                  <c:v>43625</c:v>
                </c:pt>
                <c:pt idx="3535">
                  <c:v>43626</c:v>
                </c:pt>
                <c:pt idx="3536">
                  <c:v>43627</c:v>
                </c:pt>
                <c:pt idx="3537">
                  <c:v>43628</c:v>
                </c:pt>
                <c:pt idx="3538">
                  <c:v>43629</c:v>
                </c:pt>
                <c:pt idx="3539">
                  <c:v>43630</c:v>
                </c:pt>
                <c:pt idx="3540">
                  <c:v>43631</c:v>
                </c:pt>
                <c:pt idx="3541">
                  <c:v>43632</c:v>
                </c:pt>
                <c:pt idx="3542">
                  <c:v>43633</c:v>
                </c:pt>
                <c:pt idx="3543">
                  <c:v>43634</c:v>
                </c:pt>
                <c:pt idx="3544">
                  <c:v>43635</c:v>
                </c:pt>
                <c:pt idx="3545">
                  <c:v>43636</c:v>
                </c:pt>
                <c:pt idx="3546">
                  <c:v>43637</c:v>
                </c:pt>
                <c:pt idx="3547">
                  <c:v>43638</c:v>
                </c:pt>
                <c:pt idx="3548">
                  <c:v>43639</c:v>
                </c:pt>
                <c:pt idx="3549">
                  <c:v>43640</c:v>
                </c:pt>
                <c:pt idx="3550">
                  <c:v>43641</c:v>
                </c:pt>
                <c:pt idx="3551">
                  <c:v>43642</c:v>
                </c:pt>
                <c:pt idx="3552">
                  <c:v>43643</c:v>
                </c:pt>
                <c:pt idx="3553">
                  <c:v>43644</c:v>
                </c:pt>
                <c:pt idx="3554">
                  <c:v>43645</c:v>
                </c:pt>
                <c:pt idx="3555">
                  <c:v>43646</c:v>
                </c:pt>
                <c:pt idx="3556">
                  <c:v>43647</c:v>
                </c:pt>
                <c:pt idx="3557">
                  <c:v>43648</c:v>
                </c:pt>
                <c:pt idx="3558">
                  <c:v>43649</c:v>
                </c:pt>
                <c:pt idx="3559">
                  <c:v>43650</c:v>
                </c:pt>
                <c:pt idx="3560">
                  <c:v>43651</c:v>
                </c:pt>
                <c:pt idx="3561">
                  <c:v>43652</c:v>
                </c:pt>
                <c:pt idx="3562">
                  <c:v>43653</c:v>
                </c:pt>
                <c:pt idx="3563">
                  <c:v>43654</c:v>
                </c:pt>
                <c:pt idx="3564">
                  <c:v>43655</c:v>
                </c:pt>
                <c:pt idx="3565">
                  <c:v>43656</c:v>
                </c:pt>
                <c:pt idx="3566">
                  <c:v>43657</c:v>
                </c:pt>
                <c:pt idx="3567">
                  <c:v>43658</c:v>
                </c:pt>
                <c:pt idx="3568">
                  <c:v>43659</c:v>
                </c:pt>
                <c:pt idx="3569">
                  <c:v>43660</c:v>
                </c:pt>
                <c:pt idx="3570">
                  <c:v>43661</c:v>
                </c:pt>
                <c:pt idx="3571">
                  <c:v>43662</c:v>
                </c:pt>
                <c:pt idx="3572">
                  <c:v>43663</c:v>
                </c:pt>
                <c:pt idx="3573">
                  <c:v>43664</c:v>
                </c:pt>
                <c:pt idx="3574">
                  <c:v>43665</c:v>
                </c:pt>
                <c:pt idx="3575">
                  <c:v>43666</c:v>
                </c:pt>
                <c:pt idx="3576">
                  <c:v>43667</c:v>
                </c:pt>
                <c:pt idx="3577">
                  <c:v>43668</c:v>
                </c:pt>
                <c:pt idx="3578">
                  <c:v>43669</c:v>
                </c:pt>
                <c:pt idx="3579">
                  <c:v>43670</c:v>
                </c:pt>
                <c:pt idx="3580">
                  <c:v>43671</c:v>
                </c:pt>
                <c:pt idx="3581">
                  <c:v>43672</c:v>
                </c:pt>
                <c:pt idx="3582">
                  <c:v>43673</c:v>
                </c:pt>
                <c:pt idx="3583">
                  <c:v>43674</c:v>
                </c:pt>
                <c:pt idx="3584">
                  <c:v>43675</c:v>
                </c:pt>
                <c:pt idx="3585">
                  <c:v>43676</c:v>
                </c:pt>
                <c:pt idx="3586">
                  <c:v>43677</c:v>
                </c:pt>
                <c:pt idx="3587">
                  <c:v>43678</c:v>
                </c:pt>
                <c:pt idx="3588">
                  <c:v>43679</c:v>
                </c:pt>
                <c:pt idx="3589">
                  <c:v>43680</c:v>
                </c:pt>
                <c:pt idx="3590">
                  <c:v>43681</c:v>
                </c:pt>
                <c:pt idx="3591">
                  <c:v>43682</c:v>
                </c:pt>
                <c:pt idx="3592">
                  <c:v>43683</c:v>
                </c:pt>
                <c:pt idx="3593">
                  <c:v>43684</c:v>
                </c:pt>
                <c:pt idx="3594">
                  <c:v>43685</c:v>
                </c:pt>
                <c:pt idx="3595">
                  <c:v>43686</c:v>
                </c:pt>
                <c:pt idx="3596">
                  <c:v>43687</c:v>
                </c:pt>
                <c:pt idx="3597">
                  <c:v>43688</c:v>
                </c:pt>
                <c:pt idx="3598">
                  <c:v>43689</c:v>
                </c:pt>
                <c:pt idx="3599">
                  <c:v>43690</c:v>
                </c:pt>
                <c:pt idx="3600">
                  <c:v>43691</c:v>
                </c:pt>
                <c:pt idx="3601">
                  <c:v>43692</c:v>
                </c:pt>
                <c:pt idx="3602">
                  <c:v>43693</c:v>
                </c:pt>
                <c:pt idx="3603">
                  <c:v>43694</c:v>
                </c:pt>
                <c:pt idx="3604">
                  <c:v>43695</c:v>
                </c:pt>
                <c:pt idx="3605">
                  <c:v>43696</c:v>
                </c:pt>
                <c:pt idx="3606">
                  <c:v>43697</c:v>
                </c:pt>
                <c:pt idx="3607">
                  <c:v>43698</c:v>
                </c:pt>
                <c:pt idx="3608">
                  <c:v>43699</c:v>
                </c:pt>
                <c:pt idx="3609">
                  <c:v>43700</c:v>
                </c:pt>
                <c:pt idx="3610">
                  <c:v>43701</c:v>
                </c:pt>
                <c:pt idx="3611">
                  <c:v>43702</c:v>
                </c:pt>
                <c:pt idx="3612">
                  <c:v>43703</c:v>
                </c:pt>
                <c:pt idx="3613">
                  <c:v>43704</c:v>
                </c:pt>
                <c:pt idx="3614">
                  <c:v>43705</c:v>
                </c:pt>
                <c:pt idx="3615">
                  <c:v>43706</c:v>
                </c:pt>
                <c:pt idx="3616">
                  <c:v>43707</c:v>
                </c:pt>
                <c:pt idx="3617">
                  <c:v>43708</c:v>
                </c:pt>
                <c:pt idx="3618">
                  <c:v>43709</c:v>
                </c:pt>
                <c:pt idx="3619">
                  <c:v>43710</c:v>
                </c:pt>
                <c:pt idx="3620">
                  <c:v>43711</c:v>
                </c:pt>
                <c:pt idx="3621">
                  <c:v>43712</c:v>
                </c:pt>
                <c:pt idx="3622">
                  <c:v>43713</c:v>
                </c:pt>
                <c:pt idx="3623">
                  <c:v>43714</c:v>
                </c:pt>
                <c:pt idx="3624">
                  <c:v>43715</c:v>
                </c:pt>
                <c:pt idx="3625">
                  <c:v>43716</c:v>
                </c:pt>
                <c:pt idx="3626">
                  <c:v>43717</c:v>
                </c:pt>
                <c:pt idx="3627">
                  <c:v>43718</c:v>
                </c:pt>
                <c:pt idx="3628">
                  <c:v>43719</c:v>
                </c:pt>
                <c:pt idx="3629">
                  <c:v>43720</c:v>
                </c:pt>
                <c:pt idx="3630">
                  <c:v>43721</c:v>
                </c:pt>
                <c:pt idx="3631">
                  <c:v>43722</c:v>
                </c:pt>
                <c:pt idx="3632">
                  <c:v>43723</c:v>
                </c:pt>
                <c:pt idx="3633">
                  <c:v>43724</c:v>
                </c:pt>
                <c:pt idx="3634">
                  <c:v>43725</c:v>
                </c:pt>
                <c:pt idx="3635">
                  <c:v>43726</c:v>
                </c:pt>
                <c:pt idx="3636">
                  <c:v>43727</c:v>
                </c:pt>
                <c:pt idx="3637">
                  <c:v>43728</c:v>
                </c:pt>
                <c:pt idx="3638">
                  <c:v>43729</c:v>
                </c:pt>
                <c:pt idx="3639">
                  <c:v>43730</c:v>
                </c:pt>
                <c:pt idx="3640">
                  <c:v>43731</c:v>
                </c:pt>
                <c:pt idx="3641">
                  <c:v>43732</c:v>
                </c:pt>
                <c:pt idx="3642">
                  <c:v>43733</c:v>
                </c:pt>
                <c:pt idx="3643">
                  <c:v>43734</c:v>
                </c:pt>
                <c:pt idx="3644">
                  <c:v>43735</c:v>
                </c:pt>
                <c:pt idx="3645">
                  <c:v>43736</c:v>
                </c:pt>
                <c:pt idx="3646">
                  <c:v>43737</c:v>
                </c:pt>
                <c:pt idx="3647">
                  <c:v>43738</c:v>
                </c:pt>
                <c:pt idx="3648">
                  <c:v>43739</c:v>
                </c:pt>
                <c:pt idx="3649">
                  <c:v>43740</c:v>
                </c:pt>
                <c:pt idx="3650">
                  <c:v>43741</c:v>
                </c:pt>
                <c:pt idx="3651">
                  <c:v>43742</c:v>
                </c:pt>
                <c:pt idx="3652">
                  <c:v>43743</c:v>
                </c:pt>
                <c:pt idx="3653">
                  <c:v>43744</c:v>
                </c:pt>
                <c:pt idx="3654">
                  <c:v>43745</c:v>
                </c:pt>
                <c:pt idx="3655">
                  <c:v>43746</c:v>
                </c:pt>
                <c:pt idx="3656">
                  <c:v>43747</c:v>
                </c:pt>
                <c:pt idx="3657">
                  <c:v>43748</c:v>
                </c:pt>
                <c:pt idx="3658">
                  <c:v>43749</c:v>
                </c:pt>
                <c:pt idx="3659">
                  <c:v>43750</c:v>
                </c:pt>
                <c:pt idx="3660">
                  <c:v>43751</c:v>
                </c:pt>
                <c:pt idx="3661">
                  <c:v>43752</c:v>
                </c:pt>
                <c:pt idx="3662">
                  <c:v>43753</c:v>
                </c:pt>
                <c:pt idx="3663">
                  <c:v>43754</c:v>
                </c:pt>
                <c:pt idx="3664">
                  <c:v>43755</c:v>
                </c:pt>
                <c:pt idx="3665">
                  <c:v>43756</c:v>
                </c:pt>
                <c:pt idx="3666">
                  <c:v>43757</c:v>
                </c:pt>
                <c:pt idx="3667">
                  <c:v>43758</c:v>
                </c:pt>
                <c:pt idx="3668">
                  <c:v>43759</c:v>
                </c:pt>
                <c:pt idx="3669">
                  <c:v>43760</c:v>
                </c:pt>
                <c:pt idx="3670">
                  <c:v>43761</c:v>
                </c:pt>
                <c:pt idx="3671">
                  <c:v>43762</c:v>
                </c:pt>
                <c:pt idx="3672">
                  <c:v>43763</c:v>
                </c:pt>
                <c:pt idx="3673">
                  <c:v>43764</c:v>
                </c:pt>
                <c:pt idx="3674">
                  <c:v>43765</c:v>
                </c:pt>
                <c:pt idx="3675">
                  <c:v>43766</c:v>
                </c:pt>
                <c:pt idx="3676">
                  <c:v>43767</c:v>
                </c:pt>
                <c:pt idx="3677">
                  <c:v>43768</c:v>
                </c:pt>
                <c:pt idx="3678">
                  <c:v>43769</c:v>
                </c:pt>
                <c:pt idx="3679">
                  <c:v>43770</c:v>
                </c:pt>
                <c:pt idx="3680">
                  <c:v>43771</c:v>
                </c:pt>
                <c:pt idx="3681">
                  <c:v>43772</c:v>
                </c:pt>
                <c:pt idx="3682">
                  <c:v>43773</c:v>
                </c:pt>
                <c:pt idx="3683">
                  <c:v>43774</c:v>
                </c:pt>
                <c:pt idx="3684">
                  <c:v>43775</c:v>
                </c:pt>
                <c:pt idx="3685">
                  <c:v>43776</c:v>
                </c:pt>
                <c:pt idx="3686">
                  <c:v>43777</c:v>
                </c:pt>
                <c:pt idx="3687">
                  <c:v>43778</c:v>
                </c:pt>
                <c:pt idx="3688">
                  <c:v>43779</c:v>
                </c:pt>
                <c:pt idx="3689">
                  <c:v>43780</c:v>
                </c:pt>
                <c:pt idx="3690">
                  <c:v>43781</c:v>
                </c:pt>
                <c:pt idx="3691">
                  <c:v>43782</c:v>
                </c:pt>
                <c:pt idx="3692">
                  <c:v>43783</c:v>
                </c:pt>
                <c:pt idx="3693">
                  <c:v>43784</c:v>
                </c:pt>
                <c:pt idx="3694">
                  <c:v>43785</c:v>
                </c:pt>
                <c:pt idx="3695">
                  <c:v>43786</c:v>
                </c:pt>
                <c:pt idx="3696">
                  <c:v>43787</c:v>
                </c:pt>
                <c:pt idx="3697">
                  <c:v>43788</c:v>
                </c:pt>
                <c:pt idx="3698">
                  <c:v>43789</c:v>
                </c:pt>
                <c:pt idx="3699">
                  <c:v>43790</c:v>
                </c:pt>
                <c:pt idx="3700">
                  <c:v>43791</c:v>
                </c:pt>
                <c:pt idx="3701">
                  <c:v>43792</c:v>
                </c:pt>
                <c:pt idx="3702">
                  <c:v>43793</c:v>
                </c:pt>
                <c:pt idx="3703">
                  <c:v>43794</c:v>
                </c:pt>
                <c:pt idx="3704">
                  <c:v>43795</c:v>
                </c:pt>
                <c:pt idx="3705">
                  <c:v>43796</c:v>
                </c:pt>
                <c:pt idx="3706">
                  <c:v>43797</c:v>
                </c:pt>
                <c:pt idx="3707">
                  <c:v>43798</c:v>
                </c:pt>
                <c:pt idx="3708">
                  <c:v>43799</c:v>
                </c:pt>
                <c:pt idx="3709">
                  <c:v>43800</c:v>
                </c:pt>
                <c:pt idx="3710">
                  <c:v>43801</c:v>
                </c:pt>
                <c:pt idx="3711">
                  <c:v>43802</c:v>
                </c:pt>
                <c:pt idx="3712">
                  <c:v>43803</c:v>
                </c:pt>
                <c:pt idx="3713">
                  <c:v>43804</c:v>
                </c:pt>
                <c:pt idx="3714">
                  <c:v>43805</c:v>
                </c:pt>
                <c:pt idx="3715">
                  <c:v>43806</c:v>
                </c:pt>
                <c:pt idx="3716">
                  <c:v>43807</c:v>
                </c:pt>
                <c:pt idx="3717">
                  <c:v>43808</c:v>
                </c:pt>
                <c:pt idx="3718">
                  <c:v>43809</c:v>
                </c:pt>
                <c:pt idx="3719">
                  <c:v>43810</c:v>
                </c:pt>
                <c:pt idx="3720">
                  <c:v>43811</c:v>
                </c:pt>
                <c:pt idx="3721">
                  <c:v>43812</c:v>
                </c:pt>
                <c:pt idx="3722">
                  <c:v>43813</c:v>
                </c:pt>
                <c:pt idx="3723">
                  <c:v>43814</c:v>
                </c:pt>
                <c:pt idx="3724">
                  <c:v>43815</c:v>
                </c:pt>
                <c:pt idx="3725">
                  <c:v>43816</c:v>
                </c:pt>
                <c:pt idx="3726">
                  <c:v>43817</c:v>
                </c:pt>
                <c:pt idx="3727">
                  <c:v>43818</c:v>
                </c:pt>
                <c:pt idx="3728">
                  <c:v>43819</c:v>
                </c:pt>
                <c:pt idx="3729">
                  <c:v>43820</c:v>
                </c:pt>
                <c:pt idx="3730">
                  <c:v>43821</c:v>
                </c:pt>
                <c:pt idx="3731">
                  <c:v>43822</c:v>
                </c:pt>
                <c:pt idx="3732">
                  <c:v>43823</c:v>
                </c:pt>
                <c:pt idx="3733">
                  <c:v>43824</c:v>
                </c:pt>
                <c:pt idx="3734">
                  <c:v>43825</c:v>
                </c:pt>
                <c:pt idx="3735">
                  <c:v>43826</c:v>
                </c:pt>
                <c:pt idx="3736">
                  <c:v>43827</c:v>
                </c:pt>
                <c:pt idx="3737">
                  <c:v>43828</c:v>
                </c:pt>
                <c:pt idx="3738">
                  <c:v>43829</c:v>
                </c:pt>
                <c:pt idx="3739">
                  <c:v>43830</c:v>
                </c:pt>
                <c:pt idx="3740">
                  <c:v>43831</c:v>
                </c:pt>
                <c:pt idx="3741">
                  <c:v>43832</c:v>
                </c:pt>
                <c:pt idx="3742">
                  <c:v>43833</c:v>
                </c:pt>
                <c:pt idx="3743">
                  <c:v>43834</c:v>
                </c:pt>
                <c:pt idx="3744">
                  <c:v>43835</c:v>
                </c:pt>
                <c:pt idx="3745">
                  <c:v>43836</c:v>
                </c:pt>
                <c:pt idx="3746">
                  <c:v>43837</c:v>
                </c:pt>
                <c:pt idx="3747">
                  <c:v>43838</c:v>
                </c:pt>
                <c:pt idx="3748">
                  <c:v>43839</c:v>
                </c:pt>
                <c:pt idx="3749">
                  <c:v>43840</c:v>
                </c:pt>
                <c:pt idx="3750">
                  <c:v>43841</c:v>
                </c:pt>
                <c:pt idx="3751">
                  <c:v>43842</c:v>
                </c:pt>
                <c:pt idx="3752">
                  <c:v>43843</c:v>
                </c:pt>
                <c:pt idx="3753">
                  <c:v>43844</c:v>
                </c:pt>
                <c:pt idx="3754">
                  <c:v>43845</c:v>
                </c:pt>
                <c:pt idx="3755">
                  <c:v>43846</c:v>
                </c:pt>
                <c:pt idx="3756">
                  <c:v>43847</c:v>
                </c:pt>
                <c:pt idx="3757">
                  <c:v>43848</c:v>
                </c:pt>
                <c:pt idx="3758">
                  <c:v>43849</c:v>
                </c:pt>
                <c:pt idx="3759">
                  <c:v>43850</c:v>
                </c:pt>
                <c:pt idx="3760">
                  <c:v>43851</c:v>
                </c:pt>
                <c:pt idx="3761">
                  <c:v>43852</c:v>
                </c:pt>
                <c:pt idx="3762">
                  <c:v>43853</c:v>
                </c:pt>
                <c:pt idx="3763">
                  <c:v>43854</c:v>
                </c:pt>
                <c:pt idx="3764">
                  <c:v>43855</c:v>
                </c:pt>
                <c:pt idx="3765">
                  <c:v>43856</c:v>
                </c:pt>
                <c:pt idx="3766">
                  <c:v>43857</c:v>
                </c:pt>
                <c:pt idx="3767">
                  <c:v>43858</c:v>
                </c:pt>
                <c:pt idx="3768">
                  <c:v>43859</c:v>
                </c:pt>
                <c:pt idx="3769">
                  <c:v>43860</c:v>
                </c:pt>
                <c:pt idx="3770">
                  <c:v>43861</c:v>
                </c:pt>
                <c:pt idx="3771">
                  <c:v>43862</c:v>
                </c:pt>
                <c:pt idx="3772">
                  <c:v>43863</c:v>
                </c:pt>
                <c:pt idx="3773">
                  <c:v>43864</c:v>
                </c:pt>
                <c:pt idx="3774">
                  <c:v>43865</c:v>
                </c:pt>
                <c:pt idx="3775">
                  <c:v>43866</c:v>
                </c:pt>
                <c:pt idx="3776">
                  <c:v>43867</c:v>
                </c:pt>
                <c:pt idx="3777">
                  <c:v>43868</c:v>
                </c:pt>
                <c:pt idx="3778">
                  <c:v>43869</c:v>
                </c:pt>
                <c:pt idx="3779">
                  <c:v>43870</c:v>
                </c:pt>
                <c:pt idx="3780">
                  <c:v>43871</c:v>
                </c:pt>
                <c:pt idx="3781">
                  <c:v>43872</c:v>
                </c:pt>
                <c:pt idx="3782">
                  <c:v>43873</c:v>
                </c:pt>
                <c:pt idx="3783">
                  <c:v>43874</c:v>
                </c:pt>
                <c:pt idx="3784">
                  <c:v>43875</c:v>
                </c:pt>
                <c:pt idx="3785">
                  <c:v>43876</c:v>
                </c:pt>
                <c:pt idx="3786">
                  <c:v>43877</c:v>
                </c:pt>
                <c:pt idx="3787">
                  <c:v>43878</c:v>
                </c:pt>
                <c:pt idx="3788">
                  <c:v>43879</c:v>
                </c:pt>
                <c:pt idx="3789">
                  <c:v>43880</c:v>
                </c:pt>
                <c:pt idx="3790">
                  <c:v>43881</c:v>
                </c:pt>
                <c:pt idx="3791">
                  <c:v>43882</c:v>
                </c:pt>
                <c:pt idx="3792">
                  <c:v>43883</c:v>
                </c:pt>
                <c:pt idx="3793">
                  <c:v>43884</c:v>
                </c:pt>
                <c:pt idx="3794">
                  <c:v>43885</c:v>
                </c:pt>
                <c:pt idx="3795">
                  <c:v>43886</c:v>
                </c:pt>
                <c:pt idx="3796">
                  <c:v>43887</c:v>
                </c:pt>
                <c:pt idx="3797">
                  <c:v>43888</c:v>
                </c:pt>
                <c:pt idx="3798">
                  <c:v>43889</c:v>
                </c:pt>
                <c:pt idx="3799">
                  <c:v>43890</c:v>
                </c:pt>
                <c:pt idx="3800">
                  <c:v>43891</c:v>
                </c:pt>
                <c:pt idx="3801">
                  <c:v>43892</c:v>
                </c:pt>
                <c:pt idx="3802">
                  <c:v>43893</c:v>
                </c:pt>
                <c:pt idx="3803">
                  <c:v>43894</c:v>
                </c:pt>
                <c:pt idx="3804">
                  <c:v>43895</c:v>
                </c:pt>
                <c:pt idx="3805">
                  <c:v>43896</c:v>
                </c:pt>
                <c:pt idx="3806">
                  <c:v>43897</c:v>
                </c:pt>
                <c:pt idx="3807">
                  <c:v>43898</c:v>
                </c:pt>
                <c:pt idx="3808">
                  <c:v>43899</c:v>
                </c:pt>
                <c:pt idx="3809">
                  <c:v>43900</c:v>
                </c:pt>
                <c:pt idx="3810">
                  <c:v>43901</c:v>
                </c:pt>
                <c:pt idx="3811">
                  <c:v>43902</c:v>
                </c:pt>
                <c:pt idx="3812">
                  <c:v>43903</c:v>
                </c:pt>
                <c:pt idx="3813">
                  <c:v>43904</c:v>
                </c:pt>
                <c:pt idx="3814">
                  <c:v>43905</c:v>
                </c:pt>
                <c:pt idx="3815">
                  <c:v>43906</c:v>
                </c:pt>
                <c:pt idx="3816">
                  <c:v>43907</c:v>
                </c:pt>
                <c:pt idx="3817">
                  <c:v>43908</c:v>
                </c:pt>
                <c:pt idx="3818">
                  <c:v>43909</c:v>
                </c:pt>
                <c:pt idx="3819">
                  <c:v>43910</c:v>
                </c:pt>
                <c:pt idx="3820">
                  <c:v>43911</c:v>
                </c:pt>
                <c:pt idx="3821">
                  <c:v>43912</c:v>
                </c:pt>
                <c:pt idx="3822">
                  <c:v>43913</c:v>
                </c:pt>
                <c:pt idx="3823">
                  <c:v>43914</c:v>
                </c:pt>
                <c:pt idx="3824">
                  <c:v>43915</c:v>
                </c:pt>
                <c:pt idx="3825">
                  <c:v>43916</c:v>
                </c:pt>
                <c:pt idx="3826">
                  <c:v>43917</c:v>
                </c:pt>
                <c:pt idx="3827">
                  <c:v>43918</c:v>
                </c:pt>
                <c:pt idx="3828">
                  <c:v>43919</c:v>
                </c:pt>
                <c:pt idx="3829">
                  <c:v>43920</c:v>
                </c:pt>
                <c:pt idx="3830">
                  <c:v>43921</c:v>
                </c:pt>
                <c:pt idx="3831">
                  <c:v>43922</c:v>
                </c:pt>
                <c:pt idx="3832">
                  <c:v>43923</c:v>
                </c:pt>
                <c:pt idx="3833">
                  <c:v>43924</c:v>
                </c:pt>
                <c:pt idx="3834">
                  <c:v>43925</c:v>
                </c:pt>
                <c:pt idx="3835">
                  <c:v>43926</c:v>
                </c:pt>
                <c:pt idx="3836">
                  <c:v>43927</c:v>
                </c:pt>
                <c:pt idx="3837">
                  <c:v>43928</c:v>
                </c:pt>
                <c:pt idx="3838">
                  <c:v>43929</c:v>
                </c:pt>
                <c:pt idx="3839">
                  <c:v>43930</c:v>
                </c:pt>
                <c:pt idx="3840">
                  <c:v>43931</c:v>
                </c:pt>
                <c:pt idx="3841">
                  <c:v>43932</c:v>
                </c:pt>
                <c:pt idx="3842">
                  <c:v>43933</c:v>
                </c:pt>
                <c:pt idx="3843">
                  <c:v>43934</c:v>
                </c:pt>
                <c:pt idx="3844">
                  <c:v>43935</c:v>
                </c:pt>
                <c:pt idx="3845">
                  <c:v>43936</c:v>
                </c:pt>
                <c:pt idx="3846">
                  <c:v>43937</c:v>
                </c:pt>
                <c:pt idx="3847">
                  <c:v>43938</c:v>
                </c:pt>
                <c:pt idx="3848">
                  <c:v>43939</c:v>
                </c:pt>
                <c:pt idx="3849">
                  <c:v>43940</c:v>
                </c:pt>
                <c:pt idx="3850">
                  <c:v>43941</c:v>
                </c:pt>
                <c:pt idx="3851">
                  <c:v>43942</c:v>
                </c:pt>
                <c:pt idx="3852">
                  <c:v>43943</c:v>
                </c:pt>
                <c:pt idx="3853">
                  <c:v>43944</c:v>
                </c:pt>
                <c:pt idx="3854">
                  <c:v>43945</c:v>
                </c:pt>
                <c:pt idx="3855">
                  <c:v>43946</c:v>
                </c:pt>
                <c:pt idx="3856">
                  <c:v>43947</c:v>
                </c:pt>
                <c:pt idx="3857">
                  <c:v>43948</c:v>
                </c:pt>
                <c:pt idx="3858">
                  <c:v>43949</c:v>
                </c:pt>
                <c:pt idx="3859">
                  <c:v>43950</c:v>
                </c:pt>
                <c:pt idx="3860">
                  <c:v>43951</c:v>
                </c:pt>
                <c:pt idx="3861">
                  <c:v>43952</c:v>
                </c:pt>
                <c:pt idx="3862">
                  <c:v>43953</c:v>
                </c:pt>
                <c:pt idx="3863">
                  <c:v>43954</c:v>
                </c:pt>
                <c:pt idx="3864">
                  <c:v>43955</c:v>
                </c:pt>
                <c:pt idx="3865">
                  <c:v>43956</c:v>
                </c:pt>
                <c:pt idx="3866">
                  <c:v>43957</c:v>
                </c:pt>
                <c:pt idx="3867">
                  <c:v>43958</c:v>
                </c:pt>
                <c:pt idx="3868">
                  <c:v>43959</c:v>
                </c:pt>
                <c:pt idx="3869">
                  <c:v>43960</c:v>
                </c:pt>
                <c:pt idx="3870">
                  <c:v>43961</c:v>
                </c:pt>
                <c:pt idx="3871">
                  <c:v>43962</c:v>
                </c:pt>
                <c:pt idx="3872">
                  <c:v>43963</c:v>
                </c:pt>
                <c:pt idx="3873">
                  <c:v>43964</c:v>
                </c:pt>
                <c:pt idx="3874">
                  <c:v>43965</c:v>
                </c:pt>
                <c:pt idx="3875">
                  <c:v>43966</c:v>
                </c:pt>
                <c:pt idx="3876">
                  <c:v>43967</c:v>
                </c:pt>
                <c:pt idx="3877">
                  <c:v>43968</c:v>
                </c:pt>
                <c:pt idx="3878">
                  <c:v>43969</c:v>
                </c:pt>
                <c:pt idx="3879">
                  <c:v>43970</c:v>
                </c:pt>
                <c:pt idx="3880">
                  <c:v>43971</c:v>
                </c:pt>
                <c:pt idx="3881">
                  <c:v>43972</c:v>
                </c:pt>
                <c:pt idx="3882">
                  <c:v>43973</c:v>
                </c:pt>
                <c:pt idx="3883">
                  <c:v>43974</c:v>
                </c:pt>
                <c:pt idx="3884">
                  <c:v>43975</c:v>
                </c:pt>
                <c:pt idx="3885">
                  <c:v>43976</c:v>
                </c:pt>
                <c:pt idx="3886">
                  <c:v>43977</c:v>
                </c:pt>
                <c:pt idx="3887">
                  <c:v>43978</c:v>
                </c:pt>
                <c:pt idx="3888">
                  <c:v>43979</c:v>
                </c:pt>
                <c:pt idx="3889">
                  <c:v>43980</c:v>
                </c:pt>
                <c:pt idx="3890">
                  <c:v>43981</c:v>
                </c:pt>
                <c:pt idx="3891">
                  <c:v>43982</c:v>
                </c:pt>
                <c:pt idx="3892">
                  <c:v>43983</c:v>
                </c:pt>
                <c:pt idx="3893">
                  <c:v>43984</c:v>
                </c:pt>
                <c:pt idx="3894">
                  <c:v>43985</c:v>
                </c:pt>
                <c:pt idx="3895">
                  <c:v>43986</c:v>
                </c:pt>
                <c:pt idx="3896">
                  <c:v>43987</c:v>
                </c:pt>
                <c:pt idx="3897">
                  <c:v>43988</c:v>
                </c:pt>
                <c:pt idx="3898">
                  <c:v>43989</c:v>
                </c:pt>
                <c:pt idx="3899">
                  <c:v>43990</c:v>
                </c:pt>
                <c:pt idx="3900">
                  <c:v>43991</c:v>
                </c:pt>
                <c:pt idx="3901">
                  <c:v>43992</c:v>
                </c:pt>
                <c:pt idx="3902">
                  <c:v>43993</c:v>
                </c:pt>
                <c:pt idx="3903">
                  <c:v>43994</c:v>
                </c:pt>
                <c:pt idx="3904">
                  <c:v>43995</c:v>
                </c:pt>
                <c:pt idx="3905">
                  <c:v>43996</c:v>
                </c:pt>
                <c:pt idx="3906">
                  <c:v>43997</c:v>
                </c:pt>
                <c:pt idx="3907">
                  <c:v>43998</c:v>
                </c:pt>
                <c:pt idx="3908">
                  <c:v>43999</c:v>
                </c:pt>
                <c:pt idx="3909">
                  <c:v>44000</c:v>
                </c:pt>
                <c:pt idx="3910">
                  <c:v>44001</c:v>
                </c:pt>
                <c:pt idx="3911">
                  <c:v>44002</c:v>
                </c:pt>
                <c:pt idx="3912">
                  <c:v>44003</c:v>
                </c:pt>
                <c:pt idx="3913">
                  <c:v>44004</c:v>
                </c:pt>
                <c:pt idx="3914">
                  <c:v>44005</c:v>
                </c:pt>
                <c:pt idx="3915">
                  <c:v>44006</c:v>
                </c:pt>
                <c:pt idx="3916">
                  <c:v>44007</c:v>
                </c:pt>
                <c:pt idx="3917">
                  <c:v>44008</c:v>
                </c:pt>
                <c:pt idx="3918">
                  <c:v>44009</c:v>
                </c:pt>
                <c:pt idx="3919">
                  <c:v>44010</c:v>
                </c:pt>
                <c:pt idx="3920">
                  <c:v>44011</c:v>
                </c:pt>
                <c:pt idx="3921">
                  <c:v>44012</c:v>
                </c:pt>
                <c:pt idx="3922">
                  <c:v>44013</c:v>
                </c:pt>
                <c:pt idx="3923">
                  <c:v>44014</c:v>
                </c:pt>
                <c:pt idx="3924">
                  <c:v>44015</c:v>
                </c:pt>
                <c:pt idx="3925">
                  <c:v>44016</c:v>
                </c:pt>
                <c:pt idx="3926">
                  <c:v>44017</c:v>
                </c:pt>
                <c:pt idx="3927">
                  <c:v>44018</c:v>
                </c:pt>
                <c:pt idx="3928">
                  <c:v>44019</c:v>
                </c:pt>
                <c:pt idx="3929">
                  <c:v>44020</c:v>
                </c:pt>
                <c:pt idx="3930">
                  <c:v>44021</c:v>
                </c:pt>
                <c:pt idx="3931">
                  <c:v>44022</c:v>
                </c:pt>
                <c:pt idx="3932">
                  <c:v>44023</c:v>
                </c:pt>
                <c:pt idx="3933">
                  <c:v>44024</c:v>
                </c:pt>
                <c:pt idx="3934">
                  <c:v>44025</c:v>
                </c:pt>
                <c:pt idx="3935">
                  <c:v>44026</c:v>
                </c:pt>
                <c:pt idx="3936">
                  <c:v>44027</c:v>
                </c:pt>
                <c:pt idx="3937">
                  <c:v>44028</c:v>
                </c:pt>
                <c:pt idx="3938">
                  <c:v>44029</c:v>
                </c:pt>
                <c:pt idx="3939">
                  <c:v>44030</c:v>
                </c:pt>
                <c:pt idx="3940">
                  <c:v>44031</c:v>
                </c:pt>
                <c:pt idx="3941">
                  <c:v>44032</c:v>
                </c:pt>
                <c:pt idx="3942">
                  <c:v>44033</c:v>
                </c:pt>
                <c:pt idx="3943">
                  <c:v>44034</c:v>
                </c:pt>
                <c:pt idx="3944">
                  <c:v>44035</c:v>
                </c:pt>
                <c:pt idx="3945">
                  <c:v>44036</c:v>
                </c:pt>
                <c:pt idx="3946">
                  <c:v>44037</c:v>
                </c:pt>
                <c:pt idx="3947">
                  <c:v>44038</c:v>
                </c:pt>
                <c:pt idx="3948">
                  <c:v>44039</c:v>
                </c:pt>
                <c:pt idx="3949">
                  <c:v>44040</c:v>
                </c:pt>
                <c:pt idx="3950">
                  <c:v>44041</c:v>
                </c:pt>
                <c:pt idx="3951">
                  <c:v>44042</c:v>
                </c:pt>
                <c:pt idx="3952">
                  <c:v>44043</c:v>
                </c:pt>
                <c:pt idx="3953">
                  <c:v>44044</c:v>
                </c:pt>
                <c:pt idx="3954">
                  <c:v>44045</c:v>
                </c:pt>
                <c:pt idx="3955">
                  <c:v>44046</c:v>
                </c:pt>
                <c:pt idx="3956">
                  <c:v>44047</c:v>
                </c:pt>
                <c:pt idx="3957">
                  <c:v>44048</c:v>
                </c:pt>
                <c:pt idx="3958">
                  <c:v>44049</c:v>
                </c:pt>
                <c:pt idx="3959">
                  <c:v>44050</c:v>
                </c:pt>
                <c:pt idx="3960">
                  <c:v>44051</c:v>
                </c:pt>
                <c:pt idx="3961">
                  <c:v>44052</c:v>
                </c:pt>
                <c:pt idx="3962">
                  <c:v>44053</c:v>
                </c:pt>
                <c:pt idx="3963">
                  <c:v>44054</c:v>
                </c:pt>
                <c:pt idx="3964">
                  <c:v>44055</c:v>
                </c:pt>
                <c:pt idx="3965">
                  <c:v>44056</c:v>
                </c:pt>
                <c:pt idx="3966">
                  <c:v>44057</c:v>
                </c:pt>
                <c:pt idx="3967">
                  <c:v>44058</c:v>
                </c:pt>
                <c:pt idx="3968">
                  <c:v>44059</c:v>
                </c:pt>
                <c:pt idx="3969">
                  <c:v>44060</c:v>
                </c:pt>
                <c:pt idx="3970">
                  <c:v>44061</c:v>
                </c:pt>
                <c:pt idx="3971">
                  <c:v>44062</c:v>
                </c:pt>
                <c:pt idx="3972">
                  <c:v>44063</c:v>
                </c:pt>
                <c:pt idx="3973">
                  <c:v>44064</c:v>
                </c:pt>
                <c:pt idx="3974">
                  <c:v>44065</c:v>
                </c:pt>
                <c:pt idx="3975">
                  <c:v>44066</c:v>
                </c:pt>
                <c:pt idx="3976">
                  <c:v>44067</c:v>
                </c:pt>
                <c:pt idx="3977">
                  <c:v>44068</c:v>
                </c:pt>
                <c:pt idx="3978">
                  <c:v>44069</c:v>
                </c:pt>
                <c:pt idx="3979">
                  <c:v>44070</c:v>
                </c:pt>
                <c:pt idx="3980">
                  <c:v>44071</c:v>
                </c:pt>
                <c:pt idx="3981">
                  <c:v>44072</c:v>
                </c:pt>
                <c:pt idx="3982">
                  <c:v>44073</c:v>
                </c:pt>
                <c:pt idx="3983">
                  <c:v>44074</c:v>
                </c:pt>
                <c:pt idx="3984">
                  <c:v>44075</c:v>
                </c:pt>
                <c:pt idx="3985">
                  <c:v>44076</c:v>
                </c:pt>
                <c:pt idx="3986">
                  <c:v>44077</c:v>
                </c:pt>
                <c:pt idx="3987">
                  <c:v>44078</c:v>
                </c:pt>
                <c:pt idx="3988">
                  <c:v>44079</c:v>
                </c:pt>
                <c:pt idx="3989">
                  <c:v>44080</c:v>
                </c:pt>
                <c:pt idx="3990">
                  <c:v>44081</c:v>
                </c:pt>
                <c:pt idx="3991">
                  <c:v>44082</c:v>
                </c:pt>
                <c:pt idx="3992">
                  <c:v>44083</c:v>
                </c:pt>
                <c:pt idx="3993">
                  <c:v>44084</c:v>
                </c:pt>
                <c:pt idx="3994">
                  <c:v>44085</c:v>
                </c:pt>
                <c:pt idx="3995">
                  <c:v>44086</c:v>
                </c:pt>
                <c:pt idx="3996">
                  <c:v>44087</c:v>
                </c:pt>
                <c:pt idx="3997">
                  <c:v>44088</c:v>
                </c:pt>
                <c:pt idx="3998">
                  <c:v>44089</c:v>
                </c:pt>
                <c:pt idx="3999">
                  <c:v>44090</c:v>
                </c:pt>
                <c:pt idx="4000">
                  <c:v>44091</c:v>
                </c:pt>
                <c:pt idx="4001">
                  <c:v>44092</c:v>
                </c:pt>
                <c:pt idx="4002">
                  <c:v>44093</c:v>
                </c:pt>
                <c:pt idx="4003">
                  <c:v>44094</c:v>
                </c:pt>
                <c:pt idx="4004">
                  <c:v>44095</c:v>
                </c:pt>
                <c:pt idx="4005">
                  <c:v>44096</c:v>
                </c:pt>
                <c:pt idx="4006">
                  <c:v>44097</c:v>
                </c:pt>
                <c:pt idx="4007">
                  <c:v>44098</c:v>
                </c:pt>
                <c:pt idx="4008">
                  <c:v>44099</c:v>
                </c:pt>
                <c:pt idx="4009">
                  <c:v>44100</c:v>
                </c:pt>
                <c:pt idx="4010">
                  <c:v>44101</c:v>
                </c:pt>
                <c:pt idx="4011">
                  <c:v>44102</c:v>
                </c:pt>
                <c:pt idx="4012">
                  <c:v>44103</c:v>
                </c:pt>
                <c:pt idx="4013">
                  <c:v>44104</c:v>
                </c:pt>
                <c:pt idx="4014">
                  <c:v>44105</c:v>
                </c:pt>
                <c:pt idx="4015">
                  <c:v>44106</c:v>
                </c:pt>
                <c:pt idx="4016">
                  <c:v>44107</c:v>
                </c:pt>
                <c:pt idx="4017">
                  <c:v>44108</c:v>
                </c:pt>
                <c:pt idx="4018">
                  <c:v>44109</c:v>
                </c:pt>
                <c:pt idx="4019">
                  <c:v>44110</c:v>
                </c:pt>
                <c:pt idx="4020">
                  <c:v>44111</c:v>
                </c:pt>
                <c:pt idx="4021">
                  <c:v>44112</c:v>
                </c:pt>
                <c:pt idx="4022">
                  <c:v>44113</c:v>
                </c:pt>
                <c:pt idx="4023">
                  <c:v>44114</c:v>
                </c:pt>
                <c:pt idx="4024">
                  <c:v>44115</c:v>
                </c:pt>
                <c:pt idx="4025">
                  <c:v>44116</c:v>
                </c:pt>
                <c:pt idx="4026">
                  <c:v>44117</c:v>
                </c:pt>
                <c:pt idx="4027">
                  <c:v>44118</c:v>
                </c:pt>
                <c:pt idx="4028">
                  <c:v>44119</c:v>
                </c:pt>
                <c:pt idx="4029">
                  <c:v>44120</c:v>
                </c:pt>
                <c:pt idx="4030">
                  <c:v>44121</c:v>
                </c:pt>
                <c:pt idx="4031">
                  <c:v>44122</c:v>
                </c:pt>
                <c:pt idx="4032">
                  <c:v>44123</c:v>
                </c:pt>
                <c:pt idx="4033">
                  <c:v>44124</c:v>
                </c:pt>
                <c:pt idx="4034">
                  <c:v>44125</c:v>
                </c:pt>
                <c:pt idx="4035">
                  <c:v>44126</c:v>
                </c:pt>
                <c:pt idx="4036">
                  <c:v>44127</c:v>
                </c:pt>
                <c:pt idx="4037">
                  <c:v>44128</c:v>
                </c:pt>
                <c:pt idx="4038">
                  <c:v>44129</c:v>
                </c:pt>
                <c:pt idx="4039">
                  <c:v>44130</c:v>
                </c:pt>
                <c:pt idx="4040">
                  <c:v>44131</c:v>
                </c:pt>
                <c:pt idx="4041">
                  <c:v>44132</c:v>
                </c:pt>
                <c:pt idx="4042">
                  <c:v>44133</c:v>
                </c:pt>
                <c:pt idx="4043">
                  <c:v>44134</c:v>
                </c:pt>
                <c:pt idx="4044">
                  <c:v>44135</c:v>
                </c:pt>
                <c:pt idx="4045">
                  <c:v>44136</c:v>
                </c:pt>
                <c:pt idx="4046">
                  <c:v>44137</c:v>
                </c:pt>
                <c:pt idx="4047">
                  <c:v>44138</c:v>
                </c:pt>
                <c:pt idx="4048">
                  <c:v>44139</c:v>
                </c:pt>
                <c:pt idx="4049">
                  <c:v>44140</c:v>
                </c:pt>
                <c:pt idx="4050">
                  <c:v>44141</c:v>
                </c:pt>
                <c:pt idx="4051">
                  <c:v>44142</c:v>
                </c:pt>
                <c:pt idx="4052">
                  <c:v>44143</c:v>
                </c:pt>
                <c:pt idx="4053">
                  <c:v>44144</c:v>
                </c:pt>
                <c:pt idx="4054">
                  <c:v>44145</c:v>
                </c:pt>
                <c:pt idx="4055">
                  <c:v>44146</c:v>
                </c:pt>
                <c:pt idx="4056">
                  <c:v>44147</c:v>
                </c:pt>
                <c:pt idx="4057">
                  <c:v>44148</c:v>
                </c:pt>
                <c:pt idx="4058">
                  <c:v>44149</c:v>
                </c:pt>
                <c:pt idx="4059">
                  <c:v>44150</c:v>
                </c:pt>
                <c:pt idx="4060">
                  <c:v>44151</c:v>
                </c:pt>
                <c:pt idx="4061">
                  <c:v>44152</c:v>
                </c:pt>
                <c:pt idx="4062">
                  <c:v>44153</c:v>
                </c:pt>
                <c:pt idx="4063">
                  <c:v>44154</c:v>
                </c:pt>
                <c:pt idx="4064">
                  <c:v>44155</c:v>
                </c:pt>
                <c:pt idx="4065">
                  <c:v>44156</c:v>
                </c:pt>
                <c:pt idx="4066">
                  <c:v>44157</c:v>
                </c:pt>
                <c:pt idx="4067">
                  <c:v>44158</c:v>
                </c:pt>
                <c:pt idx="4068">
                  <c:v>44159</c:v>
                </c:pt>
                <c:pt idx="4069">
                  <c:v>44160</c:v>
                </c:pt>
                <c:pt idx="4070">
                  <c:v>44161</c:v>
                </c:pt>
                <c:pt idx="4071">
                  <c:v>44162</c:v>
                </c:pt>
                <c:pt idx="4072">
                  <c:v>44163</c:v>
                </c:pt>
                <c:pt idx="4073">
                  <c:v>44164</c:v>
                </c:pt>
                <c:pt idx="4074">
                  <c:v>44165</c:v>
                </c:pt>
                <c:pt idx="4075">
                  <c:v>44166</c:v>
                </c:pt>
                <c:pt idx="4076">
                  <c:v>44167</c:v>
                </c:pt>
                <c:pt idx="4077">
                  <c:v>44168</c:v>
                </c:pt>
                <c:pt idx="4078">
                  <c:v>44169</c:v>
                </c:pt>
                <c:pt idx="4079">
                  <c:v>44170</c:v>
                </c:pt>
                <c:pt idx="4080">
                  <c:v>44171</c:v>
                </c:pt>
                <c:pt idx="4081">
                  <c:v>44172</c:v>
                </c:pt>
                <c:pt idx="4082">
                  <c:v>44173</c:v>
                </c:pt>
                <c:pt idx="4083">
                  <c:v>44174</c:v>
                </c:pt>
                <c:pt idx="4084">
                  <c:v>44175</c:v>
                </c:pt>
                <c:pt idx="4085">
                  <c:v>44176</c:v>
                </c:pt>
                <c:pt idx="4086">
                  <c:v>44177</c:v>
                </c:pt>
                <c:pt idx="4087">
                  <c:v>44178</c:v>
                </c:pt>
                <c:pt idx="4088">
                  <c:v>44179</c:v>
                </c:pt>
                <c:pt idx="4089">
                  <c:v>44180</c:v>
                </c:pt>
                <c:pt idx="4090">
                  <c:v>44181</c:v>
                </c:pt>
                <c:pt idx="4091">
                  <c:v>44182</c:v>
                </c:pt>
                <c:pt idx="4092">
                  <c:v>44183</c:v>
                </c:pt>
                <c:pt idx="4093">
                  <c:v>44184</c:v>
                </c:pt>
                <c:pt idx="4094">
                  <c:v>44185</c:v>
                </c:pt>
                <c:pt idx="4095">
                  <c:v>44186</c:v>
                </c:pt>
                <c:pt idx="4096">
                  <c:v>44187</c:v>
                </c:pt>
                <c:pt idx="4097">
                  <c:v>44188</c:v>
                </c:pt>
                <c:pt idx="4098">
                  <c:v>44189</c:v>
                </c:pt>
                <c:pt idx="4099">
                  <c:v>44190</c:v>
                </c:pt>
                <c:pt idx="4100">
                  <c:v>44191</c:v>
                </c:pt>
                <c:pt idx="4101">
                  <c:v>44192</c:v>
                </c:pt>
                <c:pt idx="4102">
                  <c:v>44193</c:v>
                </c:pt>
                <c:pt idx="4103">
                  <c:v>44194</c:v>
                </c:pt>
                <c:pt idx="4104">
                  <c:v>44195</c:v>
                </c:pt>
                <c:pt idx="4105">
                  <c:v>44196</c:v>
                </c:pt>
                <c:pt idx="4106">
                  <c:v>44197</c:v>
                </c:pt>
                <c:pt idx="4107">
                  <c:v>44198</c:v>
                </c:pt>
                <c:pt idx="4108">
                  <c:v>44199</c:v>
                </c:pt>
                <c:pt idx="4109">
                  <c:v>44200</c:v>
                </c:pt>
                <c:pt idx="4110">
                  <c:v>44201</c:v>
                </c:pt>
                <c:pt idx="4111">
                  <c:v>44202</c:v>
                </c:pt>
                <c:pt idx="4112">
                  <c:v>44203</c:v>
                </c:pt>
                <c:pt idx="4113">
                  <c:v>44204</c:v>
                </c:pt>
                <c:pt idx="4114">
                  <c:v>44205</c:v>
                </c:pt>
                <c:pt idx="4115">
                  <c:v>44206</c:v>
                </c:pt>
                <c:pt idx="4116">
                  <c:v>44207</c:v>
                </c:pt>
                <c:pt idx="4117">
                  <c:v>44208</c:v>
                </c:pt>
                <c:pt idx="4118">
                  <c:v>44209</c:v>
                </c:pt>
                <c:pt idx="4119">
                  <c:v>44210</c:v>
                </c:pt>
                <c:pt idx="4120">
                  <c:v>44211</c:v>
                </c:pt>
                <c:pt idx="4121">
                  <c:v>44212</c:v>
                </c:pt>
                <c:pt idx="4122">
                  <c:v>44213</c:v>
                </c:pt>
                <c:pt idx="4123">
                  <c:v>44214</c:v>
                </c:pt>
                <c:pt idx="4124">
                  <c:v>44215</c:v>
                </c:pt>
                <c:pt idx="4125">
                  <c:v>44216</c:v>
                </c:pt>
                <c:pt idx="4126">
                  <c:v>44217</c:v>
                </c:pt>
                <c:pt idx="4127">
                  <c:v>44218</c:v>
                </c:pt>
                <c:pt idx="4128">
                  <c:v>44219</c:v>
                </c:pt>
                <c:pt idx="4129">
                  <c:v>44220</c:v>
                </c:pt>
                <c:pt idx="4130">
                  <c:v>44221</c:v>
                </c:pt>
                <c:pt idx="4131">
                  <c:v>44222</c:v>
                </c:pt>
                <c:pt idx="4132">
                  <c:v>44223</c:v>
                </c:pt>
                <c:pt idx="4133">
                  <c:v>44224</c:v>
                </c:pt>
                <c:pt idx="4134">
                  <c:v>44225</c:v>
                </c:pt>
                <c:pt idx="4135">
                  <c:v>44226</c:v>
                </c:pt>
                <c:pt idx="4136">
                  <c:v>44227</c:v>
                </c:pt>
                <c:pt idx="4137">
                  <c:v>44228</c:v>
                </c:pt>
                <c:pt idx="4138">
                  <c:v>44229</c:v>
                </c:pt>
                <c:pt idx="4139">
                  <c:v>44230</c:v>
                </c:pt>
                <c:pt idx="4140">
                  <c:v>44231</c:v>
                </c:pt>
                <c:pt idx="4141">
                  <c:v>44232</c:v>
                </c:pt>
                <c:pt idx="4142">
                  <c:v>44233</c:v>
                </c:pt>
                <c:pt idx="4143">
                  <c:v>44234</c:v>
                </c:pt>
                <c:pt idx="4144">
                  <c:v>44235</c:v>
                </c:pt>
                <c:pt idx="4145">
                  <c:v>44236</c:v>
                </c:pt>
                <c:pt idx="4146">
                  <c:v>44237</c:v>
                </c:pt>
                <c:pt idx="4147">
                  <c:v>44238</c:v>
                </c:pt>
                <c:pt idx="4148">
                  <c:v>44239</c:v>
                </c:pt>
                <c:pt idx="4149">
                  <c:v>44240</c:v>
                </c:pt>
                <c:pt idx="4150">
                  <c:v>44241</c:v>
                </c:pt>
                <c:pt idx="4151">
                  <c:v>44242</c:v>
                </c:pt>
                <c:pt idx="4152">
                  <c:v>44243</c:v>
                </c:pt>
                <c:pt idx="4153">
                  <c:v>44244</c:v>
                </c:pt>
                <c:pt idx="4154">
                  <c:v>44245</c:v>
                </c:pt>
                <c:pt idx="4155">
                  <c:v>44246</c:v>
                </c:pt>
                <c:pt idx="4156">
                  <c:v>44247</c:v>
                </c:pt>
                <c:pt idx="4157">
                  <c:v>44248</c:v>
                </c:pt>
                <c:pt idx="4158">
                  <c:v>44249</c:v>
                </c:pt>
                <c:pt idx="4159">
                  <c:v>44250</c:v>
                </c:pt>
                <c:pt idx="4160">
                  <c:v>44251</c:v>
                </c:pt>
                <c:pt idx="4161">
                  <c:v>44252</c:v>
                </c:pt>
                <c:pt idx="4162">
                  <c:v>44253</c:v>
                </c:pt>
                <c:pt idx="4163">
                  <c:v>44254</c:v>
                </c:pt>
                <c:pt idx="4164">
                  <c:v>44255</c:v>
                </c:pt>
                <c:pt idx="4165">
                  <c:v>44256</c:v>
                </c:pt>
                <c:pt idx="4166">
                  <c:v>44257</c:v>
                </c:pt>
                <c:pt idx="4167">
                  <c:v>44258</c:v>
                </c:pt>
                <c:pt idx="4168">
                  <c:v>44259</c:v>
                </c:pt>
                <c:pt idx="4169">
                  <c:v>44260</c:v>
                </c:pt>
                <c:pt idx="4170">
                  <c:v>44261</c:v>
                </c:pt>
                <c:pt idx="4171">
                  <c:v>44262</c:v>
                </c:pt>
                <c:pt idx="4172">
                  <c:v>44263</c:v>
                </c:pt>
                <c:pt idx="4173">
                  <c:v>44264</c:v>
                </c:pt>
                <c:pt idx="4174">
                  <c:v>44265</c:v>
                </c:pt>
                <c:pt idx="4175">
                  <c:v>44266</c:v>
                </c:pt>
                <c:pt idx="4176">
                  <c:v>44267</c:v>
                </c:pt>
                <c:pt idx="4177">
                  <c:v>44268</c:v>
                </c:pt>
                <c:pt idx="4178">
                  <c:v>44269</c:v>
                </c:pt>
                <c:pt idx="4179">
                  <c:v>44270</c:v>
                </c:pt>
                <c:pt idx="4180">
                  <c:v>44271</c:v>
                </c:pt>
                <c:pt idx="4181">
                  <c:v>44272</c:v>
                </c:pt>
                <c:pt idx="4182">
                  <c:v>44273</c:v>
                </c:pt>
                <c:pt idx="4183">
                  <c:v>44274</c:v>
                </c:pt>
                <c:pt idx="4184">
                  <c:v>44275</c:v>
                </c:pt>
                <c:pt idx="4185">
                  <c:v>44276</c:v>
                </c:pt>
                <c:pt idx="4186">
                  <c:v>44277</c:v>
                </c:pt>
                <c:pt idx="4187">
                  <c:v>44278</c:v>
                </c:pt>
                <c:pt idx="4188">
                  <c:v>44279</c:v>
                </c:pt>
                <c:pt idx="4189">
                  <c:v>44280</c:v>
                </c:pt>
                <c:pt idx="4190">
                  <c:v>44281</c:v>
                </c:pt>
                <c:pt idx="4191">
                  <c:v>44282</c:v>
                </c:pt>
                <c:pt idx="4192">
                  <c:v>44283</c:v>
                </c:pt>
                <c:pt idx="4193">
                  <c:v>44284</c:v>
                </c:pt>
                <c:pt idx="4194">
                  <c:v>44285</c:v>
                </c:pt>
                <c:pt idx="4195">
                  <c:v>44286</c:v>
                </c:pt>
                <c:pt idx="4196">
                  <c:v>44287</c:v>
                </c:pt>
                <c:pt idx="4197">
                  <c:v>44288</c:v>
                </c:pt>
                <c:pt idx="4198">
                  <c:v>44289</c:v>
                </c:pt>
                <c:pt idx="4199">
                  <c:v>44290</c:v>
                </c:pt>
                <c:pt idx="4200">
                  <c:v>44291</c:v>
                </c:pt>
                <c:pt idx="4201">
                  <c:v>44292</c:v>
                </c:pt>
                <c:pt idx="4202">
                  <c:v>44293</c:v>
                </c:pt>
                <c:pt idx="4203">
                  <c:v>44294</c:v>
                </c:pt>
                <c:pt idx="4204">
                  <c:v>44295</c:v>
                </c:pt>
                <c:pt idx="4205">
                  <c:v>44296</c:v>
                </c:pt>
                <c:pt idx="4206">
                  <c:v>44297</c:v>
                </c:pt>
                <c:pt idx="4207">
                  <c:v>44298</c:v>
                </c:pt>
                <c:pt idx="4208">
                  <c:v>44299</c:v>
                </c:pt>
                <c:pt idx="4209">
                  <c:v>44300</c:v>
                </c:pt>
                <c:pt idx="4210">
                  <c:v>44301</c:v>
                </c:pt>
                <c:pt idx="4211">
                  <c:v>44302</c:v>
                </c:pt>
                <c:pt idx="4212">
                  <c:v>44303</c:v>
                </c:pt>
                <c:pt idx="4213">
                  <c:v>44304</c:v>
                </c:pt>
                <c:pt idx="4214">
                  <c:v>44305</c:v>
                </c:pt>
                <c:pt idx="4215">
                  <c:v>44306</c:v>
                </c:pt>
                <c:pt idx="4216">
                  <c:v>44307</c:v>
                </c:pt>
                <c:pt idx="4217">
                  <c:v>44308</c:v>
                </c:pt>
                <c:pt idx="4218">
                  <c:v>44309</c:v>
                </c:pt>
                <c:pt idx="4219">
                  <c:v>44310</c:v>
                </c:pt>
                <c:pt idx="4220">
                  <c:v>44311</c:v>
                </c:pt>
                <c:pt idx="4221">
                  <c:v>44312</c:v>
                </c:pt>
                <c:pt idx="4222">
                  <c:v>44313</c:v>
                </c:pt>
                <c:pt idx="4223">
                  <c:v>44314</c:v>
                </c:pt>
                <c:pt idx="4224">
                  <c:v>44315</c:v>
                </c:pt>
                <c:pt idx="4225">
                  <c:v>44316</c:v>
                </c:pt>
                <c:pt idx="4226">
                  <c:v>44317</c:v>
                </c:pt>
                <c:pt idx="4227">
                  <c:v>44318</c:v>
                </c:pt>
                <c:pt idx="4228">
                  <c:v>44319</c:v>
                </c:pt>
                <c:pt idx="4229">
                  <c:v>44320</c:v>
                </c:pt>
                <c:pt idx="4230">
                  <c:v>44321</c:v>
                </c:pt>
                <c:pt idx="4231">
                  <c:v>44322</c:v>
                </c:pt>
                <c:pt idx="4232">
                  <c:v>44323</c:v>
                </c:pt>
                <c:pt idx="4233">
                  <c:v>44324</c:v>
                </c:pt>
                <c:pt idx="4234">
                  <c:v>44325</c:v>
                </c:pt>
                <c:pt idx="4235">
                  <c:v>44326</c:v>
                </c:pt>
                <c:pt idx="4236">
                  <c:v>44327</c:v>
                </c:pt>
                <c:pt idx="4237">
                  <c:v>44328</c:v>
                </c:pt>
                <c:pt idx="4238">
                  <c:v>44329</c:v>
                </c:pt>
                <c:pt idx="4239">
                  <c:v>44330</c:v>
                </c:pt>
                <c:pt idx="4240">
                  <c:v>44331</c:v>
                </c:pt>
                <c:pt idx="4241">
                  <c:v>44332</c:v>
                </c:pt>
                <c:pt idx="4242">
                  <c:v>44333</c:v>
                </c:pt>
                <c:pt idx="4243">
                  <c:v>44334</c:v>
                </c:pt>
                <c:pt idx="4244">
                  <c:v>44335</c:v>
                </c:pt>
                <c:pt idx="4245">
                  <c:v>44336</c:v>
                </c:pt>
                <c:pt idx="4246">
                  <c:v>44337</c:v>
                </c:pt>
                <c:pt idx="4247">
                  <c:v>44338</c:v>
                </c:pt>
                <c:pt idx="4248">
                  <c:v>44339</c:v>
                </c:pt>
                <c:pt idx="4249">
                  <c:v>44340</c:v>
                </c:pt>
                <c:pt idx="4250">
                  <c:v>44341</c:v>
                </c:pt>
                <c:pt idx="4251">
                  <c:v>44342</c:v>
                </c:pt>
                <c:pt idx="4252">
                  <c:v>44343</c:v>
                </c:pt>
                <c:pt idx="4253">
                  <c:v>44344</c:v>
                </c:pt>
                <c:pt idx="4254">
                  <c:v>44345</c:v>
                </c:pt>
                <c:pt idx="4255">
                  <c:v>44346</c:v>
                </c:pt>
                <c:pt idx="4256">
                  <c:v>44347</c:v>
                </c:pt>
                <c:pt idx="4257">
                  <c:v>44348</c:v>
                </c:pt>
                <c:pt idx="4258">
                  <c:v>44349</c:v>
                </c:pt>
                <c:pt idx="4259">
                  <c:v>44350</c:v>
                </c:pt>
                <c:pt idx="4260">
                  <c:v>44351</c:v>
                </c:pt>
                <c:pt idx="4261">
                  <c:v>44352</c:v>
                </c:pt>
                <c:pt idx="4262">
                  <c:v>44353</c:v>
                </c:pt>
                <c:pt idx="4263">
                  <c:v>44354</c:v>
                </c:pt>
                <c:pt idx="4264">
                  <c:v>44355</c:v>
                </c:pt>
                <c:pt idx="4265">
                  <c:v>44356</c:v>
                </c:pt>
                <c:pt idx="4266">
                  <c:v>44357</c:v>
                </c:pt>
                <c:pt idx="4267">
                  <c:v>44358</c:v>
                </c:pt>
                <c:pt idx="4268">
                  <c:v>44359</c:v>
                </c:pt>
                <c:pt idx="4269">
                  <c:v>44360</c:v>
                </c:pt>
                <c:pt idx="4270">
                  <c:v>44361</c:v>
                </c:pt>
                <c:pt idx="4271">
                  <c:v>44362</c:v>
                </c:pt>
                <c:pt idx="4272">
                  <c:v>44363</c:v>
                </c:pt>
                <c:pt idx="4273">
                  <c:v>44364</c:v>
                </c:pt>
                <c:pt idx="4274">
                  <c:v>44365</c:v>
                </c:pt>
                <c:pt idx="4275">
                  <c:v>44366</c:v>
                </c:pt>
                <c:pt idx="4276">
                  <c:v>44367</c:v>
                </c:pt>
                <c:pt idx="4277">
                  <c:v>44368</c:v>
                </c:pt>
                <c:pt idx="4278">
                  <c:v>44369</c:v>
                </c:pt>
                <c:pt idx="4279">
                  <c:v>44370</c:v>
                </c:pt>
                <c:pt idx="4280">
                  <c:v>44371</c:v>
                </c:pt>
                <c:pt idx="4281">
                  <c:v>44372</c:v>
                </c:pt>
                <c:pt idx="4282">
                  <c:v>44373</c:v>
                </c:pt>
                <c:pt idx="4283">
                  <c:v>44374</c:v>
                </c:pt>
                <c:pt idx="4284">
                  <c:v>44375</c:v>
                </c:pt>
                <c:pt idx="4285">
                  <c:v>44376</c:v>
                </c:pt>
                <c:pt idx="4286">
                  <c:v>44377</c:v>
                </c:pt>
                <c:pt idx="4287">
                  <c:v>44378</c:v>
                </c:pt>
                <c:pt idx="4288">
                  <c:v>44379</c:v>
                </c:pt>
                <c:pt idx="4289">
                  <c:v>44380</c:v>
                </c:pt>
                <c:pt idx="4290">
                  <c:v>44381</c:v>
                </c:pt>
                <c:pt idx="4291">
                  <c:v>44382</c:v>
                </c:pt>
                <c:pt idx="4292">
                  <c:v>44383</c:v>
                </c:pt>
                <c:pt idx="4293">
                  <c:v>44384</c:v>
                </c:pt>
                <c:pt idx="4294">
                  <c:v>44385</c:v>
                </c:pt>
                <c:pt idx="4295">
                  <c:v>44386</c:v>
                </c:pt>
                <c:pt idx="4296">
                  <c:v>44387</c:v>
                </c:pt>
                <c:pt idx="4297">
                  <c:v>44388</c:v>
                </c:pt>
                <c:pt idx="4298">
                  <c:v>44389</c:v>
                </c:pt>
                <c:pt idx="4299">
                  <c:v>44390</c:v>
                </c:pt>
                <c:pt idx="4300">
                  <c:v>44391</c:v>
                </c:pt>
                <c:pt idx="4301">
                  <c:v>44392</c:v>
                </c:pt>
                <c:pt idx="4302">
                  <c:v>44393</c:v>
                </c:pt>
                <c:pt idx="4303">
                  <c:v>44394</c:v>
                </c:pt>
                <c:pt idx="4304">
                  <c:v>44395</c:v>
                </c:pt>
                <c:pt idx="4305">
                  <c:v>44396</c:v>
                </c:pt>
                <c:pt idx="4306">
                  <c:v>44397</c:v>
                </c:pt>
                <c:pt idx="4307">
                  <c:v>44398</c:v>
                </c:pt>
                <c:pt idx="4308">
                  <c:v>44399</c:v>
                </c:pt>
                <c:pt idx="4309">
                  <c:v>44400</c:v>
                </c:pt>
                <c:pt idx="4310">
                  <c:v>44401</c:v>
                </c:pt>
                <c:pt idx="4311">
                  <c:v>44402</c:v>
                </c:pt>
                <c:pt idx="4312">
                  <c:v>44403</c:v>
                </c:pt>
                <c:pt idx="4313">
                  <c:v>44404</c:v>
                </c:pt>
                <c:pt idx="4314">
                  <c:v>44405</c:v>
                </c:pt>
                <c:pt idx="4315">
                  <c:v>44406</c:v>
                </c:pt>
                <c:pt idx="4316">
                  <c:v>44407</c:v>
                </c:pt>
                <c:pt idx="4317">
                  <c:v>44408</c:v>
                </c:pt>
                <c:pt idx="4318">
                  <c:v>44409</c:v>
                </c:pt>
                <c:pt idx="4319">
                  <c:v>44410</c:v>
                </c:pt>
                <c:pt idx="4320">
                  <c:v>44411</c:v>
                </c:pt>
                <c:pt idx="4321">
                  <c:v>44412</c:v>
                </c:pt>
                <c:pt idx="4322">
                  <c:v>44413</c:v>
                </c:pt>
                <c:pt idx="4323">
                  <c:v>44414</c:v>
                </c:pt>
                <c:pt idx="4324">
                  <c:v>44415</c:v>
                </c:pt>
                <c:pt idx="4325">
                  <c:v>44416</c:v>
                </c:pt>
                <c:pt idx="4326">
                  <c:v>44417</c:v>
                </c:pt>
                <c:pt idx="4327">
                  <c:v>44418</c:v>
                </c:pt>
                <c:pt idx="4328">
                  <c:v>44419</c:v>
                </c:pt>
                <c:pt idx="4329">
                  <c:v>44420</c:v>
                </c:pt>
                <c:pt idx="4330">
                  <c:v>44421</c:v>
                </c:pt>
                <c:pt idx="4331">
                  <c:v>44422</c:v>
                </c:pt>
                <c:pt idx="4332">
                  <c:v>44423</c:v>
                </c:pt>
                <c:pt idx="4333">
                  <c:v>44424</c:v>
                </c:pt>
                <c:pt idx="4334">
                  <c:v>44425</c:v>
                </c:pt>
                <c:pt idx="4335">
                  <c:v>44426</c:v>
                </c:pt>
                <c:pt idx="4336">
                  <c:v>44427</c:v>
                </c:pt>
                <c:pt idx="4337">
                  <c:v>44428</c:v>
                </c:pt>
                <c:pt idx="4338">
                  <c:v>44429</c:v>
                </c:pt>
                <c:pt idx="4339">
                  <c:v>44430</c:v>
                </c:pt>
                <c:pt idx="4340">
                  <c:v>44431</c:v>
                </c:pt>
                <c:pt idx="4341">
                  <c:v>44432</c:v>
                </c:pt>
                <c:pt idx="4342">
                  <c:v>44433</c:v>
                </c:pt>
                <c:pt idx="4343">
                  <c:v>44434</c:v>
                </c:pt>
                <c:pt idx="4344">
                  <c:v>44435</c:v>
                </c:pt>
                <c:pt idx="4345">
                  <c:v>44436</c:v>
                </c:pt>
                <c:pt idx="4346">
                  <c:v>44437</c:v>
                </c:pt>
                <c:pt idx="4347">
                  <c:v>44438</c:v>
                </c:pt>
                <c:pt idx="4348">
                  <c:v>44439</c:v>
                </c:pt>
                <c:pt idx="4349">
                  <c:v>44440</c:v>
                </c:pt>
                <c:pt idx="4350">
                  <c:v>44441</c:v>
                </c:pt>
                <c:pt idx="4351">
                  <c:v>44442</c:v>
                </c:pt>
                <c:pt idx="4352">
                  <c:v>44443</c:v>
                </c:pt>
                <c:pt idx="4353">
                  <c:v>44444</c:v>
                </c:pt>
                <c:pt idx="4354">
                  <c:v>44445</c:v>
                </c:pt>
                <c:pt idx="4355">
                  <c:v>44446</c:v>
                </c:pt>
                <c:pt idx="4356">
                  <c:v>44447</c:v>
                </c:pt>
                <c:pt idx="4357">
                  <c:v>44448</c:v>
                </c:pt>
                <c:pt idx="4358">
                  <c:v>44449</c:v>
                </c:pt>
                <c:pt idx="4359">
                  <c:v>44450</c:v>
                </c:pt>
                <c:pt idx="4360">
                  <c:v>44451</c:v>
                </c:pt>
                <c:pt idx="4361">
                  <c:v>44452</c:v>
                </c:pt>
                <c:pt idx="4362">
                  <c:v>44453</c:v>
                </c:pt>
                <c:pt idx="4363">
                  <c:v>44454</c:v>
                </c:pt>
                <c:pt idx="4364">
                  <c:v>44455</c:v>
                </c:pt>
                <c:pt idx="4365">
                  <c:v>44456</c:v>
                </c:pt>
                <c:pt idx="4366">
                  <c:v>44457</c:v>
                </c:pt>
                <c:pt idx="4367">
                  <c:v>44458</c:v>
                </c:pt>
                <c:pt idx="4368">
                  <c:v>44459</c:v>
                </c:pt>
                <c:pt idx="4369">
                  <c:v>44460</c:v>
                </c:pt>
                <c:pt idx="4370">
                  <c:v>44461</c:v>
                </c:pt>
                <c:pt idx="4371">
                  <c:v>44462</c:v>
                </c:pt>
                <c:pt idx="4372">
                  <c:v>44463</c:v>
                </c:pt>
                <c:pt idx="4373">
                  <c:v>44464</c:v>
                </c:pt>
                <c:pt idx="4374">
                  <c:v>44465</c:v>
                </c:pt>
                <c:pt idx="4375">
                  <c:v>44466</c:v>
                </c:pt>
                <c:pt idx="4376">
                  <c:v>44467</c:v>
                </c:pt>
                <c:pt idx="4377">
                  <c:v>44468</c:v>
                </c:pt>
                <c:pt idx="4378">
                  <c:v>44469</c:v>
                </c:pt>
                <c:pt idx="4379">
                  <c:v>44470</c:v>
                </c:pt>
                <c:pt idx="4380">
                  <c:v>44471</c:v>
                </c:pt>
                <c:pt idx="4381">
                  <c:v>44472</c:v>
                </c:pt>
                <c:pt idx="4382">
                  <c:v>44473</c:v>
                </c:pt>
                <c:pt idx="4383">
                  <c:v>44474</c:v>
                </c:pt>
                <c:pt idx="4384">
                  <c:v>44475</c:v>
                </c:pt>
                <c:pt idx="4385">
                  <c:v>44476</c:v>
                </c:pt>
                <c:pt idx="4386">
                  <c:v>44477</c:v>
                </c:pt>
                <c:pt idx="4387">
                  <c:v>44478</c:v>
                </c:pt>
                <c:pt idx="4388">
                  <c:v>44479</c:v>
                </c:pt>
                <c:pt idx="4389">
                  <c:v>44480</c:v>
                </c:pt>
                <c:pt idx="4390">
                  <c:v>44481</c:v>
                </c:pt>
                <c:pt idx="4391">
                  <c:v>44482</c:v>
                </c:pt>
                <c:pt idx="4392">
                  <c:v>44483</c:v>
                </c:pt>
                <c:pt idx="4393">
                  <c:v>44484</c:v>
                </c:pt>
                <c:pt idx="4394">
                  <c:v>44485</c:v>
                </c:pt>
                <c:pt idx="4395">
                  <c:v>44486</c:v>
                </c:pt>
                <c:pt idx="4396">
                  <c:v>44487</c:v>
                </c:pt>
                <c:pt idx="4397">
                  <c:v>44488</c:v>
                </c:pt>
                <c:pt idx="4398">
                  <c:v>44489</c:v>
                </c:pt>
                <c:pt idx="4399">
                  <c:v>44490</c:v>
                </c:pt>
                <c:pt idx="4400">
                  <c:v>44491</c:v>
                </c:pt>
                <c:pt idx="4401">
                  <c:v>44492</c:v>
                </c:pt>
                <c:pt idx="4402">
                  <c:v>44493</c:v>
                </c:pt>
                <c:pt idx="4403">
                  <c:v>44494</c:v>
                </c:pt>
                <c:pt idx="4404">
                  <c:v>44495</c:v>
                </c:pt>
                <c:pt idx="4405">
                  <c:v>44496</c:v>
                </c:pt>
                <c:pt idx="4406">
                  <c:v>44497</c:v>
                </c:pt>
                <c:pt idx="4407">
                  <c:v>44498</c:v>
                </c:pt>
                <c:pt idx="4408">
                  <c:v>44499</c:v>
                </c:pt>
                <c:pt idx="4409">
                  <c:v>44500</c:v>
                </c:pt>
                <c:pt idx="4410">
                  <c:v>44501</c:v>
                </c:pt>
                <c:pt idx="4411">
                  <c:v>44502</c:v>
                </c:pt>
                <c:pt idx="4412">
                  <c:v>44503</c:v>
                </c:pt>
                <c:pt idx="4413">
                  <c:v>44504</c:v>
                </c:pt>
                <c:pt idx="4414">
                  <c:v>44505</c:v>
                </c:pt>
                <c:pt idx="4415">
                  <c:v>44506</c:v>
                </c:pt>
                <c:pt idx="4416">
                  <c:v>44507</c:v>
                </c:pt>
                <c:pt idx="4417">
                  <c:v>44508</c:v>
                </c:pt>
                <c:pt idx="4418">
                  <c:v>44509</c:v>
                </c:pt>
                <c:pt idx="4419">
                  <c:v>44510</c:v>
                </c:pt>
                <c:pt idx="4420">
                  <c:v>44511</c:v>
                </c:pt>
                <c:pt idx="4421">
                  <c:v>44512</c:v>
                </c:pt>
                <c:pt idx="4422">
                  <c:v>44513</c:v>
                </c:pt>
                <c:pt idx="4423">
                  <c:v>44514</c:v>
                </c:pt>
                <c:pt idx="4424">
                  <c:v>44515</c:v>
                </c:pt>
                <c:pt idx="4425">
                  <c:v>44516</c:v>
                </c:pt>
                <c:pt idx="4426">
                  <c:v>44517</c:v>
                </c:pt>
                <c:pt idx="4427">
                  <c:v>44518</c:v>
                </c:pt>
                <c:pt idx="4428">
                  <c:v>44519</c:v>
                </c:pt>
                <c:pt idx="4429">
                  <c:v>44520</c:v>
                </c:pt>
                <c:pt idx="4430">
                  <c:v>44521</c:v>
                </c:pt>
                <c:pt idx="4431">
                  <c:v>44522</c:v>
                </c:pt>
                <c:pt idx="4432">
                  <c:v>44523</c:v>
                </c:pt>
                <c:pt idx="4433">
                  <c:v>44524</c:v>
                </c:pt>
                <c:pt idx="4434">
                  <c:v>44525</c:v>
                </c:pt>
                <c:pt idx="4435">
                  <c:v>44526</c:v>
                </c:pt>
                <c:pt idx="4436">
                  <c:v>44527</c:v>
                </c:pt>
                <c:pt idx="4437">
                  <c:v>44528</c:v>
                </c:pt>
                <c:pt idx="4438">
                  <c:v>44529</c:v>
                </c:pt>
                <c:pt idx="4439">
                  <c:v>44530</c:v>
                </c:pt>
                <c:pt idx="4440">
                  <c:v>44531</c:v>
                </c:pt>
                <c:pt idx="4441">
                  <c:v>44532</c:v>
                </c:pt>
                <c:pt idx="4442">
                  <c:v>44533</c:v>
                </c:pt>
                <c:pt idx="4443">
                  <c:v>44534</c:v>
                </c:pt>
                <c:pt idx="4444">
                  <c:v>44535</c:v>
                </c:pt>
                <c:pt idx="4445">
                  <c:v>44536</c:v>
                </c:pt>
                <c:pt idx="4446">
                  <c:v>44537</c:v>
                </c:pt>
                <c:pt idx="4447">
                  <c:v>44538</c:v>
                </c:pt>
                <c:pt idx="4448">
                  <c:v>44539</c:v>
                </c:pt>
                <c:pt idx="4449">
                  <c:v>44540</c:v>
                </c:pt>
                <c:pt idx="4450">
                  <c:v>44541</c:v>
                </c:pt>
                <c:pt idx="4451">
                  <c:v>44542</c:v>
                </c:pt>
                <c:pt idx="4452">
                  <c:v>44543</c:v>
                </c:pt>
                <c:pt idx="4453">
                  <c:v>44544</c:v>
                </c:pt>
                <c:pt idx="4454">
                  <c:v>44545</c:v>
                </c:pt>
                <c:pt idx="4455">
                  <c:v>44546</c:v>
                </c:pt>
                <c:pt idx="4456">
                  <c:v>44547</c:v>
                </c:pt>
                <c:pt idx="4457">
                  <c:v>44548</c:v>
                </c:pt>
                <c:pt idx="4458">
                  <c:v>44549</c:v>
                </c:pt>
                <c:pt idx="4459">
                  <c:v>44550</c:v>
                </c:pt>
                <c:pt idx="4460">
                  <c:v>44551</c:v>
                </c:pt>
                <c:pt idx="4461">
                  <c:v>44552</c:v>
                </c:pt>
                <c:pt idx="4462">
                  <c:v>44553</c:v>
                </c:pt>
                <c:pt idx="4463">
                  <c:v>44554</c:v>
                </c:pt>
                <c:pt idx="4464">
                  <c:v>44555</c:v>
                </c:pt>
                <c:pt idx="4465">
                  <c:v>44556</c:v>
                </c:pt>
                <c:pt idx="4466">
                  <c:v>44557</c:v>
                </c:pt>
                <c:pt idx="4467">
                  <c:v>44558</c:v>
                </c:pt>
                <c:pt idx="4468">
                  <c:v>44559</c:v>
                </c:pt>
                <c:pt idx="4469">
                  <c:v>44560</c:v>
                </c:pt>
                <c:pt idx="4470">
                  <c:v>44561</c:v>
                </c:pt>
                <c:pt idx="4471">
                  <c:v>44562</c:v>
                </c:pt>
                <c:pt idx="4472">
                  <c:v>44563</c:v>
                </c:pt>
                <c:pt idx="4473">
                  <c:v>44564</c:v>
                </c:pt>
                <c:pt idx="4474">
                  <c:v>44565</c:v>
                </c:pt>
                <c:pt idx="4475">
                  <c:v>44566</c:v>
                </c:pt>
                <c:pt idx="4476">
                  <c:v>44567</c:v>
                </c:pt>
                <c:pt idx="4477">
                  <c:v>44568</c:v>
                </c:pt>
                <c:pt idx="4478">
                  <c:v>44569</c:v>
                </c:pt>
                <c:pt idx="4479">
                  <c:v>44570</c:v>
                </c:pt>
                <c:pt idx="4480">
                  <c:v>44571</c:v>
                </c:pt>
                <c:pt idx="4481">
                  <c:v>44572</c:v>
                </c:pt>
                <c:pt idx="4482">
                  <c:v>44573</c:v>
                </c:pt>
                <c:pt idx="4483">
                  <c:v>44574</c:v>
                </c:pt>
                <c:pt idx="4484">
                  <c:v>44575</c:v>
                </c:pt>
                <c:pt idx="4485">
                  <c:v>44576</c:v>
                </c:pt>
                <c:pt idx="4486">
                  <c:v>44577</c:v>
                </c:pt>
                <c:pt idx="4487">
                  <c:v>44578</c:v>
                </c:pt>
                <c:pt idx="4488">
                  <c:v>44579</c:v>
                </c:pt>
                <c:pt idx="4489">
                  <c:v>44580</c:v>
                </c:pt>
                <c:pt idx="4490">
                  <c:v>44581</c:v>
                </c:pt>
                <c:pt idx="4491">
                  <c:v>44582</c:v>
                </c:pt>
                <c:pt idx="4492">
                  <c:v>44583</c:v>
                </c:pt>
                <c:pt idx="4493">
                  <c:v>44584</c:v>
                </c:pt>
                <c:pt idx="4494">
                  <c:v>44585</c:v>
                </c:pt>
                <c:pt idx="4495">
                  <c:v>44586</c:v>
                </c:pt>
                <c:pt idx="4496">
                  <c:v>44587</c:v>
                </c:pt>
                <c:pt idx="4497">
                  <c:v>44588</c:v>
                </c:pt>
                <c:pt idx="4498">
                  <c:v>44589</c:v>
                </c:pt>
                <c:pt idx="4499">
                  <c:v>44590</c:v>
                </c:pt>
                <c:pt idx="4500">
                  <c:v>44591</c:v>
                </c:pt>
                <c:pt idx="4501">
                  <c:v>44592</c:v>
                </c:pt>
                <c:pt idx="4502">
                  <c:v>44593</c:v>
                </c:pt>
                <c:pt idx="4503">
                  <c:v>44594</c:v>
                </c:pt>
                <c:pt idx="4504">
                  <c:v>44595</c:v>
                </c:pt>
                <c:pt idx="4505">
                  <c:v>44596</c:v>
                </c:pt>
                <c:pt idx="4506">
                  <c:v>44597</c:v>
                </c:pt>
                <c:pt idx="4507">
                  <c:v>44598</c:v>
                </c:pt>
                <c:pt idx="4508">
                  <c:v>44599</c:v>
                </c:pt>
                <c:pt idx="4509">
                  <c:v>44600</c:v>
                </c:pt>
                <c:pt idx="4510">
                  <c:v>44601</c:v>
                </c:pt>
                <c:pt idx="4511">
                  <c:v>44602</c:v>
                </c:pt>
                <c:pt idx="4512">
                  <c:v>44603</c:v>
                </c:pt>
                <c:pt idx="4513">
                  <c:v>44604</c:v>
                </c:pt>
                <c:pt idx="4514">
                  <c:v>44605</c:v>
                </c:pt>
                <c:pt idx="4515">
                  <c:v>44606</c:v>
                </c:pt>
                <c:pt idx="4516">
                  <c:v>44607</c:v>
                </c:pt>
                <c:pt idx="4517">
                  <c:v>44608</c:v>
                </c:pt>
                <c:pt idx="4518">
                  <c:v>44609</c:v>
                </c:pt>
                <c:pt idx="4519">
                  <c:v>44610</c:v>
                </c:pt>
                <c:pt idx="4520">
                  <c:v>44611</c:v>
                </c:pt>
                <c:pt idx="4521">
                  <c:v>44612</c:v>
                </c:pt>
                <c:pt idx="4522">
                  <c:v>44613</c:v>
                </c:pt>
                <c:pt idx="4523">
                  <c:v>44614</c:v>
                </c:pt>
                <c:pt idx="4524">
                  <c:v>44615</c:v>
                </c:pt>
                <c:pt idx="4525">
                  <c:v>44616</c:v>
                </c:pt>
                <c:pt idx="4526">
                  <c:v>44617</c:v>
                </c:pt>
                <c:pt idx="4527">
                  <c:v>44618</c:v>
                </c:pt>
                <c:pt idx="4528">
                  <c:v>44619</c:v>
                </c:pt>
                <c:pt idx="4529">
                  <c:v>44620</c:v>
                </c:pt>
                <c:pt idx="4530">
                  <c:v>44621</c:v>
                </c:pt>
                <c:pt idx="4531">
                  <c:v>44622</c:v>
                </c:pt>
                <c:pt idx="4532">
                  <c:v>44623</c:v>
                </c:pt>
                <c:pt idx="4533">
                  <c:v>44624</c:v>
                </c:pt>
                <c:pt idx="4534">
                  <c:v>44625</c:v>
                </c:pt>
                <c:pt idx="4535">
                  <c:v>44626</c:v>
                </c:pt>
                <c:pt idx="4536">
                  <c:v>44627</c:v>
                </c:pt>
                <c:pt idx="4537">
                  <c:v>44628</c:v>
                </c:pt>
                <c:pt idx="4538">
                  <c:v>44629</c:v>
                </c:pt>
                <c:pt idx="4539">
                  <c:v>44630</c:v>
                </c:pt>
                <c:pt idx="4540">
                  <c:v>44631</c:v>
                </c:pt>
                <c:pt idx="4541">
                  <c:v>44632</c:v>
                </c:pt>
                <c:pt idx="4542">
                  <c:v>44633</c:v>
                </c:pt>
                <c:pt idx="4543">
                  <c:v>44634</c:v>
                </c:pt>
                <c:pt idx="4544">
                  <c:v>44635</c:v>
                </c:pt>
                <c:pt idx="4545">
                  <c:v>44636</c:v>
                </c:pt>
                <c:pt idx="4546">
                  <c:v>44637</c:v>
                </c:pt>
                <c:pt idx="4547">
                  <c:v>44638</c:v>
                </c:pt>
                <c:pt idx="4548">
                  <c:v>44639</c:v>
                </c:pt>
                <c:pt idx="4549">
                  <c:v>44640</c:v>
                </c:pt>
                <c:pt idx="4550">
                  <c:v>44641</c:v>
                </c:pt>
                <c:pt idx="4551">
                  <c:v>44642</c:v>
                </c:pt>
                <c:pt idx="4552">
                  <c:v>44643</c:v>
                </c:pt>
                <c:pt idx="4553">
                  <c:v>44644</c:v>
                </c:pt>
                <c:pt idx="4554">
                  <c:v>44645</c:v>
                </c:pt>
                <c:pt idx="4555">
                  <c:v>44646</c:v>
                </c:pt>
                <c:pt idx="4556">
                  <c:v>44647</c:v>
                </c:pt>
                <c:pt idx="4557">
                  <c:v>44648</c:v>
                </c:pt>
                <c:pt idx="4558">
                  <c:v>44649</c:v>
                </c:pt>
                <c:pt idx="4559">
                  <c:v>44650</c:v>
                </c:pt>
                <c:pt idx="4560">
                  <c:v>44651</c:v>
                </c:pt>
                <c:pt idx="4561">
                  <c:v>44652</c:v>
                </c:pt>
                <c:pt idx="4562">
                  <c:v>44653</c:v>
                </c:pt>
                <c:pt idx="4563">
                  <c:v>44654</c:v>
                </c:pt>
                <c:pt idx="4564">
                  <c:v>44655</c:v>
                </c:pt>
                <c:pt idx="4565">
                  <c:v>44656</c:v>
                </c:pt>
                <c:pt idx="4566">
                  <c:v>44657</c:v>
                </c:pt>
                <c:pt idx="4567">
                  <c:v>44658</c:v>
                </c:pt>
                <c:pt idx="4568">
                  <c:v>44659</c:v>
                </c:pt>
                <c:pt idx="4569">
                  <c:v>44660</c:v>
                </c:pt>
                <c:pt idx="4570">
                  <c:v>44661</c:v>
                </c:pt>
                <c:pt idx="4571">
                  <c:v>44662</c:v>
                </c:pt>
                <c:pt idx="4572">
                  <c:v>44663</c:v>
                </c:pt>
                <c:pt idx="4573">
                  <c:v>44664</c:v>
                </c:pt>
                <c:pt idx="4574">
                  <c:v>44665</c:v>
                </c:pt>
                <c:pt idx="4575">
                  <c:v>44666</c:v>
                </c:pt>
                <c:pt idx="4576">
                  <c:v>44667</c:v>
                </c:pt>
                <c:pt idx="4577">
                  <c:v>44668</c:v>
                </c:pt>
                <c:pt idx="4578">
                  <c:v>44669</c:v>
                </c:pt>
                <c:pt idx="4579">
                  <c:v>44670</c:v>
                </c:pt>
                <c:pt idx="4580">
                  <c:v>44671</c:v>
                </c:pt>
                <c:pt idx="4581">
                  <c:v>44672</c:v>
                </c:pt>
                <c:pt idx="4582">
                  <c:v>44673</c:v>
                </c:pt>
                <c:pt idx="4583">
                  <c:v>44674</c:v>
                </c:pt>
                <c:pt idx="4584">
                  <c:v>44675</c:v>
                </c:pt>
                <c:pt idx="4585">
                  <c:v>44676</c:v>
                </c:pt>
                <c:pt idx="4586">
                  <c:v>44677</c:v>
                </c:pt>
                <c:pt idx="4587">
                  <c:v>44678</c:v>
                </c:pt>
                <c:pt idx="4588">
                  <c:v>44679</c:v>
                </c:pt>
                <c:pt idx="4589">
                  <c:v>44680</c:v>
                </c:pt>
                <c:pt idx="4590">
                  <c:v>44681</c:v>
                </c:pt>
                <c:pt idx="4591">
                  <c:v>44682</c:v>
                </c:pt>
                <c:pt idx="4592">
                  <c:v>44683</c:v>
                </c:pt>
                <c:pt idx="4593">
                  <c:v>44684</c:v>
                </c:pt>
                <c:pt idx="4594">
                  <c:v>44685</c:v>
                </c:pt>
                <c:pt idx="4595">
                  <c:v>44686</c:v>
                </c:pt>
                <c:pt idx="4596">
                  <c:v>44687</c:v>
                </c:pt>
                <c:pt idx="4597">
                  <c:v>44688</c:v>
                </c:pt>
                <c:pt idx="4598">
                  <c:v>44689</c:v>
                </c:pt>
                <c:pt idx="4599">
                  <c:v>44690</c:v>
                </c:pt>
                <c:pt idx="4600">
                  <c:v>44691</c:v>
                </c:pt>
                <c:pt idx="4601">
                  <c:v>44692</c:v>
                </c:pt>
                <c:pt idx="4602">
                  <c:v>44693</c:v>
                </c:pt>
                <c:pt idx="4603">
                  <c:v>44694</c:v>
                </c:pt>
                <c:pt idx="4604">
                  <c:v>44695</c:v>
                </c:pt>
                <c:pt idx="4605">
                  <c:v>44696</c:v>
                </c:pt>
                <c:pt idx="4606">
                  <c:v>44697</c:v>
                </c:pt>
                <c:pt idx="4607">
                  <c:v>44698</c:v>
                </c:pt>
                <c:pt idx="4608">
                  <c:v>44699</c:v>
                </c:pt>
                <c:pt idx="4609">
                  <c:v>44700</c:v>
                </c:pt>
                <c:pt idx="4610">
                  <c:v>44701</c:v>
                </c:pt>
                <c:pt idx="4611">
                  <c:v>44702</c:v>
                </c:pt>
                <c:pt idx="4612">
                  <c:v>44703</c:v>
                </c:pt>
                <c:pt idx="4613">
                  <c:v>44704</c:v>
                </c:pt>
                <c:pt idx="4614">
                  <c:v>44705</c:v>
                </c:pt>
                <c:pt idx="4615">
                  <c:v>44706</c:v>
                </c:pt>
                <c:pt idx="4616">
                  <c:v>44707</c:v>
                </c:pt>
                <c:pt idx="4617">
                  <c:v>44708</c:v>
                </c:pt>
                <c:pt idx="4618">
                  <c:v>44709</c:v>
                </c:pt>
                <c:pt idx="4619">
                  <c:v>44710</c:v>
                </c:pt>
                <c:pt idx="4620">
                  <c:v>44711</c:v>
                </c:pt>
                <c:pt idx="4621">
                  <c:v>44712</c:v>
                </c:pt>
                <c:pt idx="4622">
                  <c:v>44713</c:v>
                </c:pt>
                <c:pt idx="4623">
                  <c:v>44714</c:v>
                </c:pt>
                <c:pt idx="4624">
                  <c:v>44715</c:v>
                </c:pt>
                <c:pt idx="4625">
                  <c:v>44716</c:v>
                </c:pt>
                <c:pt idx="4626">
                  <c:v>44717</c:v>
                </c:pt>
                <c:pt idx="4627">
                  <c:v>44718</c:v>
                </c:pt>
                <c:pt idx="4628">
                  <c:v>44719</c:v>
                </c:pt>
                <c:pt idx="4629">
                  <c:v>44720</c:v>
                </c:pt>
                <c:pt idx="4630">
                  <c:v>44721</c:v>
                </c:pt>
                <c:pt idx="4631">
                  <c:v>44722</c:v>
                </c:pt>
                <c:pt idx="4632">
                  <c:v>44723</c:v>
                </c:pt>
                <c:pt idx="4633">
                  <c:v>44724</c:v>
                </c:pt>
                <c:pt idx="4634">
                  <c:v>44725</c:v>
                </c:pt>
                <c:pt idx="4635">
                  <c:v>44726</c:v>
                </c:pt>
                <c:pt idx="4636">
                  <c:v>44727</c:v>
                </c:pt>
                <c:pt idx="4637">
                  <c:v>44728</c:v>
                </c:pt>
                <c:pt idx="4638">
                  <c:v>44729</c:v>
                </c:pt>
                <c:pt idx="4639">
                  <c:v>44730</c:v>
                </c:pt>
                <c:pt idx="4640">
                  <c:v>44731</c:v>
                </c:pt>
                <c:pt idx="4641">
                  <c:v>44732</c:v>
                </c:pt>
                <c:pt idx="4642">
                  <c:v>44733</c:v>
                </c:pt>
                <c:pt idx="4643">
                  <c:v>44734</c:v>
                </c:pt>
                <c:pt idx="4644">
                  <c:v>44735</c:v>
                </c:pt>
                <c:pt idx="4645">
                  <c:v>44736</c:v>
                </c:pt>
                <c:pt idx="4646">
                  <c:v>44737</c:v>
                </c:pt>
                <c:pt idx="4647">
                  <c:v>44738</c:v>
                </c:pt>
                <c:pt idx="4648">
                  <c:v>44739</c:v>
                </c:pt>
                <c:pt idx="4649">
                  <c:v>44740</c:v>
                </c:pt>
                <c:pt idx="4650">
                  <c:v>44741</c:v>
                </c:pt>
                <c:pt idx="4651">
                  <c:v>44742</c:v>
                </c:pt>
                <c:pt idx="4652">
                  <c:v>44743</c:v>
                </c:pt>
                <c:pt idx="4653">
                  <c:v>44744</c:v>
                </c:pt>
                <c:pt idx="4654">
                  <c:v>44745</c:v>
                </c:pt>
                <c:pt idx="4655">
                  <c:v>44746</c:v>
                </c:pt>
                <c:pt idx="4656">
                  <c:v>44747</c:v>
                </c:pt>
                <c:pt idx="4657">
                  <c:v>44748</c:v>
                </c:pt>
                <c:pt idx="4658">
                  <c:v>44749</c:v>
                </c:pt>
                <c:pt idx="4659">
                  <c:v>44750</c:v>
                </c:pt>
                <c:pt idx="4660">
                  <c:v>44751</c:v>
                </c:pt>
                <c:pt idx="4661">
                  <c:v>44752</c:v>
                </c:pt>
                <c:pt idx="4662">
                  <c:v>44753</c:v>
                </c:pt>
                <c:pt idx="4663">
                  <c:v>44754</c:v>
                </c:pt>
                <c:pt idx="4664">
                  <c:v>44755</c:v>
                </c:pt>
                <c:pt idx="4665">
                  <c:v>44756</c:v>
                </c:pt>
                <c:pt idx="4666">
                  <c:v>44757</c:v>
                </c:pt>
                <c:pt idx="4667">
                  <c:v>44758</c:v>
                </c:pt>
                <c:pt idx="4668">
                  <c:v>44759</c:v>
                </c:pt>
                <c:pt idx="4669">
                  <c:v>44760</c:v>
                </c:pt>
                <c:pt idx="4670">
                  <c:v>44761</c:v>
                </c:pt>
                <c:pt idx="4671">
                  <c:v>44762</c:v>
                </c:pt>
                <c:pt idx="4672">
                  <c:v>44763</c:v>
                </c:pt>
                <c:pt idx="4673">
                  <c:v>44764</c:v>
                </c:pt>
                <c:pt idx="4674">
                  <c:v>44765</c:v>
                </c:pt>
                <c:pt idx="4675">
                  <c:v>44766</c:v>
                </c:pt>
                <c:pt idx="4676">
                  <c:v>44767</c:v>
                </c:pt>
                <c:pt idx="4677">
                  <c:v>44768</c:v>
                </c:pt>
                <c:pt idx="4678">
                  <c:v>44769</c:v>
                </c:pt>
                <c:pt idx="4679">
                  <c:v>44770</c:v>
                </c:pt>
                <c:pt idx="4680">
                  <c:v>44771</c:v>
                </c:pt>
                <c:pt idx="4681">
                  <c:v>44772</c:v>
                </c:pt>
                <c:pt idx="4682">
                  <c:v>44773</c:v>
                </c:pt>
                <c:pt idx="4683">
                  <c:v>44774</c:v>
                </c:pt>
                <c:pt idx="4684">
                  <c:v>44775</c:v>
                </c:pt>
                <c:pt idx="4685">
                  <c:v>44776</c:v>
                </c:pt>
                <c:pt idx="4686">
                  <c:v>44777</c:v>
                </c:pt>
                <c:pt idx="4687">
                  <c:v>44778</c:v>
                </c:pt>
                <c:pt idx="4688">
                  <c:v>44779</c:v>
                </c:pt>
                <c:pt idx="4689">
                  <c:v>44780</c:v>
                </c:pt>
                <c:pt idx="4690">
                  <c:v>44781</c:v>
                </c:pt>
                <c:pt idx="4691">
                  <c:v>44782</c:v>
                </c:pt>
                <c:pt idx="4692">
                  <c:v>44783</c:v>
                </c:pt>
                <c:pt idx="4693">
                  <c:v>44784</c:v>
                </c:pt>
                <c:pt idx="4694">
                  <c:v>44785</c:v>
                </c:pt>
                <c:pt idx="4695">
                  <c:v>44786</c:v>
                </c:pt>
                <c:pt idx="4696">
                  <c:v>44787</c:v>
                </c:pt>
                <c:pt idx="4697">
                  <c:v>44788</c:v>
                </c:pt>
                <c:pt idx="4698">
                  <c:v>44789</c:v>
                </c:pt>
                <c:pt idx="4699">
                  <c:v>44790</c:v>
                </c:pt>
                <c:pt idx="4700">
                  <c:v>44791</c:v>
                </c:pt>
                <c:pt idx="4701">
                  <c:v>44792</c:v>
                </c:pt>
                <c:pt idx="4702">
                  <c:v>44793</c:v>
                </c:pt>
                <c:pt idx="4703">
                  <c:v>44794</c:v>
                </c:pt>
                <c:pt idx="4704">
                  <c:v>44795</c:v>
                </c:pt>
                <c:pt idx="4705">
                  <c:v>44796</c:v>
                </c:pt>
                <c:pt idx="4706">
                  <c:v>44797</c:v>
                </c:pt>
                <c:pt idx="4707">
                  <c:v>44798</c:v>
                </c:pt>
                <c:pt idx="4708">
                  <c:v>44799</c:v>
                </c:pt>
                <c:pt idx="4709">
                  <c:v>44800</c:v>
                </c:pt>
                <c:pt idx="4710">
                  <c:v>44801</c:v>
                </c:pt>
                <c:pt idx="4711">
                  <c:v>44802</c:v>
                </c:pt>
                <c:pt idx="4712">
                  <c:v>44803</c:v>
                </c:pt>
                <c:pt idx="4713">
                  <c:v>44804</c:v>
                </c:pt>
                <c:pt idx="4714">
                  <c:v>44805</c:v>
                </c:pt>
                <c:pt idx="4715">
                  <c:v>44806</c:v>
                </c:pt>
                <c:pt idx="4716">
                  <c:v>44807</c:v>
                </c:pt>
                <c:pt idx="4717">
                  <c:v>44808</c:v>
                </c:pt>
                <c:pt idx="4718">
                  <c:v>44809</c:v>
                </c:pt>
                <c:pt idx="4719">
                  <c:v>44810</c:v>
                </c:pt>
                <c:pt idx="4720">
                  <c:v>44811</c:v>
                </c:pt>
                <c:pt idx="4721">
                  <c:v>44812</c:v>
                </c:pt>
                <c:pt idx="4722">
                  <c:v>44813</c:v>
                </c:pt>
                <c:pt idx="4723">
                  <c:v>44814</c:v>
                </c:pt>
                <c:pt idx="4724">
                  <c:v>44815</c:v>
                </c:pt>
                <c:pt idx="4725">
                  <c:v>44816</c:v>
                </c:pt>
                <c:pt idx="4726">
                  <c:v>44817</c:v>
                </c:pt>
                <c:pt idx="4727">
                  <c:v>44818</c:v>
                </c:pt>
                <c:pt idx="4728">
                  <c:v>44819</c:v>
                </c:pt>
                <c:pt idx="4729">
                  <c:v>44820</c:v>
                </c:pt>
                <c:pt idx="4730">
                  <c:v>44821</c:v>
                </c:pt>
                <c:pt idx="4731">
                  <c:v>44822</c:v>
                </c:pt>
                <c:pt idx="4732">
                  <c:v>44823</c:v>
                </c:pt>
                <c:pt idx="4733">
                  <c:v>44824</c:v>
                </c:pt>
                <c:pt idx="4734">
                  <c:v>44825</c:v>
                </c:pt>
                <c:pt idx="4735">
                  <c:v>44826</c:v>
                </c:pt>
                <c:pt idx="4736">
                  <c:v>44827</c:v>
                </c:pt>
                <c:pt idx="4737">
                  <c:v>44828</c:v>
                </c:pt>
                <c:pt idx="4738">
                  <c:v>44829</c:v>
                </c:pt>
                <c:pt idx="4739">
                  <c:v>44830</c:v>
                </c:pt>
                <c:pt idx="4740">
                  <c:v>44831</c:v>
                </c:pt>
                <c:pt idx="4741">
                  <c:v>44832</c:v>
                </c:pt>
                <c:pt idx="4742">
                  <c:v>44833</c:v>
                </c:pt>
                <c:pt idx="4743">
                  <c:v>44834</c:v>
                </c:pt>
                <c:pt idx="4744">
                  <c:v>44835</c:v>
                </c:pt>
                <c:pt idx="4745">
                  <c:v>44836</c:v>
                </c:pt>
                <c:pt idx="4746">
                  <c:v>44837</c:v>
                </c:pt>
                <c:pt idx="4747">
                  <c:v>44838</c:v>
                </c:pt>
                <c:pt idx="4748">
                  <c:v>44839</c:v>
                </c:pt>
                <c:pt idx="4749">
                  <c:v>44840</c:v>
                </c:pt>
                <c:pt idx="4750">
                  <c:v>44841</c:v>
                </c:pt>
                <c:pt idx="4751">
                  <c:v>44842</c:v>
                </c:pt>
                <c:pt idx="4752">
                  <c:v>44843</c:v>
                </c:pt>
                <c:pt idx="4753">
                  <c:v>44844</c:v>
                </c:pt>
                <c:pt idx="4754">
                  <c:v>44845</c:v>
                </c:pt>
                <c:pt idx="4755">
                  <c:v>44846</c:v>
                </c:pt>
                <c:pt idx="4756">
                  <c:v>44847</c:v>
                </c:pt>
                <c:pt idx="4757">
                  <c:v>44848</c:v>
                </c:pt>
                <c:pt idx="4758">
                  <c:v>44849</c:v>
                </c:pt>
                <c:pt idx="4759">
                  <c:v>44850</c:v>
                </c:pt>
                <c:pt idx="4760">
                  <c:v>44851</c:v>
                </c:pt>
                <c:pt idx="4761">
                  <c:v>44852</c:v>
                </c:pt>
                <c:pt idx="4762">
                  <c:v>44853</c:v>
                </c:pt>
                <c:pt idx="4763">
                  <c:v>44854</c:v>
                </c:pt>
                <c:pt idx="4764">
                  <c:v>44855</c:v>
                </c:pt>
                <c:pt idx="4765">
                  <c:v>44856</c:v>
                </c:pt>
                <c:pt idx="4766">
                  <c:v>44857</c:v>
                </c:pt>
                <c:pt idx="4767">
                  <c:v>44858</c:v>
                </c:pt>
                <c:pt idx="4768">
                  <c:v>44859</c:v>
                </c:pt>
                <c:pt idx="4769">
                  <c:v>44860</c:v>
                </c:pt>
                <c:pt idx="4770">
                  <c:v>44861</c:v>
                </c:pt>
                <c:pt idx="4771">
                  <c:v>44862</c:v>
                </c:pt>
                <c:pt idx="4772">
                  <c:v>44863</c:v>
                </c:pt>
                <c:pt idx="4773">
                  <c:v>44864</c:v>
                </c:pt>
                <c:pt idx="4774">
                  <c:v>44865</c:v>
                </c:pt>
                <c:pt idx="4775">
                  <c:v>44866</c:v>
                </c:pt>
                <c:pt idx="4776">
                  <c:v>44867</c:v>
                </c:pt>
                <c:pt idx="4777">
                  <c:v>44868</c:v>
                </c:pt>
                <c:pt idx="4778">
                  <c:v>44869</c:v>
                </c:pt>
                <c:pt idx="4779">
                  <c:v>44870</c:v>
                </c:pt>
                <c:pt idx="4780">
                  <c:v>44871</c:v>
                </c:pt>
                <c:pt idx="4781">
                  <c:v>44872</c:v>
                </c:pt>
                <c:pt idx="4782">
                  <c:v>44873</c:v>
                </c:pt>
                <c:pt idx="4783">
                  <c:v>44874</c:v>
                </c:pt>
                <c:pt idx="4784">
                  <c:v>44875</c:v>
                </c:pt>
                <c:pt idx="4785">
                  <c:v>44876</c:v>
                </c:pt>
                <c:pt idx="4786">
                  <c:v>44877</c:v>
                </c:pt>
                <c:pt idx="4787">
                  <c:v>44878</c:v>
                </c:pt>
                <c:pt idx="4788">
                  <c:v>44879</c:v>
                </c:pt>
                <c:pt idx="4789">
                  <c:v>44880</c:v>
                </c:pt>
                <c:pt idx="4790">
                  <c:v>44881</c:v>
                </c:pt>
                <c:pt idx="4791">
                  <c:v>44882</c:v>
                </c:pt>
                <c:pt idx="4792">
                  <c:v>44883</c:v>
                </c:pt>
                <c:pt idx="4793">
                  <c:v>44884</c:v>
                </c:pt>
                <c:pt idx="4794">
                  <c:v>44885</c:v>
                </c:pt>
                <c:pt idx="4795">
                  <c:v>44886</c:v>
                </c:pt>
                <c:pt idx="4796">
                  <c:v>44887</c:v>
                </c:pt>
                <c:pt idx="4797">
                  <c:v>44888</c:v>
                </c:pt>
                <c:pt idx="4798">
                  <c:v>44889</c:v>
                </c:pt>
                <c:pt idx="4799">
                  <c:v>44890</c:v>
                </c:pt>
                <c:pt idx="4800">
                  <c:v>44891</c:v>
                </c:pt>
                <c:pt idx="4801">
                  <c:v>44892</c:v>
                </c:pt>
                <c:pt idx="4802">
                  <c:v>44893</c:v>
                </c:pt>
                <c:pt idx="4803">
                  <c:v>44894</c:v>
                </c:pt>
                <c:pt idx="4804">
                  <c:v>44895</c:v>
                </c:pt>
                <c:pt idx="4805">
                  <c:v>44896</c:v>
                </c:pt>
                <c:pt idx="4806">
                  <c:v>44897</c:v>
                </c:pt>
                <c:pt idx="4807">
                  <c:v>44898</c:v>
                </c:pt>
                <c:pt idx="4808">
                  <c:v>44899</c:v>
                </c:pt>
                <c:pt idx="4809">
                  <c:v>44900</c:v>
                </c:pt>
                <c:pt idx="4810">
                  <c:v>44901</c:v>
                </c:pt>
                <c:pt idx="4811">
                  <c:v>44902</c:v>
                </c:pt>
                <c:pt idx="4812">
                  <c:v>44903</c:v>
                </c:pt>
                <c:pt idx="4813">
                  <c:v>44904</c:v>
                </c:pt>
                <c:pt idx="4814">
                  <c:v>44905</c:v>
                </c:pt>
                <c:pt idx="4815">
                  <c:v>44906</c:v>
                </c:pt>
                <c:pt idx="4816">
                  <c:v>44907</c:v>
                </c:pt>
                <c:pt idx="4817">
                  <c:v>44908</c:v>
                </c:pt>
                <c:pt idx="4818">
                  <c:v>44909</c:v>
                </c:pt>
                <c:pt idx="4819">
                  <c:v>44910</c:v>
                </c:pt>
                <c:pt idx="4820">
                  <c:v>44911</c:v>
                </c:pt>
                <c:pt idx="4821">
                  <c:v>44912</c:v>
                </c:pt>
                <c:pt idx="4822">
                  <c:v>44913</c:v>
                </c:pt>
                <c:pt idx="4823">
                  <c:v>44914</c:v>
                </c:pt>
                <c:pt idx="4824">
                  <c:v>44915</c:v>
                </c:pt>
                <c:pt idx="4825">
                  <c:v>44916</c:v>
                </c:pt>
                <c:pt idx="4826">
                  <c:v>44917</c:v>
                </c:pt>
                <c:pt idx="4827">
                  <c:v>44918</c:v>
                </c:pt>
                <c:pt idx="4828">
                  <c:v>44919</c:v>
                </c:pt>
                <c:pt idx="4829">
                  <c:v>44920</c:v>
                </c:pt>
                <c:pt idx="4830">
                  <c:v>44921</c:v>
                </c:pt>
                <c:pt idx="4831">
                  <c:v>44922</c:v>
                </c:pt>
                <c:pt idx="4832">
                  <c:v>44923</c:v>
                </c:pt>
                <c:pt idx="4833">
                  <c:v>44924</c:v>
                </c:pt>
                <c:pt idx="4834">
                  <c:v>44925</c:v>
                </c:pt>
                <c:pt idx="4835">
                  <c:v>44926</c:v>
                </c:pt>
                <c:pt idx="4836">
                  <c:v>44927</c:v>
                </c:pt>
                <c:pt idx="4837">
                  <c:v>44928</c:v>
                </c:pt>
                <c:pt idx="4838">
                  <c:v>44929</c:v>
                </c:pt>
                <c:pt idx="4839">
                  <c:v>44930</c:v>
                </c:pt>
                <c:pt idx="4840">
                  <c:v>44931</c:v>
                </c:pt>
                <c:pt idx="4841">
                  <c:v>44932</c:v>
                </c:pt>
                <c:pt idx="4842">
                  <c:v>44933</c:v>
                </c:pt>
                <c:pt idx="4843">
                  <c:v>44934</c:v>
                </c:pt>
                <c:pt idx="4844">
                  <c:v>44935</c:v>
                </c:pt>
                <c:pt idx="4845">
                  <c:v>44936</c:v>
                </c:pt>
                <c:pt idx="4846">
                  <c:v>44937</c:v>
                </c:pt>
                <c:pt idx="4847">
                  <c:v>44938</c:v>
                </c:pt>
                <c:pt idx="4848">
                  <c:v>44939</c:v>
                </c:pt>
                <c:pt idx="4849">
                  <c:v>44940</c:v>
                </c:pt>
                <c:pt idx="4850">
                  <c:v>44941</c:v>
                </c:pt>
                <c:pt idx="4851">
                  <c:v>44942</c:v>
                </c:pt>
                <c:pt idx="4852">
                  <c:v>44943</c:v>
                </c:pt>
                <c:pt idx="4853">
                  <c:v>44944</c:v>
                </c:pt>
                <c:pt idx="4854">
                  <c:v>44945</c:v>
                </c:pt>
                <c:pt idx="4855">
                  <c:v>44946</c:v>
                </c:pt>
                <c:pt idx="4856">
                  <c:v>44947</c:v>
                </c:pt>
                <c:pt idx="4857">
                  <c:v>44948</c:v>
                </c:pt>
                <c:pt idx="4858">
                  <c:v>44949</c:v>
                </c:pt>
                <c:pt idx="4859">
                  <c:v>44950</c:v>
                </c:pt>
                <c:pt idx="4860">
                  <c:v>44951</c:v>
                </c:pt>
                <c:pt idx="4861">
                  <c:v>44952</c:v>
                </c:pt>
                <c:pt idx="4862">
                  <c:v>44953</c:v>
                </c:pt>
                <c:pt idx="4863">
                  <c:v>44954</c:v>
                </c:pt>
                <c:pt idx="4864">
                  <c:v>44955</c:v>
                </c:pt>
                <c:pt idx="4865">
                  <c:v>44956</c:v>
                </c:pt>
                <c:pt idx="4866">
                  <c:v>44957</c:v>
                </c:pt>
                <c:pt idx="4867">
                  <c:v>44958</c:v>
                </c:pt>
                <c:pt idx="4868">
                  <c:v>44959</c:v>
                </c:pt>
                <c:pt idx="4869">
                  <c:v>44960</c:v>
                </c:pt>
                <c:pt idx="4870">
                  <c:v>44961</c:v>
                </c:pt>
                <c:pt idx="4871">
                  <c:v>44962</c:v>
                </c:pt>
                <c:pt idx="4872">
                  <c:v>44963</c:v>
                </c:pt>
                <c:pt idx="4873">
                  <c:v>44964</c:v>
                </c:pt>
                <c:pt idx="4874">
                  <c:v>44965</c:v>
                </c:pt>
                <c:pt idx="4875">
                  <c:v>44966</c:v>
                </c:pt>
                <c:pt idx="4876">
                  <c:v>44967</c:v>
                </c:pt>
                <c:pt idx="4877">
                  <c:v>44968</c:v>
                </c:pt>
                <c:pt idx="4878">
                  <c:v>44969</c:v>
                </c:pt>
                <c:pt idx="4879">
                  <c:v>44970</c:v>
                </c:pt>
                <c:pt idx="4880">
                  <c:v>44971</c:v>
                </c:pt>
                <c:pt idx="4881">
                  <c:v>44972</c:v>
                </c:pt>
                <c:pt idx="4882">
                  <c:v>44973</c:v>
                </c:pt>
                <c:pt idx="4883">
                  <c:v>44974</c:v>
                </c:pt>
                <c:pt idx="4884">
                  <c:v>44975</c:v>
                </c:pt>
                <c:pt idx="4885">
                  <c:v>44976</c:v>
                </c:pt>
                <c:pt idx="4886">
                  <c:v>44977</c:v>
                </c:pt>
                <c:pt idx="4887">
                  <c:v>44978</c:v>
                </c:pt>
                <c:pt idx="4888">
                  <c:v>44979</c:v>
                </c:pt>
                <c:pt idx="4889">
                  <c:v>44980</c:v>
                </c:pt>
                <c:pt idx="4890">
                  <c:v>44981</c:v>
                </c:pt>
                <c:pt idx="4891">
                  <c:v>44982</c:v>
                </c:pt>
                <c:pt idx="4892">
                  <c:v>44983</c:v>
                </c:pt>
                <c:pt idx="4893">
                  <c:v>44984</c:v>
                </c:pt>
                <c:pt idx="4894">
                  <c:v>44985</c:v>
                </c:pt>
                <c:pt idx="4895">
                  <c:v>44986</c:v>
                </c:pt>
                <c:pt idx="4896">
                  <c:v>44987</c:v>
                </c:pt>
                <c:pt idx="4897">
                  <c:v>44988</c:v>
                </c:pt>
                <c:pt idx="4898">
                  <c:v>44989</c:v>
                </c:pt>
                <c:pt idx="4899">
                  <c:v>44990</c:v>
                </c:pt>
                <c:pt idx="4900">
                  <c:v>44991</c:v>
                </c:pt>
                <c:pt idx="4901">
                  <c:v>44992</c:v>
                </c:pt>
                <c:pt idx="4902">
                  <c:v>44993</c:v>
                </c:pt>
                <c:pt idx="4903">
                  <c:v>44994</c:v>
                </c:pt>
                <c:pt idx="4904">
                  <c:v>44995</c:v>
                </c:pt>
                <c:pt idx="4905">
                  <c:v>44996</c:v>
                </c:pt>
                <c:pt idx="4906">
                  <c:v>44997</c:v>
                </c:pt>
                <c:pt idx="4907">
                  <c:v>44998</c:v>
                </c:pt>
                <c:pt idx="4908">
                  <c:v>44999</c:v>
                </c:pt>
                <c:pt idx="4909">
                  <c:v>45000</c:v>
                </c:pt>
                <c:pt idx="4910">
                  <c:v>45001</c:v>
                </c:pt>
                <c:pt idx="4911">
                  <c:v>45002</c:v>
                </c:pt>
                <c:pt idx="4912">
                  <c:v>45003</c:v>
                </c:pt>
                <c:pt idx="4913">
                  <c:v>45004</c:v>
                </c:pt>
                <c:pt idx="4914">
                  <c:v>45005</c:v>
                </c:pt>
                <c:pt idx="4915">
                  <c:v>45006</c:v>
                </c:pt>
                <c:pt idx="4916">
                  <c:v>45007</c:v>
                </c:pt>
                <c:pt idx="4917">
                  <c:v>45008</c:v>
                </c:pt>
                <c:pt idx="4918">
                  <c:v>45009</c:v>
                </c:pt>
                <c:pt idx="4919">
                  <c:v>45010</c:v>
                </c:pt>
                <c:pt idx="4920">
                  <c:v>45011</c:v>
                </c:pt>
                <c:pt idx="4921">
                  <c:v>45012</c:v>
                </c:pt>
                <c:pt idx="4922">
                  <c:v>45013</c:v>
                </c:pt>
                <c:pt idx="4923">
                  <c:v>45014</c:v>
                </c:pt>
                <c:pt idx="4924">
                  <c:v>45015</c:v>
                </c:pt>
                <c:pt idx="4925">
                  <c:v>45016</c:v>
                </c:pt>
                <c:pt idx="4926">
                  <c:v>45017</c:v>
                </c:pt>
                <c:pt idx="4927">
                  <c:v>45018</c:v>
                </c:pt>
                <c:pt idx="4928">
                  <c:v>45019</c:v>
                </c:pt>
                <c:pt idx="4929">
                  <c:v>45020</c:v>
                </c:pt>
                <c:pt idx="4930">
                  <c:v>45021</c:v>
                </c:pt>
                <c:pt idx="4931">
                  <c:v>45022</c:v>
                </c:pt>
                <c:pt idx="4932">
                  <c:v>45023</c:v>
                </c:pt>
                <c:pt idx="4933">
                  <c:v>45024</c:v>
                </c:pt>
                <c:pt idx="4934">
                  <c:v>45025</c:v>
                </c:pt>
                <c:pt idx="4935">
                  <c:v>45026</c:v>
                </c:pt>
                <c:pt idx="4936">
                  <c:v>45027</c:v>
                </c:pt>
                <c:pt idx="4937">
                  <c:v>45028</c:v>
                </c:pt>
                <c:pt idx="4938">
                  <c:v>45029</c:v>
                </c:pt>
                <c:pt idx="4939">
                  <c:v>45030</c:v>
                </c:pt>
                <c:pt idx="4940">
                  <c:v>45031</c:v>
                </c:pt>
                <c:pt idx="4941">
                  <c:v>45032</c:v>
                </c:pt>
                <c:pt idx="4942">
                  <c:v>45033</c:v>
                </c:pt>
                <c:pt idx="4943">
                  <c:v>45034</c:v>
                </c:pt>
                <c:pt idx="4944">
                  <c:v>45035</c:v>
                </c:pt>
                <c:pt idx="4945">
                  <c:v>45036</c:v>
                </c:pt>
                <c:pt idx="4946">
                  <c:v>45037</c:v>
                </c:pt>
                <c:pt idx="4947">
                  <c:v>45038</c:v>
                </c:pt>
                <c:pt idx="4948">
                  <c:v>45039</c:v>
                </c:pt>
                <c:pt idx="4949">
                  <c:v>45040</c:v>
                </c:pt>
                <c:pt idx="4950">
                  <c:v>45041</c:v>
                </c:pt>
                <c:pt idx="4951">
                  <c:v>45042</c:v>
                </c:pt>
                <c:pt idx="4952">
                  <c:v>45043</c:v>
                </c:pt>
                <c:pt idx="4953">
                  <c:v>45044</c:v>
                </c:pt>
                <c:pt idx="4954">
                  <c:v>45045</c:v>
                </c:pt>
                <c:pt idx="4955">
                  <c:v>45046</c:v>
                </c:pt>
                <c:pt idx="4956">
                  <c:v>45047</c:v>
                </c:pt>
                <c:pt idx="4957">
                  <c:v>45048</c:v>
                </c:pt>
                <c:pt idx="4958">
                  <c:v>45049</c:v>
                </c:pt>
                <c:pt idx="4959">
                  <c:v>45050</c:v>
                </c:pt>
                <c:pt idx="4960">
                  <c:v>45051</c:v>
                </c:pt>
                <c:pt idx="4961">
                  <c:v>45052</c:v>
                </c:pt>
                <c:pt idx="4962">
                  <c:v>45053</c:v>
                </c:pt>
                <c:pt idx="4963">
                  <c:v>45054</c:v>
                </c:pt>
                <c:pt idx="4964">
                  <c:v>45055</c:v>
                </c:pt>
                <c:pt idx="4965">
                  <c:v>45056</c:v>
                </c:pt>
                <c:pt idx="4966">
                  <c:v>45057</c:v>
                </c:pt>
                <c:pt idx="4967">
                  <c:v>45058</c:v>
                </c:pt>
                <c:pt idx="4968">
                  <c:v>45059</c:v>
                </c:pt>
                <c:pt idx="4969">
                  <c:v>45060</c:v>
                </c:pt>
                <c:pt idx="4970">
                  <c:v>45061</c:v>
                </c:pt>
                <c:pt idx="4971">
                  <c:v>45062</c:v>
                </c:pt>
                <c:pt idx="4972">
                  <c:v>45063</c:v>
                </c:pt>
                <c:pt idx="4973">
                  <c:v>45064</c:v>
                </c:pt>
                <c:pt idx="4974">
                  <c:v>45065</c:v>
                </c:pt>
                <c:pt idx="4975">
                  <c:v>45066</c:v>
                </c:pt>
                <c:pt idx="4976">
                  <c:v>45067</c:v>
                </c:pt>
                <c:pt idx="4977">
                  <c:v>45068</c:v>
                </c:pt>
                <c:pt idx="4978">
                  <c:v>45069</c:v>
                </c:pt>
                <c:pt idx="4979">
                  <c:v>45070</c:v>
                </c:pt>
                <c:pt idx="4980">
                  <c:v>45071</c:v>
                </c:pt>
                <c:pt idx="4981">
                  <c:v>45072</c:v>
                </c:pt>
                <c:pt idx="4982">
                  <c:v>45073</c:v>
                </c:pt>
                <c:pt idx="4983">
                  <c:v>45074</c:v>
                </c:pt>
                <c:pt idx="4984">
                  <c:v>45075</c:v>
                </c:pt>
                <c:pt idx="4985">
                  <c:v>45076</c:v>
                </c:pt>
                <c:pt idx="4986">
                  <c:v>45077</c:v>
                </c:pt>
                <c:pt idx="4987">
                  <c:v>45078</c:v>
                </c:pt>
                <c:pt idx="4988">
                  <c:v>45079</c:v>
                </c:pt>
                <c:pt idx="4989">
                  <c:v>45080</c:v>
                </c:pt>
                <c:pt idx="4990">
                  <c:v>45081</c:v>
                </c:pt>
                <c:pt idx="4991">
                  <c:v>45082</c:v>
                </c:pt>
                <c:pt idx="4992">
                  <c:v>45083</c:v>
                </c:pt>
                <c:pt idx="4993">
                  <c:v>45084</c:v>
                </c:pt>
                <c:pt idx="4994">
                  <c:v>45085</c:v>
                </c:pt>
                <c:pt idx="4995">
                  <c:v>45086</c:v>
                </c:pt>
                <c:pt idx="4996">
                  <c:v>45087</c:v>
                </c:pt>
                <c:pt idx="4997">
                  <c:v>45088</c:v>
                </c:pt>
                <c:pt idx="4998">
                  <c:v>45089</c:v>
                </c:pt>
                <c:pt idx="4999">
                  <c:v>45090</c:v>
                </c:pt>
                <c:pt idx="5000">
                  <c:v>45091</c:v>
                </c:pt>
                <c:pt idx="5001">
                  <c:v>45092</c:v>
                </c:pt>
                <c:pt idx="5002">
                  <c:v>45093</c:v>
                </c:pt>
                <c:pt idx="5003">
                  <c:v>45094</c:v>
                </c:pt>
                <c:pt idx="5004">
                  <c:v>45095</c:v>
                </c:pt>
                <c:pt idx="5005">
                  <c:v>45096</c:v>
                </c:pt>
                <c:pt idx="5006">
                  <c:v>45097</c:v>
                </c:pt>
                <c:pt idx="5007">
                  <c:v>45098</c:v>
                </c:pt>
                <c:pt idx="5008">
                  <c:v>45099</c:v>
                </c:pt>
                <c:pt idx="5009">
                  <c:v>45100</c:v>
                </c:pt>
                <c:pt idx="5010">
                  <c:v>45101</c:v>
                </c:pt>
                <c:pt idx="5011">
                  <c:v>45102</c:v>
                </c:pt>
                <c:pt idx="5012">
                  <c:v>45103</c:v>
                </c:pt>
                <c:pt idx="5013">
                  <c:v>45104</c:v>
                </c:pt>
                <c:pt idx="5014">
                  <c:v>45105</c:v>
                </c:pt>
                <c:pt idx="5015">
                  <c:v>45106</c:v>
                </c:pt>
                <c:pt idx="5016">
                  <c:v>45107</c:v>
                </c:pt>
                <c:pt idx="5017">
                  <c:v>45108</c:v>
                </c:pt>
                <c:pt idx="5018">
                  <c:v>45109</c:v>
                </c:pt>
                <c:pt idx="5019">
                  <c:v>45110</c:v>
                </c:pt>
                <c:pt idx="5020">
                  <c:v>45111</c:v>
                </c:pt>
                <c:pt idx="5021">
                  <c:v>45112</c:v>
                </c:pt>
                <c:pt idx="5022">
                  <c:v>45113</c:v>
                </c:pt>
                <c:pt idx="5023">
                  <c:v>45114</c:v>
                </c:pt>
                <c:pt idx="5024">
                  <c:v>45115</c:v>
                </c:pt>
                <c:pt idx="5025">
                  <c:v>45116</c:v>
                </c:pt>
                <c:pt idx="5026">
                  <c:v>45117</c:v>
                </c:pt>
                <c:pt idx="5027">
                  <c:v>45118</c:v>
                </c:pt>
                <c:pt idx="5028">
                  <c:v>45119</c:v>
                </c:pt>
                <c:pt idx="5029">
                  <c:v>45120</c:v>
                </c:pt>
                <c:pt idx="5030">
                  <c:v>45121</c:v>
                </c:pt>
                <c:pt idx="5031">
                  <c:v>45122</c:v>
                </c:pt>
                <c:pt idx="5032">
                  <c:v>45123</c:v>
                </c:pt>
                <c:pt idx="5033">
                  <c:v>45124</c:v>
                </c:pt>
                <c:pt idx="5034">
                  <c:v>45125</c:v>
                </c:pt>
                <c:pt idx="5035">
                  <c:v>45126</c:v>
                </c:pt>
                <c:pt idx="5036">
                  <c:v>45127</c:v>
                </c:pt>
                <c:pt idx="5037">
                  <c:v>45128</c:v>
                </c:pt>
                <c:pt idx="5038">
                  <c:v>45129</c:v>
                </c:pt>
                <c:pt idx="5039">
                  <c:v>45130</c:v>
                </c:pt>
                <c:pt idx="5040">
                  <c:v>45131</c:v>
                </c:pt>
                <c:pt idx="5041">
                  <c:v>45132</c:v>
                </c:pt>
                <c:pt idx="5042">
                  <c:v>45133</c:v>
                </c:pt>
                <c:pt idx="5043">
                  <c:v>45134</c:v>
                </c:pt>
                <c:pt idx="5044">
                  <c:v>45135</c:v>
                </c:pt>
                <c:pt idx="5045">
                  <c:v>45136</c:v>
                </c:pt>
                <c:pt idx="5046">
                  <c:v>45137</c:v>
                </c:pt>
                <c:pt idx="5047">
                  <c:v>45138</c:v>
                </c:pt>
                <c:pt idx="5048">
                  <c:v>45139</c:v>
                </c:pt>
                <c:pt idx="5049">
                  <c:v>45140</c:v>
                </c:pt>
                <c:pt idx="5050">
                  <c:v>45141</c:v>
                </c:pt>
                <c:pt idx="5051">
                  <c:v>45142</c:v>
                </c:pt>
                <c:pt idx="5052">
                  <c:v>45143</c:v>
                </c:pt>
                <c:pt idx="5053">
                  <c:v>45144</c:v>
                </c:pt>
                <c:pt idx="5054">
                  <c:v>45145</c:v>
                </c:pt>
                <c:pt idx="5055">
                  <c:v>45146</c:v>
                </c:pt>
                <c:pt idx="5056">
                  <c:v>45147</c:v>
                </c:pt>
                <c:pt idx="5057">
                  <c:v>45148</c:v>
                </c:pt>
                <c:pt idx="5058">
                  <c:v>45149</c:v>
                </c:pt>
                <c:pt idx="5059">
                  <c:v>45150</c:v>
                </c:pt>
                <c:pt idx="5060">
                  <c:v>45151</c:v>
                </c:pt>
                <c:pt idx="5061">
                  <c:v>45152</c:v>
                </c:pt>
                <c:pt idx="5062">
                  <c:v>45153</c:v>
                </c:pt>
                <c:pt idx="5063">
                  <c:v>45154</c:v>
                </c:pt>
                <c:pt idx="5064">
                  <c:v>45155</c:v>
                </c:pt>
                <c:pt idx="5065">
                  <c:v>45156</c:v>
                </c:pt>
                <c:pt idx="5066">
                  <c:v>45157</c:v>
                </c:pt>
                <c:pt idx="5067">
                  <c:v>45158</c:v>
                </c:pt>
                <c:pt idx="5068">
                  <c:v>45159</c:v>
                </c:pt>
                <c:pt idx="5069">
                  <c:v>45160</c:v>
                </c:pt>
                <c:pt idx="5070">
                  <c:v>45161</c:v>
                </c:pt>
                <c:pt idx="5071">
                  <c:v>45162</c:v>
                </c:pt>
                <c:pt idx="5072">
                  <c:v>45163</c:v>
                </c:pt>
                <c:pt idx="5073">
                  <c:v>45164</c:v>
                </c:pt>
                <c:pt idx="5074">
                  <c:v>45165</c:v>
                </c:pt>
                <c:pt idx="5075">
                  <c:v>45166</c:v>
                </c:pt>
                <c:pt idx="5076">
                  <c:v>45167</c:v>
                </c:pt>
                <c:pt idx="5077">
                  <c:v>45168</c:v>
                </c:pt>
                <c:pt idx="5078">
                  <c:v>45169</c:v>
                </c:pt>
                <c:pt idx="5079">
                  <c:v>45170</c:v>
                </c:pt>
                <c:pt idx="5080">
                  <c:v>45171</c:v>
                </c:pt>
                <c:pt idx="5081">
                  <c:v>45172</c:v>
                </c:pt>
                <c:pt idx="5082">
                  <c:v>45173</c:v>
                </c:pt>
                <c:pt idx="5083">
                  <c:v>45174</c:v>
                </c:pt>
                <c:pt idx="5084">
                  <c:v>45175</c:v>
                </c:pt>
                <c:pt idx="5085">
                  <c:v>45176</c:v>
                </c:pt>
                <c:pt idx="5086">
                  <c:v>45177</c:v>
                </c:pt>
                <c:pt idx="5087">
                  <c:v>45178</c:v>
                </c:pt>
                <c:pt idx="5088">
                  <c:v>45179</c:v>
                </c:pt>
                <c:pt idx="5089">
                  <c:v>45180</c:v>
                </c:pt>
                <c:pt idx="5090">
                  <c:v>45181</c:v>
                </c:pt>
                <c:pt idx="5091">
                  <c:v>45182</c:v>
                </c:pt>
                <c:pt idx="5092">
                  <c:v>45183</c:v>
                </c:pt>
                <c:pt idx="5093">
                  <c:v>45184</c:v>
                </c:pt>
                <c:pt idx="5094">
                  <c:v>45185</c:v>
                </c:pt>
                <c:pt idx="5095">
                  <c:v>45186</c:v>
                </c:pt>
                <c:pt idx="5096">
                  <c:v>45187</c:v>
                </c:pt>
                <c:pt idx="5097">
                  <c:v>45188</c:v>
                </c:pt>
                <c:pt idx="5098">
                  <c:v>45189</c:v>
                </c:pt>
                <c:pt idx="5099">
                  <c:v>45190</c:v>
                </c:pt>
                <c:pt idx="5100">
                  <c:v>45191</c:v>
                </c:pt>
                <c:pt idx="5101">
                  <c:v>45192</c:v>
                </c:pt>
                <c:pt idx="5102">
                  <c:v>45193</c:v>
                </c:pt>
                <c:pt idx="5103">
                  <c:v>45194</c:v>
                </c:pt>
                <c:pt idx="5104">
                  <c:v>45195</c:v>
                </c:pt>
                <c:pt idx="5105">
                  <c:v>45196</c:v>
                </c:pt>
                <c:pt idx="5106">
                  <c:v>45197</c:v>
                </c:pt>
                <c:pt idx="5107">
                  <c:v>45198</c:v>
                </c:pt>
                <c:pt idx="5108">
                  <c:v>45199</c:v>
                </c:pt>
                <c:pt idx="5109">
                  <c:v>45200</c:v>
                </c:pt>
                <c:pt idx="5110">
                  <c:v>45201</c:v>
                </c:pt>
                <c:pt idx="5111">
                  <c:v>45202</c:v>
                </c:pt>
                <c:pt idx="5112">
                  <c:v>45203</c:v>
                </c:pt>
                <c:pt idx="5113">
                  <c:v>45204</c:v>
                </c:pt>
                <c:pt idx="5114">
                  <c:v>45205</c:v>
                </c:pt>
                <c:pt idx="5115">
                  <c:v>45206</c:v>
                </c:pt>
                <c:pt idx="5116">
                  <c:v>45207</c:v>
                </c:pt>
                <c:pt idx="5117">
                  <c:v>45208</c:v>
                </c:pt>
                <c:pt idx="5118">
                  <c:v>45209</c:v>
                </c:pt>
                <c:pt idx="5119">
                  <c:v>45210</c:v>
                </c:pt>
                <c:pt idx="5120">
                  <c:v>45211</c:v>
                </c:pt>
                <c:pt idx="5121">
                  <c:v>45212</c:v>
                </c:pt>
                <c:pt idx="5122">
                  <c:v>45213</c:v>
                </c:pt>
                <c:pt idx="5123">
                  <c:v>45214</c:v>
                </c:pt>
                <c:pt idx="5124">
                  <c:v>45215</c:v>
                </c:pt>
                <c:pt idx="5125">
                  <c:v>45216</c:v>
                </c:pt>
                <c:pt idx="5126">
                  <c:v>45217</c:v>
                </c:pt>
                <c:pt idx="5127">
                  <c:v>45218</c:v>
                </c:pt>
                <c:pt idx="5128">
                  <c:v>45219</c:v>
                </c:pt>
                <c:pt idx="5129">
                  <c:v>45220</c:v>
                </c:pt>
                <c:pt idx="5130">
                  <c:v>45221</c:v>
                </c:pt>
                <c:pt idx="5131">
                  <c:v>45222</c:v>
                </c:pt>
                <c:pt idx="5132">
                  <c:v>45223</c:v>
                </c:pt>
                <c:pt idx="5133">
                  <c:v>45224</c:v>
                </c:pt>
                <c:pt idx="5134">
                  <c:v>45225</c:v>
                </c:pt>
                <c:pt idx="5135">
                  <c:v>45226</c:v>
                </c:pt>
                <c:pt idx="5136">
                  <c:v>45227</c:v>
                </c:pt>
                <c:pt idx="5137">
                  <c:v>45228</c:v>
                </c:pt>
                <c:pt idx="5138">
                  <c:v>45229</c:v>
                </c:pt>
                <c:pt idx="5139">
                  <c:v>45230</c:v>
                </c:pt>
                <c:pt idx="5140">
                  <c:v>45231</c:v>
                </c:pt>
                <c:pt idx="5141">
                  <c:v>45232</c:v>
                </c:pt>
                <c:pt idx="5142">
                  <c:v>45233</c:v>
                </c:pt>
                <c:pt idx="5143">
                  <c:v>45234</c:v>
                </c:pt>
                <c:pt idx="5144">
                  <c:v>45235</c:v>
                </c:pt>
                <c:pt idx="5145">
                  <c:v>45236</c:v>
                </c:pt>
                <c:pt idx="5146">
                  <c:v>45237</c:v>
                </c:pt>
                <c:pt idx="5147">
                  <c:v>45238</c:v>
                </c:pt>
                <c:pt idx="5148">
                  <c:v>45239</c:v>
                </c:pt>
                <c:pt idx="5149">
                  <c:v>45240</c:v>
                </c:pt>
                <c:pt idx="5150">
                  <c:v>45241</c:v>
                </c:pt>
                <c:pt idx="5151">
                  <c:v>45242</c:v>
                </c:pt>
                <c:pt idx="5152">
                  <c:v>45243</c:v>
                </c:pt>
                <c:pt idx="5153">
                  <c:v>45244</c:v>
                </c:pt>
                <c:pt idx="5154">
                  <c:v>45245</c:v>
                </c:pt>
                <c:pt idx="5155">
                  <c:v>45246</c:v>
                </c:pt>
                <c:pt idx="5156">
                  <c:v>45247</c:v>
                </c:pt>
                <c:pt idx="5157">
                  <c:v>45248</c:v>
                </c:pt>
                <c:pt idx="5158">
                  <c:v>45249</c:v>
                </c:pt>
                <c:pt idx="5159">
                  <c:v>45250</c:v>
                </c:pt>
                <c:pt idx="5160">
                  <c:v>45251</c:v>
                </c:pt>
                <c:pt idx="5161">
                  <c:v>45252</c:v>
                </c:pt>
                <c:pt idx="5162">
                  <c:v>45253</c:v>
                </c:pt>
                <c:pt idx="5163">
                  <c:v>45254</c:v>
                </c:pt>
                <c:pt idx="5164">
                  <c:v>45255</c:v>
                </c:pt>
                <c:pt idx="5165">
                  <c:v>45256</c:v>
                </c:pt>
                <c:pt idx="5166">
                  <c:v>45257</c:v>
                </c:pt>
                <c:pt idx="5167">
                  <c:v>45258</c:v>
                </c:pt>
                <c:pt idx="5168">
                  <c:v>45259</c:v>
                </c:pt>
                <c:pt idx="5169">
                  <c:v>45260</c:v>
                </c:pt>
                <c:pt idx="5170">
                  <c:v>45261</c:v>
                </c:pt>
                <c:pt idx="5171">
                  <c:v>45262</c:v>
                </c:pt>
                <c:pt idx="5172">
                  <c:v>45263</c:v>
                </c:pt>
                <c:pt idx="5173">
                  <c:v>45264</c:v>
                </c:pt>
                <c:pt idx="5174">
                  <c:v>45265</c:v>
                </c:pt>
                <c:pt idx="5175">
                  <c:v>45266</c:v>
                </c:pt>
                <c:pt idx="5176">
                  <c:v>45267</c:v>
                </c:pt>
                <c:pt idx="5177">
                  <c:v>45268</c:v>
                </c:pt>
                <c:pt idx="5178">
                  <c:v>45269</c:v>
                </c:pt>
                <c:pt idx="5179">
                  <c:v>45270</c:v>
                </c:pt>
                <c:pt idx="5180">
                  <c:v>45271</c:v>
                </c:pt>
                <c:pt idx="5181">
                  <c:v>45272</c:v>
                </c:pt>
                <c:pt idx="5182">
                  <c:v>45273</c:v>
                </c:pt>
                <c:pt idx="5183">
                  <c:v>45274</c:v>
                </c:pt>
                <c:pt idx="5184">
                  <c:v>45275</c:v>
                </c:pt>
                <c:pt idx="5185">
                  <c:v>45276</c:v>
                </c:pt>
                <c:pt idx="5186">
                  <c:v>45277</c:v>
                </c:pt>
                <c:pt idx="5187">
                  <c:v>45278</c:v>
                </c:pt>
                <c:pt idx="5188">
                  <c:v>45279</c:v>
                </c:pt>
                <c:pt idx="5189">
                  <c:v>45280</c:v>
                </c:pt>
                <c:pt idx="5190">
                  <c:v>45281</c:v>
                </c:pt>
                <c:pt idx="5191">
                  <c:v>45282</c:v>
                </c:pt>
                <c:pt idx="5192">
                  <c:v>45283</c:v>
                </c:pt>
                <c:pt idx="5193">
                  <c:v>45284</c:v>
                </c:pt>
                <c:pt idx="5194">
                  <c:v>45285</c:v>
                </c:pt>
                <c:pt idx="5195">
                  <c:v>45286</c:v>
                </c:pt>
                <c:pt idx="5196">
                  <c:v>45287</c:v>
                </c:pt>
                <c:pt idx="5197">
                  <c:v>45288</c:v>
                </c:pt>
                <c:pt idx="5198">
                  <c:v>45289</c:v>
                </c:pt>
                <c:pt idx="5199">
                  <c:v>45290</c:v>
                </c:pt>
                <c:pt idx="5200">
                  <c:v>45291</c:v>
                </c:pt>
                <c:pt idx="5201">
                  <c:v>45292</c:v>
                </c:pt>
                <c:pt idx="5202">
                  <c:v>45293</c:v>
                </c:pt>
                <c:pt idx="5203">
                  <c:v>45294</c:v>
                </c:pt>
                <c:pt idx="5204">
                  <c:v>45295</c:v>
                </c:pt>
                <c:pt idx="5205">
                  <c:v>45296</c:v>
                </c:pt>
                <c:pt idx="5206">
                  <c:v>45297</c:v>
                </c:pt>
                <c:pt idx="5207">
                  <c:v>45298</c:v>
                </c:pt>
                <c:pt idx="5208">
                  <c:v>45299</c:v>
                </c:pt>
                <c:pt idx="5209">
                  <c:v>45300</c:v>
                </c:pt>
                <c:pt idx="5210">
                  <c:v>45301</c:v>
                </c:pt>
                <c:pt idx="5211">
                  <c:v>45302</c:v>
                </c:pt>
                <c:pt idx="5212">
                  <c:v>45303</c:v>
                </c:pt>
                <c:pt idx="5213">
                  <c:v>45304</c:v>
                </c:pt>
                <c:pt idx="5214">
                  <c:v>45305</c:v>
                </c:pt>
                <c:pt idx="5215">
                  <c:v>45306</c:v>
                </c:pt>
                <c:pt idx="5216">
                  <c:v>45307</c:v>
                </c:pt>
                <c:pt idx="5217">
                  <c:v>45308</c:v>
                </c:pt>
                <c:pt idx="5218">
                  <c:v>45309</c:v>
                </c:pt>
                <c:pt idx="5219">
                  <c:v>45310</c:v>
                </c:pt>
                <c:pt idx="5220">
                  <c:v>45311</c:v>
                </c:pt>
                <c:pt idx="5221">
                  <c:v>45312</c:v>
                </c:pt>
                <c:pt idx="5222">
                  <c:v>45313</c:v>
                </c:pt>
                <c:pt idx="5223">
                  <c:v>45314</c:v>
                </c:pt>
                <c:pt idx="5224">
                  <c:v>45315</c:v>
                </c:pt>
                <c:pt idx="5225">
                  <c:v>45316</c:v>
                </c:pt>
                <c:pt idx="5226">
                  <c:v>45317</c:v>
                </c:pt>
                <c:pt idx="5227">
                  <c:v>45318</c:v>
                </c:pt>
                <c:pt idx="5228">
                  <c:v>45319</c:v>
                </c:pt>
                <c:pt idx="5229">
                  <c:v>45320</c:v>
                </c:pt>
                <c:pt idx="5230">
                  <c:v>45321</c:v>
                </c:pt>
                <c:pt idx="5231">
                  <c:v>45322</c:v>
                </c:pt>
                <c:pt idx="5232">
                  <c:v>45323</c:v>
                </c:pt>
                <c:pt idx="5233">
                  <c:v>45324</c:v>
                </c:pt>
                <c:pt idx="5234">
                  <c:v>45325</c:v>
                </c:pt>
                <c:pt idx="5235">
                  <c:v>45326</c:v>
                </c:pt>
                <c:pt idx="5236">
                  <c:v>45327</c:v>
                </c:pt>
                <c:pt idx="5237">
                  <c:v>45328</c:v>
                </c:pt>
                <c:pt idx="5238">
                  <c:v>45329</c:v>
                </c:pt>
                <c:pt idx="5239">
                  <c:v>45330</c:v>
                </c:pt>
                <c:pt idx="5240">
                  <c:v>45331</c:v>
                </c:pt>
                <c:pt idx="5241">
                  <c:v>45332</c:v>
                </c:pt>
                <c:pt idx="5242">
                  <c:v>45333</c:v>
                </c:pt>
                <c:pt idx="5243">
                  <c:v>45334</c:v>
                </c:pt>
                <c:pt idx="5244">
                  <c:v>45335</c:v>
                </c:pt>
                <c:pt idx="5245">
                  <c:v>45336</c:v>
                </c:pt>
                <c:pt idx="5246">
                  <c:v>45337</c:v>
                </c:pt>
                <c:pt idx="5247">
                  <c:v>45338</c:v>
                </c:pt>
                <c:pt idx="5248">
                  <c:v>45339</c:v>
                </c:pt>
                <c:pt idx="5249">
                  <c:v>45340</c:v>
                </c:pt>
                <c:pt idx="5250">
                  <c:v>45341</c:v>
                </c:pt>
                <c:pt idx="5251">
                  <c:v>45342</c:v>
                </c:pt>
                <c:pt idx="5252">
                  <c:v>45343</c:v>
                </c:pt>
                <c:pt idx="5253">
                  <c:v>45344</c:v>
                </c:pt>
                <c:pt idx="5254">
                  <c:v>45345</c:v>
                </c:pt>
                <c:pt idx="5255">
                  <c:v>45346</c:v>
                </c:pt>
                <c:pt idx="5256">
                  <c:v>45347</c:v>
                </c:pt>
                <c:pt idx="5257">
                  <c:v>45348</c:v>
                </c:pt>
                <c:pt idx="5258">
                  <c:v>45349</c:v>
                </c:pt>
                <c:pt idx="5259">
                  <c:v>45350</c:v>
                </c:pt>
                <c:pt idx="5260">
                  <c:v>45351</c:v>
                </c:pt>
                <c:pt idx="5261">
                  <c:v>45352</c:v>
                </c:pt>
                <c:pt idx="5262">
                  <c:v>45353</c:v>
                </c:pt>
                <c:pt idx="5263">
                  <c:v>45354</c:v>
                </c:pt>
                <c:pt idx="5264">
                  <c:v>45355</c:v>
                </c:pt>
                <c:pt idx="5265">
                  <c:v>45356</c:v>
                </c:pt>
                <c:pt idx="5266">
                  <c:v>45357</c:v>
                </c:pt>
                <c:pt idx="5267">
                  <c:v>45358</c:v>
                </c:pt>
                <c:pt idx="5268">
                  <c:v>45359</c:v>
                </c:pt>
                <c:pt idx="5269">
                  <c:v>45360</c:v>
                </c:pt>
                <c:pt idx="5270">
                  <c:v>45361</c:v>
                </c:pt>
                <c:pt idx="5271">
                  <c:v>45362</c:v>
                </c:pt>
                <c:pt idx="5272">
                  <c:v>45363</c:v>
                </c:pt>
                <c:pt idx="5273">
                  <c:v>45364</c:v>
                </c:pt>
                <c:pt idx="5274">
                  <c:v>45365</c:v>
                </c:pt>
                <c:pt idx="5275">
                  <c:v>45366</c:v>
                </c:pt>
                <c:pt idx="5276">
                  <c:v>45367</c:v>
                </c:pt>
                <c:pt idx="5277">
                  <c:v>45368</c:v>
                </c:pt>
                <c:pt idx="5278">
                  <c:v>45369</c:v>
                </c:pt>
                <c:pt idx="5279">
                  <c:v>45370</c:v>
                </c:pt>
                <c:pt idx="5280">
                  <c:v>45371</c:v>
                </c:pt>
                <c:pt idx="5281">
                  <c:v>45372</c:v>
                </c:pt>
                <c:pt idx="5282">
                  <c:v>45373</c:v>
                </c:pt>
                <c:pt idx="5283">
                  <c:v>45374</c:v>
                </c:pt>
                <c:pt idx="5284">
                  <c:v>45375</c:v>
                </c:pt>
                <c:pt idx="5285">
                  <c:v>45376</c:v>
                </c:pt>
                <c:pt idx="5286">
                  <c:v>45377</c:v>
                </c:pt>
                <c:pt idx="5287">
                  <c:v>45378</c:v>
                </c:pt>
                <c:pt idx="5288">
                  <c:v>45379</c:v>
                </c:pt>
                <c:pt idx="5289">
                  <c:v>45380</c:v>
                </c:pt>
                <c:pt idx="5290">
                  <c:v>45381</c:v>
                </c:pt>
                <c:pt idx="5291">
                  <c:v>45382</c:v>
                </c:pt>
                <c:pt idx="5292">
                  <c:v>45383</c:v>
                </c:pt>
                <c:pt idx="5293">
                  <c:v>45384</c:v>
                </c:pt>
                <c:pt idx="5294">
                  <c:v>45385</c:v>
                </c:pt>
                <c:pt idx="5295">
                  <c:v>45386</c:v>
                </c:pt>
                <c:pt idx="5296">
                  <c:v>45387</c:v>
                </c:pt>
                <c:pt idx="5297">
                  <c:v>45388</c:v>
                </c:pt>
                <c:pt idx="5298">
                  <c:v>45389</c:v>
                </c:pt>
                <c:pt idx="5299">
                  <c:v>45390</c:v>
                </c:pt>
                <c:pt idx="5300">
                  <c:v>45391</c:v>
                </c:pt>
                <c:pt idx="5301">
                  <c:v>45392</c:v>
                </c:pt>
                <c:pt idx="5302">
                  <c:v>45393</c:v>
                </c:pt>
                <c:pt idx="5303">
                  <c:v>45394</c:v>
                </c:pt>
                <c:pt idx="5304">
                  <c:v>45395</c:v>
                </c:pt>
                <c:pt idx="5305">
                  <c:v>45396</c:v>
                </c:pt>
                <c:pt idx="5306">
                  <c:v>45397</c:v>
                </c:pt>
                <c:pt idx="5307">
                  <c:v>45398</c:v>
                </c:pt>
                <c:pt idx="5308">
                  <c:v>45399</c:v>
                </c:pt>
                <c:pt idx="5309">
                  <c:v>45400</c:v>
                </c:pt>
                <c:pt idx="5310">
                  <c:v>45401</c:v>
                </c:pt>
                <c:pt idx="5311">
                  <c:v>45402</c:v>
                </c:pt>
                <c:pt idx="5312">
                  <c:v>45403</c:v>
                </c:pt>
                <c:pt idx="5313">
                  <c:v>45404</c:v>
                </c:pt>
                <c:pt idx="5314">
                  <c:v>45405</c:v>
                </c:pt>
                <c:pt idx="5315">
                  <c:v>45406</c:v>
                </c:pt>
                <c:pt idx="5316">
                  <c:v>45407</c:v>
                </c:pt>
                <c:pt idx="5317">
                  <c:v>45408</c:v>
                </c:pt>
                <c:pt idx="5318">
                  <c:v>45409</c:v>
                </c:pt>
                <c:pt idx="5319">
                  <c:v>45410</c:v>
                </c:pt>
                <c:pt idx="5320">
                  <c:v>45411</c:v>
                </c:pt>
                <c:pt idx="5321">
                  <c:v>45412</c:v>
                </c:pt>
                <c:pt idx="5322">
                  <c:v>45413</c:v>
                </c:pt>
                <c:pt idx="5323">
                  <c:v>45414</c:v>
                </c:pt>
                <c:pt idx="5324">
                  <c:v>45415</c:v>
                </c:pt>
                <c:pt idx="5325">
                  <c:v>45416</c:v>
                </c:pt>
              </c:numCache>
            </c:numRef>
          </c:xVal>
          <c:yVal>
            <c:numRef>
              <c:f>spy_long_term!$S$2:$S$5327</c:f>
              <c:numCache>
                <c:formatCode>General</c:formatCode>
                <c:ptCount val="5326"/>
                <c:pt idx="0">
                  <c:v>7.6400000000000003E-4</c:v>
                </c:pt>
                <c:pt idx="1">
                  <c:v>8.8500000000000004E-4</c:v>
                </c:pt>
                <c:pt idx="2">
                  <c:v>1.0499999999999999E-3</c:v>
                </c:pt>
                <c:pt idx="3">
                  <c:v>1.0839999999999999E-3</c:v>
                </c:pt>
                <c:pt idx="4">
                  <c:v>1.1999999999999999E-3</c:v>
                </c:pt>
                <c:pt idx="5">
                  <c:v>1.1199999999999999E-3</c:v>
                </c:pt>
                <c:pt idx="6">
                  <c:v>1.1529999999999999E-3</c:v>
                </c:pt>
                <c:pt idx="7">
                  <c:v>1.1019999999999999E-3</c:v>
                </c:pt>
                <c:pt idx="8">
                  <c:v>1.129E-3</c:v>
                </c:pt>
                <c:pt idx="9">
                  <c:v>1.1360000000000001E-3</c:v>
                </c:pt>
                <c:pt idx="10">
                  <c:v>1.17E-3</c:v>
                </c:pt>
                <c:pt idx="11">
                  <c:v>1.245E-3</c:v>
                </c:pt>
                <c:pt idx="12">
                  <c:v>1.2409999999999999E-3</c:v>
                </c:pt>
                <c:pt idx="13">
                  <c:v>1.225E-3</c:v>
                </c:pt>
                <c:pt idx="14">
                  <c:v>1.248E-3</c:v>
                </c:pt>
                <c:pt idx="15">
                  <c:v>1.2329999999999999E-3</c:v>
                </c:pt>
                <c:pt idx="16">
                  <c:v>1.2110000000000001E-3</c:v>
                </c:pt>
                <c:pt idx="17">
                  <c:v>1.2199999999999999E-3</c:v>
                </c:pt>
                <c:pt idx="18">
                  <c:v>1.2570000000000001E-3</c:v>
                </c:pt>
                <c:pt idx="19">
                  <c:v>1.273E-3</c:v>
                </c:pt>
                <c:pt idx="20">
                  <c:v>1.2880000000000001E-3</c:v>
                </c:pt>
                <c:pt idx="21">
                  <c:v>1.266E-3</c:v>
                </c:pt>
                <c:pt idx="22">
                  <c:v>1.263E-3</c:v>
                </c:pt>
                <c:pt idx="23">
                  <c:v>1.2849999999999999E-3</c:v>
                </c:pt>
                <c:pt idx="24">
                  <c:v>1.266E-3</c:v>
                </c:pt>
                <c:pt idx="25">
                  <c:v>1.256E-3</c:v>
                </c:pt>
                <c:pt idx="26">
                  <c:v>1.2470000000000001E-3</c:v>
                </c:pt>
                <c:pt idx="27">
                  <c:v>1.219E-3</c:v>
                </c:pt>
                <c:pt idx="28">
                  <c:v>1.256E-3</c:v>
                </c:pt>
                <c:pt idx="29">
                  <c:v>1.273E-3</c:v>
                </c:pt>
                <c:pt idx="30">
                  <c:v>1.3060000000000001E-3</c:v>
                </c:pt>
                <c:pt idx="31">
                  <c:v>1.3060000000000001E-3</c:v>
                </c:pt>
                <c:pt idx="32">
                  <c:v>1.286E-3</c:v>
                </c:pt>
                <c:pt idx="33">
                  <c:v>1.2800000000000001E-3</c:v>
                </c:pt>
                <c:pt idx="34">
                  <c:v>1.2600000000000001E-3</c:v>
                </c:pt>
                <c:pt idx="35">
                  <c:v>1.2600000000000001E-3</c:v>
                </c:pt>
                <c:pt idx="36">
                  <c:v>1.2359999999999999E-3</c:v>
                </c:pt>
                <c:pt idx="37">
                  <c:v>1.299E-3</c:v>
                </c:pt>
                <c:pt idx="38">
                  <c:v>1.341E-3</c:v>
                </c:pt>
                <c:pt idx="39">
                  <c:v>1.3550000000000001E-3</c:v>
                </c:pt>
                <c:pt idx="40">
                  <c:v>1.286E-3</c:v>
                </c:pt>
                <c:pt idx="41">
                  <c:v>1.2359999999999999E-3</c:v>
                </c:pt>
                <c:pt idx="42">
                  <c:v>1.189E-3</c:v>
                </c:pt>
                <c:pt idx="43">
                  <c:v>1.178E-3</c:v>
                </c:pt>
                <c:pt idx="44">
                  <c:v>1.106E-3</c:v>
                </c:pt>
                <c:pt idx="45">
                  <c:v>1.073E-3</c:v>
                </c:pt>
                <c:pt idx="46">
                  <c:v>1.077E-3</c:v>
                </c:pt>
                <c:pt idx="47">
                  <c:v>1.0640000000000001E-3</c:v>
                </c:pt>
                <c:pt idx="48">
                  <c:v>1.059E-3</c:v>
                </c:pt>
                <c:pt idx="49">
                  <c:v>1E-3</c:v>
                </c:pt>
                <c:pt idx="50">
                  <c:v>9.2699999999999998E-4</c:v>
                </c:pt>
                <c:pt idx="51">
                  <c:v>8.9999999999999998E-4</c:v>
                </c:pt>
                <c:pt idx="52">
                  <c:v>8.9700000000000001E-4</c:v>
                </c:pt>
                <c:pt idx="53">
                  <c:v>8.5999999999999998E-4</c:v>
                </c:pt>
                <c:pt idx="54">
                  <c:v>8.4900000000000004E-4</c:v>
                </c:pt>
                <c:pt idx="55">
                  <c:v>8.2899999999999998E-4</c:v>
                </c:pt>
                <c:pt idx="56">
                  <c:v>8.2399999999999997E-4</c:v>
                </c:pt>
                <c:pt idx="57">
                  <c:v>8.1099999999999998E-4</c:v>
                </c:pt>
                <c:pt idx="58">
                  <c:v>7.9500000000000003E-4</c:v>
                </c:pt>
                <c:pt idx="59">
                  <c:v>7.7099999999999998E-4</c:v>
                </c:pt>
                <c:pt idx="60">
                  <c:v>7.4600000000000003E-4</c:v>
                </c:pt>
                <c:pt idx="61">
                  <c:v>7.4799999999999997E-4</c:v>
                </c:pt>
                <c:pt idx="62">
                  <c:v>7.3300000000000004E-4</c:v>
                </c:pt>
                <c:pt idx="63">
                  <c:v>7.18E-4</c:v>
                </c:pt>
                <c:pt idx="64">
                  <c:v>6.9999999999999999E-4</c:v>
                </c:pt>
                <c:pt idx="65">
                  <c:v>6.87E-4</c:v>
                </c:pt>
                <c:pt idx="66">
                  <c:v>6.7000000000000002E-4</c:v>
                </c:pt>
                <c:pt idx="67">
                  <c:v>6.6500000000000001E-4</c:v>
                </c:pt>
                <c:pt idx="68">
                  <c:v>6.4000000000000005E-4</c:v>
                </c:pt>
                <c:pt idx="69">
                  <c:v>6.1799999999999995E-4</c:v>
                </c:pt>
                <c:pt idx="70">
                  <c:v>6.1499999999999999E-4</c:v>
                </c:pt>
                <c:pt idx="71">
                  <c:v>6.1499999999999999E-4</c:v>
                </c:pt>
                <c:pt idx="72">
                  <c:v>6.2200000000000005E-4</c:v>
                </c:pt>
                <c:pt idx="73">
                  <c:v>6.1300000000000005E-4</c:v>
                </c:pt>
                <c:pt idx="74">
                  <c:v>6.1600000000000001E-4</c:v>
                </c:pt>
                <c:pt idx="75">
                  <c:v>6.3000000000000003E-4</c:v>
                </c:pt>
                <c:pt idx="76">
                  <c:v>6.2699999999999995E-4</c:v>
                </c:pt>
                <c:pt idx="77">
                  <c:v>6.2699999999999995E-4</c:v>
                </c:pt>
                <c:pt idx="78">
                  <c:v>6.3299999999999999E-4</c:v>
                </c:pt>
                <c:pt idx="79">
                  <c:v>6.3299999999999999E-4</c:v>
                </c:pt>
                <c:pt idx="80">
                  <c:v>6.3299999999999999E-4</c:v>
                </c:pt>
                <c:pt idx="81">
                  <c:v>6.3299999999999999E-4</c:v>
                </c:pt>
                <c:pt idx="82">
                  <c:v>6.3299999999999999E-4</c:v>
                </c:pt>
                <c:pt idx="83">
                  <c:v>6.3299999999999999E-4</c:v>
                </c:pt>
                <c:pt idx="84">
                  <c:v>6.3299999999999999E-4</c:v>
                </c:pt>
                <c:pt idx="85">
                  <c:v>6.3299999999999999E-4</c:v>
                </c:pt>
                <c:pt idx="86">
                  <c:v>6.4300000000000002E-4</c:v>
                </c:pt>
                <c:pt idx="87">
                  <c:v>6.8900000000000005E-4</c:v>
                </c:pt>
                <c:pt idx="88">
                  <c:v>7.18E-4</c:v>
                </c:pt>
                <c:pt idx="89">
                  <c:v>7.18E-4</c:v>
                </c:pt>
                <c:pt idx="90">
                  <c:v>7.18E-4</c:v>
                </c:pt>
                <c:pt idx="91">
                  <c:v>7.18E-4</c:v>
                </c:pt>
                <c:pt idx="92">
                  <c:v>7.18E-4</c:v>
                </c:pt>
                <c:pt idx="93">
                  <c:v>7.18E-4</c:v>
                </c:pt>
                <c:pt idx="94">
                  <c:v>7.18E-4</c:v>
                </c:pt>
                <c:pt idx="95">
                  <c:v>7.18E-4</c:v>
                </c:pt>
                <c:pt idx="96">
                  <c:v>7.18E-4</c:v>
                </c:pt>
                <c:pt idx="97">
                  <c:v>7.18E-4</c:v>
                </c:pt>
                <c:pt idx="98">
                  <c:v>7.18E-4</c:v>
                </c:pt>
                <c:pt idx="99">
                  <c:v>7.18E-4</c:v>
                </c:pt>
                <c:pt idx="100">
                  <c:v>7.18E-4</c:v>
                </c:pt>
                <c:pt idx="101">
                  <c:v>7.18E-4</c:v>
                </c:pt>
                <c:pt idx="102">
                  <c:v>7.18E-4</c:v>
                </c:pt>
                <c:pt idx="103">
                  <c:v>2.8310000000000002E-3</c:v>
                </c:pt>
                <c:pt idx="104">
                  <c:v>2.8E-3</c:v>
                </c:pt>
                <c:pt idx="105">
                  <c:v>2.9459999999999998E-3</c:v>
                </c:pt>
                <c:pt idx="106">
                  <c:v>2.7360000000000002E-3</c:v>
                </c:pt>
                <c:pt idx="107">
                  <c:v>2.9190000000000002E-3</c:v>
                </c:pt>
                <c:pt idx="108">
                  <c:v>2.8930000000000002E-3</c:v>
                </c:pt>
                <c:pt idx="109">
                  <c:v>3.0479999999999999E-3</c:v>
                </c:pt>
                <c:pt idx="110">
                  <c:v>3.2109999999999999E-3</c:v>
                </c:pt>
                <c:pt idx="111">
                  <c:v>3.2520000000000001E-3</c:v>
                </c:pt>
                <c:pt idx="112">
                  <c:v>3.2539999999999999E-3</c:v>
                </c:pt>
                <c:pt idx="113">
                  <c:v>3.3660000000000001E-3</c:v>
                </c:pt>
                <c:pt idx="114">
                  <c:v>3.1849999999999999E-3</c:v>
                </c:pt>
                <c:pt idx="115">
                  <c:v>3.2810000000000001E-3</c:v>
                </c:pt>
                <c:pt idx="116">
                  <c:v>3.2590000000000002E-3</c:v>
                </c:pt>
                <c:pt idx="117">
                  <c:v>3.241E-3</c:v>
                </c:pt>
                <c:pt idx="118">
                  <c:v>3.2980000000000002E-3</c:v>
                </c:pt>
                <c:pt idx="119">
                  <c:v>3.297E-3</c:v>
                </c:pt>
                <c:pt idx="120">
                  <c:v>3.3639999999999998E-3</c:v>
                </c:pt>
                <c:pt idx="121">
                  <c:v>3.496E-3</c:v>
                </c:pt>
                <c:pt idx="122">
                  <c:v>3.5699999999999998E-3</c:v>
                </c:pt>
                <c:pt idx="123">
                  <c:v>3.6579999999999998E-3</c:v>
                </c:pt>
                <c:pt idx="124">
                  <c:v>3.6719999999999999E-3</c:v>
                </c:pt>
                <c:pt idx="125">
                  <c:v>3.735E-3</c:v>
                </c:pt>
                <c:pt idx="126">
                  <c:v>3.7950000000000002E-3</c:v>
                </c:pt>
                <c:pt idx="127">
                  <c:v>3.803E-3</c:v>
                </c:pt>
                <c:pt idx="128">
                  <c:v>3.8570000000000002E-3</c:v>
                </c:pt>
                <c:pt idx="129">
                  <c:v>3.8470000000000002E-3</c:v>
                </c:pt>
                <c:pt idx="130">
                  <c:v>3.9110000000000004E-3</c:v>
                </c:pt>
                <c:pt idx="131">
                  <c:v>4.0049999999999999E-3</c:v>
                </c:pt>
                <c:pt idx="132">
                  <c:v>4.052E-3</c:v>
                </c:pt>
                <c:pt idx="133">
                  <c:v>4.1469999999999996E-3</c:v>
                </c:pt>
                <c:pt idx="134">
                  <c:v>4.2030000000000001E-3</c:v>
                </c:pt>
                <c:pt idx="135">
                  <c:v>4.261E-3</c:v>
                </c:pt>
                <c:pt idx="136">
                  <c:v>4.3070000000000001E-3</c:v>
                </c:pt>
                <c:pt idx="137">
                  <c:v>4.4149999999999997E-3</c:v>
                </c:pt>
                <c:pt idx="138">
                  <c:v>4.5589999999999997E-3</c:v>
                </c:pt>
                <c:pt idx="139">
                  <c:v>4.6620000000000003E-3</c:v>
                </c:pt>
                <c:pt idx="140">
                  <c:v>4.7060000000000001E-3</c:v>
                </c:pt>
                <c:pt idx="141">
                  <c:v>4.8500000000000001E-3</c:v>
                </c:pt>
                <c:pt idx="142">
                  <c:v>4.9750000000000003E-3</c:v>
                </c:pt>
                <c:pt idx="143">
                  <c:v>5.0289999999999996E-3</c:v>
                </c:pt>
                <c:pt idx="144">
                  <c:v>5.104E-3</c:v>
                </c:pt>
                <c:pt idx="145">
                  <c:v>5.1679999999999999E-3</c:v>
                </c:pt>
                <c:pt idx="146">
                  <c:v>5.2979999999999998E-3</c:v>
                </c:pt>
                <c:pt idx="147">
                  <c:v>5.3969999999999999E-3</c:v>
                </c:pt>
                <c:pt idx="148">
                  <c:v>5.4720000000000003E-3</c:v>
                </c:pt>
                <c:pt idx="149">
                  <c:v>5.4720000000000003E-3</c:v>
                </c:pt>
                <c:pt idx="150">
                  <c:v>5.4720000000000003E-3</c:v>
                </c:pt>
                <c:pt idx="151">
                  <c:v>5.4720000000000003E-3</c:v>
                </c:pt>
                <c:pt idx="152">
                  <c:v>5.4720000000000003E-3</c:v>
                </c:pt>
                <c:pt idx="153">
                  <c:v>5.4720000000000003E-3</c:v>
                </c:pt>
                <c:pt idx="154">
                  <c:v>5.4720000000000003E-3</c:v>
                </c:pt>
                <c:pt idx="155">
                  <c:v>5.4720000000000003E-3</c:v>
                </c:pt>
                <c:pt idx="156">
                  <c:v>5.4720000000000003E-3</c:v>
                </c:pt>
                <c:pt idx="157">
                  <c:v>5.4720000000000003E-3</c:v>
                </c:pt>
                <c:pt idx="158">
                  <c:v>5.4720000000000003E-3</c:v>
                </c:pt>
                <c:pt idx="159">
                  <c:v>5.4720000000000003E-3</c:v>
                </c:pt>
                <c:pt idx="160">
                  <c:v>5.4720000000000003E-3</c:v>
                </c:pt>
                <c:pt idx="161">
                  <c:v>5.4720000000000003E-3</c:v>
                </c:pt>
                <c:pt idx="162">
                  <c:v>5.4720000000000003E-3</c:v>
                </c:pt>
                <c:pt idx="163">
                  <c:v>5.4720000000000003E-3</c:v>
                </c:pt>
                <c:pt idx="164">
                  <c:v>5.4720000000000003E-3</c:v>
                </c:pt>
                <c:pt idx="165">
                  <c:v>5.4720000000000003E-3</c:v>
                </c:pt>
                <c:pt idx="166">
                  <c:v>5.4720000000000003E-3</c:v>
                </c:pt>
                <c:pt idx="167">
                  <c:v>5.4720000000000003E-3</c:v>
                </c:pt>
                <c:pt idx="168">
                  <c:v>5.4720000000000003E-3</c:v>
                </c:pt>
                <c:pt idx="169">
                  <c:v>5.4720000000000003E-3</c:v>
                </c:pt>
                <c:pt idx="170">
                  <c:v>5.4720000000000003E-3</c:v>
                </c:pt>
                <c:pt idx="171">
                  <c:v>5.4720000000000003E-3</c:v>
                </c:pt>
                <c:pt idx="172">
                  <c:v>5.4720000000000003E-3</c:v>
                </c:pt>
                <c:pt idx="173">
                  <c:v>5.4720000000000003E-3</c:v>
                </c:pt>
                <c:pt idx="174">
                  <c:v>5.4720000000000003E-3</c:v>
                </c:pt>
                <c:pt idx="175">
                  <c:v>5.4720000000000003E-3</c:v>
                </c:pt>
                <c:pt idx="176">
                  <c:v>5.4720000000000003E-3</c:v>
                </c:pt>
                <c:pt idx="177">
                  <c:v>5.4720000000000003E-3</c:v>
                </c:pt>
                <c:pt idx="178">
                  <c:v>5.4720000000000003E-3</c:v>
                </c:pt>
                <c:pt idx="179">
                  <c:v>5.4720000000000003E-3</c:v>
                </c:pt>
                <c:pt idx="180">
                  <c:v>5.4720000000000003E-3</c:v>
                </c:pt>
                <c:pt idx="181">
                  <c:v>5.4720000000000003E-3</c:v>
                </c:pt>
                <c:pt idx="182">
                  <c:v>5.4720000000000003E-3</c:v>
                </c:pt>
                <c:pt idx="183">
                  <c:v>5.4720000000000003E-3</c:v>
                </c:pt>
                <c:pt idx="184">
                  <c:v>5.4720000000000003E-3</c:v>
                </c:pt>
                <c:pt idx="185">
                  <c:v>5.4720000000000003E-3</c:v>
                </c:pt>
                <c:pt idx="186">
                  <c:v>5.4720000000000003E-3</c:v>
                </c:pt>
                <c:pt idx="187">
                  <c:v>5.4720000000000003E-3</c:v>
                </c:pt>
                <c:pt idx="188">
                  <c:v>5.4720000000000003E-3</c:v>
                </c:pt>
                <c:pt idx="189">
                  <c:v>5.4720000000000003E-3</c:v>
                </c:pt>
                <c:pt idx="190">
                  <c:v>5.4720000000000003E-3</c:v>
                </c:pt>
                <c:pt idx="191">
                  <c:v>5.4720000000000003E-3</c:v>
                </c:pt>
                <c:pt idx="192">
                  <c:v>5.4720000000000003E-3</c:v>
                </c:pt>
                <c:pt idx="193">
                  <c:v>5.4720000000000003E-3</c:v>
                </c:pt>
                <c:pt idx="194">
                  <c:v>5.4720000000000003E-3</c:v>
                </c:pt>
                <c:pt idx="195">
                  <c:v>5.4720000000000003E-3</c:v>
                </c:pt>
                <c:pt idx="196">
                  <c:v>5.4720000000000003E-3</c:v>
                </c:pt>
                <c:pt idx="197">
                  <c:v>5.4720000000000003E-3</c:v>
                </c:pt>
                <c:pt idx="198">
                  <c:v>5.4720000000000003E-3</c:v>
                </c:pt>
                <c:pt idx="199">
                  <c:v>5.4720000000000003E-3</c:v>
                </c:pt>
                <c:pt idx="200">
                  <c:v>5.4720000000000003E-3</c:v>
                </c:pt>
                <c:pt idx="201">
                  <c:v>5.4720000000000003E-3</c:v>
                </c:pt>
                <c:pt idx="202">
                  <c:v>3.0000000000000001E-3</c:v>
                </c:pt>
                <c:pt idx="203">
                  <c:v>3.0000000000000001E-3</c:v>
                </c:pt>
                <c:pt idx="204">
                  <c:v>3.0000000000000001E-3</c:v>
                </c:pt>
                <c:pt idx="205">
                  <c:v>3.0000000000000001E-3</c:v>
                </c:pt>
                <c:pt idx="206">
                  <c:v>3.0000000000000001E-3</c:v>
                </c:pt>
                <c:pt idx="207">
                  <c:v>3.0000000000000001E-3</c:v>
                </c:pt>
                <c:pt idx="208">
                  <c:v>3.0000000000000001E-3</c:v>
                </c:pt>
                <c:pt idx="209">
                  <c:v>3.0000000000000001E-3</c:v>
                </c:pt>
                <c:pt idx="210">
                  <c:v>3.0000000000000001E-3</c:v>
                </c:pt>
                <c:pt idx="211">
                  <c:v>3.0000000000000001E-3</c:v>
                </c:pt>
                <c:pt idx="212">
                  <c:v>3.284E-3</c:v>
                </c:pt>
                <c:pt idx="213">
                  <c:v>4.0140000000000002E-3</c:v>
                </c:pt>
                <c:pt idx="214">
                  <c:v>4.2059999999999997E-3</c:v>
                </c:pt>
                <c:pt idx="215">
                  <c:v>3.4989999999999999E-3</c:v>
                </c:pt>
                <c:pt idx="216">
                  <c:v>3.4989999999999999E-3</c:v>
                </c:pt>
                <c:pt idx="217">
                  <c:v>3.8999999999999998E-3</c:v>
                </c:pt>
                <c:pt idx="218">
                  <c:v>4.0429999999999997E-3</c:v>
                </c:pt>
                <c:pt idx="219">
                  <c:v>4.3759999999999997E-3</c:v>
                </c:pt>
                <c:pt idx="220">
                  <c:v>4.3759999999999997E-3</c:v>
                </c:pt>
                <c:pt idx="221">
                  <c:v>4.0000000000000001E-3</c:v>
                </c:pt>
                <c:pt idx="222">
                  <c:v>4.0000000000000001E-3</c:v>
                </c:pt>
                <c:pt idx="223">
                  <c:v>4.0000000000000001E-3</c:v>
                </c:pt>
                <c:pt idx="224">
                  <c:v>4.0000000000000001E-3</c:v>
                </c:pt>
                <c:pt idx="225">
                  <c:v>4.6470000000000001E-3</c:v>
                </c:pt>
                <c:pt idx="226">
                  <c:v>4.5710000000000004E-3</c:v>
                </c:pt>
                <c:pt idx="227">
                  <c:v>4.4999999999999997E-3</c:v>
                </c:pt>
                <c:pt idx="228">
                  <c:v>4.4999999999999997E-3</c:v>
                </c:pt>
                <c:pt idx="229">
                  <c:v>4.4730000000000004E-3</c:v>
                </c:pt>
                <c:pt idx="230">
                  <c:v>4.7000000000000002E-3</c:v>
                </c:pt>
                <c:pt idx="231">
                  <c:v>4.7000000000000002E-3</c:v>
                </c:pt>
                <c:pt idx="232">
                  <c:v>4.8450000000000003E-3</c:v>
                </c:pt>
                <c:pt idx="233">
                  <c:v>4.5979999999999997E-3</c:v>
                </c:pt>
                <c:pt idx="234">
                  <c:v>4.5979999999999997E-3</c:v>
                </c:pt>
                <c:pt idx="235">
                  <c:v>4.5469999999999998E-3</c:v>
                </c:pt>
                <c:pt idx="236">
                  <c:v>4.4850000000000003E-3</c:v>
                </c:pt>
                <c:pt idx="237">
                  <c:v>4.4850000000000003E-3</c:v>
                </c:pt>
                <c:pt idx="238">
                  <c:v>4.4850000000000003E-3</c:v>
                </c:pt>
                <c:pt idx="239">
                  <c:v>4.4850000000000003E-3</c:v>
                </c:pt>
                <c:pt idx="240">
                  <c:v>4.4850000000000003E-3</c:v>
                </c:pt>
                <c:pt idx="241">
                  <c:v>4.4850000000000003E-3</c:v>
                </c:pt>
                <c:pt idx="242">
                  <c:v>4.4850000000000003E-3</c:v>
                </c:pt>
                <c:pt idx="243">
                  <c:v>4.4850000000000003E-3</c:v>
                </c:pt>
                <c:pt idx="244">
                  <c:v>4.4850000000000003E-3</c:v>
                </c:pt>
                <c:pt idx="245">
                  <c:v>4.5180000000000003E-3</c:v>
                </c:pt>
                <c:pt idx="246">
                  <c:v>4.5180000000000003E-3</c:v>
                </c:pt>
                <c:pt idx="247">
                  <c:v>4.5630000000000002E-3</c:v>
                </c:pt>
                <c:pt idx="248">
                  <c:v>5.0000000000000001E-3</c:v>
                </c:pt>
                <c:pt idx="249">
                  <c:v>5.0000000000000001E-3</c:v>
                </c:pt>
                <c:pt idx="250">
                  <c:v>5.0000000000000001E-3</c:v>
                </c:pt>
                <c:pt idx="251">
                  <c:v>5.0000000000000001E-3</c:v>
                </c:pt>
                <c:pt idx="252">
                  <c:v>5.0000000000000001E-3</c:v>
                </c:pt>
                <c:pt idx="253">
                  <c:v>5.0000000000000001E-3</c:v>
                </c:pt>
                <c:pt idx="254">
                  <c:v>5.0000000000000001E-3</c:v>
                </c:pt>
                <c:pt idx="255">
                  <c:v>5.0000000000000001E-3</c:v>
                </c:pt>
                <c:pt idx="256">
                  <c:v>4.9750000000000003E-3</c:v>
                </c:pt>
                <c:pt idx="257">
                  <c:v>4.9750000000000003E-3</c:v>
                </c:pt>
                <c:pt idx="258">
                  <c:v>4.9750000000000003E-3</c:v>
                </c:pt>
                <c:pt idx="259">
                  <c:v>4.9750000000000003E-3</c:v>
                </c:pt>
                <c:pt idx="260">
                  <c:v>4.9750000000000003E-3</c:v>
                </c:pt>
                <c:pt idx="261">
                  <c:v>4.9670000000000001E-3</c:v>
                </c:pt>
                <c:pt idx="262">
                  <c:v>5.1809999999999998E-3</c:v>
                </c:pt>
                <c:pt idx="263">
                  <c:v>5.1809999999999998E-3</c:v>
                </c:pt>
                <c:pt idx="264">
                  <c:v>4.4000000000000003E-3</c:v>
                </c:pt>
                <c:pt idx="265">
                  <c:v>4.4000000000000003E-3</c:v>
                </c:pt>
                <c:pt idx="266">
                  <c:v>5.3280000000000003E-3</c:v>
                </c:pt>
                <c:pt idx="267">
                  <c:v>5.3280000000000003E-3</c:v>
                </c:pt>
                <c:pt idx="268">
                  <c:v>5.4000000000000003E-3</c:v>
                </c:pt>
                <c:pt idx="269">
                  <c:v>6.032E-3</c:v>
                </c:pt>
                <c:pt idx="270">
                  <c:v>5.4999999999999997E-3</c:v>
                </c:pt>
                <c:pt idx="271">
                  <c:v>6.4089999999999998E-3</c:v>
                </c:pt>
                <c:pt idx="272">
                  <c:v>6.777E-3</c:v>
                </c:pt>
                <c:pt idx="273">
                  <c:v>7.1529999999999996E-3</c:v>
                </c:pt>
                <c:pt idx="274">
                  <c:v>5.7499999999999999E-3</c:v>
                </c:pt>
                <c:pt idx="275">
                  <c:v>7.8930000000000007E-3</c:v>
                </c:pt>
                <c:pt idx="276">
                  <c:v>6.2500000000000003E-3</c:v>
                </c:pt>
                <c:pt idx="277">
                  <c:v>6.2500000000000003E-3</c:v>
                </c:pt>
                <c:pt idx="278">
                  <c:v>8.0990000000000003E-3</c:v>
                </c:pt>
                <c:pt idx="279">
                  <c:v>7.8860000000000006E-3</c:v>
                </c:pt>
                <c:pt idx="280">
                  <c:v>1.1932999999999999E-2</c:v>
                </c:pt>
                <c:pt idx="281">
                  <c:v>1.6074999999999999E-2</c:v>
                </c:pt>
                <c:pt idx="282">
                  <c:v>1.9472E-2</c:v>
                </c:pt>
                <c:pt idx="283">
                  <c:v>3.0863000000000002E-2</c:v>
                </c:pt>
                <c:pt idx="284">
                  <c:v>6.0534999999999999E-2</c:v>
                </c:pt>
                <c:pt idx="285">
                  <c:v>6.8107000000000001E-2</c:v>
                </c:pt>
                <c:pt idx="286">
                  <c:v>8.5800000000000001E-2</c:v>
                </c:pt>
                <c:pt idx="287">
                  <c:v>8.0799999999999997E-2</c:v>
                </c:pt>
                <c:pt idx="288">
                  <c:v>7.4700000000000003E-2</c:v>
                </c:pt>
                <c:pt idx="289">
                  <c:v>7.9200000000000007E-2</c:v>
                </c:pt>
                <c:pt idx="290">
                  <c:v>5.0500000000000003E-2</c:v>
                </c:pt>
                <c:pt idx="291">
                  <c:v>6.2600000000000003E-2</c:v>
                </c:pt>
                <c:pt idx="292">
                  <c:v>5.45E-2</c:v>
                </c:pt>
                <c:pt idx="293">
                  <c:v>5.0500000000000003E-2</c:v>
                </c:pt>
                <c:pt idx="294">
                  <c:v>5.6000000000000001E-2</c:v>
                </c:pt>
                <c:pt idx="295">
                  <c:v>0.06</c:v>
                </c:pt>
                <c:pt idx="296">
                  <c:v>5.8900000000000001E-2</c:v>
                </c:pt>
                <c:pt idx="297">
                  <c:v>6.9900000000000004E-2</c:v>
                </c:pt>
                <c:pt idx="298">
                  <c:v>6.2700000000000006E-2</c:v>
                </c:pt>
                <c:pt idx="299">
                  <c:v>6.7900000000000002E-2</c:v>
                </c:pt>
                <c:pt idx="300">
                  <c:v>6.1100000000000002E-2</c:v>
                </c:pt>
                <c:pt idx="301">
                  <c:v>0.06</c:v>
                </c:pt>
                <c:pt idx="302">
                  <c:v>0.06</c:v>
                </c:pt>
                <c:pt idx="303">
                  <c:v>5.7000000000000002E-2</c:v>
                </c:pt>
                <c:pt idx="304">
                  <c:v>6.0999999999999999E-2</c:v>
                </c:pt>
                <c:pt idx="305">
                  <c:v>6.2300000000000001E-2</c:v>
                </c:pt>
                <c:pt idx="306">
                  <c:v>5.8999999999999997E-2</c:v>
                </c:pt>
                <c:pt idx="307">
                  <c:v>6.0900000000000003E-2</c:v>
                </c:pt>
                <c:pt idx="308">
                  <c:v>7.0999999999999994E-2</c:v>
                </c:pt>
                <c:pt idx="309">
                  <c:v>7.0000000000000007E-2</c:v>
                </c:pt>
                <c:pt idx="310">
                  <c:v>6.7000000000000004E-2</c:v>
                </c:pt>
                <c:pt idx="311">
                  <c:v>7.0000000000000007E-2</c:v>
                </c:pt>
                <c:pt idx="312">
                  <c:v>6.4500000000000002E-2</c:v>
                </c:pt>
                <c:pt idx="313">
                  <c:v>6.7000000000000004E-2</c:v>
                </c:pt>
                <c:pt idx="314">
                  <c:v>6.5299999999999997E-2</c:v>
                </c:pt>
                <c:pt idx="315">
                  <c:v>6.5500000000000003E-2</c:v>
                </c:pt>
                <c:pt idx="316">
                  <c:v>7.0000000000000007E-2</c:v>
                </c:pt>
                <c:pt idx="317">
                  <c:v>6.8000000000000005E-2</c:v>
                </c:pt>
                <c:pt idx="318">
                  <c:v>6.6699999999999995E-2</c:v>
                </c:pt>
                <c:pt idx="319">
                  <c:v>6.5500000000000003E-2</c:v>
                </c:pt>
                <c:pt idx="320">
                  <c:v>6.6400000000000001E-2</c:v>
                </c:pt>
                <c:pt idx="321">
                  <c:v>6.6000000000000003E-2</c:v>
                </c:pt>
                <c:pt idx="322">
                  <c:v>6.4899999999999999E-2</c:v>
                </c:pt>
                <c:pt idx="323">
                  <c:v>6.5000000000000002E-2</c:v>
                </c:pt>
                <c:pt idx="324">
                  <c:v>6.4799999999999996E-2</c:v>
                </c:pt>
                <c:pt idx="325">
                  <c:v>6.4000000000000001E-2</c:v>
                </c:pt>
                <c:pt idx="326">
                  <c:v>6.5000000000000002E-2</c:v>
                </c:pt>
                <c:pt idx="327">
                  <c:v>6.4100000000000004E-2</c:v>
                </c:pt>
                <c:pt idx="328">
                  <c:v>6.4000000000000001E-2</c:v>
                </c:pt>
                <c:pt idx="329">
                  <c:v>6.5000000000000002E-2</c:v>
                </c:pt>
                <c:pt idx="330">
                  <c:v>0.06</c:v>
                </c:pt>
                <c:pt idx="331">
                  <c:v>6.2899999999999998E-2</c:v>
                </c:pt>
                <c:pt idx="332">
                  <c:v>6.3399999999999998E-2</c:v>
                </c:pt>
                <c:pt idx="333">
                  <c:v>6.0900000000000003E-2</c:v>
                </c:pt>
                <c:pt idx="334">
                  <c:v>6.2399999999999997E-2</c:v>
                </c:pt>
                <c:pt idx="335">
                  <c:v>6.1600000000000002E-2</c:v>
                </c:pt>
                <c:pt idx="336">
                  <c:v>6.1600000000000002E-2</c:v>
                </c:pt>
                <c:pt idx="337">
                  <c:v>6.0999999999999999E-2</c:v>
                </c:pt>
                <c:pt idx="338">
                  <c:v>6.2E-2</c:v>
                </c:pt>
                <c:pt idx="339">
                  <c:v>6.1100000000000002E-2</c:v>
                </c:pt>
                <c:pt idx="340">
                  <c:v>6.1800000000000001E-2</c:v>
                </c:pt>
                <c:pt idx="341">
                  <c:v>6.3700000000000007E-2</c:v>
                </c:pt>
                <c:pt idx="342">
                  <c:v>6.1499999999999999E-2</c:v>
                </c:pt>
                <c:pt idx="343">
                  <c:v>6.2199999999999998E-2</c:v>
                </c:pt>
                <c:pt idx="344">
                  <c:v>6.2E-2</c:v>
                </c:pt>
                <c:pt idx="345">
                  <c:v>6.0400000000000002E-2</c:v>
                </c:pt>
                <c:pt idx="346">
                  <c:v>6.1899999999999997E-2</c:v>
                </c:pt>
                <c:pt idx="347">
                  <c:v>5.8999999999999997E-2</c:v>
                </c:pt>
                <c:pt idx="348">
                  <c:v>6.0999999999999999E-2</c:v>
                </c:pt>
                <c:pt idx="349">
                  <c:v>6.2700000000000006E-2</c:v>
                </c:pt>
                <c:pt idx="350">
                  <c:v>6.2100000000000002E-2</c:v>
                </c:pt>
                <c:pt idx="351">
                  <c:v>6.2700000000000006E-2</c:v>
                </c:pt>
                <c:pt idx="352">
                  <c:v>6.2199999999999998E-2</c:v>
                </c:pt>
                <c:pt idx="353">
                  <c:v>6.2300000000000001E-2</c:v>
                </c:pt>
                <c:pt idx="354">
                  <c:v>6.2199999999999998E-2</c:v>
                </c:pt>
                <c:pt idx="355">
                  <c:v>6.2E-2</c:v>
                </c:pt>
                <c:pt idx="356">
                  <c:v>6.2E-2</c:v>
                </c:pt>
                <c:pt idx="357">
                  <c:v>6.2199999999999998E-2</c:v>
                </c:pt>
                <c:pt idx="358">
                  <c:v>6.1899999999999997E-2</c:v>
                </c:pt>
                <c:pt idx="359">
                  <c:v>6.1899999999999997E-2</c:v>
                </c:pt>
                <c:pt idx="360">
                  <c:v>6.1899999999999997E-2</c:v>
                </c:pt>
                <c:pt idx="361">
                  <c:v>6.2E-2</c:v>
                </c:pt>
                <c:pt idx="362">
                  <c:v>6.1400000000000003E-2</c:v>
                </c:pt>
                <c:pt idx="363">
                  <c:v>6.1100000000000002E-2</c:v>
                </c:pt>
                <c:pt idx="364">
                  <c:v>6.13E-2</c:v>
                </c:pt>
                <c:pt idx="365">
                  <c:v>6.1400000000000003E-2</c:v>
                </c:pt>
                <c:pt idx="366">
                  <c:v>6.2799999999999995E-2</c:v>
                </c:pt>
                <c:pt idx="367">
                  <c:v>6.7000000000000004E-2</c:v>
                </c:pt>
                <c:pt idx="368">
                  <c:v>8.6900000000000005E-2</c:v>
                </c:pt>
                <c:pt idx="369">
                  <c:v>9.3799999999999994E-2</c:v>
                </c:pt>
                <c:pt idx="370">
                  <c:v>9.6500000000000002E-2</c:v>
                </c:pt>
                <c:pt idx="371">
                  <c:v>9.5000000000000001E-2</c:v>
                </c:pt>
                <c:pt idx="372">
                  <c:v>9.4899999999999998E-2</c:v>
                </c:pt>
                <c:pt idx="373">
                  <c:v>0.105</c:v>
                </c:pt>
                <c:pt idx="374">
                  <c:v>0.10199999999999999</c:v>
                </c:pt>
                <c:pt idx="375">
                  <c:v>0.105</c:v>
                </c:pt>
                <c:pt idx="376">
                  <c:v>0.10100000000000001</c:v>
                </c:pt>
                <c:pt idx="377">
                  <c:v>0.10199999999999999</c:v>
                </c:pt>
                <c:pt idx="378">
                  <c:v>0.1024</c:v>
                </c:pt>
                <c:pt idx="379">
                  <c:v>9.7000000000000003E-2</c:v>
                </c:pt>
                <c:pt idx="380">
                  <c:v>9.9000000000000005E-2</c:v>
                </c:pt>
                <c:pt idx="381">
                  <c:v>0.107</c:v>
                </c:pt>
                <c:pt idx="382">
                  <c:v>0.10249999999999999</c:v>
                </c:pt>
                <c:pt idx="383">
                  <c:v>0.1055</c:v>
                </c:pt>
                <c:pt idx="384">
                  <c:v>0.115</c:v>
                </c:pt>
                <c:pt idx="385">
                  <c:v>0.13200000000000001</c:v>
                </c:pt>
                <c:pt idx="386">
                  <c:v>0.15029999999999999</c:v>
                </c:pt>
                <c:pt idx="387">
                  <c:v>0.18770000000000001</c:v>
                </c:pt>
                <c:pt idx="388">
                  <c:v>0.1731</c:v>
                </c:pt>
                <c:pt idx="389">
                  <c:v>0.19</c:v>
                </c:pt>
                <c:pt idx="390">
                  <c:v>0.19889999999999999</c:v>
                </c:pt>
                <c:pt idx="391">
                  <c:v>0.1925</c:v>
                </c:pt>
                <c:pt idx="392">
                  <c:v>0.19550000000000001</c:v>
                </c:pt>
                <c:pt idx="393">
                  <c:v>0.1938</c:v>
                </c:pt>
                <c:pt idx="394">
                  <c:v>0.19309999999999999</c:v>
                </c:pt>
                <c:pt idx="395">
                  <c:v>0.23</c:v>
                </c:pt>
                <c:pt idx="396">
                  <c:v>0.26</c:v>
                </c:pt>
                <c:pt idx="397">
                  <c:v>0.39</c:v>
                </c:pt>
                <c:pt idx="398">
                  <c:v>0.34</c:v>
                </c:pt>
                <c:pt idx="399">
                  <c:v>0.24299999999999999</c:v>
                </c:pt>
                <c:pt idx="400">
                  <c:v>0.21</c:v>
                </c:pt>
                <c:pt idx="401">
                  <c:v>0.24</c:v>
                </c:pt>
                <c:pt idx="402">
                  <c:v>0.22309999999999999</c:v>
                </c:pt>
                <c:pt idx="403">
                  <c:v>0.26819999999999999</c:v>
                </c:pt>
                <c:pt idx="404">
                  <c:v>0.27600000000000002</c:v>
                </c:pt>
                <c:pt idx="405">
                  <c:v>0.27900000000000003</c:v>
                </c:pt>
                <c:pt idx="406">
                  <c:v>0.26819999999999999</c:v>
                </c:pt>
                <c:pt idx="407">
                  <c:v>0.223</c:v>
                </c:pt>
                <c:pt idx="408">
                  <c:v>0.22989999999999999</c:v>
                </c:pt>
                <c:pt idx="409">
                  <c:v>0.26779999999999998</c:v>
                </c:pt>
                <c:pt idx="410">
                  <c:v>0.28000000000000003</c:v>
                </c:pt>
                <c:pt idx="411">
                  <c:v>0.28299999999999997</c:v>
                </c:pt>
                <c:pt idx="412">
                  <c:v>0.27679999999999999</c:v>
                </c:pt>
                <c:pt idx="413">
                  <c:v>0.28789999999999999</c:v>
                </c:pt>
                <c:pt idx="414">
                  <c:v>0.28299999999999997</c:v>
                </c:pt>
                <c:pt idx="415">
                  <c:v>0.28299999999999997</c:v>
                </c:pt>
                <c:pt idx="416">
                  <c:v>0.28000000000000003</c:v>
                </c:pt>
                <c:pt idx="417">
                  <c:v>0.28439999999999999</c:v>
                </c:pt>
                <c:pt idx="418">
                  <c:v>0.28299999999999997</c:v>
                </c:pt>
                <c:pt idx="419">
                  <c:v>0.27</c:v>
                </c:pt>
                <c:pt idx="420">
                  <c:v>0.22989999999999999</c:v>
                </c:pt>
                <c:pt idx="421">
                  <c:v>0.2082</c:v>
                </c:pt>
                <c:pt idx="422">
                  <c:v>0.22750000000000001</c:v>
                </c:pt>
                <c:pt idx="423">
                  <c:v>0.255</c:v>
                </c:pt>
                <c:pt idx="424">
                  <c:v>0.25109999999999999</c:v>
                </c:pt>
                <c:pt idx="425">
                  <c:v>0.20499999999999999</c:v>
                </c:pt>
                <c:pt idx="426">
                  <c:v>0.19</c:v>
                </c:pt>
                <c:pt idx="427">
                  <c:v>0.20399999999999999</c:v>
                </c:pt>
                <c:pt idx="428">
                  <c:v>0.23300000000000001</c:v>
                </c:pt>
                <c:pt idx="429">
                  <c:v>0.23880000000000001</c:v>
                </c:pt>
                <c:pt idx="430">
                  <c:v>0.2</c:v>
                </c:pt>
                <c:pt idx="431">
                  <c:v>0.20399999999999999</c:v>
                </c:pt>
                <c:pt idx="432">
                  <c:v>0.22800000000000001</c:v>
                </c:pt>
                <c:pt idx="433">
                  <c:v>0.22</c:v>
                </c:pt>
                <c:pt idx="434">
                  <c:v>0.22989999999999999</c:v>
                </c:pt>
                <c:pt idx="435">
                  <c:v>0.2467</c:v>
                </c:pt>
                <c:pt idx="436">
                  <c:v>0.23799999999999999</c:v>
                </c:pt>
                <c:pt idx="437">
                  <c:v>0.25</c:v>
                </c:pt>
                <c:pt idx="438">
                  <c:v>0.24</c:v>
                </c:pt>
                <c:pt idx="439">
                  <c:v>0.24099999999999999</c:v>
                </c:pt>
                <c:pt idx="440">
                  <c:v>0.24010000000000001</c:v>
                </c:pt>
                <c:pt idx="441">
                  <c:v>0.26700000000000002</c:v>
                </c:pt>
                <c:pt idx="442">
                  <c:v>0.24</c:v>
                </c:pt>
                <c:pt idx="443">
                  <c:v>0.25</c:v>
                </c:pt>
                <c:pt idx="444">
                  <c:v>0.25</c:v>
                </c:pt>
                <c:pt idx="445">
                  <c:v>0.248</c:v>
                </c:pt>
                <c:pt idx="446">
                  <c:v>0.24990000000000001</c:v>
                </c:pt>
                <c:pt idx="447">
                  <c:v>0.26500000000000001</c:v>
                </c:pt>
                <c:pt idx="448">
                  <c:v>0.26500000000000001</c:v>
                </c:pt>
                <c:pt idx="449">
                  <c:v>0.28100000000000003</c:v>
                </c:pt>
                <c:pt idx="450">
                  <c:v>0.3</c:v>
                </c:pt>
                <c:pt idx="451">
                  <c:v>0.3</c:v>
                </c:pt>
                <c:pt idx="452">
                  <c:v>0.3</c:v>
                </c:pt>
                <c:pt idx="453">
                  <c:v>0.3</c:v>
                </c:pt>
                <c:pt idx="454">
                  <c:v>0.3</c:v>
                </c:pt>
                <c:pt idx="455">
                  <c:v>0.29499999999999998</c:v>
                </c:pt>
                <c:pt idx="456">
                  <c:v>0.29899999999999999</c:v>
                </c:pt>
                <c:pt idx="457">
                  <c:v>0.29899999999999999</c:v>
                </c:pt>
                <c:pt idx="458">
                  <c:v>0.29799999999999999</c:v>
                </c:pt>
                <c:pt idx="459">
                  <c:v>0.32</c:v>
                </c:pt>
                <c:pt idx="460">
                  <c:v>0.32290000000000002</c:v>
                </c:pt>
                <c:pt idx="461">
                  <c:v>0.32300000000000001</c:v>
                </c:pt>
                <c:pt idx="462">
                  <c:v>0.3266</c:v>
                </c:pt>
                <c:pt idx="463">
                  <c:v>0.3266</c:v>
                </c:pt>
                <c:pt idx="464">
                  <c:v>0.31879999999999997</c:v>
                </c:pt>
                <c:pt idx="465">
                  <c:v>0.31759999999999999</c:v>
                </c:pt>
                <c:pt idx="466">
                  <c:v>0.4</c:v>
                </c:pt>
                <c:pt idx="467">
                  <c:v>0.38600000000000001</c:v>
                </c:pt>
                <c:pt idx="468">
                  <c:v>0.38679999999999998</c:v>
                </c:pt>
                <c:pt idx="469">
                  <c:v>0.34949999999999998</c:v>
                </c:pt>
                <c:pt idx="470">
                  <c:v>0.313</c:v>
                </c:pt>
                <c:pt idx="471">
                  <c:v>0.313</c:v>
                </c:pt>
                <c:pt idx="472">
                  <c:v>0.39</c:v>
                </c:pt>
                <c:pt idx="473">
                  <c:v>0.4199</c:v>
                </c:pt>
                <c:pt idx="474">
                  <c:v>0.44429999999999997</c:v>
                </c:pt>
                <c:pt idx="475">
                  <c:v>0.44240000000000002</c:v>
                </c:pt>
                <c:pt idx="476">
                  <c:v>0.4199</c:v>
                </c:pt>
                <c:pt idx="477">
                  <c:v>0.41</c:v>
                </c:pt>
                <c:pt idx="478">
                  <c:v>0.41699999999999998</c:v>
                </c:pt>
                <c:pt idx="479">
                  <c:v>0.42120000000000002</c:v>
                </c:pt>
                <c:pt idx="480">
                  <c:v>0.44600000000000001</c:v>
                </c:pt>
                <c:pt idx="481">
                  <c:v>0.439</c:v>
                </c:pt>
                <c:pt idx="482">
                  <c:v>0.47989999999999999</c:v>
                </c:pt>
                <c:pt idx="483">
                  <c:v>0.52</c:v>
                </c:pt>
                <c:pt idx="484">
                  <c:v>0.7</c:v>
                </c:pt>
                <c:pt idx="485">
                  <c:v>0.71599999999999997</c:v>
                </c:pt>
                <c:pt idx="486">
                  <c:v>0.69</c:v>
                </c:pt>
                <c:pt idx="487">
                  <c:v>0.81100000000000005</c:v>
                </c:pt>
                <c:pt idx="488">
                  <c:v>0.92</c:v>
                </c:pt>
                <c:pt idx="489">
                  <c:v>0.89970000000000006</c:v>
                </c:pt>
                <c:pt idx="490">
                  <c:v>0.89</c:v>
                </c:pt>
                <c:pt idx="491">
                  <c:v>0.91800000000000004</c:v>
                </c:pt>
                <c:pt idx="492">
                  <c:v>1.0900000000000001</c:v>
                </c:pt>
                <c:pt idx="493">
                  <c:v>0.98029999999999995</c:v>
                </c:pt>
                <c:pt idx="494">
                  <c:v>1.07</c:v>
                </c:pt>
                <c:pt idx="495">
                  <c:v>1.0799000000000001</c:v>
                </c:pt>
                <c:pt idx="496">
                  <c:v>1.05</c:v>
                </c:pt>
                <c:pt idx="497">
                  <c:v>1.07</c:v>
                </c:pt>
                <c:pt idx="498">
                  <c:v>1.05</c:v>
                </c:pt>
                <c:pt idx="499">
                  <c:v>1.0449999999999999</c:v>
                </c:pt>
                <c:pt idx="500">
                  <c:v>1.04</c:v>
                </c:pt>
                <c:pt idx="501">
                  <c:v>0.89890000000000003</c:v>
                </c:pt>
                <c:pt idx="502">
                  <c:v>0.94899999999999995</c:v>
                </c:pt>
                <c:pt idx="503">
                  <c:v>0.85</c:v>
                </c:pt>
                <c:pt idx="504">
                  <c:v>0.83450000000000002</c:v>
                </c:pt>
                <c:pt idx="505">
                  <c:v>0.87019999999999997</c:v>
                </c:pt>
                <c:pt idx="506">
                  <c:v>0.9</c:v>
                </c:pt>
                <c:pt idx="507">
                  <c:v>0.99739999999999995</c:v>
                </c:pt>
                <c:pt idx="508">
                  <c:v>0.91110000000000002</c:v>
                </c:pt>
                <c:pt idx="509">
                  <c:v>0.95799999999999996</c:v>
                </c:pt>
                <c:pt idx="510">
                  <c:v>0.89</c:v>
                </c:pt>
                <c:pt idx="511">
                  <c:v>0.86</c:v>
                </c:pt>
                <c:pt idx="512">
                  <c:v>0.92020000000000002</c:v>
                </c:pt>
                <c:pt idx="513">
                  <c:v>0.93989999999999996</c:v>
                </c:pt>
                <c:pt idx="514">
                  <c:v>0.93910000000000005</c:v>
                </c:pt>
                <c:pt idx="515">
                  <c:v>0.90100000000000002</c:v>
                </c:pt>
                <c:pt idx="516">
                  <c:v>0.9103</c:v>
                </c:pt>
                <c:pt idx="517">
                  <c:v>0.89990000000000003</c:v>
                </c:pt>
                <c:pt idx="518">
                  <c:v>0.88500000000000001</c:v>
                </c:pt>
                <c:pt idx="519">
                  <c:v>0.87</c:v>
                </c:pt>
                <c:pt idx="520">
                  <c:v>0.86450000000000005</c:v>
                </c:pt>
                <c:pt idx="521">
                  <c:v>0.93289999999999995</c:v>
                </c:pt>
                <c:pt idx="522">
                  <c:v>0.88</c:v>
                </c:pt>
                <c:pt idx="523">
                  <c:v>0.91800000000000004</c:v>
                </c:pt>
                <c:pt idx="524">
                  <c:v>0.89249999999999996</c:v>
                </c:pt>
                <c:pt idx="525">
                  <c:v>0.89490000000000003</c:v>
                </c:pt>
                <c:pt idx="526">
                  <c:v>0.87</c:v>
                </c:pt>
                <c:pt idx="527">
                  <c:v>0.86</c:v>
                </c:pt>
                <c:pt idx="528">
                  <c:v>0.82540000000000002</c:v>
                </c:pt>
                <c:pt idx="529">
                  <c:v>0.8165</c:v>
                </c:pt>
                <c:pt idx="530">
                  <c:v>0.76500000000000001</c:v>
                </c:pt>
                <c:pt idx="531">
                  <c:v>0.74109999999999998</c:v>
                </c:pt>
                <c:pt idx="532">
                  <c:v>0.75900000000000001</c:v>
                </c:pt>
                <c:pt idx="533">
                  <c:v>0.80900000000000005</c:v>
                </c:pt>
                <c:pt idx="534">
                  <c:v>0.84970000000000001</c:v>
                </c:pt>
                <c:pt idx="535">
                  <c:v>0.8669</c:v>
                </c:pt>
                <c:pt idx="536">
                  <c:v>0.88380000000000003</c:v>
                </c:pt>
                <c:pt idx="537">
                  <c:v>0.85519999999999996</c:v>
                </c:pt>
                <c:pt idx="538">
                  <c:v>0.82</c:v>
                </c:pt>
                <c:pt idx="539">
                  <c:v>0.79900000000000004</c:v>
                </c:pt>
                <c:pt idx="540">
                  <c:v>0.79249999999999998</c:v>
                </c:pt>
                <c:pt idx="541">
                  <c:v>0.78969999999999996</c:v>
                </c:pt>
                <c:pt idx="542">
                  <c:v>0.78459999999999996</c:v>
                </c:pt>
                <c:pt idx="543">
                  <c:v>0.77410000000000001</c:v>
                </c:pt>
                <c:pt idx="544">
                  <c:v>0.78200000000000003</c:v>
                </c:pt>
                <c:pt idx="545">
                  <c:v>0.77900000000000003</c:v>
                </c:pt>
                <c:pt idx="546">
                  <c:v>0.68</c:v>
                </c:pt>
                <c:pt idx="547">
                  <c:v>0.71</c:v>
                </c:pt>
                <c:pt idx="548">
                  <c:v>0.74</c:v>
                </c:pt>
                <c:pt idx="549">
                  <c:v>0.75380000000000003</c:v>
                </c:pt>
                <c:pt idx="550">
                  <c:v>0.75</c:v>
                </c:pt>
                <c:pt idx="551">
                  <c:v>0.73</c:v>
                </c:pt>
                <c:pt idx="552">
                  <c:v>0.7369</c:v>
                </c:pt>
                <c:pt idx="553">
                  <c:v>0.77</c:v>
                </c:pt>
                <c:pt idx="554">
                  <c:v>0.86</c:v>
                </c:pt>
                <c:pt idx="555">
                  <c:v>0.92249999999999999</c:v>
                </c:pt>
                <c:pt idx="556">
                  <c:v>1</c:v>
                </c:pt>
                <c:pt idx="557">
                  <c:v>0.9899</c:v>
                </c:pt>
                <c:pt idx="558">
                  <c:v>1.0499000000000001</c:v>
                </c:pt>
                <c:pt idx="559">
                  <c:v>1.1123000000000001</c:v>
                </c:pt>
                <c:pt idx="560">
                  <c:v>1.1619999999999999</c:v>
                </c:pt>
                <c:pt idx="561">
                  <c:v>1.1979</c:v>
                </c:pt>
                <c:pt idx="562">
                  <c:v>1.1420999999999999</c:v>
                </c:pt>
                <c:pt idx="563">
                  <c:v>1.21</c:v>
                </c:pt>
                <c:pt idx="564">
                  <c:v>1.409</c:v>
                </c:pt>
                <c:pt idx="565">
                  <c:v>1.7000999999999999</c:v>
                </c:pt>
                <c:pt idx="566">
                  <c:v>1.6301000000000001</c:v>
                </c:pt>
                <c:pt idx="567">
                  <c:v>1.5589999999999999</c:v>
                </c:pt>
                <c:pt idx="568">
                  <c:v>1.7948999999999999</c:v>
                </c:pt>
                <c:pt idx="569">
                  <c:v>1.9</c:v>
                </c:pt>
                <c:pt idx="570">
                  <c:v>2.2105999999999999</c:v>
                </c:pt>
                <c:pt idx="571">
                  <c:v>2.88</c:v>
                </c:pt>
                <c:pt idx="572">
                  <c:v>3.5</c:v>
                </c:pt>
                <c:pt idx="573">
                  <c:v>3.0331000000000001</c:v>
                </c:pt>
                <c:pt idx="574">
                  <c:v>3.2</c:v>
                </c:pt>
                <c:pt idx="575">
                  <c:v>3.41</c:v>
                </c:pt>
                <c:pt idx="576">
                  <c:v>3.4060999999999999</c:v>
                </c:pt>
                <c:pt idx="577">
                  <c:v>3.3330000000000002</c:v>
                </c:pt>
                <c:pt idx="578">
                  <c:v>3.45</c:v>
                </c:pt>
                <c:pt idx="579">
                  <c:v>3.641</c:v>
                </c:pt>
                <c:pt idx="580">
                  <c:v>3.8658999999999999</c:v>
                </c:pt>
                <c:pt idx="581">
                  <c:v>3.8</c:v>
                </c:pt>
                <c:pt idx="582">
                  <c:v>5.81</c:v>
                </c:pt>
                <c:pt idx="583">
                  <c:v>5.5</c:v>
                </c:pt>
                <c:pt idx="584">
                  <c:v>6.3002000000000002</c:v>
                </c:pt>
                <c:pt idx="585">
                  <c:v>8.1980000000000004</c:v>
                </c:pt>
                <c:pt idx="586">
                  <c:v>7.1977000000000002</c:v>
                </c:pt>
                <c:pt idx="587">
                  <c:v>6.9870000000000001</c:v>
                </c:pt>
                <c:pt idx="588">
                  <c:v>8.0338999999999992</c:v>
                </c:pt>
                <c:pt idx="589">
                  <c:v>7.19</c:v>
                </c:pt>
                <c:pt idx="590">
                  <c:v>6.88</c:v>
                </c:pt>
                <c:pt idx="591">
                  <c:v>6.8049999999999997</c:v>
                </c:pt>
                <c:pt idx="592">
                  <c:v>5.5903999999999998</c:v>
                </c:pt>
                <c:pt idx="593">
                  <c:v>6.1196999999999999</c:v>
                </c:pt>
                <c:pt idx="594">
                  <c:v>6.6901000000000002</c:v>
                </c:pt>
                <c:pt idx="595">
                  <c:v>7.1498999999999997</c:v>
                </c:pt>
                <c:pt idx="596">
                  <c:v>7.42</c:v>
                </c:pt>
                <c:pt idx="597">
                  <c:v>8.3996999999999993</c:v>
                </c:pt>
                <c:pt idx="598">
                  <c:v>8.798</c:v>
                </c:pt>
                <c:pt idx="599">
                  <c:v>8.5001999999999995</c:v>
                </c:pt>
                <c:pt idx="600">
                  <c:v>8.3001000000000005</c:v>
                </c:pt>
                <c:pt idx="601">
                  <c:v>8.4298999999999999</c:v>
                </c:pt>
                <c:pt idx="602">
                  <c:v>8.8000000000000007</c:v>
                </c:pt>
                <c:pt idx="603">
                  <c:v>8.7409999999999997</c:v>
                </c:pt>
                <c:pt idx="604">
                  <c:v>9.57</c:v>
                </c:pt>
                <c:pt idx="605">
                  <c:v>10.6</c:v>
                </c:pt>
                <c:pt idx="606">
                  <c:v>14.29</c:v>
                </c:pt>
                <c:pt idx="607">
                  <c:v>18.89</c:v>
                </c:pt>
                <c:pt idx="608">
                  <c:v>16.7</c:v>
                </c:pt>
                <c:pt idx="609">
                  <c:v>18.549900000000001</c:v>
                </c:pt>
                <c:pt idx="610">
                  <c:v>23.923400000000001</c:v>
                </c:pt>
                <c:pt idx="611">
                  <c:v>29.6</c:v>
                </c:pt>
                <c:pt idx="612">
                  <c:v>28.919</c:v>
                </c:pt>
                <c:pt idx="613">
                  <c:v>23.9497</c:v>
                </c:pt>
                <c:pt idx="614">
                  <c:v>14.6511</c:v>
                </c:pt>
                <c:pt idx="615">
                  <c:v>18.546399999999998</c:v>
                </c:pt>
                <c:pt idx="616">
                  <c:v>19.84</c:v>
                </c:pt>
                <c:pt idx="617">
                  <c:v>19.28</c:v>
                </c:pt>
                <c:pt idx="618">
                  <c:v>19.489999999999998</c:v>
                </c:pt>
                <c:pt idx="619">
                  <c:v>17</c:v>
                </c:pt>
                <c:pt idx="620">
                  <c:v>15.680999999999999</c:v>
                </c:pt>
                <c:pt idx="621">
                  <c:v>16.89</c:v>
                </c:pt>
                <c:pt idx="622">
                  <c:v>17.510000000000002</c:v>
                </c:pt>
                <c:pt idx="623">
                  <c:v>17.510000000000002</c:v>
                </c:pt>
                <c:pt idx="624">
                  <c:v>17.510000000000002</c:v>
                </c:pt>
                <c:pt idx="625">
                  <c:v>17.510000000000002</c:v>
                </c:pt>
                <c:pt idx="626">
                  <c:v>17.510000000000002</c:v>
                </c:pt>
                <c:pt idx="627">
                  <c:v>17.510000000000002</c:v>
                </c:pt>
                <c:pt idx="628">
                  <c:v>17.510000000000002</c:v>
                </c:pt>
                <c:pt idx="629">
                  <c:v>16.45</c:v>
                </c:pt>
                <c:pt idx="630">
                  <c:v>16.75</c:v>
                </c:pt>
                <c:pt idx="631">
                  <c:v>16.9498</c:v>
                </c:pt>
                <c:pt idx="632">
                  <c:v>16.844999999999999</c:v>
                </c:pt>
                <c:pt idx="633">
                  <c:v>16.100999999999999</c:v>
                </c:pt>
                <c:pt idx="634">
                  <c:v>15.397</c:v>
                </c:pt>
                <c:pt idx="635">
                  <c:v>15.4</c:v>
                </c:pt>
                <c:pt idx="636">
                  <c:v>15.4405</c:v>
                </c:pt>
                <c:pt idx="637">
                  <c:v>13.86</c:v>
                </c:pt>
                <c:pt idx="638">
                  <c:v>12.9069</c:v>
                </c:pt>
                <c:pt idx="639">
                  <c:v>14.7835</c:v>
                </c:pt>
                <c:pt idx="640">
                  <c:v>14.7761</c:v>
                </c:pt>
                <c:pt idx="641">
                  <c:v>14.314</c:v>
                </c:pt>
                <c:pt idx="642">
                  <c:v>14.38</c:v>
                </c:pt>
                <c:pt idx="643">
                  <c:v>14.9</c:v>
                </c:pt>
                <c:pt idx="644">
                  <c:v>14.209099999999999</c:v>
                </c:pt>
                <c:pt idx="645">
                  <c:v>14.009399999999999</c:v>
                </c:pt>
                <c:pt idx="646">
                  <c:v>13.951000000000001</c:v>
                </c:pt>
                <c:pt idx="647">
                  <c:v>13.99</c:v>
                </c:pt>
                <c:pt idx="648">
                  <c:v>13.81</c:v>
                </c:pt>
                <c:pt idx="649">
                  <c:v>13.719099999999999</c:v>
                </c:pt>
                <c:pt idx="650">
                  <c:v>13.16</c:v>
                </c:pt>
                <c:pt idx="651">
                  <c:v>13.48</c:v>
                </c:pt>
                <c:pt idx="652">
                  <c:v>13.850199999999999</c:v>
                </c:pt>
                <c:pt idx="653">
                  <c:v>13.689399999999999</c:v>
                </c:pt>
                <c:pt idx="654">
                  <c:v>13.61</c:v>
                </c:pt>
                <c:pt idx="655">
                  <c:v>13.695399999999999</c:v>
                </c:pt>
                <c:pt idx="656">
                  <c:v>13.68</c:v>
                </c:pt>
                <c:pt idx="657">
                  <c:v>13.98</c:v>
                </c:pt>
                <c:pt idx="658">
                  <c:v>14.047800000000001</c:v>
                </c:pt>
                <c:pt idx="659">
                  <c:v>13.882099999999999</c:v>
                </c:pt>
                <c:pt idx="660">
                  <c:v>13.939399999999999</c:v>
                </c:pt>
                <c:pt idx="661">
                  <c:v>13.4901</c:v>
                </c:pt>
                <c:pt idx="662">
                  <c:v>13.4983</c:v>
                </c:pt>
                <c:pt idx="663">
                  <c:v>13.5303</c:v>
                </c:pt>
                <c:pt idx="664">
                  <c:v>13.35</c:v>
                </c:pt>
                <c:pt idx="665">
                  <c:v>13.0946</c:v>
                </c:pt>
                <c:pt idx="666">
                  <c:v>12.05</c:v>
                </c:pt>
                <c:pt idx="667">
                  <c:v>9.26</c:v>
                </c:pt>
                <c:pt idx="668">
                  <c:v>10.75</c:v>
                </c:pt>
                <c:pt idx="669">
                  <c:v>9.7998999999999992</c:v>
                </c:pt>
                <c:pt idx="670">
                  <c:v>6.55</c:v>
                </c:pt>
                <c:pt idx="671">
                  <c:v>7.9</c:v>
                </c:pt>
                <c:pt idx="672">
                  <c:v>7.7999000000000001</c:v>
                </c:pt>
                <c:pt idx="673">
                  <c:v>9.99</c:v>
                </c:pt>
                <c:pt idx="674">
                  <c:v>9.98</c:v>
                </c:pt>
                <c:pt idx="675">
                  <c:v>9.4625000000000004</c:v>
                </c:pt>
                <c:pt idx="676">
                  <c:v>9.4604999999999997</c:v>
                </c:pt>
                <c:pt idx="677">
                  <c:v>10.131</c:v>
                </c:pt>
                <c:pt idx="678">
                  <c:v>10.7957</c:v>
                </c:pt>
                <c:pt idx="679">
                  <c:v>11.149800000000001</c:v>
                </c:pt>
                <c:pt idx="680">
                  <c:v>10.9641</c:v>
                </c:pt>
                <c:pt idx="681">
                  <c:v>10.945600000000001</c:v>
                </c:pt>
                <c:pt idx="682">
                  <c:v>10.83</c:v>
                </c:pt>
                <c:pt idx="683">
                  <c:v>11.65</c:v>
                </c:pt>
                <c:pt idx="684">
                  <c:v>11.452999999999999</c:v>
                </c:pt>
                <c:pt idx="685">
                  <c:v>11.311299999999999</c:v>
                </c:pt>
                <c:pt idx="686">
                  <c:v>10.895</c:v>
                </c:pt>
                <c:pt idx="687">
                  <c:v>10.94</c:v>
                </c:pt>
                <c:pt idx="688">
                  <c:v>10.8506</c:v>
                </c:pt>
                <c:pt idx="689">
                  <c:v>9.657</c:v>
                </c:pt>
                <c:pt idx="690">
                  <c:v>8.1793999999999993</c:v>
                </c:pt>
                <c:pt idx="691">
                  <c:v>8.5901999999999994</c:v>
                </c:pt>
                <c:pt idx="692">
                  <c:v>9.0701000000000001</c:v>
                </c:pt>
                <c:pt idx="693">
                  <c:v>8.9689999999999994</c:v>
                </c:pt>
                <c:pt idx="694">
                  <c:v>8.7912999999999997</c:v>
                </c:pt>
                <c:pt idx="695">
                  <c:v>8.1995000000000005</c:v>
                </c:pt>
                <c:pt idx="696">
                  <c:v>8.2100000000000009</c:v>
                </c:pt>
                <c:pt idx="697">
                  <c:v>8.64</c:v>
                </c:pt>
                <c:pt idx="698">
                  <c:v>8.48</c:v>
                </c:pt>
                <c:pt idx="699">
                  <c:v>8.1780000000000008</c:v>
                </c:pt>
                <c:pt idx="700">
                  <c:v>7.6109999999999998</c:v>
                </c:pt>
                <c:pt idx="701">
                  <c:v>6.8628</c:v>
                </c:pt>
                <c:pt idx="702">
                  <c:v>7.1863999999999999</c:v>
                </c:pt>
                <c:pt idx="703">
                  <c:v>6.53</c:v>
                </c:pt>
                <c:pt idx="704">
                  <c:v>5.03</c:v>
                </c:pt>
                <c:pt idx="705">
                  <c:v>4.7739000000000003</c:v>
                </c:pt>
                <c:pt idx="706">
                  <c:v>5.8643999999999998</c:v>
                </c:pt>
                <c:pt idx="707">
                  <c:v>6.0780000000000003</c:v>
                </c:pt>
                <c:pt idx="708">
                  <c:v>5.8</c:v>
                </c:pt>
                <c:pt idx="709">
                  <c:v>5.6193</c:v>
                </c:pt>
                <c:pt idx="710">
                  <c:v>4.84</c:v>
                </c:pt>
                <c:pt idx="711">
                  <c:v>4.82</c:v>
                </c:pt>
                <c:pt idx="712">
                  <c:v>4.7699999999999996</c:v>
                </c:pt>
                <c:pt idx="713">
                  <c:v>5.2</c:v>
                </c:pt>
                <c:pt idx="714">
                  <c:v>5.46</c:v>
                </c:pt>
                <c:pt idx="715">
                  <c:v>6.1119000000000003</c:v>
                </c:pt>
                <c:pt idx="716">
                  <c:v>5.6113999999999997</c:v>
                </c:pt>
                <c:pt idx="717">
                  <c:v>5.4278000000000004</c:v>
                </c:pt>
                <c:pt idx="718">
                  <c:v>5.5450999999999997</c:v>
                </c:pt>
                <c:pt idx="719">
                  <c:v>5.4683000000000002</c:v>
                </c:pt>
                <c:pt idx="720">
                  <c:v>5.33</c:v>
                </c:pt>
                <c:pt idx="721">
                  <c:v>4.8696999999999999</c:v>
                </c:pt>
                <c:pt idx="722">
                  <c:v>4.9156000000000004</c:v>
                </c:pt>
                <c:pt idx="723">
                  <c:v>4.7725</c:v>
                </c:pt>
                <c:pt idx="724">
                  <c:v>4.7793999999999999</c:v>
                </c:pt>
                <c:pt idx="725">
                  <c:v>5.1401000000000003</c:v>
                </c:pt>
                <c:pt idx="726">
                  <c:v>5.0324</c:v>
                </c:pt>
                <c:pt idx="727">
                  <c:v>5.0270000000000001</c:v>
                </c:pt>
                <c:pt idx="728">
                  <c:v>5.024</c:v>
                </c:pt>
                <c:pt idx="729">
                  <c:v>4.96</c:v>
                </c:pt>
                <c:pt idx="730">
                  <c:v>4.87</c:v>
                </c:pt>
                <c:pt idx="731">
                  <c:v>4.7343999999999999</c:v>
                </c:pt>
                <c:pt idx="732">
                  <c:v>4.2728000000000002</c:v>
                </c:pt>
                <c:pt idx="733">
                  <c:v>4.0075000000000003</c:v>
                </c:pt>
                <c:pt idx="734">
                  <c:v>4.1029</c:v>
                </c:pt>
                <c:pt idx="735">
                  <c:v>4.0999999999999996</c:v>
                </c:pt>
                <c:pt idx="736">
                  <c:v>3.9308000000000001</c:v>
                </c:pt>
                <c:pt idx="737">
                  <c:v>4.1500000000000004</c:v>
                </c:pt>
                <c:pt idx="738">
                  <c:v>4.0461999999999998</c:v>
                </c:pt>
                <c:pt idx="739">
                  <c:v>3.9878999999999998</c:v>
                </c:pt>
                <c:pt idx="740">
                  <c:v>3.8420999999999998</c:v>
                </c:pt>
                <c:pt idx="741">
                  <c:v>3.5569999999999999</c:v>
                </c:pt>
                <c:pt idx="742">
                  <c:v>2.56</c:v>
                </c:pt>
                <c:pt idx="743">
                  <c:v>2.419</c:v>
                </c:pt>
                <c:pt idx="744">
                  <c:v>2.27</c:v>
                </c:pt>
                <c:pt idx="745">
                  <c:v>2.3479999999999999</c:v>
                </c:pt>
                <c:pt idx="746">
                  <c:v>2.57</c:v>
                </c:pt>
                <c:pt idx="747">
                  <c:v>3.1587999999999998</c:v>
                </c:pt>
                <c:pt idx="748">
                  <c:v>3.17</c:v>
                </c:pt>
                <c:pt idx="749">
                  <c:v>2.5449999999999999</c:v>
                </c:pt>
                <c:pt idx="750">
                  <c:v>2.77</c:v>
                </c:pt>
                <c:pt idx="751">
                  <c:v>2.7730000000000001</c:v>
                </c:pt>
                <c:pt idx="752">
                  <c:v>3.04</c:v>
                </c:pt>
                <c:pt idx="753">
                  <c:v>3.19</c:v>
                </c:pt>
                <c:pt idx="754">
                  <c:v>3.5811000000000002</c:v>
                </c:pt>
                <c:pt idx="755">
                  <c:v>3.27</c:v>
                </c:pt>
                <c:pt idx="756">
                  <c:v>3.2480000000000002</c:v>
                </c:pt>
                <c:pt idx="757">
                  <c:v>3.15</c:v>
                </c:pt>
                <c:pt idx="758">
                  <c:v>3.2543000000000002</c:v>
                </c:pt>
                <c:pt idx="759">
                  <c:v>3.1520000000000001</c:v>
                </c:pt>
                <c:pt idx="760">
                  <c:v>3.109</c:v>
                </c:pt>
                <c:pt idx="761">
                  <c:v>2.97</c:v>
                </c:pt>
                <c:pt idx="762">
                  <c:v>2.9596</c:v>
                </c:pt>
                <c:pt idx="763">
                  <c:v>3.0068000000000001</c:v>
                </c:pt>
                <c:pt idx="764">
                  <c:v>3.0350000000000001</c:v>
                </c:pt>
                <c:pt idx="765">
                  <c:v>2.95</c:v>
                </c:pt>
                <c:pt idx="766">
                  <c:v>2.8399000000000001</c:v>
                </c:pt>
                <c:pt idx="767">
                  <c:v>3.08</c:v>
                </c:pt>
                <c:pt idx="768">
                  <c:v>3.0310000000000001</c:v>
                </c:pt>
                <c:pt idx="769">
                  <c:v>2.9969000000000001</c:v>
                </c:pt>
                <c:pt idx="770">
                  <c:v>2.2200000000000002</c:v>
                </c:pt>
                <c:pt idx="771">
                  <c:v>2.3290000000000002</c:v>
                </c:pt>
                <c:pt idx="772">
                  <c:v>2.5604</c:v>
                </c:pt>
                <c:pt idx="773">
                  <c:v>2.25</c:v>
                </c:pt>
                <c:pt idx="774">
                  <c:v>2.0499999999999998</c:v>
                </c:pt>
                <c:pt idx="775">
                  <c:v>2.1959</c:v>
                </c:pt>
                <c:pt idx="776">
                  <c:v>2.2000000000000002</c:v>
                </c:pt>
                <c:pt idx="777">
                  <c:v>2.294</c:v>
                </c:pt>
                <c:pt idx="778">
                  <c:v>2.3289</c:v>
                </c:pt>
                <c:pt idx="779">
                  <c:v>2.3321000000000001</c:v>
                </c:pt>
                <c:pt idx="780">
                  <c:v>2.4321000000000002</c:v>
                </c:pt>
                <c:pt idx="781">
                  <c:v>2.5061</c:v>
                </c:pt>
                <c:pt idx="782">
                  <c:v>2.4700000000000002</c:v>
                </c:pt>
                <c:pt idx="783">
                  <c:v>2.4799000000000002</c:v>
                </c:pt>
                <c:pt idx="784">
                  <c:v>2.5499999999999998</c:v>
                </c:pt>
                <c:pt idx="785">
                  <c:v>2.7502</c:v>
                </c:pt>
                <c:pt idx="786">
                  <c:v>2.9701</c:v>
                </c:pt>
                <c:pt idx="787">
                  <c:v>3.06</c:v>
                </c:pt>
                <c:pt idx="788">
                  <c:v>3.1151</c:v>
                </c:pt>
                <c:pt idx="789">
                  <c:v>2.794</c:v>
                </c:pt>
                <c:pt idx="790">
                  <c:v>2.8281000000000001</c:v>
                </c:pt>
                <c:pt idx="791">
                  <c:v>2.8797999999999999</c:v>
                </c:pt>
                <c:pt idx="792">
                  <c:v>3.03</c:v>
                </c:pt>
                <c:pt idx="793">
                  <c:v>2.99</c:v>
                </c:pt>
                <c:pt idx="794">
                  <c:v>2.98</c:v>
                </c:pt>
                <c:pt idx="795">
                  <c:v>2.97</c:v>
                </c:pt>
                <c:pt idx="796">
                  <c:v>3.05</c:v>
                </c:pt>
                <c:pt idx="797">
                  <c:v>3.2511000000000001</c:v>
                </c:pt>
                <c:pt idx="798">
                  <c:v>3.1349999999999998</c:v>
                </c:pt>
                <c:pt idx="799">
                  <c:v>3.2498999999999998</c:v>
                </c:pt>
                <c:pt idx="800">
                  <c:v>3.15</c:v>
                </c:pt>
                <c:pt idx="801">
                  <c:v>3.2</c:v>
                </c:pt>
                <c:pt idx="802">
                  <c:v>3.2</c:v>
                </c:pt>
                <c:pt idx="803">
                  <c:v>3.2000999999999999</c:v>
                </c:pt>
                <c:pt idx="804">
                  <c:v>3.1930000000000001</c:v>
                </c:pt>
                <c:pt idx="805">
                  <c:v>3.5202</c:v>
                </c:pt>
                <c:pt idx="806">
                  <c:v>3.95</c:v>
                </c:pt>
                <c:pt idx="807">
                  <c:v>3.89</c:v>
                </c:pt>
                <c:pt idx="808">
                  <c:v>3.8900999999999999</c:v>
                </c:pt>
                <c:pt idx="809">
                  <c:v>3.9468000000000001</c:v>
                </c:pt>
                <c:pt idx="810">
                  <c:v>3.94</c:v>
                </c:pt>
                <c:pt idx="811">
                  <c:v>4.2249999999999996</c:v>
                </c:pt>
                <c:pt idx="812">
                  <c:v>4.0179999999999998</c:v>
                </c:pt>
                <c:pt idx="813">
                  <c:v>4.07</c:v>
                </c:pt>
                <c:pt idx="814">
                  <c:v>4.1855000000000002</c:v>
                </c:pt>
                <c:pt idx="815">
                  <c:v>4.1660000000000004</c:v>
                </c:pt>
                <c:pt idx="816">
                  <c:v>4.2480000000000002</c:v>
                </c:pt>
                <c:pt idx="817">
                  <c:v>4.7220000000000004</c:v>
                </c:pt>
                <c:pt idx="818">
                  <c:v>5.2676999999999996</c:v>
                </c:pt>
                <c:pt idx="819">
                  <c:v>5.2168000000000001</c:v>
                </c:pt>
                <c:pt idx="820">
                  <c:v>4.8807999999999998</c:v>
                </c:pt>
                <c:pt idx="821">
                  <c:v>5.5738000000000003</c:v>
                </c:pt>
                <c:pt idx="822">
                  <c:v>6.9476000000000004</c:v>
                </c:pt>
                <c:pt idx="823">
                  <c:v>6.6969000000000003</c:v>
                </c:pt>
                <c:pt idx="824">
                  <c:v>6.81</c:v>
                </c:pt>
                <c:pt idx="825">
                  <c:v>7.1135999999999999</c:v>
                </c:pt>
                <c:pt idx="826">
                  <c:v>6.3257000000000003</c:v>
                </c:pt>
                <c:pt idx="827">
                  <c:v>6.36</c:v>
                </c:pt>
                <c:pt idx="828">
                  <c:v>6.9</c:v>
                </c:pt>
                <c:pt idx="829">
                  <c:v>6.8</c:v>
                </c:pt>
                <c:pt idx="830">
                  <c:v>6.41</c:v>
                </c:pt>
                <c:pt idx="831">
                  <c:v>6.75</c:v>
                </c:pt>
                <c:pt idx="832">
                  <c:v>7.0018000000000002</c:v>
                </c:pt>
                <c:pt idx="833">
                  <c:v>6.6825000000000001</c:v>
                </c:pt>
                <c:pt idx="834">
                  <c:v>5.6</c:v>
                </c:pt>
                <c:pt idx="835">
                  <c:v>5.92</c:v>
                </c:pt>
                <c:pt idx="836">
                  <c:v>6.3597999999999999</c:v>
                </c:pt>
                <c:pt idx="837">
                  <c:v>6.4897999999999998</c:v>
                </c:pt>
                <c:pt idx="838">
                  <c:v>6.18</c:v>
                </c:pt>
                <c:pt idx="839">
                  <c:v>6.3097000000000003</c:v>
                </c:pt>
                <c:pt idx="840">
                  <c:v>6.3559999999999999</c:v>
                </c:pt>
                <c:pt idx="841">
                  <c:v>6.2897999999999996</c:v>
                </c:pt>
                <c:pt idx="842">
                  <c:v>5.75</c:v>
                </c:pt>
                <c:pt idx="843">
                  <c:v>5.34</c:v>
                </c:pt>
                <c:pt idx="844">
                  <c:v>5.2919999999999998</c:v>
                </c:pt>
                <c:pt idx="845">
                  <c:v>5.6266999999999996</c:v>
                </c:pt>
                <c:pt idx="846">
                  <c:v>5.3808999999999996</c:v>
                </c:pt>
                <c:pt idx="847">
                  <c:v>5.4904999999999999</c:v>
                </c:pt>
                <c:pt idx="848">
                  <c:v>5.4837999999999996</c:v>
                </c:pt>
                <c:pt idx="849">
                  <c:v>6.0755999999999997</c:v>
                </c:pt>
                <c:pt idx="850">
                  <c:v>6.1</c:v>
                </c:pt>
                <c:pt idx="851">
                  <c:v>5.9592999999999998</c:v>
                </c:pt>
                <c:pt idx="852">
                  <c:v>5.8734000000000002</c:v>
                </c:pt>
                <c:pt idx="853">
                  <c:v>5.6887999999999996</c:v>
                </c:pt>
                <c:pt idx="854">
                  <c:v>5.4535</c:v>
                </c:pt>
                <c:pt idx="855">
                  <c:v>5.69</c:v>
                </c:pt>
                <c:pt idx="856">
                  <c:v>5.6</c:v>
                </c:pt>
                <c:pt idx="857">
                  <c:v>5.83</c:v>
                </c:pt>
                <c:pt idx="858">
                  <c:v>5.9126000000000003</c:v>
                </c:pt>
                <c:pt idx="859">
                  <c:v>5.6005000000000003</c:v>
                </c:pt>
                <c:pt idx="860">
                  <c:v>5.5147000000000004</c:v>
                </c:pt>
                <c:pt idx="861">
                  <c:v>5.26</c:v>
                </c:pt>
                <c:pt idx="862">
                  <c:v>4.4629000000000003</c:v>
                </c:pt>
                <c:pt idx="863">
                  <c:v>4.3250999999999999</c:v>
                </c:pt>
                <c:pt idx="864">
                  <c:v>4.2739000000000003</c:v>
                </c:pt>
                <c:pt idx="865">
                  <c:v>4.41</c:v>
                </c:pt>
                <c:pt idx="866">
                  <c:v>4.2220000000000004</c:v>
                </c:pt>
                <c:pt idx="867">
                  <c:v>4.3867000000000003</c:v>
                </c:pt>
                <c:pt idx="868">
                  <c:v>4.3615000000000004</c:v>
                </c:pt>
                <c:pt idx="869">
                  <c:v>4.2720000000000002</c:v>
                </c:pt>
                <c:pt idx="870">
                  <c:v>4.4246999999999996</c:v>
                </c:pt>
                <c:pt idx="871">
                  <c:v>5.0149999999999997</c:v>
                </c:pt>
                <c:pt idx="872">
                  <c:v>5.0288000000000004</c:v>
                </c:pt>
                <c:pt idx="873">
                  <c:v>4.7729999999999997</c:v>
                </c:pt>
                <c:pt idx="874">
                  <c:v>4.9219999999999997</c:v>
                </c:pt>
                <c:pt idx="875">
                  <c:v>4.9560000000000004</c:v>
                </c:pt>
                <c:pt idx="876">
                  <c:v>4.8680000000000003</c:v>
                </c:pt>
                <c:pt idx="877">
                  <c:v>4.8600000000000003</c:v>
                </c:pt>
                <c:pt idx="878">
                  <c:v>4.9212999999999996</c:v>
                </c:pt>
                <c:pt idx="879">
                  <c:v>4.7050000000000001</c:v>
                </c:pt>
                <c:pt idx="880">
                  <c:v>4.6143999999999998</c:v>
                </c:pt>
                <c:pt idx="881">
                  <c:v>4.82</c:v>
                </c:pt>
                <c:pt idx="882">
                  <c:v>4.9843000000000002</c:v>
                </c:pt>
                <c:pt idx="883">
                  <c:v>4.9901</c:v>
                </c:pt>
                <c:pt idx="884">
                  <c:v>4.9375</c:v>
                </c:pt>
                <c:pt idx="885">
                  <c:v>4.9302000000000001</c:v>
                </c:pt>
                <c:pt idx="886">
                  <c:v>4.8611000000000004</c:v>
                </c:pt>
                <c:pt idx="887">
                  <c:v>4.8331999999999997</c:v>
                </c:pt>
                <c:pt idx="888">
                  <c:v>4.91</c:v>
                </c:pt>
                <c:pt idx="889">
                  <c:v>4.8901000000000003</c:v>
                </c:pt>
                <c:pt idx="890">
                  <c:v>5.27</c:v>
                </c:pt>
                <c:pt idx="891">
                  <c:v>5.38</c:v>
                </c:pt>
                <c:pt idx="892">
                  <c:v>5.3266</c:v>
                </c:pt>
                <c:pt idx="893">
                  <c:v>5.3438999999999997</c:v>
                </c:pt>
                <c:pt idx="894">
                  <c:v>5.2159000000000004</c:v>
                </c:pt>
                <c:pt idx="895">
                  <c:v>5.2793999999999999</c:v>
                </c:pt>
                <c:pt idx="896">
                  <c:v>4.6939000000000002</c:v>
                </c:pt>
                <c:pt idx="897">
                  <c:v>4.8379000000000003</c:v>
                </c:pt>
                <c:pt idx="898">
                  <c:v>4.8148999999999997</c:v>
                </c:pt>
                <c:pt idx="899">
                  <c:v>4.7042999999999999</c:v>
                </c:pt>
                <c:pt idx="900">
                  <c:v>4.6859999999999999</c:v>
                </c:pt>
                <c:pt idx="901">
                  <c:v>4.6760000000000002</c:v>
                </c:pt>
                <c:pt idx="902">
                  <c:v>4.55</c:v>
                </c:pt>
                <c:pt idx="903">
                  <c:v>4.6191000000000004</c:v>
                </c:pt>
                <c:pt idx="904">
                  <c:v>4.8113000000000001</c:v>
                </c:pt>
                <c:pt idx="905">
                  <c:v>4.7880000000000003</c:v>
                </c:pt>
                <c:pt idx="906">
                  <c:v>4.8083999999999998</c:v>
                </c:pt>
                <c:pt idx="907">
                  <c:v>4.8600000000000003</c:v>
                </c:pt>
                <c:pt idx="908">
                  <c:v>4.9086999999999996</c:v>
                </c:pt>
                <c:pt idx="909">
                  <c:v>4.827</c:v>
                </c:pt>
                <c:pt idx="910">
                  <c:v>4.9740000000000002</c:v>
                </c:pt>
                <c:pt idx="911">
                  <c:v>4.952</c:v>
                </c:pt>
                <c:pt idx="912">
                  <c:v>4.9100999999999999</c:v>
                </c:pt>
                <c:pt idx="913">
                  <c:v>4.9189999999999996</c:v>
                </c:pt>
                <c:pt idx="914">
                  <c:v>4.9499000000000004</c:v>
                </c:pt>
                <c:pt idx="915">
                  <c:v>4.6871999999999998</c:v>
                </c:pt>
                <c:pt idx="916">
                  <c:v>4.7925000000000004</c:v>
                </c:pt>
                <c:pt idx="917">
                  <c:v>4.8719000000000001</c:v>
                </c:pt>
                <c:pt idx="918">
                  <c:v>4.8367000000000004</c:v>
                </c:pt>
                <c:pt idx="919">
                  <c:v>4.9279000000000002</c:v>
                </c:pt>
                <c:pt idx="920">
                  <c:v>4.9196999999999997</c:v>
                </c:pt>
                <c:pt idx="921">
                  <c:v>4.9400000000000004</c:v>
                </c:pt>
                <c:pt idx="922">
                  <c:v>4.9596999999999998</c:v>
                </c:pt>
                <c:pt idx="923">
                  <c:v>4.9688999999999997</c:v>
                </c:pt>
                <c:pt idx="924">
                  <c:v>4.9320000000000004</c:v>
                </c:pt>
                <c:pt idx="925">
                  <c:v>4.9759000000000002</c:v>
                </c:pt>
                <c:pt idx="926">
                  <c:v>5.1177999999999999</c:v>
                </c:pt>
                <c:pt idx="927">
                  <c:v>5.1376999999999997</c:v>
                </c:pt>
                <c:pt idx="928">
                  <c:v>5.35</c:v>
                </c:pt>
                <c:pt idx="929">
                  <c:v>5.2601000000000004</c:v>
                </c:pt>
                <c:pt idx="930">
                  <c:v>5.2035</c:v>
                </c:pt>
                <c:pt idx="931">
                  <c:v>4.96</c:v>
                </c:pt>
                <c:pt idx="932">
                  <c:v>5.0982000000000003</c:v>
                </c:pt>
                <c:pt idx="933">
                  <c:v>5.1318000000000001</c:v>
                </c:pt>
                <c:pt idx="934">
                  <c:v>5.0975999999999999</c:v>
                </c:pt>
                <c:pt idx="935">
                  <c:v>5.1094999999999997</c:v>
                </c:pt>
                <c:pt idx="936">
                  <c:v>4.9794</c:v>
                </c:pt>
                <c:pt idx="937">
                  <c:v>4.9043999999999999</c:v>
                </c:pt>
                <c:pt idx="938">
                  <c:v>4.9490999999999996</c:v>
                </c:pt>
                <c:pt idx="939">
                  <c:v>5</c:v>
                </c:pt>
                <c:pt idx="940">
                  <c:v>5.0736999999999997</c:v>
                </c:pt>
                <c:pt idx="941">
                  <c:v>5.1344000000000003</c:v>
                </c:pt>
                <c:pt idx="942">
                  <c:v>5.0670000000000002</c:v>
                </c:pt>
                <c:pt idx="943">
                  <c:v>5.077</c:v>
                </c:pt>
                <c:pt idx="944">
                  <c:v>5.0499000000000001</c:v>
                </c:pt>
                <c:pt idx="945">
                  <c:v>5.0599999999999996</c:v>
                </c:pt>
                <c:pt idx="946">
                  <c:v>5.05</c:v>
                </c:pt>
                <c:pt idx="947">
                  <c:v>5.0437000000000003</c:v>
                </c:pt>
                <c:pt idx="948">
                  <c:v>4.8499999999999996</c:v>
                </c:pt>
                <c:pt idx="949">
                  <c:v>4.96</c:v>
                </c:pt>
                <c:pt idx="950">
                  <c:v>4.9462000000000002</c:v>
                </c:pt>
                <c:pt idx="951">
                  <c:v>4.93</c:v>
                </c:pt>
                <c:pt idx="952">
                  <c:v>5.0058999999999996</c:v>
                </c:pt>
                <c:pt idx="953">
                  <c:v>5.0350000000000001</c:v>
                </c:pt>
                <c:pt idx="954">
                  <c:v>5.0887000000000002</c:v>
                </c:pt>
                <c:pt idx="955">
                  <c:v>5.0998000000000001</c:v>
                </c:pt>
                <c:pt idx="956">
                  <c:v>5.1180000000000003</c:v>
                </c:pt>
                <c:pt idx="957">
                  <c:v>5.0994999999999999</c:v>
                </c:pt>
                <c:pt idx="958">
                  <c:v>5.09</c:v>
                </c:pt>
                <c:pt idx="959">
                  <c:v>5.0998000000000001</c:v>
                </c:pt>
                <c:pt idx="960">
                  <c:v>5.0987999999999998</c:v>
                </c:pt>
                <c:pt idx="961">
                  <c:v>5.1397000000000004</c:v>
                </c:pt>
                <c:pt idx="962">
                  <c:v>5.1189999999999998</c:v>
                </c:pt>
                <c:pt idx="963">
                  <c:v>5.1455000000000002</c:v>
                </c:pt>
                <c:pt idx="964">
                  <c:v>5.1032000000000002</c:v>
                </c:pt>
                <c:pt idx="965">
                  <c:v>5.1390000000000002</c:v>
                </c:pt>
                <c:pt idx="966">
                  <c:v>5.1357999999999997</c:v>
                </c:pt>
                <c:pt idx="967">
                  <c:v>5.15</c:v>
                </c:pt>
                <c:pt idx="968">
                  <c:v>5.1349999999999998</c:v>
                </c:pt>
                <c:pt idx="969">
                  <c:v>5.1801000000000004</c:v>
                </c:pt>
                <c:pt idx="970">
                  <c:v>5.2747999999999999</c:v>
                </c:pt>
                <c:pt idx="971">
                  <c:v>5.2489999999999997</c:v>
                </c:pt>
                <c:pt idx="972">
                  <c:v>5.2050999999999998</c:v>
                </c:pt>
                <c:pt idx="973">
                  <c:v>5.266</c:v>
                </c:pt>
                <c:pt idx="974">
                  <c:v>5.44</c:v>
                </c:pt>
                <c:pt idx="975">
                  <c:v>5.46</c:v>
                </c:pt>
                <c:pt idx="976">
                  <c:v>5.5910000000000002</c:v>
                </c:pt>
                <c:pt idx="977">
                  <c:v>5.633</c:v>
                </c:pt>
                <c:pt idx="978">
                  <c:v>5.56</c:v>
                </c:pt>
                <c:pt idx="979">
                  <c:v>5.4683000000000002</c:v>
                </c:pt>
                <c:pt idx="980">
                  <c:v>5.5747</c:v>
                </c:pt>
                <c:pt idx="981">
                  <c:v>5.7</c:v>
                </c:pt>
                <c:pt idx="982">
                  <c:v>5.9290000000000003</c:v>
                </c:pt>
                <c:pt idx="983">
                  <c:v>5.9541000000000004</c:v>
                </c:pt>
                <c:pt idx="984">
                  <c:v>6.5</c:v>
                </c:pt>
                <c:pt idx="985">
                  <c:v>6.4</c:v>
                </c:pt>
                <c:pt idx="986">
                  <c:v>6.1638000000000002</c:v>
                </c:pt>
                <c:pt idx="987">
                  <c:v>6.31</c:v>
                </c:pt>
                <c:pt idx="988">
                  <c:v>6.4988000000000001</c:v>
                </c:pt>
                <c:pt idx="989">
                  <c:v>6.67</c:v>
                </c:pt>
                <c:pt idx="990">
                  <c:v>6.6801000000000004</c:v>
                </c:pt>
                <c:pt idx="991">
                  <c:v>6.5477999999999996</c:v>
                </c:pt>
                <c:pt idx="992">
                  <c:v>6.4284999999999997</c:v>
                </c:pt>
                <c:pt idx="993">
                  <c:v>6.35</c:v>
                </c:pt>
                <c:pt idx="994">
                  <c:v>6.3048000000000002</c:v>
                </c:pt>
                <c:pt idx="995">
                  <c:v>6.4195000000000002</c:v>
                </c:pt>
                <c:pt idx="996">
                  <c:v>6.6470000000000002</c:v>
                </c:pt>
                <c:pt idx="997">
                  <c:v>6.6059000000000001</c:v>
                </c:pt>
                <c:pt idx="998">
                  <c:v>6.65</c:v>
                </c:pt>
                <c:pt idx="999">
                  <c:v>6.69</c:v>
                </c:pt>
                <c:pt idx="1000">
                  <c:v>6.6289999999999996</c:v>
                </c:pt>
                <c:pt idx="1001">
                  <c:v>6.76</c:v>
                </c:pt>
                <c:pt idx="1002">
                  <c:v>6.4499000000000004</c:v>
                </c:pt>
                <c:pt idx="1003">
                  <c:v>6.5101000000000004</c:v>
                </c:pt>
                <c:pt idx="1004">
                  <c:v>6.67</c:v>
                </c:pt>
                <c:pt idx="1005">
                  <c:v>6.6481000000000003</c:v>
                </c:pt>
                <c:pt idx="1006">
                  <c:v>6.7621000000000002</c:v>
                </c:pt>
                <c:pt idx="1007">
                  <c:v>6.7990000000000004</c:v>
                </c:pt>
                <c:pt idx="1008">
                  <c:v>7.0214999999999996</c:v>
                </c:pt>
                <c:pt idx="1009">
                  <c:v>7.1999000000000004</c:v>
                </c:pt>
                <c:pt idx="1010">
                  <c:v>7.15</c:v>
                </c:pt>
                <c:pt idx="1011">
                  <c:v>7.7644000000000002</c:v>
                </c:pt>
                <c:pt idx="1012">
                  <c:v>7.6650999999999998</c:v>
                </c:pt>
                <c:pt idx="1013">
                  <c:v>7.5420999999999996</c:v>
                </c:pt>
                <c:pt idx="1014">
                  <c:v>7.6210000000000004</c:v>
                </c:pt>
                <c:pt idx="1015">
                  <c:v>8.4995999999999992</c:v>
                </c:pt>
                <c:pt idx="1016">
                  <c:v>8.8000000000000007</c:v>
                </c:pt>
                <c:pt idx="1017">
                  <c:v>9.1097999999999999</c:v>
                </c:pt>
                <c:pt idx="1018">
                  <c:v>8.8699999999999992</c:v>
                </c:pt>
                <c:pt idx="1019">
                  <c:v>8.52</c:v>
                </c:pt>
                <c:pt idx="1020">
                  <c:v>8.8454999999999995</c:v>
                </c:pt>
                <c:pt idx="1021">
                  <c:v>8.4095999999999993</c:v>
                </c:pt>
                <c:pt idx="1022">
                  <c:v>8.4457000000000004</c:v>
                </c:pt>
                <c:pt idx="1023">
                  <c:v>8.6</c:v>
                </c:pt>
                <c:pt idx="1024">
                  <c:v>8.8000000000000007</c:v>
                </c:pt>
                <c:pt idx="1025">
                  <c:v>8.9</c:v>
                </c:pt>
                <c:pt idx="1026">
                  <c:v>8.9</c:v>
                </c:pt>
                <c:pt idx="1027">
                  <c:v>8.8880999999999997</c:v>
                </c:pt>
                <c:pt idx="1028">
                  <c:v>8.7103000000000002</c:v>
                </c:pt>
                <c:pt idx="1029">
                  <c:v>9.0980000000000008</c:v>
                </c:pt>
                <c:pt idx="1030">
                  <c:v>9.35</c:v>
                </c:pt>
                <c:pt idx="1031">
                  <c:v>9.5503</c:v>
                </c:pt>
                <c:pt idx="1032">
                  <c:v>10.53</c:v>
                </c:pt>
                <c:pt idx="1033">
                  <c:v>10.97</c:v>
                </c:pt>
                <c:pt idx="1034">
                  <c:v>10.984</c:v>
                </c:pt>
                <c:pt idx="1035">
                  <c:v>10.87</c:v>
                </c:pt>
                <c:pt idx="1036">
                  <c:v>10.8552</c:v>
                </c:pt>
                <c:pt idx="1037">
                  <c:v>11.1</c:v>
                </c:pt>
                <c:pt idx="1038">
                  <c:v>11.055300000000001</c:v>
                </c:pt>
                <c:pt idx="1039">
                  <c:v>11.0611</c:v>
                </c:pt>
                <c:pt idx="1040">
                  <c:v>11.3864</c:v>
                </c:pt>
                <c:pt idx="1041">
                  <c:v>11.510199999999999</c:v>
                </c:pt>
                <c:pt idx="1042">
                  <c:v>11.624000000000001</c:v>
                </c:pt>
                <c:pt idx="1043">
                  <c:v>12.0375</c:v>
                </c:pt>
                <c:pt idx="1044">
                  <c:v>12.19</c:v>
                </c:pt>
                <c:pt idx="1045">
                  <c:v>13.25</c:v>
                </c:pt>
                <c:pt idx="1046">
                  <c:v>13.5</c:v>
                </c:pt>
                <c:pt idx="1047">
                  <c:v>11.583600000000001</c:v>
                </c:pt>
                <c:pt idx="1048">
                  <c:v>11.61</c:v>
                </c:pt>
                <c:pt idx="1049">
                  <c:v>8</c:v>
                </c:pt>
                <c:pt idx="1050">
                  <c:v>10.1</c:v>
                </c:pt>
                <c:pt idx="1051">
                  <c:v>9.9149999999999991</c:v>
                </c:pt>
                <c:pt idx="1052">
                  <c:v>9.8068000000000008</c:v>
                </c:pt>
                <c:pt idx="1053">
                  <c:v>10.1</c:v>
                </c:pt>
                <c:pt idx="1054">
                  <c:v>10.6</c:v>
                </c:pt>
                <c:pt idx="1055">
                  <c:v>10.523899999999999</c:v>
                </c:pt>
                <c:pt idx="1056">
                  <c:v>10.61</c:v>
                </c:pt>
                <c:pt idx="1057">
                  <c:v>10.95</c:v>
                </c:pt>
                <c:pt idx="1058">
                  <c:v>10.94</c:v>
                </c:pt>
                <c:pt idx="1059">
                  <c:v>10.9169</c:v>
                </c:pt>
                <c:pt idx="1060">
                  <c:v>10.776999999999999</c:v>
                </c:pt>
                <c:pt idx="1061">
                  <c:v>10.16</c:v>
                </c:pt>
                <c:pt idx="1062">
                  <c:v>9.9654000000000007</c:v>
                </c:pt>
                <c:pt idx="1063">
                  <c:v>10.2041</c:v>
                </c:pt>
                <c:pt idx="1064">
                  <c:v>10.53</c:v>
                </c:pt>
                <c:pt idx="1065">
                  <c:v>10.3847</c:v>
                </c:pt>
                <c:pt idx="1066">
                  <c:v>10.999700000000001</c:v>
                </c:pt>
                <c:pt idx="1067">
                  <c:v>11.180999999999999</c:v>
                </c:pt>
                <c:pt idx="1068">
                  <c:v>11</c:v>
                </c:pt>
                <c:pt idx="1069">
                  <c:v>11.037000000000001</c:v>
                </c:pt>
                <c:pt idx="1070">
                  <c:v>11.02</c:v>
                </c:pt>
                <c:pt idx="1071">
                  <c:v>11.17</c:v>
                </c:pt>
                <c:pt idx="1072">
                  <c:v>11.3308</c:v>
                </c:pt>
                <c:pt idx="1073">
                  <c:v>11.3649</c:v>
                </c:pt>
                <c:pt idx="1074">
                  <c:v>11.398999999999999</c:v>
                </c:pt>
                <c:pt idx="1075">
                  <c:v>11.67</c:v>
                </c:pt>
                <c:pt idx="1076">
                  <c:v>11.75</c:v>
                </c:pt>
                <c:pt idx="1077">
                  <c:v>11.87</c:v>
                </c:pt>
                <c:pt idx="1078">
                  <c:v>11.89</c:v>
                </c:pt>
                <c:pt idx="1079">
                  <c:v>12.25</c:v>
                </c:pt>
                <c:pt idx="1080">
                  <c:v>12.5725</c:v>
                </c:pt>
                <c:pt idx="1081">
                  <c:v>12.282500000000001</c:v>
                </c:pt>
                <c:pt idx="1082">
                  <c:v>12.368</c:v>
                </c:pt>
                <c:pt idx="1083">
                  <c:v>12.2378</c:v>
                </c:pt>
                <c:pt idx="1084">
                  <c:v>12.193300000000001</c:v>
                </c:pt>
                <c:pt idx="1085">
                  <c:v>12.1</c:v>
                </c:pt>
                <c:pt idx="1086">
                  <c:v>12.196999999999999</c:v>
                </c:pt>
                <c:pt idx="1087">
                  <c:v>12.27</c:v>
                </c:pt>
                <c:pt idx="1088">
                  <c:v>12.3089</c:v>
                </c:pt>
                <c:pt idx="1089">
                  <c:v>12.391</c:v>
                </c:pt>
                <c:pt idx="1090">
                  <c:v>12.363099999999999</c:v>
                </c:pt>
                <c:pt idx="1091">
                  <c:v>12.4</c:v>
                </c:pt>
                <c:pt idx="1092">
                  <c:v>12.4</c:v>
                </c:pt>
                <c:pt idx="1093">
                  <c:v>12.84</c:v>
                </c:pt>
                <c:pt idx="1094">
                  <c:v>12.89</c:v>
                </c:pt>
                <c:pt idx="1095">
                  <c:v>12.85</c:v>
                </c:pt>
                <c:pt idx="1096">
                  <c:v>12.688000000000001</c:v>
                </c:pt>
                <c:pt idx="1097">
                  <c:v>12.505000000000001</c:v>
                </c:pt>
                <c:pt idx="1098">
                  <c:v>11.8</c:v>
                </c:pt>
                <c:pt idx="1099">
                  <c:v>11.7781</c:v>
                </c:pt>
                <c:pt idx="1100">
                  <c:v>11.895</c:v>
                </c:pt>
                <c:pt idx="1101">
                  <c:v>12.12</c:v>
                </c:pt>
                <c:pt idx="1102">
                  <c:v>12.03</c:v>
                </c:pt>
                <c:pt idx="1103">
                  <c:v>12</c:v>
                </c:pt>
                <c:pt idx="1104">
                  <c:v>11.861000000000001</c:v>
                </c:pt>
                <c:pt idx="1105">
                  <c:v>11.738899999999999</c:v>
                </c:pt>
                <c:pt idx="1106">
                  <c:v>11.838100000000001</c:v>
                </c:pt>
                <c:pt idx="1107">
                  <c:v>11.8499</c:v>
                </c:pt>
                <c:pt idx="1108">
                  <c:v>11.81</c:v>
                </c:pt>
                <c:pt idx="1109">
                  <c:v>11.9398</c:v>
                </c:pt>
                <c:pt idx="1110">
                  <c:v>11.7401</c:v>
                </c:pt>
                <c:pt idx="1111">
                  <c:v>11.7399</c:v>
                </c:pt>
                <c:pt idx="1112">
                  <c:v>11.6311</c:v>
                </c:pt>
                <c:pt idx="1113">
                  <c:v>11.710100000000001</c:v>
                </c:pt>
                <c:pt idx="1114">
                  <c:v>11.65</c:v>
                </c:pt>
                <c:pt idx="1115">
                  <c:v>11.65</c:v>
                </c:pt>
                <c:pt idx="1116">
                  <c:v>10.861599999999999</c:v>
                </c:pt>
                <c:pt idx="1117">
                  <c:v>10.1706</c:v>
                </c:pt>
                <c:pt idx="1118">
                  <c:v>10.2605</c:v>
                </c:pt>
                <c:pt idx="1119">
                  <c:v>10.7</c:v>
                </c:pt>
                <c:pt idx="1120">
                  <c:v>10.6</c:v>
                </c:pt>
                <c:pt idx="1121">
                  <c:v>10.887499999999999</c:v>
                </c:pt>
                <c:pt idx="1122">
                  <c:v>11.201000000000001</c:v>
                </c:pt>
                <c:pt idx="1123">
                  <c:v>10.57</c:v>
                </c:pt>
                <c:pt idx="1124">
                  <c:v>10.4688</c:v>
                </c:pt>
                <c:pt idx="1125">
                  <c:v>10.6425</c:v>
                </c:pt>
                <c:pt idx="1126">
                  <c:v>10.8001</c:v>
                </c:pt>
                <c:pt idx="1127">
                  <c:v>10.747999999999999</c:v>
                </c:pt>
                <c:pt idx="1128">
                  <c:v>10.898999999999999</c:v>
                </c:pt>
                <c:pt idx="1129">
                  <c:v>10.92</c:v>
                </c:pt>
                <c:pt idx="1130">
                  <c:v>10.925000000000001</c:v>
                </c:pt>
                <c:pt idx="1131">
                  <c:v>10.815</c:v>
                </c:pt>
                <c:pt idx="1132">
                  <c:v>10.89</c:v>
                </c:pt>
                <c:pt idx="1133">
                  <c:v>10.8687</c:v>
                </c:pt>
                <c:pt idx="1134">
                  <c:v>11.007999999999999</c:v>
                </c:pt>
                <c:pt idx="1135">
                  <c:v>10.9512</c:v>
                </c:pt>
                <c:pt idx="1136">
                  <c:v>10.95</c:v>
                </c:pt>
                <c:pt idx="1137">
                  <c:v>11.197699999999999</c:v>
                </c:pt>
                <c:pt idx="1138">
                  <c:v>11.748900000000001</c:v>
                </c:pt>
                <c:pt idx="1139">
                  <c:v>11.7889</c:v>
                </c:pt>
                <c:pt idx="1140">
                  <c:v>11.6515</c:v>
                </c:pt>
                <c:pt idx="1141">
                  <c:v>11.799899999999999</c:v>
                </c:pt>
                <c:pt idx="1142">
                  <c:v>11.732799999999999</c:v>
                </c:pt>
                <c:pt idx="1143">
                  <c:v>11.77</c:v>
                </c:pt>
                <c:pt idx="1144">
                  <c:v>12.421900000000001</c:v>
                </c:pt>
                <c:pt idx="1145">
                  <c:v>12.345000000000001</c:v>
                </c:pt>
                <c:pt idx="1146">
                  <c:v>12.4115</c:v>
                </c:pt>
                <c:pt idx="1147">
                  <c:v>12.482100000000001</c:v>
                </c:pt>
                <c:pt idx="1148">
                  <c:v>12.2455</c:v>
                </c:pt>
                <c:pt idx="1149">
                  <c:v>12.2</c:v>
                </c:pt>
                <c:pt idx="1150">
                  <c:v>12.3477</c:v>
                </c:pt>
                <c:pt idx="1151">
                  <c:v>12.45</c:v>
                </c:pt>
                <c:pt idx="1152">
                  <c:v>12.565</c:v>
                </c:pt>
                <c:pt idx="1153">
                  <c:v>12.561999999999999</c:v>
                </c:pt>
                <c:pt idx="1154">
                  <c:v>12.5</c:v>
                </c:pt>
                <c:pt idx="1155">
                  <c:v>12.679</c:v>
                </c:pt>
                <c:pt idx="1156">
                  <c:v>13.41</c:v>
                </c:pt>
                <c:pt idx="1157">
                  <c:v>13.38</c:v>
                </c:pt>
                <c:pt idx="1158">
                  <c:v>13.298999999999999</c:v>
                </c:pt>
                <c:pt idx="1159">
                  <c:v>13.4999</c:v>
                </c:pt>
                <c:pt idx="1160">
                  <c:v>13.4201</c:v>
                </c:pt>
                <c:pt idx="1161">
                  <c:v>13.388</c:v>
                </c:pt>
                <c:pt idx="1162">
                  <c:v>13.433400000000001</c:v>
                </c:pt>
                <c:pt idx="1163">
                  <c:v>13.557</c:v>
                </c:pt>
                <c:pt idx="1164">
                  <c:v>13.6989</c:v>
                </c:pt>
                <c:pt idx="1165">
                  <c:v>13.700100000000001</c:v>
                </c:pt>
                <c:pt idx="1166">
                  <c:v>13.6</c:v>
                </c:pt>
                <c:pt idx="1167">
                  <c:v>13.4901</c:v>
                </c:pt>
                <c:pt idx="1168">
                  <c:v>13.3</c:v>
                </c:pt>
                <c:pt idx="1169">
                  <c:v>13.2501</c:v>
                </c:pt>
                <c:pt idx="1170">
                  <c:v>13.298999999999999</c:v>
                </c:pt>
                <c:pt idx="1171">
                  <c:v>13.599</c:v>
                </c:pt>
                <c:pt idx="1172">
                  <c:v>13.5246</c:v>
                </c:pt>
                <c:pt idx="1173">
                  <c:v>13.5</c:v>
                </c:pt>
                <c:pt idx="1174">
                  <c:v>13.3714</c:v>
                </c:pt>
                <c:pt idx="1175">
                  <c:v>13.311999999999999</c:v>
                </c:pt>
                <c:pt idx="1176">
                  <c:v>13.38</c:v>
                </c:pt>
                <c:pt idx="1177">
                  <c:v>13.35</c:v>
                </c:pt>
                <c:pt idx="1178">
                  <c:v>13.4679</c:v>
                </c:pt>
                <c:pt idx="1179">
                  <c:v>13.4217</c:v>
                </c:pt>
                <c:pt idx="1180">
                  <c:v>13.421200000000001</c:v>
                </c:pt>
                <c:pt idx="1181">
                  <c:v>13.4</c:v>
                </c:pt>
                <c:pt idx="1182">
                  <c:v>13.45</c:v>
                </c:pt>
                <c:pt idx="1183">
                  <c:v>13.51</c:v>
                </c:pt>
                <c:pt idx="1184">
                  <c:v>13.3041</c:v>
                </c:pt>
                <c:pt idx="1185">
                  <c:v>13.28</c:v>
                </c:pt>
                <c:pt idx="1186">
                  <c:v>13.3979</c:v>
                </c:pt>
                <c:pt idx="1187">
                  <c:v>13.5</c:v>
                </c:pt>
                <c:pt idx="1188">
                  <c:v>13.44</c:v>
                </c:pt>
                <c:pt idx="1189">
                  <c:v>13.454000000000001</c:v>
                </c:pt>
                <c:pt idx="1190">
                  <c:v>13.5876</c:v>
                </c:pt>
                <c:pt idx="1191">
                  <c:v>13.742800000000001</c:v>
                </c:pt>
                <c:pt idx="1192">
                  <c:v>13.77</c:v>
                </c:pt>
                <c:pt idx="1193">
                  <c:v>14.14</c:v>
                </c:pt>
                <c:pt idx="1194">
                  <c:v>14.137</c:v>
                </c:pt>
                <c:pt idx="1195">
                  <c:v>14.237</c:v>
                </c:pt>
                <c:pt idx="1196">
                  <c:v>14.116</c:v>
                </c:pt>
                <c:pt idx="1197">
                  <c:v>14.3</c:v>
                </c:pt>
                <c:pt idx="1198">
                  <c:v>14.25</c:v>
                </c:pt>
                <c:pt idx="1199">
                  <c:v>14.73</c:v>
                </c:pt>
                <c:pt idx="1200">
                  <c:v>15.5</c:v>
                </c:pt>
                <c:pt idx="1201">
                  <c:v>15.705</c:v>
                </c:pt>
                <c:pt idx="1202">
                  <c:v>15.615</c:v>
                </c:pt>
                <c:pt idx="1203">
                  <c:v>15.7</c:v>
                </c:pt>
                <c:pt idx="1204">
                  <c:v>16.8</c:v>
                </c:pt>
                <c:pt idx="1205">
                  <c:v>17.261399999999998</c:v>
                </c:pt>
                <c:pt idx="1206">
                  <c:v>17.5</c:v>
                </c:pt>
                <c:pt idx="1207">
                  <c:v>16.896000000000001</c:v>
                </c:pt>
                <c:pt idx="1208">
                  <c:v>17.399999999999999</c:v>
                </c:pt>
                <c:pt idx="1209">
                  <c:v>17.88</c:v>
                </c:pt>
                <c:pt idx="1210">
                  <c:v>17.818200000000001</c:v>
                </c:pt>
                <c:pt idx="1211">
                  <c:v>18.721</c:v>
                </c:pt>
                <c:pt idx="1212">
                  <c:v>19.525400000000001</c:v>
                </c:pt>
                <c:pt idx="1213">
                  <c:v>19.7</c:v>
                </c:pt>
                <c:pt idx="1214">
                  <c:v>20.41</c:v>
                </c:pt>
                <c:pt idx="1215">
                  <c:v>20.498999999999999</c:v>
                </c:pt>
                <c:pt idx="1216">
                  <c:v>19.63</c:v>
                </c:pt>
                <c:pt idx="1217">
                  <c:v>20.59</c:v>
                </c:pt>
                <c:pt idx="1218">
                  <c:v>20.430099999999999</c:v>
                </c:pt>
                <c:pt idx="1219">
                  <c:v>20.6</c:v>
                </c:pt>
                <c:pt idx="1220">
                  <c:v>21.18</c:v>
                </c:pt>
                <c:pt idx="1221">
                  <c:v>22.15</c:v>
                </c:pt>
                <c:pt idx="1222">
                  <c:v>22.66</c:v>
                </c:pt>
                <c:pt idx="1223">
                  <c:v>23.65</c:v>
                </c:pt>
                <c:pt idx="1224">
                  <c:v>23.969799999999999</c:v>
                </c:pt>
                <c:pt idx="1225">
                  <c:v>24.65</c:v>
                </c:pt>
                <c:pt idx="1226">
                  <c:v>25.169799999999999</c:v>
                </c:pt>
                <c:pt idx="1227">
                  <c:v>24.2</c:v>
                </c:pt>
                <c:pt idx="1228">
                  <c:v>27.220500000000001</c:v>
                </c:pt>
                <c:pt idx="1229">
                  <c:v>27.1</c:v>
                </c:pt>
                <c:pt idx="1230">
                  <c:v>27.215800000000002</c:v>
                </c:pt>
                <c:pt idx="1231">
                  <c:v>26.814599999999999</c:v>
                </c:pt>
                <c:pt idx="1232">
                  <c:v>26.95</c:v>
                </c:pt>
                <c:pt idx="1233">
                  <c:v>29.4176</c:v>
                </c:pt>
                <c:pt idx="1234">
                  <c:v>29.645</c:v>
                </c:pt>
                <c:pt idx="1235">
                  <c:v>29.747699999999998</c:v>
                </c:pt>
                <c:pt idx="1236">
                  <c:v>30.2454</c:v>
                </c:pt>
                <c:pt idx="1237">
                  <c:v>29.8</c:v>
                </c:pt>
                <c:pt idx="1238">
                  <c:v>29.89</c:v>
                </c:pt>
                <c:pt idx="1239">
                  <c:v>30.4</c:v>
                </c:pt>
                <c:pt idx="1240">
                  <c:v>31.1</c:v>
                </c:pt>
                <c:pt idx="1241">
                  <c:v>30.901199999999999</c:v>
                </c:pt>
                <c:pt idx="1242">
                  <c:v>33.380000000000003</c:v>
                </c:pt>
                <c:pt idx="1243">
                  <c:v>34.5</c:v>
                </c:pt>
                <c:pt idx="1244">
                  <c:v>34.25</c:v>
                </c:pt>
                <c:pt idx="1245">
                  <c:v>34.5</c:v>
                </c:pt>
                <c:pt idx="1246">
                  <c:v>36.152000000000001</c:v>
                </c:pt>
                <c:pt idx="1247">
                  <c:v>40.33</c:v>
                </c:pt>
                <c:pt idx="1248">
                  <c:v>41.020099999999999</c:v>
                </c:pt>
                <c:pt idx="1249">
                  <c:v>42</c:v>
                </c:pt>
                <c:pt idx="1250">
                  <c:v>44.18</c:v>
                </c:pt>
                <c:pt idx="1251">
                  <c:v>46.85</c:v>
                </c:pt>
                <c:pt idx="1252">
                  <c:v>46</c:v>
                </c:pt>
                <c:pt idx="1253">
                  <c:v>48.4</c:v>
                </c:pt>
                <c:pt idx="1254">
                  <c:v>44.289900000000003</c:v>
                </c:pt>
                <c:pt idx="1255">
                  <c:v>46.92</c:v>
                </c:pt>
                <c:pt idx="1256">
                  <c:v>47.169600000000003</c:v>
                </c:pt>
                <c:pt idx="1257">
                  <c:v>46.95</c:v>
                </c:pt>
                <c:pt idx="1258">
                  <c:v>47.0002</c:v>
                </c:pt>
                <c:pt idx="1259">
                  <c:v>47.4</c:v>
                </c:pt>
                <c:pt idx="1260">
                  <c:v>51.6</c:v>
                </c:pt>
                <c:pt idx="1261">
                  <c:v>59.14</c:v>
                </c:pt>
                <c:pt idx="1262">
                  <c:v>64.488799999999998</c:v>
                </c:pt>
                <c:pt idx="1263">
                  <c:v>70.849999999999994</c:v>
                </c:pt>
                <c:pt idx="1264">
                  <c:v>69.864999999999995</c:v>
                </c:pt>
                <c:pt idx="1265">
                  <c:v>64.349999999999994</c:v>
                </c:pt>
                <c:pt idx="1266">
                  <c:v>71.5</c:v>
                </c:pt>
                <c:pt idx="1267">
                  <c:v>73.599999999999994</c:v>
                </c:pt>
                <c:pt idx="1268">
                  <c:v>78.5</c:v>
                </c:pt>
                <c:pt idx="1269">
                  <c:v>88.92</c:v>
                </c:pt>
                <c:pt idx="1270">
                  <c:v>86.18</c:v>
                </c:pt>
                <c:pt idx="1271">
                  <c:v>90.5</c:v>
                </c:pt>
                <c:pt idx="1272">
                  <c:v>92.19</c:v>
                </c:pt>
                <c:pt idx="1273">
                  <c:v>93.03</c:v>
                </c:pt>
                <c:pt idx="1274">
                  <c:v>104</c:v>
                </c:pt>
                <c:pt idx="1275">
                  <c:v>117.98</c:v>
                </c:pt>
                <c:pt idx="1276">
                  <c:v>135</c:v>
                </c:pt>
                <c:pt idx="1277">
                  <c:v>132.12</c:v>
                </c:pt>
                <c:pt idx="1278">
                  <c:v>142.3236</c:v>
                </c:pt>
                <c:pt idx="1279">
                  <c:v>142.6311</c:v>
                </c:pt>
                <c:pt idx="1280">
                  <c:v>162.30099999999999</c:v>
                </c:pt>
                <c:pt idx="1281">
                  <c:v>187.5</c:v>
                </c:pt>
                <c:pt idx="1282">
                  <c:v>230</c:v>
                </c:pt>
                <c:pt idx="1283">
                  <c:v>165</c:v>
                </c:pt>
                <c:pt idx="1284">
                  <c:v>124.9</c:v>
                </c:pt>
                <c:pt idx="1285">
                  <c:v>117</c:v>
                </c:pt>
                <c:pt idx="1286">
                  <c:v>93</c:v>
                </c:pt>
                <c:pt idx="1287">
                  <c:v>90</c:v>
                </c:pt>
                <c:pt idx="1288">
                  <c:v>82.385999999999996</c:v>
                </c:pt>
                <c:pt idx="1289">
                  <c:v>68.355699999999999</c:v>
                </c:pt>
                <c:pt idx="1290">
                  <c:v>93.07</c:v>
                </c:pt>
                <c:pt idx="1291">
                  <c:v>109.01</c:v>
                </c:pt>
                <c:pt idx="1292">
                  <c:v>118.48</c:v>
                </c:pt>
                <c:pt idx="1293">
                  <c:v>126.6155</c:v>
                </c:pt>
                <c:pt idx="1294">
                  <c:v>119.2</c:v>
                </c:pt>
                <c:pt idx="1295">
                  <c:v>127.4</c:v>
                </c:pt>
                <c:pt idx="1296">
                  <c:v>143.47499999999999</c:v>
                </c:pt>
                <c:pt idx="1297">
                  <c:v>154.19999999999999</c:v>
                </c:pt>
                <c:pt idx="1298">
                  <c:v>141.71</c:v>
                </c:pt>
                <c:pt idx="1299">
                  <c:v>136.9</c:v>
                </c:pt>
                <c:pt idx="1300">
                  <c:v>128.0001</c:v>
                </c:pt>
                <c:pt idx="1301">
                  <c:v>134.4444</c:v>
                </c:pt>
                <c:pt idx="1302">
                  <c:v>143.9999</c:v>
                </c:pt>
                <c:pt idx="1303">
                  <c:v>139.2269</c:v>
                </c:pt>
                <c:pt idx="1304">
                  <c:v>116.38</c:v>
                </c:pt>
                <c:pt idx="1305">
                  <c:v>106.25</c:v>
                </c:pt>
                <c:pt idx="1306">
                  <c:v>98.1</c:v>
                </c:pt>
                <c:pt idx="1307">
                  <c:v>112.9</c:v>
                </c:pt>
                <c:pt idx="1308">
                  <c:v>115.98</c:v>
                </c:pt>
                <c:pt idx="1309">
                  <c:v>112.25</c:v>
                </c:pt>
                <c:pt idx="1310">
                  <c:v>109.6001</c:v>
                </c:pt>
                <c:pt idx="1311">
                  <c:v>113.2</c:v>
                </c:pt>
                <c:pt idx="1312">
                  <c:v>112.79900000000001</c:v>
                </c:pt>
                <c:pt idx="1313">
                  <c:v>117.7</c:v>
                </c:pt>
                <c:pt idx="1314">
                  <c:v>115.64</c:v>
                </c:pt>
                <c:pt idx="1315">
                  <c:v>114.82</c:v>
                </c:pt>
                <c:pt idx="1316">
                  <c:v>117.97969999999999</c:v>
                </c:pt>
                <c:pt idx="1317">
                  <c:v>111.4</c:v>
                </c:pt>
                <c:pt idx="1318">
                  <c:v>114.22</c:v>
                </c:pt>
                <c:pt idx="1319">
                  <c:v>118.21</c:v>
                </c:pt>
                <c:pt idx="1320">
                  <c:v>123.5</c:v>
                </c:pt>
                <c:pt idx="1321">
                  <c:v>123.211</c:v>
                </c:pt>
                <c:pt idx="1322">
                  <c:v>122.5</c:v>
                </c:pt>
                <c:pt idx="1323">
                  <c:v>122.02</c:v>
                </c:pt>
                <c:pt idx="1324">
                  <c:v>122.89</c:v>
                </c:pt>
                <c:pt idx="1325">
                  <c:v>123.8</c:v>
                </c:pt>
                <c:pt idx="1326">
                  <c:v>126.3</c:v>
                </c:pt>
                <c:pt idx="1327">
                  <c:v>133.1</c:v>
                </c:pt>
                <c:pt idx="1328">
                  <c:v>131.98599999999999</c:v>
                </c:pt>
                <c:pt idx="1329">
                  <c:v>133.5</c:v>
                </c:pt>
                <c:pt idx="1330">
                  <c:v>129.77000000000001</c:v>
                </c:pt>
                <c:pt idx="1331">
                  <c:v>129</c:v>
                </c:pt>
                <c:pt idx="1332">
                  <c:v>132.25</c:v>
                </c:pt>
                <c:pt idx="1333">
                  <c:v>128.79900000000001</c:v>
                </c:pt>
                <c:pt idx="1334">
                  <c:v>128.8151</c:v>
                </c:pt>
                <c:pt idx="1335">
                  <c:v>129.30000000000001</c:v>
                </c:pt>
                <c:pt idx="1336">
                  <c:v>122.5</c:v>
                </c:pt>
                <c:pt idx="1337">
                  <c:v>120.7372</c:v>
                </c:pt>
                <c:pt idx="1338">
                  <c:v>121.4</c:v>
                </c:pt>
                <c:pt idx="1339">
                  <c:v>121.9</c:v>
                </c:pt>
                <c:pt idx="1340">
                  <c:v>118.9699</c:v>
                </c:pt>
                <c:pt idx="1341">
                  <c:v>111</c:v>
                </c:pt>
                <c:pt idx="1342">
                  <c:v>107.89239999999999</c:v>
                </c:pt>
                <c:pt idx="1343">
                  <c:v>100.4374</c:v>
                </c:pt>
                <c:pt idx="1344">
                  <c:v>106.35</c:v>
                </c:pt>
                <c:pt idx="1345">
                  <c:v>109</c:v>
                </c:pt>
                <c:pt idx="1346">
                  <c:v>108.77589999999999</c:v>
                </c:pt>
                <c:pt idx="1347">
                  <c:v>103.949</c:v>
                </c:pt>
                <c:pt idx="1348">
                  <c:v>100</c:v>
                </c:pt>
                <c:pt idx="1349">
                  <c:v>99.8</c:v>
                </c:pt>
                <c:pt idx="1350">
                  <c:v>99.9</c:v>
                </c:pt>
                <c:pt idx="1351">
                  <c:v>101.95</c:v>
                </c:pt>
                <c:pt idx="1352">
                  <c:v>107.35</c:v>
                </c:pt>
                <c:pt idx="1353">
                  <c:v>108.251</c:v>
                </c:pt>
                <c:pt idx="1354">
                  <c:v>111.29</c:v>
                </c:pt>
                <c:pt idx="1355">
                  <c:v>109.5</c:v>
                </c:pt>
                <c:pt idx="1356">
                  <c:v>108.2</c:v>
                </c:pt>
                <c:pt idx="1357">
                  <c:v>107.9</c:v>
                </c:pt>
                <c:pt idx="1358">
                  <c:v>102.09</c:v>
                </c:pt>
                <c:pt idx="1359">
                  <c:v>103.3293</c:v>
                </c:pt>
                <c:pt idx="1360">
                  <c:v>104</c:v>
                </c:pt>
                <c:pt idx="1361">
                  <c:v>101.7368</c:v>
                </c:pt>
                <c:pt idx="1362">
                  <c:v>94.66</c:v>
                </c:pt>
                <c:pt idx="1363">
                  <c:v>94.998999999999995</c:v>
                </c:pt>
                <c:pt idx="1364">
                  <c:v>97.51</c:v>
                </c:pt>
                <c:pt idx="1365">
                  <c:v>84.606899999999996</c:v>
                </c:pt>
                <c:pt idx="1366">
                  <c:v>87.656199999999998</c:v>
                </c:pt>
                <c:pt idx="1367">
                  <c:v>76.890100000000004</c:v>
                </c:pt>
                <c:pt idx="1368">
                  <c:v>77.685000000000002</c:v>
                </c:pt>
                <c:pt idx="1369">
                  <c:v>66.34</c:v>
                </c:pt>
                <c:pt idx="1370">
                  <c:v>66.855000000000004</c:v>
                </c:pt>
                <c:pt idx="1371">
                  <c:v>72.505300000000005</c:v>
                </c:pt>
                <c:pt idx="1372">
                  <c:v>74.56</c:v>
                </c:pt>
                <c:pt idx="1373">
                  <c:v>74.224999999999994</c:v>
                </c:pt>
                <c:pt idx="1374">
                  <c:v>84.515000000000001</c:v>
                </c:pt>
                <c:pt idx="1375">
                  <c:v>91.22</c:v>
                </c:pt>
                <c:pt idx="1376">
                  <c:v>88.465000000000003</c:v>
                </c:pt>
                <c:pt idx="1377">
                  <c:v>91.388800000000003</c:v>
                </c:pt>
                <c:pt idx="1378">
                  <c:v>90.371300000000005</c:v>
                </c:pt>
                <c:pt idx="1379">
                  <c:v>93.14</c:v>
                </c:pt>
                <c:pt idx="1380">
                  <c:v>92.741500000000002</c:v>
                </c:pt>
                <c:pt idx="1381">
                  <c:v>90.542500000000004</c:v>
                </c:pt>
                <c:pt idx="1382">
                  <c:v>85.4298</c:v>
                </c:pt>
                <c:pt idx="1383">
                  <c:v>85.777500000000003</c:v>
                </c:pt>
                <c:pt idx="1384">
                  <c:v>85.667500000000004</c:v>
                </c:pt>
                <c:pt idx="1385">
                  <c:v>85.472499999999997</c:v>
                </c:pt>
                <c:pt idx="1386">
                  <c:v>86.086200000000005</c:v>
                </c:pt>
                <c:pt idx="1387">
                  <c:v>86.938900000000004</c:v>
                </c:pt>
                <c:pt idx="1388">
                  <c:v>87.457499999999996</c:v>
                </c:pt>
                <c:pt idx="1389">
                  <c:v>89.41</c:v>
                </c:pt>
                <c:pt idx="1390">
                  <c:v>90.632499999999993</c:v>
                </c:pt>
                <c:pt idx="1391">
                  <c:v>89.097499999999997</c:v>
                </c:pt>
                <c:pt idx="1392">
                  <c:v>92.1</c:v>
                </c:pt>
                <c:pt idx="1393">
                  <c:v>93.298100000000005</c:v>
                </c:pt>
                <c:pt idx="1394">
                  <c:v>96.31</c:v>
                </c:pt>
                <c:pt idx="1395">
                  <c:v>97.915000000000006</c:v>
                </c:pt>
                <c:pt idx="1396">
                  <c:v>96.417500000000004</c:v>
                </c:pt>
                <c:pt idx="1397">
                  <c:v>97.24</c:v>
                </c:pt>
                <c:pt idx="1398">
                  <c:v>96.66</c:v>
                </c:pt>
                <c:pt idx="1399">
                  <c:v>96.6</c:v>
                </c:pt>
                <c:pt idx="1400">
                  <c:v>96.92</c:v>
                </c:pt>
                <c:pt idx="1401">
                  <c:v>97.133099999999999</c:v>
                </c:pt>
                <c:pt idx="1402">
                  <c:v>96.92</c:v>
                </c:pt>
                <c:pt idx="1403">
                  <c:v>94.775000000000006</c:v>
                </c:pt>
                <c:pt idx="1404">
                  <c:v>93.36</c:v>
                </c:pt>
                <c:pt idx="1405">
                  <c:v>93.287499999999994</c:v>
                </c:pt>
                <c:pt idx="1406">
                  <c:v>94.162499999999994</c:v>
                </c:pt>
                <c:pt idx="1407">
                  <c:v>95.084999999999994</c:v>
                </c:pt>
                <c:pt idx="1408">
                  <c:v>97.902100000000004</c:v>
                </c:pt>
                <c:pt idx="1409">
                  <c:v>97.96</c:v>
                </c:pt>
                <c:pt idx="1410">
                  <c:v>97.545000000000002</c:v>
                </c:pt>
                <c:pt idx="1411">
                  <c:v>98.33</c:v>
                </c:pt>
                <c:pt idx="1412">
                  <c:v>99.564999999999998</c:v>
                </c:pt>
                <c:pt idx="1413">
                  <c:v>98.844999999999999</c:v>
                </c:pt>
                <c:pt idx="1414">
                  <c:v>102.2997</c:v>
                </c:pt>
                <c:pt idx="1415">
                  <c:v>105.0125</c:v>
                </c:pt>
                <c:pt idx="1416">
                  <c:v>111.44499999999999</c:v>
                </c:pt>
                <c:pt idx="1417">
                  <c:v>109.73</c:v>
                </c:pt>
                <c:pt idx="1418">
                  <c:v>107.5475</c:v>
                </c:pt>
                <c:pt idx="1419">
                  <c:v>108.6875</c:v>
                </c:pt>
                <c:pt idx="1420">
                  <c:v>111.795</c:v>
                </c:pt>
                <c:pt idx="1421">
                  <c:v>112.23</c:v>
                </c:pt>
                <c:pt idx="1422">
                  <c:v>117.4461</c:v>
                </c:pt>
                <c:pt idx="1423">
                  <c:v>117.59</c:v>
                </c:pt>
                <c:pt idx="1424">
                  <c:v>117.5227</c:v>
                </c:pt>
                <c:pt idx="1425">
                  <c:v>123.2332</c:v>
                </c:pt>
                <c:pt idx="1426">
                  <c:v>129.46</c:v>
                </c:pt>
                <c:pt idx="1427">
                  <c:v>128.25970000000001</c:v>
                </c:pt>
                <c:pt idx="1428">
                  <c:v>127.3648</c:v>
                </c:pt>
                <c:pt idx="1429">
                  <c:v>127.5915</c:v>
                </c:pt>
                <c:pt idx="1430">
                  <c:v>120.57380000000001</c:v>
                </c:pt>
                <c:pt idx="1431">
                  <c:v>120.5333</c:v>
                </c:pt>
                <c:pt idx="1432">
                  <c:v>116.321</c:v>
                </c:pt>
                <c:pt idx="1433">
                  <c:v>119.0547</c:v>
                </c:pt>
                <c:pt idx="1434">
                  <c:v>116.595</c:v>
                </c:pt>
                <c:pt idx="1435">
                  <c:v>120.0188</c:v>
                </c:pt>
                <c:pt idx="1436">
                  <c:v>121.458</c:v>
                </c:pt>
                <c:pt idx="1437">
                  <c:v>125.45180000000001</c:v>
                </c:pt>
                <c:pt idx="1438">
                  <c:v>125.7598</c:v>
                </c:pt>
                <c:pt idx="1439">
                  <c:v>126.5072</c:v>
                </c:pt>
                <c:pt idx="1440">
                  <c:v>124.0813</c:v>
                </c:pt>
                <c:pt idx="1441">
                  <c:v>124.5783</c:v>
                </c:pt>
                <c:pt idx="1442">
                  <c:v>125.06180000000001</c:v>
                </c:pt>
                <c:pt idx="1443">
                  <c:v>125.9683</c:v>
                </c:pt>
                <c:pt idx="1444">
                  <c:v>126.3045</c:v>
                </c:pt>
                <c:pt idx="1445">
                  <c:v>124.19370000000001</c:v>
                </c:pt>
                <c:pt idx="1446">
                  <c:v>122.9008</c:v>
                </c:pt>
                <c:pt idx="1447">
                  <c:v>122.6435</c:v>
                </c:pt>
                <c:pt idx="1448">
                  <c:v>122.651</c:v>
                </c:pt>
                <c:pt idx="1449">
                  <c:v>122.2235</c:v>
                </c:pt>
                <c:pt idx="1450">
                  <c:v>122.53830000000001</c:v>
                </c:pt>
                <c:pt idx="1451">
                  <c:v>123.423</c:v>
                </c:pt>
                <c:pt idx="1452">
                  <c:v>123.47629999999999</c:v>
                </c:pt>
                <c:pt idx="1453">
                  <c:v>123.4983</c:v>
                </c:pt>
                <c:pt idx="1454">
                  <c:v>124.7483</c:v>
                </c:pt>
                <c:pt idx="1455">
                  <c:v>125.1807</c:v>
                </c:pt>
                <c:pt idx="1456">
                  <c:v>123.09829999999999</c:v>
                </c:pt>
                <c:pt idx="1457">
                  <c:v>125.49379999999999</c:v>
                </c:pt>
                <c:pt idx="1458">
                  <c:v>99.813500000000005</c:v>
                </c:pt>
                <c:pt idx="1459">
                  <c:v>116.8168</c:v>
                </c:pt>
                <c:pt idx="1460">
                  <c:v>121.2945</c:v>
                </c:pt>
                <c:pt idx="1461">
                  <c:v>121.13979999999999</c:v>
                </c:pt>
                <c:pt idx="1462">
                  <c:v>121.6828</c:v>
                </c:pt>
                <c:pt idx="1463">
                  <c:v>123.245</c:v>
                </c:pt>
                <c:pt idx="1464">
                  <c:v>124.3182</c:v>
                </c:pt>
                <c:pt idx="1465">
                  <c:v>125.84229999999999</c:v>
                </c:pt>
                <c:pt idx="1466">
                  <c:v>125.6982</c:v>
                </c:pt>
                <c:pt idx="1467">
                  <c:v>125.5117</c:v>
                </c:pt>
                <c:pt idx="1468">
                  <c:v>126.5232</c:v>
                </c:pt>
                <c:pt idx="1469">
                  <c:v>130.41550000000001</c:v>
                </c:pt>
                <c:pt idx="1470">
                  <c:v>133.03550000000001</c:v>
                </c:pt>
                <c:pt idx="1471">
                  <c:v>138.64169999999999</c:v>
                </c:pt>
                <c:pt idx="1472">
                  <c:v>137.4188</c:v>
                </c:pt>
                <c:pt idx="1473">
                  <c:v>142.73500000000001</c:v>
                </c:pt>
                <c:pt idx="1474">
                  <c:v>149.59469999999999</c:v>
                </c:pt>
                <c:pt idx="1475">
                  <c:v>159.8115</c:v>
                </c:pt>
                <c:pt idx="1476">
                  <c:v>163.06319999999999</c:v>
                </c:pt>
                <c:pt idx="1477">
                  <c:v>174.1772</c:v>
                </c:pt>
                <c:pt idx="1478">
                  <c:v>183.8648</c:v>
                </c:pt>
                <c:pt idx="1479">
                  <c:v>200.62</c:v>
                </c:pt>
                <c:pt idx="1480">
                  <c:v>183.1482</c:v>
                </c:pt>
                <c:pt idx="1481">
                  <c:v>178.1217</c:v>
                </c:pt>
                <c:pt idx="1482">
                  <c:v>175.9008</c:v>
                </c:pt>
                <c:pt idx="1483">
                  <c:v>185.68879999999999</c:v>
                </c:pt>
                <c:pt idx="1484">
                  <c:v>187.8683</c:v>
                </c:pt>
                <c:pt idx="1485">
                  <c:v>198.19319999999999</c:v>
                </c:pt>
                <c:pt idx="1486">
                  <c:v>194.54929999999999</c:v>
                </c:pt>
                <c:pt idx="1487">
                  <c:v>198.22630000000001</c:v>
                </c:pt>
                <c:pt idx="1488">
                  <c:v>198.50980000000001</c:v>
                </c:pt>
                <c:pt idx="1489">
                  <c:v>200.84729999999999</c:v>
                </c:pt>
                <c:pt idx="1490">
                  <c:v>207.6335</c:v>
                </c:pt>
                <c:pt idx="1491">
                  <c:v>225.196</c:v>
                </c:pt>
                <c:pt idx="1492">
                  <c:v>239.29</c:v>
                </c:pt>
                <c:pt idx="1493">
                  <c:v>253.69329999999999</c:v>
                </c:pt>
                <c:pt idx="1494">
                  <c:v>283.3023</c:v>
                </c:pt>
                <c:pt idx="1495">
                  <c:v>323.767</c:v>
                </c:pt>
                <c:pt idx="1496">
                  <c:v>336.13580000000002</c:v>
                </c:pt>
                <c:pt idx="1497">
                  <c:v>311.90050000000002</c:v>
                </c:pt>
                <c:pt idx="1498">
                  <c:v>332.62630000000001</c:v>
                </c:pt>
                <c:pt idx="1499">
                  <c:v>349.34249999999997</c:v>
                </c:pt>
                <c:pt idx="1500">
                  <c:v>393.27949999999998</c:v>
                </c:pt>
                <c:pt idx="1501">
                  <c:v>410.72300000000001</c:v>
                </c:pt>
                <c:pt idx="1502">
                  <c:v>409.16750000000002</c:v>
                </c:pt>
                <c:pt idx="1503">
                  <c:v>428.82380000000001</c:v>
                </c:pt>
                <c:pt idx="1504">
                  <c:v>476.29500000000002</c:v>
                </c:pt>
                <c:pt idx="1505">
                  <c:v>674.3768</c:v>
                </c:pt>
                <c:pt idx="1506">
                  <c:v>541.82569999999998</c:v>
                </c:pt>
                <c:pt idx="1507">
                  <c:v>572.66750000000002</c:v>
                </c:pt>
                <c:pt idx="1508">
                  <c:v>695.86680000000001</c:v>
                </c:pt>
                <c:pt idx="1509">
                  <c:v>747.48180000000002</c:v>
                </c:pt>
                <c:pt idx="1510">
                  <c:v>776.69979999999998</c:v>
                </c:pt>
                <c:pt idx="1511">
                  <c:v>751.37699999999995</c:v>
                </c:pt>
                <c:pt idx="1512">
                  <c:v>778.67529999999999</c:v>
                </c:pt>
                <c:pt idx="1513">
                  <c:v>899.2</c:v>
                </c:pt>
                <c:pt idx="1514">
                  <c:v>948.40880000000004</c:v>
                </c:pt>
                <c:pt idx="1515">
                  <c:v>1037.7550000000001</c:v>
                </c:pt>
                <c:pt idx="1516">
                  <c:v>1120.3969999999999</c:v>
                </c:pt>
                <c:pt idx="1517">
                  <c:v>1124.7629999999999</c:v>
                </c:pt>
                <c:pt idx="1518">
                  <c:v>946.92370000000005</c:v>
                </c:pt>
                <c:pt idx="1519">
                  <c:v>1038.348</c:v>
                </c:pt>
                <c:pt idx="1520">
                  <c:v>1068.6669999999999</c:v>
                </c:pt>
                <c:pt idx="1521">
                  <c:v>1147.2449999999999</c:v>
                </c:pt>
                <c:pt idx="1522">
                  <c:v>1042.0260000000001</c:v>
                </c:pt>
                <c:pt idx="1523">
                  <c:v>834.02620000000002</c:v>
                </c:pt>
                <c:pt idx="1524">
                  <c:v>694.47090000000003</c:v>
                </c:pt>
                <c:pt idx="1525">
                  <c:v>795.39679999999998</c:v>
                </c:pt>
                <c:pt idx="1526">
                  <c:v>898.0222</c:v>
                </c:pt>
                <c:pt idx="1527">
                  <c:v>989.99749999999995</c:v>
                </c:pt>
                <c:pt idx="1528">
                  <c:v>883.26170000000002</c:v>
                </c:pt>
                <c:pt idx="1529">
                  <c:v>875.74739999999997</c:v>
                </c:pt>
                <c:pt idx="1530">
                  <c:v>898.21119999999996</c:v>
                </c:pt>
                <c:pt idx="1531">
                  <c:v>867.495</c:v>
                </c:pt>
                <c:pt idx="1532">
                  <c:v>879.4692</c:v>
                </c:pt>
                <c:pt idx="1533">
                  <c:v>712.50800000000004</c:v>
                </c:pt>
                <c:pt idx="1534">
                  <c:v>683.84079999999994</c:v>
                </c:pt>
                <c:pt idx="1535">
                  <c:v>522.22879999999998</c:v>
                </c:pt>
                <c:pt idx="1536">
                  <c:v>698.45029999999997</c:v>
                </c:pt>
                <c:pt idx="1537">
                  <c:v>622.84180000000003</c:v>
                </c:pt>
                <c:pt idx="1538">
                  <c:v>608.96379999999999</c:v>
                </c:pt>
                <c:pt idx="1539">
                  <c:v>617.81579999999997</c:v>
                </c:pt>
                <c:pt idx="1540">
                  <c:v>673.16769999999997</c:v>
                </c:pt>
                <c:pt idx="1541">
                  <c:v>667.62030000000004</c:v>
                </c:pt>
                <c:pt idx="1542">
                  <c:v>687.35569999999996</c:v>
                </c:pt>
                <c:pt idx="1543">
                  <c:v>765.20669999999996</c:v>
                </c:pt>
                <c:pt idx="1544">
                  <c:v>746.72320000000002</c:v>
                </c:pt>
                <c:pt idx="1545">
                  <c:v>730.47149999999999</c:v>
                </c:pt>
                <c:pt idx="1546">
                  <c:v>745.07119999999998</c:v>
                </c:pt>
                <c:pt idx="1547">
                  <c:v>754.7645</c:v>
                </c:pt>
                <c:pt idx="1548">
                  <c:v>757.49530000000004</c:v>
                </c:pt>
                <c:pt idx="1549">
                  <c:v>770.4357</c:v>
                </c:pt>
                <c:pt idx="1550">
                  <c:v>808.04849999999999</c:v>
                </c:pt>
                <c:pt idx="1551">
                  <c:v>830.024</c:v>
                </c:pt>
                <c:pt idx="1552">
                  <c:v>858.98329999999999</c:v>
                </c:pt>
                <c:pt idx="1553">
                  <c:v>940.09720000000004</c:v>
                </c:pt>
                <c:pt idx="1554">
                  <c:v>951.38649999999996</c:v>
                </c:pt>
                <c:pt idx="1555">
                  <c:v>810.58330000000001</c:v>
                </c:pt>
                <c:pt idx="1556">
                  <c:v>859.94849999999997</c:v>
                </c:pt>
                <c:pt idx="1557">
                  <c:v>860.89499999999998</c:v>
                </c:pt>
                <c:pt idx="1558">
                  <c:v>884.66669999999999</c:v>
                </c:pt>
                <c:pt idx="1559">
                  <c:v>930.90499999999997</c:v>
                </c:pt>
                <c:pt idx="1560">
                  <c:v>873.26350000000002</c:v>
                </c:pt>
                <c:pt idx="1561">
                  <c:v>857.95640000000003</c:v>
                </c:pt>
                <c:pt idx="1562">
                  <c:v>851.82799999999997</c:v>
                </c:pt>
                <c:pt idx="1563">
                  <c:v>874.71299999999997</c:v>
                </c:pt>
                <c:pt idx="1564">
                  <c:v>847.37350000000004</c:v>
                </c:pt>
                <c:pt idx="1565">
                  <c:v>828.22199999999998</c:v>
                </c:pt>
                <c:pt idx="1566">
                  <c:v>843.75829999999996</c:v>
                </c:pt>
                <c:pt idx="1567">
                  <c:v>878.6807</c:v>
                </c:pt>
                <c:pt idx="1568">
                  <c:v>871.04830000000004</c:v>
                </c:pt>
                <c:pt idx="1569">
                  <c:v>874.2885</c:v>
                </c:pt>
                <c:pt idx="1570">
                  <c:v>863.95</c:v>
                </c:pt>
                <c:pt idx="1571">
                  <c:v>854.34749999999997</c:v>
                </c:pt>
                <c:pt idx="1572">
                  <c:v>825.12210000000005</c:v>
                </c:pt>
                <c:pt idx="1573">
                  <c:v>861.85159999999996</c:v>
                </c:pt>
                <c:pt idx="1574">
                  <c:v>880.15229999999997</c:v>
                </c:pt>
                <c:pt idx="1575">
                  <c:v>814.53020000000004</c:v>
                </c:pt>
                <c:pt idx="1576">
                  <c:v>833.93949999999995</c:v>
                </c:pt>
                <c:pt idx="1577">
                  <c:v>837.51480000000004</c:v>
                </c:pt>
                <c:pt idx="1578">
                  <c:v>845.84670000000006</c:v>
                </c:pt>
                <c:pt idx="1579">
                  <c:v>848.28750000000002</c:v>
                </c:pt>
                <c:pt idx="1580">
                  <c:v>853.01639999999998</c:v>
                </c:pt>
                <c:pt idx="1581">
                  <c:v>854.375</c:v>
                </c:pt>
                <c:pt idx="1582">
                  <c:v>846.90480000000002</c:v>
                </c:pt>
                <c:pt idx="1583">
                  <c:v>842.01229999999998</c:v>
                </c:pt>
                <c:pt idx="1584">
                  <c:v>820.86699999999996</c:v>
                </c:pt>
                <c:pt idx="1585">
                  <c:v>783.62109999999996</c:v>
                </c:pt>
                <c:pt idx="1586">
                  <c:v>703.56700000000001</c:v>
                </c:pt>
                <c:pt idx="1587">
                  <c:v>676.90940000000001</c:v>
                </c:pt>
                <c:pt idx="1588">
                  <c:v>681.93709999999999</c:v>
                </c:pt>
                <c:pt idx="1589">
                  <c:v>679.73379999999997</c:v>
                </c:pt>
                <c:pt idx="1590">
                  <c:v>669.44179999999994</c:v>
                </c:pt>
                <c:pt idx="1591">
                  <c:v>648.38350000000003</c:v>
                </c:pt>
                <c:pt idx="1592">
                  <c:v>598.40750000000003</c:v>
                </c:pt>
                <c:pt idx="1593">
                  <c:v>656.60680000000002</c:v>
                </c:pt>
                <c:pt idx="1594">
                  <c:v>645.42999999999995</c:v>
                </c:pt>
                <c:pt idx="1595">
                  <c:v>610.65250000000003</c:v>
                </c:pt>
                <c:pt idx="1596">
                  <c:v>621.49400000000003</c:v>
                </c:pt>
                <c:pt idx="1597">
                  <c:v>621.22349999999994</c:v>
                </c:pt>
                <c:pt idx="1598">
                  <c:v>617.71</c:v>
                </c:pt>
                <c:pt idx="1599">
                  <c:v>552.21379999999999</c:v>
                </c:pt>
                <c:pt idx="1600">
                  <c:v>569.04250000000002</c:v>
                </c:pt>
                <c:pt idx="1601">
                  <c:v>604.7473</c:v>
                </c:pt>
                <c:pt idx="1602">
                  <c:v>604.58230000000003</c:v>
                </c:pt>
                <c:pt idx="1603">
                  <c:v>545.32249999999999</c:v>
                </c:pt>
                <c:pt idx="1604">
                  <c:v>534.71079999999995</c:v>
                </c:pt>
                <c:pt idx="1605">
                  <c:v>577.08579999999995</c:v>
                </c:pt>
                <c:pt idx="1606">
                  <c:v>576.69799999999998</c:v>
                </c:pt>
                <c:pt idx="1607">
                  <c:v>543.92650000000003</c:v>
                </c:pt>
                <c:pt idx="1608">
                  <c:v>563.73580000000004</c:v>
                </c:pt>
                <c:pt idx="1609">
                  <c:v>560.30449999999996</c:v>
                </c:pt>
                <c:pt idx="1610">
                  <c:v>661.12249999999995</c:v>
                </c:pt>
                <c:pt idx="1611">
                  <c:v>663.59799999999996</c:v>
                </c:pt>
                <c:pt idx="1612">
                  <c:v>661.78579999999999</c:v>
                </c:pt>
                <c:pt idx="1613">
                  <c:v>658.72450000000003</c:v>
                </c:pt>
                <c:pt idx="1614">
                  <c:v>625.82780000000002</c:v>
                </c:pt>
                <c:pt idx="1615">
                  <c:v>615.24</c:v>
                </c:pt>
                <c:pt idx="1616">
                  <c:v>633.1825</c:v>
                </c:pt>
                <c:pt idx="1617">
                  <c:v>625.82849999999996</c:v>
                </c:pt>
                <c:pt idx="1618">
                  <c:v>628.95429999999999</c:v>
                </c:pt>
                <c:pt idx="1619">
                  <c:v>631.3913</c:v>
                </c:pt>
                <c:pt idx="1620">
                  <c:v>638.16499999999996</c:v>
                </c:pt>
                <c:pt idx="1621">
                  <c:v>626.70669999999996</c:v>
                </c:pt>
                <c:pt idx="1622">
                  <c:v>633.66520000000003</c:v>
                </c:pt>
                <c:pt idx="1623">
                  <c:v>630.71669999999995</c:v>
                </c:pt>
                <c:pt idx="1624">
                  <c:v>621.22249999999997</c:v>
                </c:pt>
                <c:pt idx="1625">
                  <c:v>613.63149999999996</c:v>
                </c:pt>
                <c:pt idx="1626">
                  <c:v>608.81569999999999</c:v>
                </c:pt>
                <c:pt idx="1627">
                  <c:v>586.58979999999997</c:v>
                </c:pt>
                <c:pt idx="1628">
                  <c:v>570.77049999999997</c:v>
                </c:pt>
                <c:pt idx="1629">
                  <c:v>564.42150000000004</c:v>
                </c:pt>
                <c:pt idx="1630">
                  <c:v>561.35339999999997</c:v>
                </c:pt>
                <c:pt idx="1631">
                  <c:v>586.27179999999998</c:v>
                </c:pt>
                <c:pt idx="1632">
                  <c:v>582.28020000000004</c:v>
                </c:pt>
                <c:pt idx="1633">
                  <c:v>579.07219999999995</c:v>
                </c:pt>
                <c:pt idx="1634">
                  <c:v>478.15949999999998</c:v>
                </c:pt>
                <c:pt idx="1635">
                  <c:v>502.43990000000002</c:v>
                </c:pt>
                <c:pt idx="1636">
                  <c:v>493.18029999999999</c:v>
                </c:pt>
                <c:pt idx="1637">
                  <c:v>461.86950000000002</c:v>
                </c:pt>
                <c:pt idx="1638">
                  <c:v>458.49720000000002</c:v>
                </c:pt>
                <c:pt idx="1639">
                  <c:v>478.71629999999999</c:v>
                </c:pt>
                <c:pt idx="1640">
                  <c:v>437.51499999999999</c:v>
                </c:pt>
                <c:pt idx="1641">
                  <c:v>447.0822</c:v>
                </c:pt>
                <c:pt idx="1642">
                  <c:v>448.87920000000003</c:v>
                </c:pt>
                <c:pt idx="1643">
                  <c:v>464.82589999999999</c:v>
                </c:pt>
                <c:pt idx="1644">
                  <c:v>460.70280000000002</c:v>
                </c:pt>
                <c:pt idx="1645">
                  <c:v>446.21949999999998</c:v>
                </c:pt>
                <c:pt idx="1646">
                  <c:v>450.46379999999999</c:v>
                </c:pt>
                <c:pt idx="1647">
                  <c:v>440.19830000000002</c:v>
                </c:pt>
                <c:pt idx="1648">
                  <c:v>360.84070000000003</c:v>
                </c:pt>
                <c:pt idx="1649">
                  <c:v>420.05630000000002</c:v>
                </c:pt>
                <c:pt idx="1650">
                  <c:v>420.66</c:v>
                </c:pt>
                <c:pt idx="1651">
                  <c:v>414.9495</c:v>
                </c:pt>
                <c:pt idx="1652">
                  <c:v>457.63380000000001</c:v>
                </c:pt>
                <c:pt idx="1653">
                  <c:v>520.12329999999997</c:v>
                </c:pt>
                <c:pt idx="1654">
                  <c:v>529.16250000000002</c:v>
                </c:pt>
                <c:pt idx="1655">
                  <c:v>494.4</c:v>
                </c:pt>
                <c:pt idx="1656">
                  <c:v>478.2312</c:v>
                </c:pt>
                <c:pt idx="1657">
                  <c:v>501.55149999999998</c:v>
                </c:pt>
                <c:pt idx="1658">
                  <c:v>497.3177</c:v>
                </c:pt>
                <c:pt idx="1659">
                  <c:v>493.09210000000002</c:v>
                </c:pt>
                <c:pt idx="1660">
                  <c:v>484.42899999999997</c:v>
                </c:pt>
                <c:pt idx="1661">
                  <c:v>486.93169999999998</c:v>
                </c:pt>
                <c:pt idx="1662">
                  <c:v>500.2568</c:v>
                </c:pt>
                <c:pt idx="1663">
                  <c:v>459.61040000000003</c:v>
                </c:pt>
                <c:pt idx="1664">
                  <c:v>456.1395</c:v>
                </c:pt>
                <c:pt idx="1665">
                  <c:v>429.65370000000001</c:v>
                </c:pt>
                <c:pt idx="1666">
                  <c:v>437.05869999999999</c:v>
                </c:pt>
                <c:pt idx="1667">
                  <c:v>444.25330000000002</c:v>
                </c:pt>
                <c:pt idx="1668">
                  <c:v>445.8655</c:v>
                </c:pt>
                <c:pt idx="1669">
                  <c:v>456.26729999999998</c:v>
                </c:pt>
                <c:pt idx="1670">
                  <c:v>446.6438</c:v>
                </c:pt>
                <c:pt idx="1671">
                  <c:v>436.93810000000002</c:v>
                </c:pt>
                <c:pt idx="1672">
                  <c:v>434.0643</c:v>
                </c:pt>
                <c:pt idx="1673">
                  <c:v>429.7242</c:v>
                </c:pt>
                <c:pt idx="1674">
                  <c:v>426.99200000000002</c:v>
                </c:pt>
                <c:pt idx="1675">
                  <c:v>436.96050000000002</c:v>
                </c:pt>
                <c:pt idx="1676">
                  <c:v>435.34300000000002</c:v>
                </c:pt>
                <c:pt idx="1677">
                  <c:v>448.23500000000001</c:v>
                </c:pt>
                <c:pt idx="1678">
                  <c:v>452.71080000000001</c:v>
                </c:pt>
                <c:pt idx="1679">
                  <c:v>436.54199999999997</c:v>
                </c:pt>
                <c:pt idx="1680">
                  <c:v>438.42779999999999</c:v>
                </c:pt>
                <c:pt idx="1681">
                  <c:v>437.41300000000001</c:v>
                </c:pt>
                <c:pt idx="1682">
                  <c:v>441.74979999999999</c:v>
                </c:pt>
                <c:pt idx="1683">
                  <c:v>444.31619999999998</c:v>
                </c:pt>
                <c:pt idx="1684">
                  <c:v>445.01330000000002</c:v>
                </c:pt>
                <c:pt idx="1685">
                  <c:v>446.35829999999999</c:v>
                </c:pt>
                <c:pt idx="1686">
                  <c:v>444.80900000000003</c:v>
                </c:pt>
                <c:pt idx="1687">
                  <c:v>444.31279999999998</c:v>
                </c:pt>
                <c:pt idx="1688">
                  <c:v>485.83049999999997</c:v>
                </c:pt>
                <c:pt idx="1689">
                  <c:v>489.16250000000002</c:v>
                </c:pt>
                <c:pt idx="1690">
                  <c:v>526.05769999999995</c:v>
                </c:pt>
                <c:pt idx="1691">
                  <c:v>519.03920000000005</c:v>
                </c:pt>
                <c:pt idx="1692">
                  <c:v>525.63319999999999</c:v>
                </c:pt>
                <c:pt idx="1693">
                  <c:v>570.09500000000003</c:v>
                </c:pt>
                <c:pt idx="1694">
                  <c:v>581.82669999999996</c:v>
                </c:pt>
                <c:pt idx="1695">
                  <c:v>569.63319999999999</c:v>
                </c:pt>
                <c:pt idx="1696">
                  <c:v>574.4547</c:v>
                </c:pt>
                <c:pt idx="1697">
                  <c:v>565.50580000000002</c:v>
                </c:pt>
                <c:pt idx="1698">
                  <c:v>616.47</c:v>
                </c:pt>
                <c:pt idx="1699">
                  <c:v>623.25670000000002</c:v>
                </c:pt>
                <c:pt idx="1700">
                  <c:v>629.02419999999995</c:v>
                </c:pt>
                <c:pt idx="1701">
                  <c:v>658.78599999999994</c:v>
                </c:pt>
                <c:pt idx="1702">
                  <c:v>665.73</c:v>
                </c:pt>
                <c:pt idx="1703">
                  <c:v>636.78369999999995</c:v>
                </c:pt>
                <c:pt idx="1704">
                  <c:v>656.0598</c:v>
                </c:pt>
                <c:pt idx="1705">
                  <c:v>645.56470000000002</c:v>
                </c:pt>
                <c:pt idx="1706">
                  <c:v>652.70830000000001</c:v>
                </c:pt>
                <c:pt idx="1707">
                  <c:v>653.64020000000005</c:v>
                </c:pt>
                <c:pt idx="1708">
                  <c:v>645.34100000000001</c:v>
                </c:pt>
                <c:pt idx="1709">
                  <c:v>649.80679999999995</c:v>
                </c:pt>
                <c:pt idx="1710">
                  <c:v>627.90980000000002</c:v>
                </c:pt>
                <c:pt idx="1711">
                  <c:v>581.80330000000004</c:v>
                </c:pt>
                <c:pt idx="1712">
                  <c:v>597.42669999999998</c:v>
                </c:pt>
                <c:pt idx="1713">
                  <c:v>571.6902</c:v>
                </c:pt>
                <c:pt idx="1714">
                  <c:v>591.97180000000003</c:v>
                </c:pt>
                <c:pt idx="1715">
                  <c:v>588.05999999999995</c:v>
                </c:pt>
                <c:pt idx="1716">
                  <c:v>607.34270000000004</c:v>
                </c:pt>
                <c:pt idx="1717">
                  <c:v>604.87519999999995</c:v>
                </c:pt>
                <c:pt idx="1718">
                  <c:v>592.26480000000004</c:v>
                </c:pt>
                <c:pt idx="1719">
                  <c:v>588.52149999999995</c:v>
                </c:pt>
                <c:pt idx="1720">
                  <c:v>591.02980000000002</c:v>
                </c:pt>
                <c:pt idx="1721">
                  <c:v>598.87649999999996</c:v>
                </c:pt>
                <c:pt idx="1722">
                  <c:v>587.45979999999997</c:v>
                </c:pt>
                <c:pt idx="1723">
                  <c:v>575.06669999999997</c:v>
                </c:pt>
                <c:pt idx="1724">
                  <c:v>562.12630000000001</c:v>
                </c:pt>
                <c:pt idx="1725">
                  <c:v>579.38419999999996</c:v>
                </c:pt>
                <c:pt idx="1726">
                  <c:v>600.86450000000002</c:v>
                </c:pt>
                <c:pt idx="1727">
                  <c:v>591.99400000000003</c:v>
                </c:pt>
                <c:pt idx="1728">
                  <c:v>598.60320000000002</c:v>
                </c:pt>
                <c:pt idx="1729">
                  <c:v>639.3623</c:v>
                </c:pt>
                <c:pt idx="1730">
                  <c:v>635.59050000000002</c:v>
                </c:pt>
                <c:pt idx="1731">
                  <c:v>647.34</c:v>
                </c:pt>
                <c:pt idx="1732">
                  <c:v>640.68790000000001</c:v>
                </c:pt>
                <c:pt idx="1733">
                  <c:v>626.95749999999998</c:v>
                </c:pt>
                <c:pt idx="1734">
                  <c:v>628.33130000000006</c:v>
                </c:pt>
                <c:pt idx="1735">
                  <c:v>631.70650000000001</c:v>
                </c:pt>
                <c:pt idx="1736">
                  <c:v>617.99180000000001</c:v>
                </c:pt>
                <c:pt idx="1737">
                  <c:v>620.21929999999998</c:v>
                </c:pt>
                <c:pt idx="1738">
                  <c:v>620.54960000000005</c:v>
                </c:pt>
                <c:pt idx="1739">
                  <c:v>615.11289999999997</c:v>
                </c:pt>
                <c:pt idx="1740">
                  <c:v>631.18039999999996</c:v>
                </c:pt>
                <c:pt idx="1741">
                  <c:v>634.47749999999996</c:v>
                </c:pt>
                <c:pt idx="1742">
                  <c:v>627.57590000000005</c:v>
                </c:pt>
                <c:pt idx="1743">
                  <c:v>618.37980000000005</c:v>
                </c:pt>
                <c:pt idx="1744">
                  <c:v>619.35580000000004</c:v>
                </c:pt>
                <c:pt idx="1745">
                  <c:v>615.20389999999998</c:v>
                </c:pt>
                <c:pt idx="1746">
                  <c:v>622.62339999999995</c:v>
                </c:pt>
                <c:pt idx="1747">
                  <c:v>628.21559999999999</c:v>
                </c:pt>
                <c:pt idx="1748">
                  <c:v>625.80110000000002</c:v>
                </c:pt>
                <c:pt idx="1749">
                  <c:v>621.37249999999995</c:v>
                </c:pt>
                <c:pt idx="1750">
                  <c:v>620.01030000000003</c:v>
                </c:pt>
                <c:pt idx="1751">
                  <c:v>618.80759999999998</c:v>
                </c:pt>
                <c:pt idx="1752">
                  <c:v>617.92740000000003</c:v>
                </c:pt>
                <c:pt idx="1753">
                  <c:v>600.00649999999996</c:v>
                </c:pt>
                <c:pt idx="1754">
                  <c:v>599.928</c:v>
                </c:pt>
                <c:pt idx="1755">
                  <c:v>593.85260000000005</c:v>
                </c:pt>
                <c:pt idx="1756">
                  <c:v>590.94539999999995</c:v>
                </c:pt>
                <c:pt idx="1757">
                  <c:v>584.69309999999996</c:v>
                </c:pt>
                <c:pt idx="1758">
                  <c:v>582.20339999999999</c:v>
                </c:pt>
                <c:pt idx="1759">
                  <c:v>564.37</c:v>
                </c:pt>
                <c:pt idx="1760">
                  <c:v>581.3501</c:v>
                </c:pt>
                <c:pt idx="1761">
                  <c:v>595.08450000000005</c:v>
                </c:pt>
                <c:pt idx="1762">
                  <c:v>587.28779999999995</c:v>
                </c:pt>
                <c:pt idx="1763">
                  <c:v>585.50779999999997</c:v>
                </c:pt>
                <c:pt idx="1764">
                  <c:v>586.76390000000004</c:v>
                </c:pt>
                <c:pt idx="1765">
                  <c:v>583.11249999999995</c:v>
                </c:pt>
                <c:pt idx="1766">
                  <c:v>583.03549999999996</c:v>
                </c:pt>
                <c:pt idx="1767">
                  <c:v>587.39710000000002</c:v>
                </c:pt>
                <c:pt idx="1768">
                  <c:v>590.53240000000005</c:v>
                </c:pt>
                <c:pt idx="1769">
                  <c:v>588.09500000000003</c:v>
                </c:pt>
                <c:pt idx="1770">
                  <c:v>589.45000000000005</c:v>
                </c:pt>
                <c:pt idx="1771">
                  <c:v>573.3066</c:v>
                </c:pt>
                <c:pt idx="1772">
                  <c:v>568.20989999999995</c:v>
                </c:pt>
                <c:pt idx="1773">
                  <c:v>544.56809999999996</c:v>
                </c:pt>
                <c:pt idx="1774">
                  <c:v>508.55360000000002</c:v>
                </c:pt>
                <c:pt idx="1775">
                  <c:v>496.6164</c:v>
                </c:pt>
                <c:pt idx="1776">
                  <c:v>519.83140000000003</c:v>
                </c:pt>
                <c:pt idx="1777">
                  <c:v>492.9513</c:v>
                </c:pt>
                <c:pt idx="1778">
                  <c:v>460.67189999999999</c:v>
                </c:pt>
                <c:pt idx="1779">
                  <c:v>486.73599999999999</c:v>
                </c:pt>
                <c:pt idx="1780">
                  <c:v>511.92590000000001</c:v>
                </c:pt>
                <c:pt idx="1781">
                  <c:v>516.16049999999996</c:v>
                </c:pt>
                <c:pt idx="1782">
                  <c:v>513.94190000000003</c:v>
                </c:pt>
                <c:pt idx="1783">
                  <c:v>497.21850000000001</c:v>
                </c:pt>
                <c:pt idx="1784">
                  <c:v>508.57350000000002</c:v>
                </c:pt>
                <c:pt idx="1785">
                  <c:v>501.62959999999998</c:v>
                </c:pt>
                <c:pt idx="1786">
                  <c:v>513.47040000000004</c:v>
                </c:pt>
                <c:pt idx="1787">
                  <c:v>510.43</c:v>
                </c:pt>
                <c:pt idx="1788">
                  <c:v>507.0154</c:v>
                </c:pt>
                <c:pt idx="1789">
                  <c:v>508.42239999999998</c:v>
                </c:pt>
                <c:pt idx="1790">
                  <c:v>501.20310000000001</c:v>
                </c:pt>
                <c:pt idx="1791">
                  <c:v>478.07339999999999</c:v>
                </c:pt>
                <c:pt idx="1792">
                  <c:v>474.13459999999998</c:v>
                </c:pt>
                <c:pt idx="1793">
                  <c:v>475.31810000000002</c:v>
                </c:pt>
                <c:pt idx="1794">
                  <c:v>474.53699999999998</c:v>
                </c:pt>
                <c:pt idx="1795">
                  <c:v>489.0865</c:v>
                </c:pt>
                <c:pt idx="1796">
                  <c:v>480.50099999999998</c:v>
                </c:pt>
                <c:pt idx="1797">
                  <c:v>482.2371</c:v>
                </c:pt>
                <c:pt idx="1798">
                  <c:v>479.48329999999999</c:v>
                </c:pt>
                <c:pt idx="1799">
                  <c:v>472.14789999999999</c:v>
                </c:pt>
                <c:pt idx="1800">
                  <c:v>471.55759999999998</c:v>
                </c:pt>
                <c:pt idx="1801">
                  <c:v>477.52730000000003</c:v>
                </c:pt>
                <c:pt idx="1802">
                  <c:v>476.3349</c:v>
                </c:pt>
                <c:pt idx="1803">
                  <c:v>473.8254</c:v>
                </c:pt>
                <c:pt idx="1804">
                  <c:v>477.08609999999999</c:v>
                </c:pt>
                <c:pt idx="1805">
                  <c:v>474.71499999999997</c:v>
                </c:pt>
                <c:pt idx="1806">
                  <c:v>471.35860000000002</c:v>
                </c:pt>
                <c:pt idx="1807">
                  <c:v>463.73880000000003</c:v>
                </c:pt>
                <c:pt idx="1808">
                  <c:v>454.91430000000003</c:v>
                </c:pt>
                <c:pt idx="1809">
                  <c:v>421.45940000000002</c:v>
                </c:pt>
                <c:pt idx="1810">
                  <c:v>391.94389999999999</c:v>
                </c:pt>
                <c:pt idx="1811">
                  <c:v>406.82479999999998</c:v>
                </c:pt>
                <c:pt idx="1812">
                  <c:v>396.56700000000001</c:v>
                </c:pt>
                <c:pt idx="1813">
                  <c:v>398.8854</c:v>
                </c:pt>
                <c:pt idx="1814">
                  <c:v>435.37790000000001</c:v>
                </c:pt>
                <c:pt idx="1815">
                  <c:v>422.29840000000002</c:v>
                </c:pt>
                <c:pt idx="1816">
                  <c:v>408.79849999999999</c:v>
                </c:pt>
                <c:pt idx="1817">
                  <c:v>401.9203</c:v>
                </c:pt>
                <c:pt idx="1818">
                  <c:v>398.3571</c:v>
                </c:pt>
                <c:pt idx="1819">
                  <c:v>376.19830000000002</c:v>
                </c:pt>
                <c:pt idx="1820">
                  <c:v>374.73439999999999</c:v>
                </c:pt>
                <c:pt idx="1821">
                  <c:v>386.26870000000002</c:v>
                </c:pt>
                <c:pt idx="1822">
                  <c:v>381.33240000000001</c:v>
                </c:pt>
                <c:pt idx="1823">
                  <c:v>371.98590000000002</c:v>
                </c:pt>
                <c:pt idx="1824">
                  <c:v>356.5566</c:v>
                </c:pt>
                <c:pt idx="1825">
                  <c:v>325.49209999999999</c:v>
                </c:pt>
                <c:pt idx="1826">
                  <c:v>319.64060000000001</c:v>
                </c:pt>
                <c:pt idx="1827">
                  <c:v>328.45940000000002</c:v>
                </c:pt>
                <c:pt idx="1828">
                  <c:v>334.09109999999998</c:v>
                </c:pt>
                <c:pt idx="1829">
                  <c:v>352.78890000000001</c:v>
                </c:pt>
                <c:pt idx="1830">
                  <c:v>363.77510000000001</c:v>
                </c:pt>
                <c:pt idx="1831">
                  <c:v>358.6859</c:v>
                </c:pt>
                <c:pt idx="1832">
                  <c:v>359.2029</c:v>
                </c:pt>
                <c:pt idx="1833">
                  <c:v>376.1891</c:v>
                </c:pt>
                <c:pt idx="1834">
                  <c:v>388.37700000000001</c:v>
                </c:pt>
                <c:pt idx="1835">
                  <c:v>398.70679999999999</c:v>
                </c:pt>
                <c:pt idx="1836">
                  <c:v>391.8433</c:v>
                </c:pt>
                <c:pt idx="1837">
                  <c:v>380.08010000000002</c:v>
                </c:pt>
                <c:pt idx="1838">
                  <c:v>380.42160000000001</c:v>
                </c:pt>
                <c:pt idx="1839">
                  <c:v>388.96179999999998</c:v>
                </c:pt>
                <c:pt idx="1840">
                  <c:v>386.58890000000002</c:v>
                </c:pt>
                <c:pt idx="1841">
                  <c:v>379.37130000000002</c:v>
                </c:pt>
                <c:pt idx="1842">
                  <c:v>382.37700000000001</c:v>
                </c:pt>
                <c:pt idx="1843">
                  <c:v>379.09629999999999</c:v>
                </c:pt>
                <c:pt idx="1844">
                  <c:v>355.8614</c:v>
                </c:pt>
                <c:pt idx="1845">
                  <c:v>355.16950000000003</c:v>
                </c:pt>
                <c:pt idx="1846">
                  <c:v>346.11259999999999</c:v>
                </c:pt>
                <c:pt idx="1847">
                  <c:v>351.54140000000001</c:v>
                </c:pt>
                <c:pt idx="1848">
                  <c:v>348.96129999999999</c:v>
                </c:pt>
                <c:pt idx="1849">
                  <c:v>351.89710000000002</c:v>
                </c:pt>
                <c:pt idx="1850">
                  <c:v>333.37880000000001</c:v>
                </c:pt>
                <c:pt idx="1851">
                  <c:v>343.78280000000001</c:v>
                </c:pt>
                <c:pt idx="1852">
                  <c:v>336.79950000000002</c:v>
                </c:pt>
                <c:pt idx="1853">
                  <c:v>325.38650000000001</c:v>
                </c:pt>
                <c:pt idx="1854">
                  <c:v>323.74259999999998</c:v>
                </c:pt>
                <c:pt idx="1855">
                  <c:v>324.2303</c:v>
                </c:pt>
                <c:pt idx="1856">
                  <c:v>328.2833</c:v>
                </c:pt>
                <c:pt idx="1857">
                  <c:v>337.13900000000001</c:v>
                </c:pt>
                <c:pt idx="1858">
                  <c:v>348.23500000000001</c:v>
                </c:pt>
                <c:pt idx="1859">
                  <c:v>341.0795</c:v>
                </c:pt>
                <c:pt idx="1860">
                  <c:v>344.03399999999999</c:v>
                </c:pt>
                <c:pt idx="1861">
                  <c:v>363.30619999999999</c:v>
                </c:pt>
                <c:pt idx="1862">
                  <c:v>365.28969999999998</c:v>
                </c:pt>
                <c:pt idx="1863">
                  <c:v>366.99329999999998</c:v>
                </c:pt>
                <c:pt idx="1864">
                  <c:v>427.24029999999999</c:v>
                </c:pt>
                <c:pt idx="1865">
                  <c:v>417.15280000000001</c:v>
                </c:pt>
                <c:pt idx="1866">
                  <c:v>398.4273</c:v>
                </c:pt>
                <c:pt idx="1867">
                  <c:v>375.12880000000001</c:v>
                </c:pt>
                <c:pt idx="1868">
                  <c:v>388.55419999999998</c:v>
                </c:pt>
                <c:pt idx="1869">
                  <c:v>385.85930000000002</c:v>
                </c:pt>
                <c:pt idx="1870">
                  <c:v>372.37700000000001</c:v>
                </c:pt>
                <c:pt idx="1871">
                  <c:v>377.23680000000002</c:v>
                </c:pt>
                <c:pt idx="1872">
                  <c:v>356.1388</c:v>
                </c:pt>
                <c:pt idx="1873">
                  <c:v>348.86169999999998</c:v>
                </c:pt>
                <c:pt idx="1874">
                  <c:v>352.04169999999999</c:v>
                </c:pt>
                <c:pt idx="1875">
                  <c:v>366.76870000000002</c:v>
                </c:pt>
                <c:pt idx="1876">
                  <c:v>375.2355</c:v>
                </c:pt>
                <c:pt idx="1877">
                  <c:v>375.7174</c:v>
                </c:pt>
                <c:pt idx="1878">
                  <c:v>368.5104</c:v>
                </c:pt>
                <c:pt idx="1879">
                  <c:v>369.14260000000002</c:v>
                </c:pt>
                <c:pt idx="1880">
                  <c:v>375.84890000000001</c:v>
                </c:pt>
                <c:pt idx="1881">
                  <c:v>375.22280000000001</c:v>
                </c:pt>
                <c:pt idx="1882">
                  <c:v>377.09010000000001</c:v>
                </c:pt>
                <c:pt idx="1883">
                  <c:v>378.64440000000002</c:v>
                </c:pt>
                <c:pt idx="1884">
                  <c:v>381.53640000000001</c:v>
                </c:pt>
                <c:pt idx="1885">
                  <c:v>374.97280000000001</c:v>
                </c:pt>
                <c:pt idx="1886">
                  <c:v>369.15499999999997</c:v>
                </c:pt>
                <c:pt idx="1887">
                  <c:v>376.03609999999998</c:v>
                </c:pt>
                <c:pt idx="1888">
                  <c:v>374.01960000000003</c:v>
                </c:pt>
                <c:pt idx="1889">
                  <c:v>374.25580000000002</c:v>
                </c:pt>
                <c:pt idx="1890">
                  <c:v>360.94189999999998</c:v>
                </c:pt>
                <c:pt idx="1891">
                  <c:v>351.26940000000002</c:v>
                </c:pt>
                <c:pt idx="1892">
                  <c:v>344.61709999999999</c:v>
                </c:pt>
                <c:pt idx="1893">
                  <c:v>347.13310000000001</c:v>
                </c:pt>
                <c:pt idx="1894">
                  <c:v>350.94119999999998</c:v>
                </c:pt>
                <c:pt idx="1895">
                  <c:v>347.47129999999999</c:v>
                </c:pt>
                <c:pt idx="1896">
                  <c:v>351.14389999999997</c:v>
                </c:pt>
                <c:pt idx="1897">
                  <c:v>345.09609999999998</c:v>
                </c:pt>
                <c:pt idx="1898">
                  <c:v>326.08150000000001</c:v>
                </c:pt>
                <c:pt idx="1899">
                  <c:v>319.17129999999997</c:v>
                </c:pt>
                <c:pt idx="1900">
                  <c:v>310.74579999999997</c:v>
                </c:pt>
                <c:pt idx="1901">
                  <c:v>317.00599999999997</c:v>
                </c:pt>
                <c:pt idx="1902">
                  <c:v>329.57420000000002</c:v>
                </c:pt>
                <c:pt idx="1903">
                  <c:v>319.24110000000002</c:v>
                </c:pt>
                <c:pt idx="1904">
                  <c:v>330.67090000000002</c:v>
                </c:pt>
                <c:pt idx="1905">
                  <c:v>334.04669999999999</c:v>
                </c:pt>
                <c:pt idx="1906">
                  <c:v>321.8843</c:v>
                </c:pt>
                <c:pt idx="1907">
                  <c:v>318.61180000000002</c:v>
                </c:pt>
                <c:pt idx="1908">
                  <c:v>327.15820000000002</c:v>
                </c:pt>
                <c:pt idx="1909">
                  <c:v>315.16699999999997</c:v>
                </c:pt>
                <c:pt idx="1910">
                  <c:v>316.79590000000002</c:v>
                </c:pt>
                <c:pt idx="1911">
                  <c:v>312.44119999999998</c:v>
                </c:pt>
                <c:pt idx="1912">
                  <c:v>309.87079999999997</c:v>
                </c:pt>
                <c:pt idx="1913">
                  <c:v>319.69580000000002</c:v>
                </c:pt>
                <c:pt idx="1914">
                  <c:v>313.92469999999997</c:v>
                </c:pt>
                <c:pt idx="1915">
                  <c:v>314.59160000000003</c:v>
                </c:pt>
                <c:pt idx="1916">
                  <c:v>279.85070000000002</c:v>
                </c:pt>
                <c:pt idx="1917">
                  <c:v>263.6343</c:v>
                </c:pt>
                <c:pt idx="1918">
                  <c:v>272.9486</c:v>
                </c:pt>
                <c:pt idx="1919">
                  <c:v>285.57589999999999</c:v>
                </c:pt>
                <c:pt idx="1920">
                  <c:v>294.87779999999998</c:v>
                </c:pt>
                <c:pt idx="1921">
                  <c:v>283.25130000000001</c:v>
                </c:pt>
                <c:pt idx="1922">
                  <c:v>288.84410000000003</c:v>
                </c:pt>
                <c:pt idx="1923">
                  <c:v>274.0668</c:v>
                </c:pt>
                <c:pt idx="1924">
                  <c:v>265.36919999999998</c:v>
                </c:pt>
                <c:pt idx="1925">
                  <c:v>267.08730000000003</c:v>
                </c:pt>
                <c:pt idx="1926">
                  <c:v>226.98230000000001</c:v>
                </c:pt>
                <c:pt idx="1927">
                  <c:v>177.27950000000001</c:v>
                </c:pt>
                <c:pt idx="1928">
                  <c:v>210.46360000000001</c:v>
                </c:pt>
                <c:pt idx="1929">
                  <c:v>207.2243</c:v>
                </c:pt>
                <c:pt idx="1930">
                  <c:v>199.625</c:v>
                </c:pt>
                <c:pt idx="1931">
                  <c:v>209.93199999999999</c:v>
                </c:pt>
                <c:pt idx="1932">
                  <c:v>213.97829999999999</c:v>
                </c:pt>
                <c:pt idx="1933">
                  <c:v>210.48169999999999</c:v>
                </c:pt>
                <c:pt idx="1934">
                  <c:v>225.98159999999999</c:v>
                </c:pt>
                <c:pt idx="1935">
                  <c:v>232.66159999999999</c:v>
                </c:pt>
                <c:pt idx="1936">
                  <c:v>232.96729999999999</c:v>
                </c:pt>
                <c:pt idx="1937">
                  <c:v>247.9855</c:v>
                </c:pt>
                <c:pt idx="1938">
                  <c:v>254.50729999999999</c:v>
                </c:pt>
                <c:pt idx="1939">
                  <c:v>271.94909999999999</c:v>
                </c:pt>
                <c:pt idx="1940">
                  <c:v>262.06049999999999</c:v>
                </c:pt>
                <c:pt idx="1941">
                  <c:v>233.20869999999999</c:v>
                </c:pt>
                <c:pt idx="1942">
                  <c:v>232.40479999999999</c:v>
                </c:pt>
                <c:pt idx="1943">
                  <c:v>226.5033</c:v>
                </c:pt>
                <c:pt idx="1944">
                  <c:v>216.91370000000001</c:v>
                </c:pt>
                <c:pt idx="1945">
                  <c:v>226.39590000000001</c:v>
                </c:pt>
                <c:pt idx="1946">
                  <c:v>237.54089999999999</c:v>
                </c:pt>
                <c:pt idx="1947">
                  <c:v>226.95660000000001</c:v>
                </c:pt>
                <c:pt idx="1948">
                  <c:v>226.72909999999999</c:v>
                </c:pt>
                <c:pt idx="1949">
                  <c:v>216.7714</c:v>
                </c:pt>
                <c:pt idx="1950">
                  <c:v>222.48230000000001</c:v>
                </c:pt>
                <c:pt idx="1951">
                  <c:v>227.32749999999999</c:v>
                </c:pt>
                <c:pt idx="1952">
                  <c:v>222.86770000000001</c:v>
                </c:pt>
                <c:pt idx="1953">
                  <c:v>220.17429999999999</c:v>
                </c:pt>
                <c:pt idx="1954">
                  <c:v>220.0829</c:v>
                </c:pt>
                <c:pt idx="1955">
                  <c:v>219.4922</c:v>
                </c:pt>
                <c:pt idx="1956">
                  <c:v>221.85130000000001</c:v>
                </c:pt>
                <c:pt idx="1957">
                  <c:v>235.7869</c:v>
                </c:pt>
                <c:pt idx="1958">
                  <c:v>257.47410000000002</c:v>
                </c:pt>
                <c:pt idx="1959">
                  <c:v>234.32919999999999</c:v>
                </c:pt>
                <c:pt idx="1960">
                  <c:v>233.56180000000001</c:v>
                </c:pt>
                <c:pt idx="1961">
                  <c:v>243.59829999999999</c:v>
                </c:pt>
                <c:pt idx="1962">
                  <c:v>236.21369999999999</c:v>
                </c:pt>
                <c:pt idx="1963">
                  <c:v>239.83500000000001</c:v>
                </c:pt>
                <c:pt idx="1964">
                  <c:v>243.7756</c:v>
                </c:pt>
                <c:pt idx="1965">
                  <c:v>244.25569999999999</c:v>
                </c:pt>
                <c:pt idx="1966">
                  <c:v>235.5299</c:v>
                </c:pt>
                <c:pt idx="1967">
                  <c:v>238.08449999999999</c:v>
                </c:pt>
                <c:pt idx="1968">
                  <c:v>238.76009999999999</c:v>
                </c:pt>
                <c:pt idx="1969">
                  <c:v>237.25129999999999</c:v>
                </c:pt>
                <c:pt idx="1970">
                  <c:v>236.0951</c:v>
                </c:pt>
                <c:pt idx="1971">
                  <c:v>252.5111</c:v>
                </c:pt>
                <c:pt idx="1972">
                  <c:v>253.5283</c:v>
                </c:pt>
                <c:pt idx="1973">
                  <c:v>258.74250000000001</c:v>
                </c:pt>
                <c:pt idx="1974">
                  <c:v>271.35250000000002</c:v>
                </c:pt>
                <c:pt idx="1975">
                  <c:v>281.44970000000001</c:v>
                </c:pt>
                <c:pt idx="1976">
                  <c:v>271.92219999999998</c:v>
                </c:pt>
                <c:pt idx="1977">
                  <c:v>274.86500000000001</c:v>
                </c:pt>
                <c:pt idx="1978">
                  <c:v>272.21109999999999</c:v>
                </c:pt>
                <c:pt idx="1979">
                  <c:v>275.88979999999998</c:v>
                </c:pt>
                <c:pt idx="1980">
                  <c:v>274.47539999999998</c:v>
                </c:pt>
                <c:pt idx="1981">
                  <c:v>288.51609999999999</c:v>
                </c:pt>
                <c:pt idx="1982">
                  <c:v>290.512</c:v>
                </c:pt>
                <c:pt idx="1983">
                  <c:v>295.83010000000002</c:v>
                </c:pt>
                <c:pt idx="1984">
                  <c:v>293.86709999999999</c:v>
                </c:pt>
                <c:pt idx="1985">
                  <c:v>284.28379999999999</c:v>
                </c:pt>
                <c:pt idx="1986">
                  <c:v>281.36149999999998</c:v>
                </c:pt>
                <c:pt idx="1987">
                  <c:v>285.3415</c:v>
                </c:pt>
                <c:pt idx="1988">
                  <c:v>290.37630000000001</c:v>
                </c:pt>
                <c:pt idx="1989">
                  <c:v>284.45530000000002</c:v>
                </c:pt>
                <c:pt idx="1990">
                  <c:v>255.36619999999999</c:v>
                </c:pt>
                <c:pt idx="1991">
                  <c:v>259.74040000000002</c:v>
                </c:pt>
                <c:pt idx="1992">
                  <c:v>260.83800000000002</c:v>
                </c:pt>
                <c:pt idx="1993">
                  <c:v>259.61619999999999</c:v>
                </c:pt>
                <c:pt idx="1994">
                  <c:v>267.79680000000002</c:v>
                </c:pt>
                <c:pt idx="1995">
                  <c:v>265.94319999999999</c:v>
                </c:pt>
                <c:pt idx="1996">
                  <c:v>245.44220000000001</c:v>
                </c:pt>
                <c:pt idx="1997">
                  <c:v>246.13390000000001</c:v>
                </c:pt>
                <c:pt idx="1998">
                  <c:v>247.648</c:v>
                </c:pt>
                <c:pt idx="1999">
                  <c:v>246.5814</c:v>
                </c:pt>
                <c:pt idx="2000">
                  <c:v>252.25200000000001</c:v>
                </c:pt>
                <c:pt idx="2001">
                  <c:v>242.01650000000001</c:v>
                </c:pt>
                <c:pt idx="2002">
                  <c:v>246.852</c:v>
                </c:pt>
                <c:pt idx="2003">
                  <c:v>243.38939999999999</c:v>
                </c:pt>
                <c:pt idx="2004">
                  <c:v>246.5548</c:v>
                </c:pt>
                <c:pt idx="2005">
                  <c:v>252.25659999999999</c:v>
                </c:pt>
                <c:pt idx="2006">
                  <c:v>253.54390000000001</c:v>
                </c:pt>
                <c:pt idx="2007">
                  <c:v>253.1206</c:v>
                </c:pt>
                <c:pt idx="2008">
                  <c:v>259.94510000000002</c:v>
                </c:pt>
                <c:pt idx="2009">
                  <c:v>254.5187</c:v>
                </c:pt>
                <c:pt idx="2010">
                  <c:v>252.79650000000001</c:v>
                </c:pt>
                <c:pt idx="2011">
                  <c:v>244.3604</c:v>
                </c:pt>
                <c:pt idx="2012">
                  <c:v>243.2604</c:v>
                </c:pt>
                <c:pt idx="2013">
                  <c:v>235.2201</c:v>
                </c:pt>
                <c:pt idx="2014">
                  <c:v>236.11699999999999</c:v>
                </c:pt>
                <c:pt idx="2015">
                  <c:v>235.6352</c:v>
                </c:pt>
                <c:pt idx="2016">
                  <c:v>223.40559999999999</c:v>
                </c:pt>
                <c:pt idx="2017">
                  <c:v>218.2741</c:v>
                </c:pt>
                <c:pt idx="2018">
                  <c:v>223.5659</c:v>
                </c:pt>
                <c:pt idx="2019">
                  <c:v>228.107</c:v>
                </c:pt>
                <c:pt idx="2020">
                  <c:v>222.23249999999999</c:v>
                </c:pt>
                <c:pt idx="2021">
                  <c:v>222.84299999999999</c:v>
                </c:pt>
                <c:pt idx="2022">
                  <c:v>221.69130000000001</c:v>
                </c:pt>
                <c:pt idx="2023">
                  <c:v>224.30760000000001</c:v>
                </c:pt>
                <c:pt idx="2024">
                  <c:v>235.815</c:v>
                </c:pt>
                <c:pt idx="2025">
                  <c:v>233.923</c:v>
                </c:pt>
                <c:pt idx="2026">
                  <c:v>235.5616</c:v>
                </c:pt>
                <c:pt idx="2027">
                  <c:v>230.786</c:v>
                </c:pt>
                <c:pt idx="2028">
                  <c:v>225.85290000000001</c:v>
                </c:pt>
                <c:pt idx="2029">
                  <c:v>218.815</c:v>
                </c:pt>
                <c:pt idx="2030">
                  <c:v>228.49940000000001</c:v>
                </c:pt>
                <c:pt idx="2031">
                  <c:v>225.6763</c:v>
                </c:pt>
                <c:pt idx="2032">
                  <c:v>225.97640000000001</c:v>
                </c:pt>
                <c:pt idx="2033">
                  <c:v>236.57040000000001</c:v>
                </c:pt>
                <c:pt idx="2034">
                  <c:v>232.1241</c:v>
                </c:pt>
                <c:pt idx="2035">
                  <c:v>234.90450000000001</c:v>
                </c:pt>
                <c:pt idx="2036">
                  <c:v>240.12029999999999</c:v>
                </c:pt>
                <c:pt idx="2037">
                  <c:v>238.7688</c:v>
                </c:pt>
                <c:pt idx="2038">
                  <c:v>236.5532</c:v>
                </c:pt>
                <c:pt idx="2039">
                  <c:v>230.0478</c:v>
                </c:pt>
                <c:pt idx="2040">
                  <c:v>237.78290000000001</c:v>
                </c:pt>
                <c:pt idx="2041">
                  <c:v>243.3946</c:v>
                </c:pt>
                <c:pt idx="2042">
                  <c:v>240.48249999999999</c:v>
                </c:pt>
                <c:pt idx="2043">
                  <c:v>239.63120000000001</c:v>
                </c:pt>
                <c:pt idx="2044">
                  <c:v>241.85390000000001</c:v>
                </c:pt>
                <c:pt idx="2045">
                  <c:v>240.99</c:v>
                </c:pt>
                <c:pt idx="2046">
                  <c:v>235.79810000000001</c:v>
                </c:pt>
                <c:pt idx="2047">
                  <c:v>236.739</c:v>
                </c:pt>
                <c:pt idx="2048">
                  <c:v>237.31010000000001</c:v>
                </c:pt>
                <c:pt idx="2049">
                  <c:v>235.72649999999999</c:v>
                </c:pt>
                <c:pt idx="2050">
                  <c:v>236.09960000000001</c:v>
                </c:pt>
                <c:pt idx="2051">
                  <c:v>232.8655</c:v>
                </c:pt>
                <c:pt idx="2052">
                  <c:v>231.9434</c:v>
                </c:pt>
                <c:pt idx="2053">
                  <c:v>234.24549999999999</c:v>
                </c:pt>
                <c:pt idx="2054">
                  <c:v>235.3048</c:v>
                </c:pt>
                <c:pt idx="2055">
                  <c:v>240.51900000000001</c:v>
                </c:pt>
                <c:pt idx="2056">
                  <c:v>239.03309999999999</c:v>
                </c:pt>
                <c:pt idx="2057">
                  <c:v>241.18639999999999</c:v>
                </c:pt>
                <c:pt idx="2058">
                  <c:v>237.4879</c:v>
                </c:pt>
                <c:pt idx="2059">
                  <c:v>237.3271</c:v>
                </c:pt>
                <c:pt idx="2060">
                  <c:v>237.18469999999999</c:v>
                </c:pt>
                <c:pt idx="2061">
                  <c:v>237.4716</c:v>
                </c:pt>
                <c:pt idx="2062">
                  <c:v>237.10489999999999</c:v>
                </c:pt>
                <c:pt idx="2063">
                  <c:v>233.29390000000001</c:v>
                </c:pt>
                <c:pt idx="2064">
                  <c:v>229.9992</c:v>
                </c:pt>
                <c:pt idx="2065">
                  <c:v>223.30860000000001</c:v>
                </c:pt>
                <c:pt idx="2066">
                  <c:v>225.74610000000001</c:v>
                </c:pt>
                <c:pt idx="2067">
                  <c:v>225.64519999999999</c:v>
                </c:pt>
                <c:pt idx="2068">
                  <c:v>224.37100000000001</c:v>
                </c:pt>
                <c:pt idx="2069">
                  <c:v>225.03569999999999</c:v>
                </c:pt>
                <c:pt idx="2070">
                  <c:v>225.67910000000001</c:v>
                </c:pt>
                <c:pt idx="2071">
                  <c:v>223.3896</c:v>
                </c:pt>
                <c:pt idx="2072">
                  <c:v>228.64519999999999</c:v>
                </c:pt>
                <c:pt idx="2073">
                  <c:v>229.33269999999999</c:v>
                </c:pt>
                <c:pt idx="2074">
                  <c:v>228.9521</c:v>
                </c:pt>
                <c:pt idx="2075">
                  <c:v>230.0189</c:v>
                </c:pt>
                <c:pt idx="2076">
                  <c:v>230.20410000000001</c:v>
                </c:pt>
                <c:pt idx="2077">
                  <c:v>232.7533</c:v>
                </c:pt>
                <c:pt idx="2078">
                  <c:v>233.8536</c:v>
                </c:pt>
                <c:pt idx="2079">
                  <c:v>237.30959999999999</c:v>
                </c:pt>
                <c:pt idx="2080">
                  <c:v>250.89769999999999</c:v>
                </c:pt>
                <c:pt idx="2081">
                  <c:v>249.16810000000001</c:v>
                </c:pt>
                <c:pt idx="2082">
                  <c:v>248.8732</c:v>
                </c:pt>
                <c:pt idx="2083">
                  <c:v>243.547</c:v>
                </c:pt>
                <c:pt idx="2084">
                  <c:v>245.2612</c:v>
                </c:pt>
                <c:pt idx="2085">
                  <c:v>244.01</c:v>
                </c:pt>
                <c:pt idx="2086">
                  <c:v>246.77</c:v>
                </c:pt>
                <c:pt idx="2087">
                  <c:v>243.9862</c:v>
                </c:pt>
                <c:pt idx="2088">
                  <c:v>240.21549999999999</c:v>
                </c:pt>
                <c:pt idx="2089">
                  <c:v>242.422</c:v>
                </c:pt>
                <c:pt idx="2090">
                  <c:v>242.64240000000001</c:v>
                </c:pt>
                <c:pt idx="2091">
                  <c:v>250.70660000000001</c:v>
                </c:pt>
                <c:pt idx="2092">
                  <c:v>248.06729999999999</c:v>
                </c:pt>
                <c:pt idx="2093">
                  <c:v>256.48750000000001</c:v>
                </c:pt>
                <c:pt idx="2094">
                  <c:v>262.48430000000002</c:v>
                </c:pt>
                <c:pt idx="2095">
                  <c:v>257.66039999999998</c:v>
                </c:pt>
                <c:pt idx="2096">
                  <c:v>254.35050000000001</c:v>
                </c:pt>
                <c:pt idx="2097">
                  <c:v>255.59610000000001</c:v>
                </c:pt>
                <c:pt idx="2098">
                  <c:v>260.34879999999998</c:v>
                </c:pt>
                <c:pt idx="2099">
                  <c:v>271.01530000000002</c:v>
                </c:pt>
                <c:pt idx="2100">
                  <c:v>268.49349999999998</c:v>
                </c:pt>
                <c:pt idx="2101">
                  <c:v>264.95659999999998</c:v>
                </c:pt>
                <c:pt idx="2102">
                  <c:v>269.64589999999998</c:v>
                </c:pt>
                <c:pt idx="2103">
                  <c:v>268.11340000000001</c:v>
                </c:pt>
                <c:pt idx="2104">
                  <c:v>283.88099999999997</c:v>
                </c:pt>
                <c:pt idx="2105">
                  <c:v>291.68729999999999</c:v>
                </c:pt>
                <c:pt idx="2106">
                  <c:v>309.9778</c:v>
                </c:pt>
                <c:pt idx="2107">
                  <c:v>290.8811</c:v>
                </c:pt>
                <c:pt idx="2108">
                  <c:v>286.18560000000002</c:v>
                </c:pt>
                <c:pt idx="2109">
                  <c:v>283.82310000000001</c:v>
                </c:pt>
                <c:pt idx="2110">
                  <c:v>277.82729999999998</c:v>
                </c:pt>
                <c:pt idx="2111">
                  <c:v>278.48829999999998</c:v>
                </c:pt>
                <c:pt idx="2112">
                  <c:v>274.49380000000002</c:v>
                </c:pt>
                <c:pt idx="2113">
                  <c:v>272.4889</c:v>
                </c:pt>
                <c:pt idx="2114">
                  <c:v>278.41390000000001</c:v>
                </c:pt>
                <c:pt idx="2115">
                  <c:v>275.09949999999998</c:v>
                </c:pt>
                <c:pt idx="2116">
                  <c:v>276.61739999999998</c:v>
                </c:pt>
                <c:pt idx="2117">
                  <c:v>275.6266</c:v>
                </c:pt>
                <c:pt idx="2118">
                  <c:v>287.97379999999998</c:v>
                </c:pt>
                <c:pt idx="2119">
                  <c:v>288.1343</c:v>
                </c:pt>
                <c:pt idx="2120">
                  <c:v>291.63720000000001</c:v>
                </c:pt>
                <c:pt idx="2121">
                  <c:v>292.73059999999998</c:v>
                </c:pt>
                <c:pt idx="2122">
                  <c:v>293.7851</c:v>
                </c:pt>
                <c:pt idx="2123">
                  <c:v>288.7681</c:v>
                </c:pt>
                <c:pt idx="2124">
                  <c:v>287.28980000000001</c:v>
                </c:pt>
                <c:pt idx="2125">
                  <c:v>283.94170000000003</c:v>
                </c:pt>
                <c:pt idx="2126">
                  <c:v>280.03710000000001</c:v>
                </c:pt>
                <c:pt idx="2127">
                  <c:v>281.64999999999998</c:v>
                </c:pt>
                <c:pt idx="2128">
                  <c:v>280.4796</c:v>
                </c:pt>
                <c:pt idx="2129">
                  <c:v>284.50330000000002</c:v>
                </c:pt>
                <c:pt idx="2130">
                  <c:v>281.37830000000002</c:v>
                </c:pt>
                <c:pt idx="2131">
                  <c:v>278.2516</c:v>
                </c:pt>
                <c:pt idx="2132">
                  <c:v>279.03030000000001</c:v>
                </c:pt>
                <c:pt idx="2133">
                  <c:v>260.2</c:v>
                </c:pt>
                <c:pt idx="2134">
                  <c:v>264.43880000000001</c:v>
                </c:pt>
                <c:pt idx="2135">
                  <c:v>263.76150000000001</c:v>
                </c:pt>
                <c:pt idx="2136">
                  <c:v>270.91669999999999</c:v>
                </c:pt>
                <c:pt idx="2137">
                  <c:v>265.64179999999999</c:v>
                </c:pt>
                <c:pt idx="2138">
                  <c:v>263.33710000000002</c:v>
                </c:pt>
                <c:pt idx="2139">
                  <c:v>264.86860000000001</c:v>
                </c:pt>
                <c:pt idx="2140">
                  <c:v>260.73430000000002</c:v>
                </c:pt>
                <c:pt idx="2141">
                  <c:v>257.67349999999999</c:v>
                </c:pt>
                <c:pt idx="2142">
                  <c:v>256.98399999999998</c:v>
                </c:pt>
                <c:pt idx="2143">
                  <c:v>219.00450000000001</c:v>
                </c:pt>
                <c:pt idx="2144">
                  <c:v>225.39439999999999</c:v>
                </c:pt>
                <c:pt idx="2145">
                  <c:v>234.68729999999999</c:v>
                </c:pt>
                <c:pt idx="2146">
                  <c:v>231.94059999999999</c:v>
                </c:pt>
                <c:pt idx="2147">
                  <c:v>229.74440000000001</c:v>
                </c:pt>
                <c:pt idx="2148">
                  <c:v>227.589</c:v>
                </c:pt>
                <c:pt idx="2149">
                  <c:v>209.13220000000001</c:v>
                </c:pt>
                <c:pt idx="2150">
                  <c:v>221.71180000000001</c:v>
                </c:pt>
                <c:pt idx="2151">
                  <c:v>225.37979999999999</c:v>
                </c:pt>
                <c:pt idx="2152">
                  <c:v>224.261</c:v>
                </c:pt>
                <c:pt idx="2153">
                  <c:v>230.98249999999999</c:v>
                </c:pt>
                <c:pt idx="2154">
                  <c:v>229.75620000000001</c:v>
                </c:pt>
                <c:pt idx="2155">
                  <c:v>228.6088</c:v>
                </c:pt>
                <c:pt idx="2156">
                  <c:v>230.01730000000001</c:v>
                </c:pt>
                <c:pt idx="2157">
                  <c:v>227.34690000000001</c:v>
                </c:pt>
                <c:pt idx="2158">
                  <c:v>228.85509999999999</c:v>
                </c:pt>
                <c:pt idx="2159">
                  <c:v>226.76499999999999</c:v>
                </c:pt>
                <c:pt idx="2160">
                  <c:v>230.08510000000001</c:v>
                </c:pt>
                <c:pt idx="2161">
                  <c:v>234.6771</c:v>
                </c:pt>
                <c:pt idx="2162">
                  <c:v>239.4383</c:v>
                </c:pt>
                <c:pt idx="2163">
                  <c:v>240.02019999999999</c:v>
                </c:pt>
                <c:pt idx="2164">
                  <c:v>243.54730000000001</c:v>
                </c:pt>
                <c:pt idx="2165">
                  <c:v>238.29159999999999</c:v>
                </c:pt>
                <c:pt idx="2166">
                  <c:v>238.58959999999999</c:v>
                </c:pt>
                <c:pt idx="2167">
                  <c:v>240.0838</c:v>
                </c:pt>
                <c:pt idx="2168">
                  <c:v>234.8185</c:v>
                </c:pt>
                <c:pt idx="2169">
                  <c:v>230.328</c:v>
                </c:pt>
                <c:pt idx="2170">
                  <c:v>230.2406</c:v>
                </c:pt>
                <c:pt idx="2171">
                  <c:v>229.92410000000001</c:v>
                </c:pt>
                <c:pt idx="2172">
                  <c:v>228.79759999999999</c:v>
                </c:pt>
                <c:pt idx="2173">
                  <c:v>232.79239999999999</c:v>
                </c:pt>
                <c:pt idx="2174">
                  <c:v>232.7167</c:v>
                </c:pt>
                <c:pt idx="2175">
                  <c:v>231.23820000000001</c:v>
                </c:pt>
                <c:pt idx="2176">
                  <c:v>230.8605</c:v>
                </c:pt>
                <c:pt idx="2177">
                  <c:v>226.60560000000001</c:v>
                </c:pt>
                <c:pt idx="2178">
                  <c:v>230.52369999999999</c:v>
                </c:pt>
                <c:pt idx="2179">
                  <c:v>229.9556</c:v>
                </c:pt>
                <c:pt idx="2180">
                  <c:v>234.2833</c:v>
                </c:pt>
                <c:pt idx="2181">
                  <c:v>234.83789999999999</c:v>
                </c:pt>
                <c:pt idx="2182">
                  <c:v>234.20830000000001</c:v>
                </c:pt>
                <c:pt idx="2183">
                  <c:v>232.8486</c:v>
                </c:pt>
                <c:pt idx="2184">
                  <c:v>239.34280000000001</c:v>
                </c:pt>
                <c:pt idx="2185">
                  <c:v>236.62139999999999</c:v>
                </c:pt>
                <c:pt idx="2186">
                  <c:v>236.24549999999999</c:v>
                </c:pt>
                <c:pt idx="2187">
                  <c:v>237.56979999999999</c:v>
                </c:pt>
                <c:pt idx="2188">
                  <c:v>237.40209999999999</c:v>
                </c:pt>
                <c:pt idx="2189">
                  <c:v>239.0891</c:v>
                </c:pt>
                <c:pt idx="2190">
                  <c:v>238.6874</c:v>
                </c:pt>
                <c:pt idx="2191">
                  <c:v>240.5872</c:v>
                </c:pt>
                <c:pt idx="2192">
                  <c:v>246.42179999999999</c:v>
                </c:pt>
                <c:pt idx="2193">
                  <c:v>243.2664</c:v>
                </c:pt>
                <c:pt idx="2194">
                  <c:v>242.69049999999999</c:v>
                </c:pt>
                <c:pt idx="2195">
                  <c:v>244.32130000000001</c:v>
                </c:pt>
                <c:pt idx="2196">
                  <c:v>245.3313</c:v>
                </c:pt>
                <c:pt idx="2197">
                  <c:v>247.52529999999999</c:v>
                </c:pt>
                <c:pt idx="2198">
                  <c:v>245.5856</c:v>
                </c:pt>
                <c:pt idx="2199">
                  <c:v>249.93520000000001</c:v>
                </c:pt>
                <c:pt idx="2200">
                  <c:v>252.5949</c:v>
                </c:pt>
                <c:pt idx="2201">
                  <c:v>254.8133</c:v>
                </c:pt>
                <c:pt idx="2202">
                  <c:v>262.93529999999998</c:v>
                </c:pt>
                <c:pt idx="2203">
                  <c:v>271.20389999999998</c:v>
                </c:pt>
                <c:pt idx="2204">
                  <c:v>262.90030000000002</c:v>
                </c:pt>
                <c:pt idx="2205">
                  <c:v>264.41579999999999</c:v>
                </c:pt>
                <c:pt idx="2206">
                  <c:v>270.21879999999999</c:v>
                </c:pt>
                <c:pt idx="2207">
                  <c:v>267.3272</c:v>
                </c:pt>
                <c:pt idx="2208">
                  <c:v>274.41079999999999</c:v>
                </c:pt>
                <c:pt idx="2209">
                  <c:v>277.4554</c:v>
                </c:pt>
                <c:pt idx="2210">
                  <c:v>282.66050000000001</c:v>
                </c:pt>
                <c:pt idx="2211">
                  <c:v>283.07170000000002</c:v>
                </c:pt>
                <c:pt idx="2212">
                  <c:v>286.13249999999999</c:v>
                </c:pt>
                <c:pt idx="2213">
                  <c:v>294.39980000000003</c:v>
                </c:pt>
                <c:pt idx="2214">
                  <c:v>303.88659999999999</c:v>
                </c:pt>
                <c:pt idx="2215">
                  <c:v>313.58609999999999</c:v>
                </c:pt>
                <c:pt idx="2216">
                  <c:v>326.00450000000001</c:v>
                </c:pt>
                <c:pt idx="2217">
                  <c:v>312.43209999999999</c:v>
                </c:pt>
                <c:pt idx="2218">
                  <c:v>325.08199999999999</c:v>
                </c:pt>
                <c:pt idx="2219">
                  <c:v>359.35230000000001</c:v>
                </c:pt>
                <c:pt idx="2220">
                  <c:v>400.7063</c:v>
                </c:pt>
                <c:pt idx="2221">
                  <c:v>408.7414</c:v>
                </c:pt>
                <c:pt idx="2222">
                  <c:v>387.51</c:v>
                </c:pt>
                <c:pt idx="2223">
                  <c:v>374.95</c:v>
                </c:pt>
                <c:pt idx="2224">
                  <c:v>384.8</c:v>
                </c:pt>
                <c:pt idx="2225">
                  <c:v>373.48700000000002</c:v>
                </c:pt>
                <c:pt idx="2226">
                  <c:v>380.04300000000001</c:v>
                </c:pt>
                <c:pt idx="2227">
                  <c:v>337.93200000000002</c:v>
                </c:pt>
                <c:pt idx="2228">
                  <c:v>312.57799999999997</c:v>
                </c:pt>
                <c:pt idx="2229">
                  <c:v>336.85599999999999</c:v>
                </c:pt>
                <c:pt idx="2230">
                  <c:v>337.29199999999997</c:v>
                </c:pt>
                <c:pt idx="2231">
                  <c:v>333.553</c:v>
                </c:pt>
                <c:pt idx="2232">
                  <c:v>319.92829999999998</c:v>
                </c:pt>
                <c:pt idx="2233">
                  <c:v>331.59</c:v>
                </c:pt>
                <c:pt idx="2234">
                  <c:v>335.77</c:v>
                </c:pt>
                <c:pt idx="2235">
                  <c:v>334.97300000000001</c:v>
                </c:pt>
                <c:pt idx="2236">
                  <c:v>326.315</c:v>
                </c:pt>
                <c:pt idx="2237">
                  <c:v>321.988</c:v>
                </c:pt>
                <c:pt idx="2238">
                  <c:v>327.17399999999998</c:v>
                </c:pt>
                <c:pt idx="2239">
                  <c:v>324.34399999999999</c:v>
                </c:pt>
                <c:pt idx="2240">
                  <c:v>323.25700000000001</c:v>
                </c:pt>
                <c:pt idx="2241">
                  <c:v>320.161</c:v>
                </c:pt>
                <c:pt idx="2242">
                  <c:v>328.983</c:v>
                </c:pt>
                <c:pt idx="2243">
                  <c:v>353.30399999999997</c:v>
                </c:pt>
                <c:pt idx="2244">
                  <c:v>358.185</c:v>
                </c:pt>
                <c:pt idx="2245">
                  <c:v>357.66300000000001</c:v>
                </c:pt>
                <c:pt idx="2246">
                  <c:v>371.86399999999998</c:v>
                </c:pt>
                <c:pt idx="2247">
                  <c:v>376.90699999999998</c:v>
                </c:pt>
                <c:pt idx="2248">
                  <c:v>362.72899999999998</c:v>
                </c:pt>
                <c:pt idx="2249">
                  <c:v>359.43</c:v>
                </c:pt>
                <c:pt idx="2250">
                  <c:v>361.30799999999999</c:v>
                </c:pt>
                <c:pt idx="2251">
                  <c:v>363.48250000000002</c:v>
                </c:pt>
                <c:pt idx="2252">
                  <c:v>388.86099999999999</c:v>
                </c:pt>
                <c:pt idx="2253">
                  <c:v>388.45800000000003</c:v>
                </c:pt>
                <c:pt idx="2254">
                  <c:v>395.86500000000001</c:v>
                </c:pt>
                <c:pt idx="2255">
                  <c:v>418.13600000000002</c:v>
                </c:pt>
                <c:pt idx="2256">
                  <c:v>418.036</c:v>
                </c:pt>
                <c:pt idx="2257">
                  <c:v>415.25200000000001</c:v>
                </c:pt>
                <c:pt idx="2258">
                  <c:v>453.9</c:v>
                </c:pt>
                <c:pt idx="2259">
                  <c:v>435.89699999999999</c:v>
                </c:pt>
                <c:pt idx="2260">
                  <c:v>433.53699999999998</c:v>
                </c:pt>
                <c:pt idx="2261">
                  <c:v>443.839</c:v>
                </c:pt>
                <c:pt idx="2262">
                  <c:v>465.50200000000001</c:v>
                </c:pt>
                <c:pt idx="2263">
                  <c:v>455.375</c:v>
                </c:pt>
                <c:pt idx="2264">
                  <c:v>455.98700000000002</c:v>
                </c:pt>
                <c:pt idx="2265">
                  <c:v>463.84399999999999</c:v>
                </c:pt>
                <c:pt idx="2266">
                  <c:v>462.226</c:v>
                </c:pt>
                <c:pt idx="2267">
                  <c:v>442.49599999999998</c:v>
                </c:pt>
                <c:pt idx="2268">
                  <c:v>437.76100000000002</c:v>
                </c:pt>
                <c:pt idx="2269">
                  <c:v>435.5</c:v>
                </c:pt>
                <c:pt idx="2270">
                  <c:v>442.839</c:v>
                </c:pt>
                <c:pt idx="2271">
                  <c:v>454.84800000000001</c:v>
                </c:pt>
                <c:pt idx="2272">
                  <c:v>455.31200000000001</c:v>
                </c:pt>
                <c:pt idx="2273">
                  <c:v>417.21600000000001</c:v>
                </c:pt>
                <c:pt idx="2274">
                  <c:v>422.52300000000002</c:v>
                </c:pt>
                <c:pt idx="2275">
                  <c:v>421.26499999999999</c:v>
                </c:pt>
                <c:pt idx="2276">
                  <c:v>432.61799999999999</c:v>
                </c:pt>
                <c:pt idx="2277">
                  <c:v>426.14499999999998</c:v>
                </c:pt>
                <c:pt idx="2278">
                  <c:v>430.05</c:v>
                </c:pt>
                <c:pt idx="2279">
                  <c:v>434.46300000000002</c:v>
                </c:pt>
                <c:pt idx="2280">
                  <c:v>433.58600000000001</c:v>
                </c:pt>
                <c:pt idx="2281">
                  <c:v>430.36099999999999</c:v>
                </c:pt>
                <c:pt idx="2282">
                  <c:v>433.49299999999999</c:v>
                </c:pt>
                <c:pt idx="2283">
                  <c:v>432.25299999999999</c:v>
                </c:pt>
                <c:pt idx="2284">
                  <c:v>429.464</c:v>
                </c:pt>
                <c:pt idx="2285">
                  <c:v>458.28</c:v>
                </c:pt>
                <c:pt idx="2286">
                  <c:v>453.37</c:v>
                </c:pt>
                <c:pt idx="2287">
                  <c:v>449.14299999999997</c:v>
                </c:pt>
                <c:pt idx="2288">
                  <c:v>448.964</c:v>
                </c:pt>
                <c:pt idx="2289">
                  <c:v>448.38499999999999</c:v>
                </c:pt>
                <c:pt idx="2290">
                  <c:v>432.88400000000001</c:v>
                </c:pt>
                <c:pt idx="2291">
                  <c:v>432.04</c:v>
                </c:pt>
                <c:pt idx="2292">
                  <c:v>429.72899999999998</c:v>
                </c:pt>
                <c:pt idx="2293">
                  <c:v>358.76600000000002</c:v>
                </c:pt>
                <c:pt idx="2294">
                  <c:v>387.66500000000002</c:v>
                </c:pt>
                <c:pt idx="2295">
                  <c:v>380.20800000000003</c:v>
                </c:pt>
                <c:pt idx="2296">
                  <c:v>385.84399999999999</c:v>
                </c:pt>
                <c:pt idx="2297">
                  <c:v>377.745</c:v>
                </c:pt>
                <c:pt idx="2298">
                  <c:v>418.74200000000002</c:v>
                </c:pt>
                <c:pt idx="2299">
                  <c:v>409.94499999999999</c:v>
                </c:pt>
                <c:pt idx="2300">
                  <c:v>381.76100000000002</c:v>
                </c:pt>
                <c:pt idx="2301">
                  <c:v>386.19099999999997</c:v>
                </c:pt>
                <c:pt idx="2302">
                  <c:v>402.61</c:v>
                </c:pt>
                <c:pt idx="2303">
                  <c:v>390.66300000000001</c:v>
                </c:pt>
                <c:pt idx="2304">
                  <c:v>391.43</c:v>
                </c:pt>
                <c:pt idx="2305">
                  <c:v>394.62900000000002</c:v>
                </c:pt>
                <c:pt idx="2306">
                  <c:v>379.38400000000001</c:v>
                </c:pt>
                <c:pt idx="2307">
                  <c:v>378.2</c:v>
                </c:pt>
                <c:pt idx="2308">
                  <c:v>376.93700000000001</c:v>
                </c:pt>
                <c:pt idx="2309">
                  <c:v>367.13499999999999</c:v>
                </c:pt>
                <c:pt idx="2310">
                  <c:v>371.24799999999999</c:v>
                </c:pt>
                <c:pt idx="2311">
                  <c:v>372.87700000000001</c:v>
                </c:pt>
                <c:pt idx="2312">
                  <c:v>368.93299999999999</c:v>
                </c:pt>
                <c:pt idx="2313">
                  <c:v>388.61200000000002</c:v>
                </c:pt>
                <c:pt idx="2314">
                  <c:v>385.33800000000002</c:v>
                </c:pt>
                <c:pt idx="2315">
                  <c:v>375.40499999999997</c:v>
                </c:pt>
                <c:pt idx="2316">
                  <c:v>375.28399999999999</c:v>
                </c:pt>
                <c:pt idx="2317">
                  <c:v>371.101</c:v>
                </c:pt>
                <c:pt idx="2318">
                  <c:v>373.32100000000003</c:v>
                </c:pt>
                <c:pt idx="2319">
                  <c:v>379.96</c:v>
                </c:pt>
                <c:pt idx="2320">
                  <c:v>377.72</c:v>
                </c:pt>
                <c:pt idx="2321">
                  <c:v>383.12599999999998</c:v>
                </c:pt>
                <c:pt idx="2322">
                  <c:v>392.18200000000002</c:v>
                </c:pt>
                <c:pt idx="2323">
                  <c:v>406.738</c:v>
                </c:pt>
                <c:pt idx="2324">
                  <c:v>399.48500000000001</c:v>
                </c:pt>
                <c:pt idx="2325">
                  <c:v>407.36099999999999</c:v>
                </c:pt>
                <c:pt idx="2326">
                  <c:v>415.56099999999998</c:v>
                </c:pt>
                <c:pt idx="2327">
                  <c:v>421.637</c:v>
                </c:pt>
                <c:pt idx="2328">
                  <c:v>420.334</c:v>
                </c:pt>
                <c:pt idx="2329">
                  <c:v>436.517</c:v>
                </c:pt>
                <c:pt idx="2330">
                  <c:v>438.98500000000001</c:v>
                </c:pt>
                <c:pt idx="2331">
                  <c:v>438.072</c:v>
                </c:pt>
                <c:pt idx="2332">
                  <c:v>419.98099999999999</c:v>
                </c:pt>
                <c:pt idx="2333">
                  <c:v>424.36200000000002</c:v>
                </c:pt>
                <c:pt idx="2334">
                  <c:v>423.517</c:v>
                </c:pt>
                <c:pt idx="2335">
                  <c:v>432.06400000000002</c:v>
                </c:pt>
                <c:pt idx="2336">
                  <c:v>432.13799999999998</c:v>
                </c:pt>
                <c:pt idx="2337">
                  <c:v>432.64</c:v>
                </c:pt>
                <c:pt idx="2338">
                  <c:v>436.608</c:v>
                </c:pt>
                <c:pt idx="2339">
                  <c:v>433.637</c:v>
                </c:pt>
                <c:pt idx="2340">
                  <c:v>421.59800000000001</c:v>
                </c:pt>
                <c:pt idx="2341">
                  <c:v>419.46600000000001</c:v>
                </c:pt>
                <c:pt idx="2342">
                  <c:v>407.98200000000003</c:v>
                </c:pt>
                <c:pt idx="2343">
                  <c:v>397.83300000000003</c:v>
                </c:pt>
                <c:pt idx="2344">
                  <c:v>404.55</c:v>
                </c:pt>
                <c:pt idx="2345">
                  <c:v>412.98200000000003</c:v>
                </c:pt>
                <c:pt idx="2346">
                  <c:v>411.75799999999998</c:v>
                </c:pt>
                <c:pt idx="2347">
                  <c:v>412.61799999999999</c:v>
                </c:pt>
                <c:pt idx="2348">
                  <c:v>416.16</c:v>
                </c:pt>
                <c:pt idx="2349">
                  <c:v>419.887</c:v>
                </c:pt>
                <c:pt idx="2350">
                  <c:v>410.13200000000001</c:v>
                </c:pt>
                <c:pt idx="2351">
                  <c:v>412.291</c:v>
                </c:pt>
                <c:pt idx="2352">
                  <c:v>415.09100000000001</c:v>
                </c:pt>
                <c:pt idx="2353">
                  <c:v>415.38299999999998</c:v>
                </c:pt>
                <c:pt idx="2354">
                  <c:v>416.25299999999999</c:v>
                </c:pt>
                <c:pt idx="2355">
                  <c:v>418.452</c:v>
                </c:pt>
                <c:pt idx="2356">
                  <c:v>408.036</c:v>
                </c:pt>
                <c:pt idx="2357">
                  <c:v>408.52</c:v>
                </c:pt>
                <c:pt idx="2358">
                  <c:v>410.75099999999998</c:v>
                </c:pt>
                <c:pt idx="2359">
                  <c:v>411.423</c:v>
                </c:pt>
                <c:pt idx="2360">
                  <c:v>416.92599999999999</c:v>
                </c:pt>
                <c:pt idx="2361">
                  <c:v>417.38600000000002</c:v>
                </c:pt>
                <c:pt idx="2362">
                  <c:v>414.34100000000001</c:v>
                </c:pt>
                <c:pt idx="2363">
                  <c:v>415.68700000000001</c:v>
                </c:pt>
                <c:pt idx="2364">
                  <c:v>416.73</c:v>
                </c:pt>
                <c:pt idx="2365">
                  <c:v>425.37799999999999</c:v>
                </c:pt>
                <c:pt idx="2366">
                  <c:v>422.75599999999997</c:v>
                </c:pt>
                <c:pt idx="2367">
                  <c:v>415.553</c:v>
                </c:pt>
                <c:pt idx="2368">
                  <c:v>412.69</c:v>
                </c:pt>
                <c:pt idx="2369">
                  <c:v>415.161</c:v>
                </c:pt>
                <c:pt idx="2370">
                  <c:v>417.00900000000001</c:v>
                </c:pt>
                <c:pt idx="2371">
                  <c:v>419.68599999999998</c:v>
                </c:pt>
                <c:pt idx="2372">
                  <c:v>419.38499999999999</c:v>
                </c:pt>
                <c:pt idx="2373">
                  <c:v>419.416</c:v>
                </c:pt>
                <c:pt idx="2374">
                  <c:v>422.65300000000002</c:v>
                </c:pt>
                <c:pt idx="2375">
                  <c:v>421.7</c:v>
                </c:pt>
                <c:pt idx="2376">
                  <c:v>421.20400000000001</c:v>
                </c:pt>
                <c:pt idx="2377">
                  <c:v>418.089</c:v>
                </c:pt>
                <c:pt idx="2378">
                  <c:v>418.41899999999998</c:v>
                </c:pt>
                <c:pt idx="2379">
                  <c:v>421.11099999999999</c:v>
                </c:pt>
                <c:pt idx="2380">
                  <c:v>422.99</c:v>
                </c:pt>
                <c:pt idx="2381">
                  <c:v>425.99</c:v>
                </c:pt>
                <c:pt idx="2382">
                  <c:v>424.40100000000001</c:v>
                </c:pt>
                <c:pt idx="2383">
                  <c:v>425.10599999999999</c:v>
                </c:pt>
                <c:pt idx="2384">
                  <c:v>429.98</c:v>
                </c:pt>
                <c:pt idx="2385">
                  <c:v>430.83699999999999</c:v>
                </c:pt>
                <c:pt idx="2386">
                  <c:v>427.86200000000002</c:v>
                </c:pt>
                <c:pt idx="2387">
                  <c:v>429.05399999999997</c:v>
                </c:pt>
                <c:pt idx="2388">
                  <c:v>436.10500000000002</c:v>
                </c:pt>
                <c:pt idx="2389">
                  <c:v>442.15600000000001</c:v>
                </c:pt>
                <c:pt idx="2390">
                  <c:v>451.10199999999998</c:v>
                </c:pt>
                <c:pt idx="2391">
                  <c:v>447.63600000000002</c:v>
                </c:pt>
                <c:pt idx="2392">
                  <c:v>452.584</c:v>
                </c:pt>
                <c:pt idx="2393">
                  <c:v>460.327</c:v>
                </c:pt>
                <c:pt idx="2394">
                  <c:v>462.51</c:v>
                </c:pt>
                <c:pt idx="2395">
                  <c:v>467.803</c:v>
                </c:pt>
                <c:pt idx="2396">
                  <c:v>445.012</c:v>
                </c:pt>
                <c:pt idx="2397">
                  <c:v>449.85599999999999</c:v>
                </c:pt>
                <c:pt idx="2398">
                  <c:v>456.35</c:v>
                </c:pt>
                <c:pt idx="2399">
                  <c:v>449.33300000000003</c:v>
                </c:pt>
                <c:pt idx="2400">
                  <c:v>453.04199999999997</c:v>
                </c:pt>
                <c:pt idx="2401">
                  <c:v>444.51299999999998</c:v>
                </c:pt>
                <c:pt idx="2402">
                  <c:v>450.274</c:v>
                </c:pt>
                <c:pt idx="2403">
                  <c:v>446.96199999999999</c:v>
                </c:pt>
                <c:pt idx="2404">
                  <c:v>448.52699999999999</c:v>
                </c:pt>
                <c:pt idx="2405">
                  <c:v>460.37400000000002</c:v>
                </c:pt>
                <c:pt idx="2406">
                  <c:v>459.46499999999997</c:v>
                </c:pt>
                <c:pt idx="2407">
                  <c:v>459.43700000000001</c:v>
                </c:pt>
                <c:pt idx="2408">
                  <c:v>461.49099999999999</c:v>
                </c:pt>
                <c:pt idx="2409">
                  <c:v>450.98700000000002</c:v>
                </c:pt>
                <c:pt idx="2410">
                  <c:v>452.113</c:v>
                </c:pt>
                <c:pt idx="2411">
                  <c:v>454.81799999999998</c:v>
                </c:pt>
                <c:pt idx="2412">
                  <c:v>455.73500000000001</c:v>
                </c:pt>
                <c:pt idx="2413">
                  <c:v>455.75299999999999</c:v>
                </c:pt>
                <c:pt idx="2414">
                  <c:v>457.84800000000001</c:v>
                </c:pt>
                <c:pt idx="2415">
                  <c:v>453.41</c:v>
                </c:pt>
                <c:pt idx="2416">
                  <c:v>452.74599999999998</c:v>
                </c:pt>
                <c:pt idx="2417">
                  <c:v>453.37799999999999</c:v>
                </c:pt>
                <c:pt idx="2418">
                  <c:v>436.72899999999998</c:v>
                </c:pt>
                <c:pt idx="2419">
                  <c:v>442.95299999999997</c:v>
                </c:pt>
                <c:pt idx="2420">
                  <c:v>443.13499999999999</c:v>
                </c:pt>
                <c:pt idx="2421">
                  <c:v>438.77300000000002</c:v>
                </c:pt>
                <c:pt idx="2422">
                  <c:v>443.73399999999998</c:v>
                </c:pt>
                <c:pt idx="2423">
                  <c:v>445.13</c:v>
                </c:pt>
                <c:pt idx="2424">
                  <c:v>449.23399999999998</c:v>
                </c:pt>
                <c:pt idx="2425">
                  <c:v>453.81900000000002</c:v>
                </c:pt>
                <c:pt idx="2426">
                  <c:v>473.46699999999998</c:v>
                </c:pt>
                <c:pt idx="2427">
                  <c:v>525.43299999999999</c:v>
                </c:pt>
                <c:pt idx="2428">
                  <c:v>524.08299999999997</c:v>
                </c:pt>
                <c:pt idx="2429">
                  <c:v>532.58600000000001</c:v>
                </c:pt>
                <c:pt idx="2430">
                  <c:v>531.79700000000003</c:v>
                </c:pt>
                <c:pt idx="2431">
                  <c:v>536.42399999999998</c:v>
                </c:pt>
                <c:pt idx="2432">
                  <c:v>538.14499999999998</c:v>
                </c:pt>
                <c:pt idx="2433">
                  <c:v>570.471</c:v>
                </c:pt>
                <c:pt idx="2434">
                  <c:v>573.45000000000005</c:v>
                </c:pt>
                <c:pt idx="2435">
                  <c:v>574.10599999999999</c:v>
                </c:pt>
                <c:pt idx="2436">
                  <c:v>585.53099999999995</c:v>
                </c:pt>
                <c:pt idx="2437">
                  <c:v>577.85599999999999</c:v>
                </c:pt>
                <c:pt idx="2438">
                  <c:v>583.10500000000002</c:v>
                </c:pt>
                <c:pt idx="2439">
                  <c:v>576.45399999999995</c:v>
                </c:pt>
                <c:pt idx="2440">
                  <c:v>579.13099999999997</c:v>
                </c:pt>
                <c:pt idx="2441">
                  <c:v>611.77700000000004</c:v>
                </c:pt>
                <c:pt idx="2442">
                  <c:v>675.34299999999996</c:v>
                </c:pt>
                <c:pt idx="2443">
                  <c:v>705.61900000000003</c:v>
                </c:pt>
                <c:pt idx="2444">
                  <c:v>685.98900000000003</c:v>
                </c:pt>
                <c:pt idx="2445">
                  <c:v>696.32299999999998</c:v>
                </c:pt>
                <c:pt idx="2446">
                  <c:v>768.24199999999996</c:v>
                </c:pt>
                <c:pt idx="2447">
                  <c:v>747.55399999999997</c:v>
                </c:pt>
                <c:pt idx="2448">
                  <c:v>755.68399999999997</c:v>
                </c:pt>
                <c:pt idx="2449">
                  <c:v>764.04499999999996</c:v>
                </c:pt>
                <c:pt idx="2450">
                  <c:v>727.94899999999996</c:v>
                </c:pt>
                <c:pt idx="2451">
                  <c:v>665.87599999999998</c:v>
                </c:pt>
                <c:pt idx="2452">
                  <c:v>602.88699999999994</c:v>
                </c:pt>
                <c:pt idx="2453">
                  <c:v>625.495</c:v>
                </c:pt>
                <c:pt idx="2454">
                  <c:v>665.16200000000003</c:v>
                </c:pt>
                <c:pt idx="2455">
                  <c:v>665.32899999999995</c:v>
                </c:pt>
                <c:pt idx="2456">
                  <c:v>630.24599999999998</c:v>
                </c:pt>
                <c:pt idx="2457">
                  <c:v>658.399</c:v>
                </c:pt>
                <c:pt idx="2458">
                  <c:v>646.30399999999997</c:v>
                </c:pt>
                <c:pt idx="2459">
                  <c:v>639.08199999999999</c:v>
                </c:pt>
                <c:pt idx="2460">
                  <c:v>672.48500000000001</c:v>
                </c:pt>
                <c:pt idx="2461">
                  <c:v>676.52300000000002</c:v>
                </c:pt>
                <c:pt idx="2462">
                  <c:v>703.68600000000004</c:v>
                </c:pt>
                <c:pt idx="2463">
                  <c:v>659.68799999999999</c:v>
                </c:pt>
                <c:pt idx="2464">
                  <c:v>681.63</c:v>
                </c:pt>
                <c:pt idx="2465">
                  <c:v>668.09199999999998</c:v>
                </c:pt>
                <c:pt idx="2466">
                  <c:v>676.11300000000006</c:v>
                </c:pt>
                <c:pt idx="2467">
                  <c:v>639.76099999999997</c:v>
                </c:pt>
                <c:pt idx="2468">
                  <c:v>664.74300000000005</c:v>
                </c:pt>
                <c:pt idx="2469">
                  <c:v>650.62699999999995</c:v>
                </c:pt>
                <c:pt idx="2470">
                  <c:v>649.96199999999999</c:v>
                </c:pt>
                <c:pt idx="2471">
                  <c:v>649.02700000000004</c:v>
                </c:pt>
                <c:pt idx="2472">
                  <c:v>664.83900000000006</c:v>
                </c:pt>
                <c:pt idx="2473">
                  <c:v>653.93399999999997</c:v>
                </c:pt>
                <c:pt idx="2474">
                  <c:v>659.63599999999997</c:v>
                </c:pt>
                <c:pt idx="2475">
                  <c:v>664.87599999999998</c:v>
                </c:pt>
                <c:pt idx="2476">
                  <c:v>663.54100000000005</c:v>
                </c:pt>
                <c:pt idx="2477">
                  <c:v>679.05100000000004</c:v>
                </c:pt>
                <c:pt idx="2478">
                  <c:v>673.59400000000005</c:v>
                </c:pt>
                <c:pt idx="2479">
                  <c:v>673.84299999999996</c:v>
                </c:pt>
                <c:pt idx="2480">
                  <c:v>666.18</c:v>
                </c:pt>
                <c:pt idx="2481">
                  <c:v>665.09900000000005</c:v>
                </c:pt>
                <c:pt idx="2482">
                  <c:v>650.822</c:v>
                </c:pt>
                <c:pt idx="2483">
                  <c:v>654.86199999999997</c:v>
                </c:pt>
                <c:pt idx="2484">
                  <c:v>661.05</c:v>
                </c:pt>
                <c:pt idx="2485">
                  <c:v>655.13499999999999</c:v>
                </c:pt>
                <c:pt idx="2486">
                  <c:v>651.077</c:v>
                </c:pt>
                <c:pt idx="2487">
                  <c:v>655.44200000000001</c:v>
                </c:pt>
                <c:pt idx="2488">
                  <c:v>655.62699999999995</c:v>
                </c:pt>
                <c:pt idx="2489">
                  <c:v>656.66899999999998</c:v>
                </c:pt>
                <c:pt idx="2490">
                  <c:v>654.976</c:v>
                </c:pt>
                <c:pt idx="2491">
                  <c:v>625.88099999999997</c:v>
                </c:pt>
                <c:pt idx="2492">
                  <c:v>607.37400000000002</c:v>
                </c:pt>
                <c:pt idx="2493">
                  <c:v>552.82100000000003</c:v>
                </c:pt>
                <c:pt idx="2494">
                  <c:v>565.26379999999995</c:v>
                </c:pt>
                <c:pt idx="2495">
                  <c:v>578.32129999999995</c:v>
                </c:pt>
                <c:pt idx="2496">
                  <c:v>574.95630000000006</c:v>
                </c:pt>
                <c:pt idx="2497">
                  <c:v>588.42250000000001</c:v>
                </c:pt>
                <c:pt idx="2498">
                  <c:v>592.78</c:v>
                </c:pt>
                <c:pt idx="2499">
                  <c:v>590.62249999999995</c:v>
                </c:pt>
                <c:pt idx="2500">
                  <c:v>584.75879999999995</c:v>
                </c:pt>
                <c:pt idx="2501">
                  <c:v>592.89250000000004</c:v>
                </c:pt>
                <c:pt idx="2502">
                  <c:v>586.52499999999998</c:v>
                </c:pt>
                <c:pt idx="2503">
                  <c:v>586.02629999999999</c:v>
                </c:pt>
                <c:pt idx="2504">
                  <c:v>585.08130000000006</c:v>
                </c:pt>
                <c:pt idx="2505">
                  <c:v>571.44380000000001</c:v>
                </c:pt>
                <c:pt idx="2506">
                  <c:v>567.20249999999999</c:v>
                </c:pt>
                <c:pt idx="2507">
                  <c:v>576.24879999999996</c:v>
                </c:pt>
                <c:pt idx="2508">
                  <c:v>571.745</c:v>
                </c:pt>
                <c:pt idx="2509">
                  <c:v>572.50250000000005</c:v>
                </c:pt>
                <c:pt idx="2510">
                  <c:v>573.66380000000004</c:v>
                </c:pt>
                <c:pt idx="2511">
                  <c:v>580.70249999999999</c:v>
                </c:pt>
                <c:pt idx="2512">
                  <c:v>580.69000000000005</c:v>
                </c:pt>
                <c:pt idx="2513">
                  <c:v>584.73249999999996</c:v>
                </c:pt>
                <c:pt idx="2514">
                  <c:v>581.28129999999999</c:v>
                </c:pt>
                <c:pt idx="2515">
                  <c:v>577.995</c:v>
                </c:pt>
                <c:pt idx="2516">
                  <c:v>575.73379999999997</c:v>
                </c:pt>
                <c:pt idx="2517">
                  <c:v>578.15629999999999</c:v>
                </c:pt>
                <c:pt idx="2518">
                  <c:v>568.66629999999998</c:v>
                </c:pt>
                <c:pt idx="2519">
                  <c:v>573.55499999999995</c:v>
                </c:pt>
                <c:pt idx="2520">
                  <c:v>572.36130000000003</c:v>
                </c:pt>
                <c:pt idx="2521">
                  <c:v>575.99879999999996</c:v>
                </c:pt>
                <c:pt idx="2522">
                  <c:v>572.3338</c:v>
                </c:pt>
                <c:pt idx="2523">
                  <c:v>571.69380000000001</c:v>
                </c:pt>
                <c:pt idx="2524">
                  <c:v>574.14750000000004</c:v>
                </c:pt>
                <c:pt idx="2525">
                  <c:v>598.38379999999995</c:v>
                </c:pt>
                <c:pt idx="2526">
                  <c:v>608.91750000000002</c:v>
                </c:pt>
                <c:pt idx="2527">
                  <c:v>606.02750000000003</c:v>
                </c:pt>
                <c:pt idx="2528">
                  <c:v>611.07000000000005</c:v>
                </c:pt>
                <c:pt idx="2529">
                  <c:v>614.78750000000002</c:v>
                </c:pt>
                <c:pt idx="2530">
                  <c:v>624.94880000000001</c:v>
                </c:pt>
                <c:pt idx="2531">
                  <c:v>621.79629999999997</c:v>
                </c:pt>
                <c:pt idx="2532">
                  <c:v>622.21249999999998</c:v>
                </c:pt>
                <c:pt idx="2533">
                  <c:v>605.80880000000002</c:v>
                </c:pt>
                <c:pt idx="2534">
                  <c:v>606.3075</c:v>
                </c:pt>
                <c:pt idx="2535">
                  <c:v>606.92129999999997</c:v>
                </c:pt>
                <c:pt idx="2536">
                  <c:v>608.22</c:v>
                </c:pt>
                <c:pt idx="2537">
                  <c:v>605.21</c:v>
                </c:pt>
                <c:pt idx="2538">
                  <c:v>606.3338</c:v>
                </c:pt>
                <c:pt idx="2539">
                  <c:v>605.29380000000003</c:v>
                </c:pt>
                <c:pt idx="2540">
                  <c:v>608.69880000000001</c:v>
                </c:pt>
                <c:pt idx="2541">
                  <c:v>608.52750000000003</c:v>
                </c:pt>
                <c:pt idx="2542">
                  <c:v>599.47379999999998</c:v>
                </c:pt>
                <c:pt idx="2543">
                  <c:v>595.79880000000003</c:v>
                </c:pt>
                <c:pt idx="2544">
                  <c:v>595.03499999999997</c:v>
                </c:pt>
                <c:pt idx="2545">
                  <c:v>601.71379999999999</c:v>
                </c:pt>
                <c:pt idx="2546">
                  <c:v>601.34130000000005</c:v>
                </c:pt>
                <c:pt idx="2547">
                  <c:v>599.17629999999997</c:v>
                </c:pt>
                <c:pt idx="2548">
                  <c:v>606.8125</c:v>
                </c:pt>
                <c:pt idx="2549">
                  <c:v>604.76250000000005</c:v>
                </c:pt>
                <c:pt idx="2550">
                  <c:v>603.51880000000006</c:v>
                </c:pt>
                <c:pt idx="2551">
                  <c:v>605.05880000000002</c:v>
                </c:pt>
                <c:pt idx="2552">
                  <c:v>608.4375</c:v>
                </c:pt>
                <c:pt idx="2553">
                  <c:v>613.93380000000002</c:v>
                </c:pt>
                <c:pt idx="2554">
                  <c:v>610.29129999999998</c:v>
                </c:pt>
                <c:pt idx="2555">
                  <c:v>612.33749999999998</c:v>
                </c:pt>
                <c:pt idx="2556">
                  <c:v>609.375</c:v>
                </c:pt>
                <c:pt idx="2557">
                  <c:v>610.88499999999999</c:v>
                </c:pt>
                <c:pt idx="2558">
                  <c:v>610.9</c:v>
                </c:pt>
                <c:pt idx="2559">
                  <c:v>616.48879999999997</c:v>
                </c:pt>
                <c:pt idx="2560">
                  <c:v>616.59630000000004</c:v>
                </c:pt>
                <c:pt idx="2561">
                  <c:v>614.62379999999996</c:v>
                </c:pt>
                <c:pt idx="2562">
                  <c:v>617.42250000000001</c:v>
                </c:pt>
                <c:pt idx="2563">
                  <c:v>639.37379999999996</c:v>
                </c:pt>
                <c:pt idx="2564">
                  <c:v>635.08130000000006</c:v>
                </c:pt>
                <c:pt idx="2565">
                  <c:v>635.02</c:v>
                </c:pt>
                <c:pt idx="2566">
                  <c:v>638.36749999999995</c:v>
                </c:pt>
                <c:pt idx="2567">
                  <c:v>637.37130000000002</c:v>
                </c:pt>
                <c:pt idx="2568">
                  <c:v>639.82749999999999</c:v>
                </c:pt>
                <c:pt idx="2569">
                  <c:v>636.91999999999996</c:v>
                </c:pt>
                <c:pt idx="2570">
                  <c:v>635.50879999999995</c:v>
                </c:pt>
                <c:pt idx="2571">
                  <c:v>628.15380000000005</c:v>
                </c:pt>
                <c:pt idx="2572">
                  <c:v>628.62249999999995</c:v>
                </c:pt>
                <c:pt idx="2573">
                  <c:v>630.15380000000005</c:v>
                </c:pt>
                <c:pt idx="2574">
                  <c:v>652.71500000000003</c:v>
                </c:pt>
                <c:pt idx="2575">
                  <c:v>649.245</c:v>
                </c:pt>
                <c:pt idx="2576">
                  <c:v>648.39880000000005</c:v>
                </c:pt>
                <c:pt idx="2577">
                  <c:v>652.89499999999998</c:v>
                </c:pt>
                <c:pt idx="2578">
                  <c:v>674.35749999999996</c:v>
                </c:pt>
                <c:pt idx="2579">
                  <c:v>686.52</c:v>
                </c:pt>
                <c:pt idx="2580">
                  <c:v>688.09630000000004</c:v>
                </c:pt>
                <c:pt idx="2581">
                  <c:v>712.87</c:v>
                </c:pt>
                <c:pt idx="2582">
                  <c:v>696.35379999999998</c:v>
                </c:pt>
                <c:pt idx="2583">
                  <c:v>697.36879999999996</c:v>
                </c:pt>
                <c:pt idx="2584">
                  <c:v>729.2713</c:v>
                </c:pt>
                <c:pt idx="2585">
                  <c:v>742.46500000000003</c:v>
                </c:pt>
                <c:pt idx="2586">
                  <c:v>687.50750000000005</c:v>
                </c:pt>
                <c:pt idx="2587">
                  <c:v>702.53750000000002</c:v>
                </c:pt>
                <c:pt idx="2588">
                  <c:v>704.16380000000004</c:v>
                </c:pt>
                <c:pt idx="2589">
                  <c:v>712.23630000000003</c:v>
                </c:pt>
                <c:pt idx="2590">
                  <c:v>704.01880000000006</c:v>
                </c:pt>
                <c:pt idx="2591">
                  <c:v>709.15250000000003</c:v>
                </c:pt>
                <c:pt idx="2592">
                  <c:v>721.19129999999996</c:v>
                </c:pt>
                <c:pt idx="2593">
                  <c:v>713.66750000000002</c:v>
                </c:pt>
                <c:pt idx="2594">
                  <c:v>716.55629999999996</c:v>
                </c:pt>
                <c:pt idx="2595">
                  <c:v>703.54629999999997</c:v>
                </c:pt>
                <c:pt idx="2596">
                  <c:v>702.50379999999996</c:v>
                </c:pt>
                <c:pt idx="2597">
                  <c:v>706.39499999999998</c:v>
                </c:pt>
                <c:pt idx="2598">
                  <c:v>711.95630000000006</c:v>
                </c:pt>
                <c:pt idx="2599">
                  <c:v>742.07</c:v>
                </c:pt>
                <c:pt idx="2600">
                  <c:v>735.40629999999999</c:v>
                </c:pt>
                <c:pt idx="2601">
                  <c:v>749.67750000000001</c:v>
                </c:pt>
                <c:pt idx="2602">
                  <c:v>750.63250000000005</c:v>
                </c:pt>
                <c:pt idx="2603">
                  <c:v>728.60749999999996</c:v>
                </c:pt>
                <c:pt idx="2604">
                  <c:v>736.71630000000005</c:v>
                </c:pt>
                <c:pt idx="2605">
                  <c:v>748.22500000000002</c:v>
                </c:pt>
                <c:pt idx="2606">
                  <c:v>741.59630000000004</c:v>
                </c:pt>
                <c:pt idx="2607">
                  <c:v>736.39880000000005</c:v>
                </c:pt>
                <c:pt idx="2608">
                  <c:v>738.27750000000003</c:v>
                </c:pt>
                <c:pt idx="2609">
                  <c:v>732.82380000000001</c:v>
                </c:pt>
                <c:pt idx="2610">
                  <c:v>728.42499999999995</c:v>
                </c:pt>
                <c:pt idx="2611">
                  <c:v>731.74630000000002</c:v>
                </c:pt>
                <c:pt idx="2612">
                  <c:v>731.76499999999999</c:v>
                </c:pt>
                <c:pt idx="2613">
                  <c:v>742.00750000000005</c:v>
                </c:pt>
                <c:pt idx="2614">
                  <c:v>753.255</c:v>
                </c:pt>
                <c:pt idx="2615">
                  <c:v>771.40750000000003</c:v>
                </c:pt>
                <c:pt idx="2616">
                  <c:v>764.97249999999997</c:v>
                </c:pt>
                <c:pt idx="2617">
                  <c:v>766.46379999999999</c:v>
                </c:pt>
                <c:pt idx="2618">
                  <c:v>750.7088</c:v>
                </c:pt>
                <c:pt idx="2619">
                  <c:v>758.81</c:v>
                </c:pt>
                <c:pt idx="2620">
                  <c:v>763.89750000000004</c:v>
                </c:pt>
                <c:pt idx="2621">
                  <c:v>766.75130000000001</c:v>
                </c:pt>
                <c:pt idx="2622">
                  <c:v>770.41499999999996</c:v>
                </c:pt>
                <c:pt idx="2623">
                  <c:v>773.21130000000005</c:v>
                </c:pt>
                <c:pt idx="2624">
                  <c:v>768.62130000000002</c:v>
                </c:pt>
                <c:pt idx="2625">
                  <c:v>777.91129999999998</c:v>
                </c:pt>
                <c:pt idx="2626">
                  <c:v>775.25</c:v>
                </c:pt>
                <c:pt idx="2627">
                  <c:v>776.63630000000001</c:v>
                </c:pt>
                <c:pt idx="2628">
                  <c:v>775.48</c:v>
                </c:pt>
                <c:pt idx="2629">
                  <c:v>780.85</c:v>
                </c:pt>
                <c:pt idx="2630">
                  <c:v>788.57629999999995</c:v>
                </c:pt>
                <c:pt idx="2631">
                  <c:v>788.58879999999999</c:v>
                </c:pt>
                <c:pt idx="2632">
                  <c:v>790.15629999999999</c:v>
                </c:pt>
                <c:pt idx="2633">
                  <c:v>798.78499999999997</c:v>
                </c:pt>
                <c:pt idx="2634">
                  <c:v>833.10249999999996</c:v>
                </c:pt>
                <c:pt idx="2635">
                  <c:v>858.73630000000003</c:v>
                </c:pt>
                <c:pt idx="2636">
                  <c:v>916.78750000000002</c:v>
                </c:pt>
                <c:pt idx="2637">
                  <c:v>894.20249999999999</c:v>
                </c:pt>
                <c:pt idx="2638">
                  <c:v>894.48249999999996</c:v>
                </c:pt>
                <c:pt idx="2639">
                  <c:v>902.55380000000002</c:v>
                </c:pt>
                <c:pt idx="2640">
                  <c:v>931.11379999999997</c:v>
                </c:pt>
                <c:pt idx="2641">
                  <c:v>978.00879999999995</c:v>
                </c:pt>
                <c:pt idx="2642">
                  <c:v>969.625</c:v>
                </c:pt>
                <c:pt idx="2643">
                  <c:v>960.47130000000004</c:v>
                </c:pt>
                <c:pt idx="2644">
                  <c:v>968.22749999999996</c:v>
                </c:pt>
                <c:pt idx="2645">
                  <c:v>997.68880000000001</c:v>
                </c:pt>
                <c:pt idx="2646">
                  <c:v>1018.05</c:v>
                </c:pt>
                <c:pt idx="2647">
                  <c:v>1030.817</c:v>
                </c:pt>
                <c:pt idx="2648">
                  <c:v>1129.8699999999999</c:v>
                </c:pt>
                <c:pt idx="2649">
                  <c:v>1005.8150000000001</c:v>
                </c:pt>
                <c:pt idx="2650">
                  <c:v>895.67</c:v>
                </c:pt>
                <c:pt idx="2651">
                  <c:v>905.17</c:v>
                </c:pt>
                <c:pt idx="2652">
                  <c:v>913.52380000000005</c:v>
                </c:pt>
                <c:pt idx="2653">
                  <c:v>899.35</c:v>
                </c:pt>
                <c:pt idx="2654">
                  <c:v>904.79250000000002</c:v>
                </c:pt>
                <c:pt idx="2655">
                  <c:v>775.98130000000003</c:v>
                </c:pt>
                <c:pt idx="2656">
                  <c:v>802.8288</c:v>
                </c:pt>
                <c:pt idx="2657">
                  <c:v>826.12130000000002</c:v>
                </c:pt>
                <c:pt idx="2658">
                  <c:v>818.63879999999995</c:v>
                </c:pt>
                <c:pt idx="2659">
                  <c:v>822.42250000000001</c:v>
                </c:pt>
                <c:pt idx="2660">
                  <c:v>830.26379999999995</c:v>
                </c:pt>
                <c:pt idx="2661">
                  <c:v>904.4538</c:v>
                </c:pt>
                <c:pt idx="2662">
                  <c:v>884.25130000000001</c:v>
                </c:pt>
                <c:pt idx="2663">
                  <c:v>898.0213</c:v>
                </c:pt>
                <c:pt idx="2664">
                  <c:v>891.62379999999996</c:v>
                </c:pt>
                <c:pt idx="2665">
                  <c:v>920.01130000000001</c:v>
                </c:pt>
                <c:pt idx="2666">
                  <c:v>925.33130000000006</c:v>
                </c:pt>
                <c:pt idx="2667">
                  <c:v>912.6875</c:v>
                </c:pt>
                <c:pt idx="2668">
                  <c:v>885.64750000000004</c:v>
                </c:pt>
                <c:pt idx="2669">
                  <c:v>894.11</c:v>
                </c:pt>
                <c:pt idx="2670">
                  <c:v>915.1</c:v>
                </c:pt>
                <c:pt idx="2671">
                  <c:v>918.5625</c:v>
                </c:pt>
                <c:pt idx="2672">
                  <c:v>920.28</c:v>
                </c:pt>
                <c:pt idx="2673">
                  <c:v>914.04380000000003</c:v>
                </c:pt>
                <c:pt idx="2674">
                  <c:v>920.24130000000002</c:v>
                </c:pt>
                <c:pt idx="2675">
                  <c:v>967.66750000000002</c:v>
                </c:pt>
                <c:pt idx="2676">
                  <c:v>987.34630000000004</c:v>
                </c:pt>
                <c:pt idx="2677">
                  <c:v>1007.795</c:v>
                </c:pt>
                <c:pt idx="2678">
                  <c:v>1018.111</c:v>
                </c:pt>
                <c:pt idx="2679">
                  <c:v>1033.652</c:v>
                </c:pt>
                <c:pt idx="2680">
                  <c:v>1013.9930000000001</c:v>
                </c:pt>
                <c:pt idx="2681">
                  <c:v>1024.6120000000001</c:v>
                </c:pt>
                <c:pt idx="2682">
                  <c:v>1052.538</c:v>
                </c:pt>
                <c:pt idx="2683">
                  <c:v>1054.3430000000001</c:v>
                </c:pt>
                <c:pt idx="2684">
                  <c:v>988.94749999999999</c:v>
                </c:pt>
                <c:pt idx="2685">
                  <c:v>993.0788</c:v>
                </c:pt>
                <c:pt idx="2686">
                  <c:v>1010.002</c:v>
                </c:pt>
                <c:pt idx="2687">
                  <c:v>999.51250000000005</c:v>
                </c:pt>
                <c:pt idx="2688">
                  <c:v>996.85749999999996</c:v>
                </c:pt>
                <c:pt idx="2689">
                  <c:v>1009.251</c:v>
                </c:pt>
                <c:pt idx="2690">
                  <c:v>1009.116</c:v>
                </c:pt>
                <c:pt idx="2691">
                  <c:v>1034.0820000000001</c:v>
                </c:pt>
                <c:pt idx="2692">
                  <c:v>1053.1220000000001</c:v>
                </c:pt>
                <c:pt idx="2693">
                  <c:v>1058.4059999999999</c:v>
                </c:pt>
                <c:pt idx="2694">
                  <c:v>1052.817</c:v>
                </c:pt>
                <c:pt idx="2695">
                  <c:v>1083.241</c:v>
                </c:pt>
                <c:pt idx="2696">
                  <c:v>1123.6559999999999</c:v>
                </c:pt>
                <c:pt idx="2697">
                  <c:v>1122.1949999999999</c:v>
                </c:pt>
                <c:pt idx="2698">
                  <c:v>1178.384</c:v>
                </c:pt>
                <c:pt idx="2699">
                  <c:v>1180.9179999999999</c:v>
                </c:pt>
                <c:pt idx="2700">
                  <c:v>1151.5809999999999</c:v>
                </c:pt>
                <c:pt idx="2701">
                  <c:v>1179.9680000000001</c:v>
                </c:pt>
                <c:pt idx="2702">
                  <c:v>1194.278</c:v>
                </c:pt>
                <c:pt idx="2703">
                  <c:v>1190.8879999999999</c:v>
                </c:pt>
                <c:pt idx="2704">
                  <c:v>1230.0160000000001</c:v>
                </c:pt>
                <c:pt idx="2705">
                  <c:v>1260.924</c:v>
                </c:pt>
                <c:pt idx="2706">
                  <c:v>1290.7860000000001</c:v>
                </c:pt>
                <c:pt idx="2707">
                  <c:v>1267.68</c:v>
                </c:pt>
                <c:pt idx="2708">
                  <c:v>1277.6849999999999</c:v>
                </c:pt>
                <c:pt idx="2709">
                  <c:v>1280.8679999999999</c:v>
                </c:pt>
                <c:pt idx="2710">
                  <c:v>1232.431</c:v>
                </c:pt>
                <c:pt idx="2711">
                  <c:v>1150.481</c:v>
                </c:pt>
                <c:pt idx="2712">
                  <c:v>1191.8150000000001</c:v>
                </c:pt>
                <c:pt idx="2713">
                  <c:v>1117.0250000000001</c:v>
                </c:pt>
                <c:pt idx="2714">
                  <c:v>1181.645</c:v>
                </c:pt>
                <c:pt idx="2715">
                  <c:v>1229.5050000000001</c:v>
                </c:pt>
                <c:pt idx="2716">
                  <c:v>1243.242</c:v>
                </c:pt>
                <c:pt idx="2717">
                  <c:v>1246.309</c:v>
                </c:pt>
                <c:pt idx="2718">
                  <c:v>1259.6010000000001</c:v>
                </c:pt>
                <c:pt idx="2719">
                  <c:v>1172.9090000000001</c:v>
                </c:pt>
                <c:pt idx="2720">
                  <c:v>1070.1279999999999</c:v>
                </c:pt>
                <c:pt idx="2721">
                  <c:v>970.59799999999996</c:v>
                </c:pt>
                <c:pt idx="2722">
                  <c:v>1017.8</c:v>
                </c:pt>
                <c:pt idx="2723">
                  <c:v>1041.3430000000001</c:v>
                </c:pt>
                <c:pt idx="2724">
                  <c:v>1115.039</c:v>
                </c:pt>
                <c:pt idx="2725">
                  <c:v>1037.44</c:v>
                </c:pt>
                <c:pt idx="2726">
                  <c:v>1029.95</c:v>
                </c:pt>
                <c:pt idx="2727">
                  <c:v>935.94600000000003</c:v>
                </c:pt>
                <c:pt idx="2728">
                  <c:v>964.69200000000001</c:v>
                </c:pt>
                <c:pt idx="2729">
                  <c:v>965.22900000000004</c:v>
                </c:pt>
                <c:pt idx="2730">
                  <c:v>1040.491</c:v>
                </c:pt>
                <c:pt idx="2731">
                  <c:v>1044.251</c:v>
                </c:pt>
                <c:pt idx="2732">
                  <c:v>1040.3920000000001</c:v>
                </c:pt>
                <c:pt idx="2733">
                  <c:v>1037.527</c:v>
                </c:pt>
                <c:pt idx="2734">
                  <c:v>1079.748</c:v>
                </c:pt>
                <c:pt idx="2735">
                  <c:v>1089.511</c:v>
                </c:pt>
                <c:pt idx="2736">
                  <c:v>1098.7760000000001</c:v>
                </c:pt>
                <c:pt idx="2737">
                  <c:v>1147.6310000000001</c:v>
                </c:pt>
                <c:pt idx="2738">
                  <c:v>1143.7460000000001</c:v>
                </c:pt>
                <c:pt idx="2739">
                  <c:v>1134.998</c:v>
                </c:pt>
                <c:pt idx="2740">
                  <c:v>1190.597</c:v>
                </c:pt>
                <c:pt idx="2741">
                  <c:v>1193.019</c:v>
                </c:pt>
                <c:pt idx="2742">
                  <c:v>1184.8240000000001</c:v>
                </c:pt>
                <c:pt idx="2743">
                  <c:v>1210.0550000000001</c:v>
                </c:pt>
                <c:pt idx="2744">
                  <c:v>1213.3389999999999</c:v>
                </c:pt>
                <c:pt idx="2745">
                  <c:v>1224.7670000000001</c:v>
                </c:pt>
                <c:pt idx="2746">
                  <c:v>1216.5050000000001</c:v>
                </c:pt>
                <c:pt idx="2747">
                  <c:v>1178.5329999999999</c:v>
                </c:pt>
                <c:pt idx="2748">
                  <c:v>1183.44</c:v>
                </c:pt>
                <c:pt idx="2749">
                  <c:v>1180.6990000000001</c:v>
                </c:pt>
                <c:pt idx="2750">
                  <c:v>1184.787</c:v>
                </c:pt>
                <c:pt idx="2751">
                  <c:v>1203.731</c:v>
                </c:pt>
                <c:pt idx="2752">
                  <c:v>1217.596</c:v>
                </c:pt>
                <c:pt idx="2753">
                  <c:v>1226.9390000000001</c:v>
                </c:pt>
                <c:pt idx="2754">
                  <c:v>1255.403</c:v>
                </c:pt>
                <c:pt idx="2755">
                  <c:v>1257.135</c:v>
                </c:pt>
                <c:pt idx="2756">
                  <c:v>1244.375</c:v>
                </c:pt>
                <c:pt idx="2757">
                  <c:v>1248.2170000000001</c:v>
                </c:pt>
                <c:pt idx="2758">
                  <c:v>1248.325</c:v>
                </c:pt>
                <c:pt idx="2759">
                  <c:v>1263.5450000000001</c:v>
                </c:pt>
                <c:pt idx="2760">
                  <c:v>1284.845</c:v>
                </c:pt>
                <c:pt idx="2761">
                  <c:v>1329.19</c:v>
                </c:pt>
                <c:pt idx="2762">
                  <c:v>1320.0509999999999</c:v>
                </c:pt>
                <c:pt idx="2763">
                  <c:v>1327.038</c:v>
                </c:pt>
                <c:pt idx="2764">
                  <c:v>1347.9580000000001</c:v>
                </c:pt>
                <c:pt idx="2765">
                  <c:v>1402.0830000000001</c:v>
                </c:pt>
                <c:pt idx="2766">
                  <c:v>1443.682</c:v>
                </c:pt>
                <c:pt idx="2767">
                  <c:v>1491.998</c:v>
                </c:pt>
                <c:pt idx="2768">
                  <c:v>1515.6279999999999</c:v>
                </c:pt>
                <c:pt idx="2769">
                  <c:v>1512.2080000000001</c:v>
                </c:pt>
                <c:pt idx="2770">
                  <c:v>1548.2860000000001</c:v>
                </c:pt>
                <c:pt idx="2771">
                  <c:v>1555.471</c:v>
                </c:pt>
                <c:pt idx="2772">
                  <c:v>1639.3219999999999</c:v>
                </c:pt>
                <c:pt idx="2773">
                  <c:v>1706.931</c:v>
                </c:pt>
                <c:pt idx="2774">
                  <c:v>1756.8019999999999</c:v>
                </c:pt>
                <c:pt idx="2775">
                  <c:v>1807.3720000000001</c:v>
                </c:pt>
                <c:pt idx="2776">
                  <c:v>1676.9929999999999</c:v>
                </c:pt>
                <c:pt idx="2777">
                  <c:v>1759.961</c:v>
                </c:pt>
                <c:pt idx="2778">
                  <c:v>1772.4159999999999</c:v>
                </c:pt>
                <c:pt idx="2779">
                  <c:v>1697.3779999999999</c:v>
                </c:pt>
                <c:pt idx="2780">
                  <c:v>1718.201</c:v>
                </c:pt>
                <c:pt idx="2781">
                  <c:v>1802.163</c:v>
                </c:pt>
                <c:pt idx="2782">
                  <c:v>1887.326</c:v>
                </c:pt>
                <c:pt idx="2783">
                  <c:v>1968.1020000000001</c:v>
                </c:pt>
                <c:pt idx="2784">
                  <c:v>2051.7350000000001</c:v>
                </c:pt>
                <c:pt idx="2785">
                  <c:v>2055.6170000000002</c:v>
                </c:pt>
                <c:pt idx="2786">
                  <c:v>2139.027</c:v>
                </c:pt>
                <c:pt idx="2787">
                  <c:v>2291.4769999999999</c:v>
                </c:pt>
                <c:pt idx="2788">
                  <c:v>2476.2959999999998</c:v>
                </c:pt>
                <c:pt idx="2789">
                  <c:v>2357.5030000000002</c:v>
                </c:pt>
                <c:pt idx="2790">
                  <c:v>2247.482</c:v>
                </c:pt>
                <c:pt idx="2791">
                  <c:v>2106.3069999999998</c:v>
                </c:pt>
                <c:pt idx="2792">
                  <c:v>2207.5770000000002</c:v>
                </c:pt>
                <c:pt idx="2793">
                  <c:v>2289.87</c:v>
                </c:pt>
                <c:pt idx="2794">
                  <c:v>2197.2330000000002</c:v>
                </c:pt>
                <c:pt idx="2795">
                  <c:v>2330.2330000000002</c:v>
                </c:pt>
                <c:pt idx="2796">
                  <c:v>2452.181</c:v>
                </c:pt>
                <c:pt idx="2797">
                  <c:v>2517.4079999999999</c:v>
                </c:pt>
                <c:pt idx="2798">
                  <c:v>2555.6529999999998</c:v>
                </c:pt>
                <c:pt idx="2799">
                  <c:v>2552.808</c:v>
                </c:pt>
                <c:pt idx="2800">
                  <c:v>2736.5949999999998</c:v>
                </c:pt>
                <c:pt idx="2801">
                  <c:v>2914.0819999999999</c:v>
                </c:pt>
                <c:pt idx="2802">
                  <c:v>2694.2179999999998</c:v>
                </c:pt>
                <c:pt idx="2803">
                  <c:v>2825.0309999999999</c:v>
                </c:pt>
                <c:pt idx="2804">
                  <c:v>2826.7</c:v>
                </c:pt>
                <c:pt idx="2805">
                  <c:v>2942.3449999999998</c:v>
                </c:pt>
                <c:pt idx="2806">
                  <c:v>3018.5450000000001</c:v>
                </c:pt>
                <c:pt idx="2807">
                  <c:v>2682.5949999999998</c:v>
                </c:pt>
                <c:pt idx="2808">
                  <c:v>2738.931</c:v>
                </c:pt>
                <c:pt idx="2809">
                  <c:v>2494.4850000000001</c:v>
                </c:pt>
                <c:pt idx="2810">
                  <c:v>2456.9229999999998</c:v>
                </c:pt>
                <c:pt idx="2811">
                  <c:v>2528.1019999999999</c:v>
                </c:pt>
                <c:pt idx="2812">
                  <c:v>2663.9969999999998</c:v>
                </c:pt>
                <c:pt idx="2813">
                  <c:v>2576.1709999999998</c:v>
                </c:pt>
                <c:pt idx="2814">
                  <c:v>2641.665</c:v>
                </c:pt>
                <c:pt idx="2815">
                  <c:v>2778.8270000000002</c:v>
                </c:pt>
                <c:pt idx="2816">
                  <c:v>2712.1570000000002</c:v>
                </c:pt>
                <c:pt idx="2817">
                  <c:v>2740.79</c:v>
                </c:pt>
                <c:pt idx="2818">
                  <c:v>2738.2249999999999</c:v>
                </c:pt>
                <c:pt idx="2819">
                  <c:v>2619.1179999999999</c:v>
                </c:pt>
                <c:pt idx="2820">
                  <c:v>2594.453</c:v>
                </c:pt>
                <c:pt idx="2821">
                  <c:v>2485.3580000000002</c:v>
                </c:pt>
                <c:pt idx="2822">
                  <c:v>2593.17</c:v>
                </c:pt>
                <c:pt idx="2823">
                  <c:v>2584.5630000000001</c:v>
                </c:pt>
                <c:pt idx="2824">
                  <c:v>2561.5610000000001</c:v>
                </c:pt>
                <c:pt idx="2825">
                  <c:v>2499.9830000000002</c:v>
                </c:pt>
                <c:pt idx="2826">
                  <c:v>2460.1999999999998</c:v>
                </c:pt>
                <c:pt idx="2827">
                  <c:v>2529.7829999999999</c:v>
                </c:pt>
                <c:pt idx="2828">
                  <c:v>2581.0659999999998</c:v>
                </c:pt>
                <c:pt idx="2829">
                  <c:v>2625.0709999999999</c:v>
                </c:pt>
                <c:pt idx="2830">
                  <c:v>2629.2719999999999</c:v>
                </c:pt>
                <c:pt idx="2831">
                  <c:v>2619.1120000000001</c:v>
                </c:pt>
                <c:pt idx="2832">
                  <c:v>2521.2359999999999</c:v>
                </c:pt>
                <c:pt idx="2833">
                  <c:v>2579.933</c:v>
                </c:pt>
                <c:pt idx="2834">
                  <c:v>2525.6750000000002</c:v>
                </c:pt>
                <c:pt idx="2835">
                  <c:v>2371.96</c:v>
                </c:pt>
                <c:pt idx="2836">
                  <c:v>2332.1869999999999</c:v>
                </c:pt>
                <c:pt idx="2837">
                  <c:v>2423.16</c:v>
                </c:pt>
                <c:pt idx="2838">
                  <c:v>2364.5160000000001</c:v>
                </c:pt>
                <c:pt idx="2839">
                  <c:v>2232.6550000000002</c:v>
                </c:pt>
                <c:pt idx="2840">
                  <c:v>1993.258</c:v>
                </c:pt>
                <c:pt idx="2841">
                  <c:v>1938.942</c:v>
                </c:pt>
                <c:pt idx="2842">
                  <c:v>2244.2649999999999</c:v>
                </c:pt>
                <c:pt idx="2843">
                  <c:v>2327.8969999999999</c:v>
                </c:pt>
                <c:pt idx="2844">
                  <c:v>2294.4050000000002</c:v>
                </c:pt>
                <c:pt idx="2845">
                  <c:v>2877.386</c:v>
                </c:pt>
                <c:pt idx="2846">
                  <c:v>2694.2910000000002</c:v>
                </c:pt>
                <c:pt idx="2847">
                  <c:v>2838.81</c:v>
                </c:pt>
                <c:pt idx="2848">
                  <c:v>2762.6260000000002</c:v>
                </c:pt>
                <c:pt idx="2849">
                  <c:v>2779.0430000000001</c:v>
                </c:pt>
                <c:pt idx="2850">
                  <c:v>2591.2159999999999</c:v>
                </c:pt>
                <c:pt idx="2851">
                  <c:v>2550.1799999999998</c:v>
                </c:pt>
                <c:pt idx="2852">
                  <c:v>2697.4720000000002</c:v>
                </c:pt>
                <c:pt idx="2853">
                  <c:v>2805.1779999999999</c:v>
                </c:pt>
                <c:pt idx="2854">
                  <c:v>2720.08</c:v>
                </c:pt>
                <c:pt idx="2855">
                  <c:v>2746.326</c:v>
                </c:pt>
                <c:pt idx="2856">
                  <c:v>2873.8319999999999</c:v>
                </c:pt>
                <c:pt idx="2857">
                  <c:v>2735.587</c:v>
                </c:pt>
                <c:pt idx="2858">
                  <c:v>2723.58</c:v>
                </c:pt>
                <c:pt idx="2859">
                  <c:v>2814.3609999999999</c:v>
                </c:pt>
                <c:pt idx="2860">
                  <c:v>2883.681</c:v>
                </c:pt>
                <c:pt idx="2861">
                  <c:v>3301.7579999999998</c:v>
                </c:pt>
                <c:pt idx="2862">
                  <c:v>3255.002</c:v>
                </c:pt>
                <c:pt idx="2863">
                  <c:v>3431.9679999999998</c:v>
                </c:pt>
                <c:pt idx="2864">
                  <c:v>3453.1619999999998</c:v>
                </c:pt>
                <c:pt idx="2865">
                  <c:v>3377.5430000000001</c:v>
                </c:pt>
                <c:pt idx="2866">
                  <c:v>3445.28</c:v>
                </c:pt>
                <c:pt idx="2867">
                  <c:v>3679.607</c:v>
                </c:pt>
                <c:pt idx="2868">
                  <c:v>3917.6480000000001</c:v>
                </c:pt>
                <c:pt idx="2869">
                  <c:v>4111.1959999999999</c:v>
                </c:pt>
                <c:pt idx="2870">
                  <c:v>4382.741</c:v>
                </c:pt>
                <c:pt idx="2871">
                  <c:v>4204.43</c:v>
                </c:pt>
                <c:pt idx="2872">
                  <c:v>4425.2960000000003</c:v>
                </c:pt>
                <c:pt idx="2873">
                  <c:v>4316.34</c:v>
                </c:pt>
                <c:pt idx="2874">
                  <c:v>4159.4570000000003</c:v>
                </c:pt>
                <c:pt idx="2875">
                  <c:v>4206.1310000000003</c:v>
                </c:pt>
                <c:pt idx="2876">
                  <c:v>4111.22</c:v>
                </c:pt>
                <c:pt idx="2877">
                  <c:v>4054.942</c:v>
                </c:pt>
                <c:pt idx="2878">
                  <c:v>4137.6719999999996</c:v>
                </c:pt>
                <c:pt idx="2879">
                  <c:v>4191.2169999999996</c:v>
                </c:pt>
                <c:pt idx="2880">
                  <c:v>4362.4750000000004</c:v>
                </c:pt>
                <c:pt idx="2881">
                  <c:v>4408.3230000000003</c:v>
                </c:pt>
                <c:pt idx="2882">
                  <c:v>4387.4610000000002</c:v>
                </c:pt>
                <c:pt idx="2883">
                  <c:v>4394.5150000000003</c:v>
                </c:pt>
                <c:pt idx="2884">
                  <c:v>4439.6580000000004</c:v>
                </c:pt>
                <c:pt idx="2885">
                  <c:v>4648.1329999999998</c:v>
                </c:pt>
                <c:pt idx="2886">
                  <c:v>4630.7269999999999</c:v>
                </c:pt>
                <c:pt idx="2887">
                  <c:v>4764.8670000000002</c:v>
                </c:pt>
                <c:pt idx="2888">
                  <c:v>4950.723</c:v>
                </c:pt>
                <c:pt idx="2889">
                  <c:v>4643.9750000000004</c:v>
                </c:pt>
                <c:pt idx="2890">
                  <c:v>4631.6949999999997</c:v>
                </c:pt>
                <c:pt idx="2891">
                  <c:v>4319.7209999999995</c:v>
                </c:pt>
                <c:pt idx="2892">
                  <c:v>4422.1210000000001</c:v>
                </c:pt>
                <c:pt idx="2893">
                  <c:v>4626.72</c:v>
                </c:pt>
                <c:pt idx="2894">
                  <c:v>4638.0969999999998</c:v>
                </c:pt>
                <c:pt idx="2895">
                  <c:v>4317.5370000000003</c:v>
                </c:pt>
                <c:pt idx="2896">
                  <c:v>4291.88</c:v>
                </c:pt>
                <c:pt idx="2897">
                  <c:v>4191.1750000000002</c:v>
                </c:pt>
                <c:pt idx="2898">
                  <c:v>4188.8450000000003</c:v>
                </c:pt>
                <c:pt idx="2899">
                  <c:v>4148.2669999999998</c:v>
                </c:pt>
                <c:pt idx="2900">
                  <c:v>3874.2579999999998</c:v>
                </c:pt>
                <c:pt idx="2901">
                  <c:v>3226.4119999999998</c:v>
                </c:pt>
                <c:pt idx="2902">
                  <c:v>3686.9</c:v>
                </c:pt>
                <c:pt idx="2903">
                  <c:v>3678.7370000000001</c:v>
                </c:pt>
                <c:pt idx="2904">
                  <c:v>3672.5659999999998</c:v>
                </c:pt>
                <c:pt idx="2905">
                  <c:v>4067.0770000000002</c:v>
                </c:pt>
                <c:pt idx="2906">
                  <c:v>3896.998</c:v>
                </c:pt>
                <c:pt idx="2907">
                  <c:v>3858.0880000000002</c:v>
                </c:pt>
                <c:pt idx="2908">
                  <c:v>3612.681</c:v>
                </c:pt>
                <c:pt idx="2909">
                  <c:v>3603.308</c:v>
                </c:pt>
                <c:pt idx="2910">
                  <c:v>3777.2930000000001</c:v>
                </c:pt>
                <c:pt idx="2911">
                  <c:v>3662.12</c:v>
                </c:pt>
                <c:pt idx="2912">
                  <c:v>3927.498</c:v>
                </c:pt>
                <c:pt idx="2913">
                  <c:v>3895.5120000000002</c:v>
                </c:pt>
                <c:pt idx="2914">
                  <c:v>4208.5609999999997</c:v>
                </c:pt>
                <c:pt idx="2915">
                  <c:v>4185.2920000000004</c:v>
                </c:pt>
                <c:pt idx="2916">
                  <c:v>4164.1030000000001</c:v>
                </c:pt>
                <c:pt idx="2917">
                  <c:v>4353.0469999999996</c:v>
                </c:pt>
                <c:pt idx="2918">
                  <c:v>4394.6379999999999</c:v>
                </c:pt>
                <c:pt idx="2919">
                  <c:v>4404.0969999999998</c:v>
                </c:pt>
                <c:pt idx="2920">
                  <c:v>4320.09</c:v>
                </c:pt>
                <c:pt idx="2921">
                  <c:v>4225.9229999999998</c:v>
                </c:pt>
                <c:pt idx="2922">
                  <c:v>4322.7550000000001</c:v>
                </c:pt>
                <c:pt idx="2923">
                  <c:v>4370.2449999999999</c:v>
                </c:pt>
                <c:pt idx="2924">
                  <c:v>4437.0330000000004</c:v>
                </c:pt>
                <c:pt idx="2925">
                  <c:v>4596.9620000000004</c:v>
                </c:pt>
                <c:pt idx="2926">
                  <c:v>4772.9750000000004</c:v>
                </c:pt>
                <c:pt idx="2927">
                  <c:v>4754.6980000000003</c:v>
                </c:pt>
                <c:pt idx="2928">
                  <c:v>4830.7659999999996</c:v>
                </c:pt>
                <c:pt idx="2929">
                  <c:v>5439.1329999999998</c:v>
                </c:pt>
                <c:pt idx="2930">
                  <c:v>5640.1270000000004</c:v>
                </c:pt>
                <c:pt idx="2931">
                  <c:v>5809.6930000000002</c:v>
                </c:pt>
                <c:pt idx="2932">
                  <c:v>5697.3909999999996</c:v>
                </c:pt>
                <c:pt idx="2933">
                  <c:v>5754.2209999999995</c:v>
                </c:pt>
                <c:pt idx="2934">
                  <c:v>5595.2349999999997</c:v>
                </c:pt>
                <c:pt idx="2935">
                  <c:v>5572.1980000000003</c:v>
                </c:pt>
                <c:pt idx="2936">
                  <c:v>5699.5829999999996</c:v>
                </c:pt>
                <c:pt idx="2937">
                  <c:v>5984.0860000000002</c:v>
                </c:pt>
                <c:pt idx="2938">
                  <c:v>6013.2280000000001</c:v>
                </c:pt>
                <c:pt idx="2939">
                  <c:v>5984.9560000000001</c:v>
                </c:pt>
                <c:pt idx="2940">
                  <c:v>5895.2979999999998</c:v>
                </c:pt>
                <c:pt idx="2941">
                  <c:v>5518.85</c:v>
                </c:pt>
                <c:pt idx="2942">
                  <c:v>5733.9030000000002</c:v>
                </c:pt>
                <c:pt idx="2943">
                  <c:v>5888.1450000000004</c:v>
                </c:pt>
                <c:pt idx="2944">
                  <c:v>5767.68</c:v>
                </c:pt>
                <c:pt idx="2945">
                  <c:v>5732.8249999999998</c:v>
                </c:pt>
                <c:pt idx="2946">
                  <c:v>6140.5309999999999</c:v>
                </c:pt>
                <c:pt idx="2947">
                  <c:v>6121.8</c:v>
                </c:pt>
                <c:pt idx="2948">
                  <c:v>6447.6670000000004</c:v>
                </c:pt>
                <c:pt idx="2949">
                  <c:v>6750.1719999999996</c:v>
                </c:pt>
                <c:pt idx="2950">
                  <c:v>7030.0020000000004</c:v>
                </c:pt>
                <c:pt idx="2951">
                  <c:v>7161.451</c:v>
                </c:pt>
                <c:pt idx="2952">
                  <c:v>7386.9979999999996</c:v>
                </c:pt>
                <c:pt idx="2953">
                  <c:v>7382.4480000000003</c:v>
                </c:pt>
                <c:pt idx="2954">
                  <c:v>6958.2110000000002</c:v>
                </c:pt>
                <c:pt idx="2955">
                  <c:v>7118.8010000000004</c:v>
                </c:pt>
                <c:pt idx="2956">
                  <c:v>7458.7950000000001</c:v>
                </c:pt>
                <c:pt idx="2957">
                  <c:v>7146.7809999999999</c:v>
                </c:pt>
                <c:pt idx="2958">
                  <c:v>6570.3119999999999</c:v>
                </c:pt>
                <c:pt idx="2959">
                  <c:v>6337</c:v>
                </c:pt>
                <c:pt idx="2960">
                  <c:v>5857.317</c:v>
                </c:pt>
                <c:pt idx="2961">
                  <c:v>6517.6760000000004</c:v>
                </c:pt>
                <c:pt idx="2962">
                  <c:v>6598.768</c:v>
                </c:pt>
                <c:pt idx="2963">
                  <c:v>7279.0010000000002</c:v>
                </c:pt>
                <c:pt idx="2964">
                  <c:v>7843.9369999999999</c:v>
                </c:pt>
                <c:pt idx="2965">
                  <c:v>7689.9080000000004</c:v>
                </c:pt>
                <c:pt idx="2966">
                  <c:v>7776.94</c:v>
                </c:pt>
                <c:pt idx="2967">
                  <c:v>8033.9359999999997</c:v>
                </c:pt>
                <c:pt idx="2968">
                  <c:v>8238.2019999999993</c:v>
                </c:pt>
                <c:pt idx="2969">
                  <c:v>8095.5929999999998</c:v>
                </c:pt>
                <c:pt idx="2970">
                  <c:v>8230.6919999999991</c:v>
                </c:pt>
                <c:pt idx="2971">
                  <c:v>8002.6409999999996</c:v>
                </c:pt>
                <c:pt idx="2972">
                  <c:v>8201.4609999999993</c:v>
                </c:pt>
                <c:pt idx="2973">
                  <c:v>8763.7849999999999</c:v>
                </c:pt>
                <c:pt idx="2974">
                  <c:v>9326.5879999999997</c:v>
                </c:pt>
                <c:pt idx="2975">
                  <c:v>9739.0550000000003</c:v>
                </c:pt>
                <c:pt idx="2976">
                  <c:v>9908.2279999999992</c:v>
                </c:pt>
                <c:pt idx="2977">
                  <c:v>9816.3469999999998</c:v>
                </c:pt>
                <c:pt idx="2978">
                  <c:v>9916.5360000000001</c:v>
                </c:pt>
                <c:pt idx="2979">
                  <c:v>10859.56</c:v>
                </c:pt>
                <c:pt idx="2980">
                  <c:v>10895.01</c:v>
                </c:pt>
                <c:pt idx="2981">
                  <c:v>11180.88</c:v>
                </c:pt>
                <c:pt idx="2982">
                  <c:v>11616.85</c:v>
                </c:pt>
                <c:pt idx="2983">
                  <c:v>11696.05</c:v>
                </c:pt>
                <c:pt idx="2984">
                  <c:v>13708.99</c:v>
                </c:pt>
                <c:pt idx="2985">
                  <c:v>16858.02</c:v>
                </c:pt>
                <c:pt idx="2986">
                  <c:v>16057.14</c:v>
                </c:pt>
                <c:pt idx="2987">
                  <c:v>14913.4</c:v>
                </c:pt>
                <c:pt idx="2988">
                  <c:v>15036.95</c:v>
                </c:pt>
                <c:pt idx="2989">
                  <c:v>16699.669999999998</c:v>
                </c:pt>
                <c:pt idx="2990">
                  <c:v>17178.099999999999</c:v>
                </c:pt>
                <c:pt idx="2991">
                  <c:v>16407.2</c:v>
                </c:pt>
                <c:pt idx="2992">
                  <c:v>16531.080000000002</c:v>
                </c:pt>
                <c:pt idx="2993">
                  <c:v>17601.939999999999</c:v>
                </c:pt>
                <c:pt idx="2994">
                  <c:v>19343.04</c:v>
                </c:pt>
                <c:pt idx="2995">
                  <c:v>19086.64</c:v>
                </c:pt>
                <c:pt idx="2996">
                  <c:v>18960.52</c:v>
                </c:pt>
                <c:pt idx="2997">
                  <c:v>17608.349999999999</c:v>
                </c:pt>
                <c:pt idx="2998">
                  <c:v>16454.72</c:v>
                </c:pt>
                <c:pt idx="2999">
                  <c:v>15561.05</c:v>
                </c:pt>
                <c:pt idx="3000">
                  <c:v>13857.14</c:v>
                </c:pt>
                <c:pt idx="3001">
                  <c:v>14548.71</c:v>
                </c:pt>
                <c:pt idx="3002">
                  <c:v>13975.43</c:v>
                </c:pt>
                <c:pt idx="3003">
                  <c:v>13917.02</c:v>
                </c:pt>
                <c:pt idx="3004">
                  <c:v>15745.25</c:v>
                </c:pt>
                <c:pt idx="3005">
                  <c:v>15378.28</c:v>
                </c:pt>
                <c:pt idx="3006">
                  <c:v>14428.76</c:v>
                </c:pt>
                <c:pt idx="3007">
                  <c:v>14427.87</c:v>
                </c:pt>
                <c:pt idx="3008">
                  <c:v>12629.81</c:v>
                </c:pt>
                <c:pt idx="3009">
                  <c:v>13860.13</c:v>
                </c:pt>
                <c:pt idx="3010">
                  <c:v>13412.44</c:v>
                </c:pt>
                <c:pt idx="3011">
                  <c:v>14740.75</c:v>
                </c:pt>
                <c:pt idx="3012">
                  <c:v>15134.65</c:v>
                </c:pt>
                <c:pt idx="3013">
                  <c:v>15155.22</c:v>
                </c:pt>
                <c:pt idx="3014">
                  <c:v>16937.169999999998</c:v>
                </c:pt>
                <c:pt idx="3015">
                  <c:v>17135.830000000002</c:v>
                </c:pt>
                <c:pt idx="3016">
                  <c:v>16178.49</c:v>
                </c:pt>
                <c:pt idx="3017">
                  <c:v>14970.35</c:v>
                </c:pt>
                <c:pt idx="3018">
                  <c:v>14439.47</c:v>
                </c:pt>
                <c:pt idx="3019">
                  <c:v>14890.72</c:v>
                </c:pt>
                <c:pt idx="3020">
                  <c:v>13287.26</c:v>
                </c:pt>
                <c:pt idx="3021">
                  <c:v>13812.71</c:v>
                </c:pt>
                <c:pt idx="3022">
                  <c:v>14188.78</c:v>
                </c:pt>
                <c:pt idx="3023">
                  <c:v>13619.02</c:v>
                </c:pt>
                <c:pt idx="3024">
                  <c:v>13585.9</c:v>
                </c:pt>
                <c:pt idx="3025">
                  <c:v>11348.02</c:v>
                </c:pt>
                <c:pt idx="3026">
                  <c:v>11141.24</c:v>
                </c:pt>
                <c:pt idx="3027">
                  <c:v>11250.64</c:v>
                </c:pt>
                <c:pt idx="3028">
                  <c:v>11514.92</c:v>
                </c:pt>
                <c:pt idx="3029">
                  <c:v>12759.64</c:v>
                </c:pt>
                <c:pt idx="3030">
                  <c:v>11522.85</c:v>
                </c:pt>
                <c:pt idx="3031">
                  <c:v>10772.15</c:v>
                </c:pt>
                <c:pt idx="3032">
                  <c:v>10839.82</c:v>
                </c:pt>
                <c:pt idx="3033">
                  <c:v>11399.52</c:v>
                </c:pt>
                <c:pt idx="3034">
                  <c:v>11137.23</c:v>
                </c:pt>
                <c:pt idx="3035">
                  <c:v>11090.06</c:v>
                </c:pt>
                <c:pt idx="3036">
                  <c:v>11407.15</c:v>
                </c:pt>
                <c:pt idx="3037">
                  <c:v>11694.46</c:v>
                </c:pt>
                <c:pt idx="3038">
                  <c:v>11158.39</c:v>
                </c:pt>
                <c:pt idx="3039">
                  <c:v>10034.99</c:v>
                </c:pt>
                <c:pt idx="3040">
                  <c:v>10166.5</c:v>
                </c:pt>
                <c:pt idx="3041">
                  <c:v>9052.5759999999991</c:v>
                </c:pt>
                <c:pt idx="3042">
                  <c:v>8827.6299999999992</c:v>
                </c:pt>
                <c:pt idx="3043">
                  <c:v>9224.3909999999996</c:v>
                </c:pt>
                <c:pt idx="3044">
                  <c:v>8186.6480000000001</c:v>
                </c:pt>
                <c:pt idx="3045">
                  <c:v>6914.26</c:v>
                </c:pt>
                <c:pt idx="3046">
                  <c:v>7700.3860000000004</c:v>
                </c:pt>
                <c:pt idx="3047">
                  <c:v>7581.8029999999999</c:v>
                </c:pt>
                <c:pt idx="3048">
                  <c:v>8237.2360000000008</c:v>
                </c:pt>
                <c:pt idx="3049">
                  <c:v>8689.8379999999997</c:v>
                </c:pt>
                <c:pt idx="3050">
                  <c:v>8556.6119999999992</c:v>
                </c:pt>
                <c:pt idx="3051">
                  <c:v>8070.7960000000003</c:v>
                </c:pt>
                <c:pt idx="3052">
                  <c:v>8891.2119999999995</c:v>
                </c:pt>
                <c:pt idx="3053">
                  <c:v>8516.2430000000004</c:v>
                </c:pt>
                <c:pt idx="3054">
                  <c:v>9477.84</c:v>
                </c:pt>
                <c:pt idx="3055">
                  <c:v>10016.48</c:v>
                </c:pt>
                <c:pt idx="3056">
                  <c:v>10178.709999999999</c:v>
                </c:pt>
                <c:pt idx="3057">
                  <c:v>11092.14</c:v>
                </c:pt>
                <c:pt idx="3058">
                  <c:v>10396.629999999999</c:v>
                </c:pt>
                <c:pt idx="3059">
                  <c:v>11159.72</c:v>
                </c:pt>
                <c:pt idx="3060">
                  <c:v>11228.24</c:v>
                </c:pt>
                <c:pt idx="3061">
                  <c:v>10456.17</c:v>
                </c:pt>
                <c:pt idx="3062">
                  <c:v>9830.4259999999995</c:v>
                </c:pt>
                <c:pt idx="3063">
                  <c:v>10149.459999999999</c:v>
                </c:pt>
                <c:pt idx="3064">
                  <c:v>9682.3819999999996</c:v>
                </c:pt>
                <c:pt idx="3065">
                  <c:v>9586.4599999999991</c:v>
                </c:pt>
                <c:pt idx="3066">
                  <c:v>10313.08</c:v>
                </c:pt>
                <c:pt idx="3067">
                  <c:v>10564.41</c:v>
                </c:pt>
                <c:pt idx="3068">
                  <c:v>10309.64</c:v>
                </c:pt>
                <c:pt idx="3069">
                  <c:v>10907.59</c:v>
                </c:pt>
                <c:pt idx="3070">
                  <c:v>11019.52</c:v>
                </c:pt>
                <c:pt idx="3071">
                  <c:v>11438.65</c:v>
                </c:pt>
                <c:pt idx="3072">
                  <c:v>11479.73</c:v>
                </c:pt>
                <c:pt idx="3073">
                  <c:v>11432.98</c:v>
                </c:pt>
                <c:pt idx="3074">
                  <c:v>10709.52</c:v>
                </c:pt>
                <c:pt idx="3075">
                  <c:v>9906.7999999999993</c:v>
                </c:pt>
                <c:pt idx="3076">
                  <c:v>9299.2829999999994</c:v>
                </c:pt>
                <c:pt idx="3077">
                  <c:v>9237.0499999999993</c:v>
                </c:pt>
                <c:pt idx="3078">
                  <c:v>8787.1630000000005</c:v>
                </c:pt>
                <c:pt idx="3079">
                  <c:v>9532.741</c:v>
                </c:pt>
                <c:pt idx="3080">
                  <c:v>9118.2710000000006</c:v>
                </c:pt>
                <c:pt idx="3081">
                  <c:v>9144.1470000000008</c:v>
                </c:pt>
                <c:pt idx="3082">
                  <c:v>8196.8970000000008</c:v>
                </c:pt>
                <c:pt idx="3083">
                  <c:v>8256.9930000000004</c:v>
                </c:pt>
                <c:pt idx="3084">
                  <c:v>8269.3269999999993</c:v>
                </c:pt>
                <c:pt idx="3085">
                  <c:v>7862.1080000000002</c:v>
                </c:pt>
                <c:pt idx="3086">
                  <c:v>8196.0220000000008</c:v>
                </c:pt>
                <c:pt idx="3087">
                  <c:v>8594.1910000000007</c:v>
                </c:pt>
                <c:pt idx="3088">
                  <c:v>8915.9030000000002</c:v>
                </c:pt>
                <c:pt idx="3089">
                  <c:v>8895.4</c:v>
                </c:pt>
                <c:pt idx="3090">
                  <c:v>8712.8909999999996</c:v>
                </c:pt>
                <c:pt idx="3091">
                  <c:v>8918.7430000000004</c:v>
                </c:pt>
                <c:pt idx="3092">
                  <c:v>8535.893</c:v>
                </c:pt>
                <c:pt idx="3093">
                  <c:v>8449.8349999999991</c:v>
                </c:pt>
                <c:pt idx="3094">
                  <c:v>8138.3360000000002</c:v>
                </c:pt>
                <c:pt idx="3095">
                  <c:v>7790.1570000000002</c:v>
                </c:pt>
                <c:pt idx="3096">
                  <c:v>7937.2049999999999</c:v>
                </c:pt>
                <c:pt idx="3097">
                  <c:v>7086.4870000000001</c:v>
                </c:pt>
                <c:pt idx="3098">
                  <c:v>6844.3209999999999</c:v>
                </c:pt>
                <c:pt idx="3099">
                  <c:v>6926.0169999999998</c:v>
                </c:pt>
                <c:pt idx="3100">
                  <c:v>6816.74</c:v>
                </c:pt>
                <c:pt idx="3101">
                  <c:v>7049.7929999999997</c:v>
                </c:pt>
                <c:pt idx="3102">
                  <c:v>7417.8869999999997</c:v>
                </c:pt>
                <c:pt idx="3103">
                  <c:v>6789.3010000000004</c:v>
                </c:pt>
                <c:pt idx="3104">
                  <c:v>6774.7510000000002</c:v>
                </c:pt>
                <c:pt idx="3105">
                  <c:v>6620.4080000000004</c:v>
                </c:pt>
                <c:pt idx="3106">
                  <c:v>6896.2809999999999</c:v>
                </c:pt>
                <c:pt idx="3107">
                  <c:v>7022.7079999999996</c:v>
                </c:pt>
                <c:pt idx="3108">
                  <c:v>6773.9380000000001</c:v>
                </c:pt>
                <c:pt idx="3109">
                  <c:v>6830.9030000000002</c:v>
                </c:pt>
                <c:pt idx="3110">
                  <c:v>6939.55</c:v>
                </c:pt>
                <c:pt idx="3111">
                  <c:v>7916.3720000000003</c:v>
                </c:pt>
                <c:pt idx="3112">
                  <c:v>7889.2309999999998</c:v>
                </c:pt>
                <c:pt idx="3113">
                  <c:v>8003.6809999999996</c:v>
                </c:pt>
                <c:pt idx="3114">
                  <c:v>8357.0370000000003</c:v>
                </c:pt>
                <c:pt idx="3115">
                  <c:v>8051.3450000000003</c:v>
                </c:pt>
                <c:pt idx="3116">
                  <c:v>7890.15</c:v>
                </c:pt>
                <c:pt idx="3117">
                  <c:v>8163.69</c:v>
                </c:pt>
                <c:pt idx="3118">
                  <c:v>8273.741</c:v>
                </c:pt>
                <c:pt idx="3119">
                  <c:v>8863.5020000000004</c:v>
                </c:pt>
                <c:pt idx="3120">
                  <c:v>8917.5959999999995</c:v>
                </c:pt>
                <c:pt idx="3121">
                  <c:v>8792.83</c:v>
                </c:pt>
                <c:pt idx="3122">
                  <c:v>8938.3029999999999</c:v>
                </c:pt>
                <c:pt idx="3123">
                  <c:v>9652.1560000000009</c:v>
                </c:pt>
                <c:pt idx="3124">
                  <c:v>8864.0869999999995</c:v>
                </c:pt>
                <c:pt idx="3125">
                  <c:v>9278.9969999999994</c:v>
                </c:pt>
                <c:pt idx="3126">
                  <c:v>8978.3320000000003</c:v>
                </c:pt>
                <c:pt idx="3127">
                  <c:v>9342.4709999999995</c:v>
                </c:pt>
                <c:pt idx="3128">
                  <c:v>9392.0310000000009</c:v>
                </c:pt>
                <c:pt idx="3129">
                  <c:v>9244.3220000000001</c:v>
                </c:pt>
                <c:pt idx="3130">
                  <c:v>9067.7150000000001</c:v>
                </c:pt>
                <c:pt idx="3131">
                  <c:v>9219.8629999999994</c:v>
                </c:pt>
                <c:pt idx="3132">
                  <c:v>9734.6749999999993</c:v>
                </c:pt>
                <c:pt idx="3133">
                  <c:v>9692.7170000000006</c:v>
                </c:pt>
                <c:pt idx="3134">
                  <c:v>9826.5969999999998</c:v>
                </c:pt>
                <c:pt idx="3135">
                  <c:v>9619.143</c:v>
                </c:pt>
                <c:pt idx="3136">
                  <c:v>9362.5329999999994</c:v>
                </c:pt>
                <c:pt idx="3137">
                  <c:v>9180.1579999999994</c:v>
                </c:pt>
                <c:pt idx="3138">
                  <c:v>9306</c:v>
                </c:pt>
                <c:pt idx="3139">
                  <c:v>9014.6149999999998</c:v>
                </c:pt>
                <c:pt idx="3140">
                  <c:v>8406.1749999999993</c:v>
                </c:pt>
                <c:pt idx="3141">
                  <c:v>8467.6560000000009</c:v>
                </c:pt>
                <c:pt idx="3142">
                  <c:v>8688.0280000000002</c:v>
                </c:pt>
                <c:pt idx="3143">
                  <c:v>8675.2060000000001</c:v>
                </c:pt>
                <c:pt idx="3144">
                  <c:v>8474.2379999999994</c:v>
                </c:pt>
                <c:pt idx="3145">
                  <c:v>8340.2980000000007</c:v>
                </c:pt>
                <c:pt idx="3146">
                  <c:v>8058.6030000000001</c:v>
                </c:pt>
                <c:pt idx="3147">
                  <c:v>8240.7250000000004</c:v>
                </c:pt>
                <c:pt idx="3148">
                  <c:v>8234.152</c:v>
                </c:pt>
                <c:pt idx="3149">
                  <c:v>8520.8119999999999</c:v>
                </c:pt>
                <c:pt idx="3150">
                  <c:v>8395.232</c:v>
                </c:pt>
                <c:pt idx="3151">
                  <c:v>7983.5169999999998</c:v>
                </c:pt>
                <c:pt idx="3152">
                  <c:v>7502.558</c:v>
                </c:pt>
                <c:pt idx="3153">
                  <c:v>7578.6909999999998</c:v>
                </c:pt>
                <c:pt idx="3154">
                  <c:v>7460.6930000000002</c:v>
                </c:pt>
                <c:pt idx="3155">
                  <c:v>7334.1629999999996</c:v>
                </c:pt>
                <c:pt idx="3156">
                  <c:v>7344.9669999999996</c:v>
                </c:pt>
                <c:pt idx="3157">
                  <c:v>7105.6719999999996</c:v>
                </c:pt>
                <c:pt idx="3158">
                  <c:v>7460.5829999999996</c:v>
                </c:pt>
                <c:pt idx="3159">
                  <c:v>7375.67</c:v>
                </c:pt>
                <c:pt idx="3160">
                  <c:v>7487.1869999999999</c:v>
                </c:pt>
                <c:pt idx="3161">
                  <c:v>7518.2449999999999</c:v>
                </c:pt>
                <c:pt idx="3162">
                  <c:v>7636.1930000000002</c:v>
                </c:pt>
                <c:pt idx="3163">
                  <c:v>7711.3649999999998</c:v>
                </c:pt>
                <c:pt idx="3164">
                  <c:v>7490.59</c:v>
                </c:pt>
                <c:pt idx="3165">
                  <c:v>7616.8909999999996</c:v>
                </c:pt>
                <c:pt idx="3166">
                  <c:v>7655.9780000000001</c:v>
                </c:pt>
                <c:pt idx="3167">
                  <c:v>7688.0029999999997</c:v>
                </c:pt>
                <c:pt idx="3168">
                  <c:v>7616.1019999999999</c:v>
                </c:pt>
                <c:pt idx="3169">
                  <c:v>7497.3429999999998</c:v>
                </c:pt>
                <c:pt idx="3170">
                  <c:v>6765.8010000000004</c:v>
                </c:pt>
                <c:pt idx="3171">
                  <c:v>6877.1819999999998</c:v>
                </c:pt>
                <c:pt idx="3172">
                  <c:v>6548.33</c:v>
                </c:pt>
                <c:pt idx="3173">
                  <c:v>6299.5219999999999</c:v>
                </c:pt>
                <c:pt idx="3174">
                  <c:v>6637.7380000000003</c:v>
                </c:pt>
                <c:pt idx="3175">
                  <c:v>6410.7219999999998</c:v>
                </c:pt>
                <c:pt idx="3176">
                  <c:v>6485.8680000000004</c:v>
                </c:pt>
                <c:pt idx="3177">
                  <c:v>6443.6719999999996</c:v>
                </c:pt>
                <c:pt idx="3178">
                  <c:v>6709.48</c:v>
                </c:pt>
                <c:pt idx="3179">
                  <c:v>6737.4129999999996</c:v>
                </c:pt>
                <c:pt idx="3180">
                  <c:v>6758.3779999999997</c:v>
                </c:pt>
                <c:pt idx="3181">
                  <c:v>6717.2020000000002</c:v>
                </c:pt>
                <c:pt idx="3182">
                  <c:v>6053.8959999999997</c:v>
                </c:pt>
                <c:pt idx="3183">
                  <c:v>6170.56</c:v>
                </c:pt>
                <c:pt idx="3184">
                  <c:v>6150.1880000000001</c:v>
                </c:pt>
                <c:pt idx="3185">
                  <c:v>6247.4669999999996</c:v>
                </c:pt>
                <c:pt idx="3186">
                  <c:v>6074.9170000000004</c:v>
                </c:pt>
                <c:pt idx="3187">
                  <c:v>6132.5619999999999</c:v>
                </c:pt>
                <c:pt idx="3188">
                  <c:v>5848.2629999999999</c:v>
                </c:pt>
                <c:pt idx="3189">
                  <c:v>6203.9009999999998</c:v>
                </c:pt>
                <c:pt idx="3190">
                  <c:v>6387.3059999999996</c:v>
                </c:pt>
                <c:pt idx="3191">
                  <c:v>6347.8580000000002</c:v>
                </c:pt>
                <c:pt idx="3192">
                  <c:v>6613.27</c:v>
                </c:pt>
                <c:pt idx="3193">
                  <c:v>6504.9260000000004</c:v>
                </c:pt>
                <c:pt idx="3194">
                  <c:v>6584.7659999999996</c:v>
                </c:pt>
                <c:pt idx="3195">
                  <c:v>6531.2</c:v>
                </c:pt>
                <c:pt idx="3196">
                  <c:v>6600.9859999999999</c:v>
                </c:pt>
                <c:pt idx="3197">
                  <c:v>6755.5609999999997</c:v>
                </c:pt>
                <c:pt idx="3198">
                  <c:v>6704.1819999999998</c:v>
                </c:pt>
                <c:pt idx="3199">
                  <c:v>6664.2060000000001</c:v>
                </c:pt>
                <c:pt idx="3200">
                  <c:v>6302.49</c:v>
                </c:pt>
                <c:pt idx="3201">
                  <c:v>6381.8720000000003</c:v>
                </c:pt>
                <c:pt idx="3202">
                  <c:v>6245.6329999999998</c:v>
                </c:pt>
                <c:pt idx="3203">
                  <c:v>6217.6059999999998</c:v>
                </c:pt>
                <c:pt idx="3204">
                  <c:v>6247.2269999999999</c:v>
                </c:pt>
                <c:pt idx="3205">
                  <c:v>6349.0370000000003</c:v>
                </c:pt>
                <c:pt idx="3206">
                  <c:v>6726.4049999999997</c:v>
                </c:pt>
                <c:pt idx="3207">
                  <c:v>7314.942</c:v>
                </c:pt>
                <c:pt idx="3208">
                  <c:v>7378.7569999999996</c:v>
                </c:pt>
                <c:pt idx="3209">
                  <c:v>7470.8249999999998</c:v>
                </c:pt>
                <c:pt idx="3210">
                  <c:v>7330.5360000000001</c:v>
                </c:pt>
                <c:pt idx="3211">
                  <c:v>7404.2870000000003</c:v>
                </c:pt>
                <c:pt idx="3212">
                  <c:v>7396.2860000000001</c:v>
                </c:pt>
                <c:pt idx="3213">
                  <c:v>7717.5</c:v>
                </c:pt>
                <c:pt idx="3214">
                  <c:v>8397.6350000000002</c:v>
                </c:pt>
                <c:pt idx="3215">
                  <c:v>8166.76</c:v>
                </c:pt>
                <c:pt idx="3216">
                  <c:v>7929.61</c:v>
                </c:pt>
                <c:pt idx="3217">
                  <c:v>8183.0249999999996</c:v>
                </c:pt>
                <c:pt idx="3218">
                  <c:v>8229.9599999999991</c:v>
                </c:pt>
                <c:pt idx="3219">
                  <c:v>8215.56</c:v>
                </c:pt>
                <c:pt idx="3220">
                  <c:v>8167.9979999999996</c:v>
                </c:pt>
                <c:pt idx="3221">
                  <c:v>7726.8909999999996</c:v>
                </c:pt>
                <c:pt idx="3222">
                  <c:v>7603.7479999999996</c:v>
                </c:pt>
                <c:pt idx="3223">
                  <c:v>7535.02</c:v>
                </c:pt>
                <c:pt idx="3224">
                  <c:v>7415.5609999999997</c:v>
                </c:pt>
                <c:pt idx="3225">
                  <c:v>7009.0879999999997</c:v>
                </c:pt>
                <c:pt idx="3226">
                  <c:v>7026.991</c:v>
                </c:pt>
                <c:pt idx="3227">
                  <c:v>6937.0730000000003</c:v>
                </c:pt>
                <c:pt idx="3228">
                  <c:v>6717.2079999999996</c:v>
                </c:pt>
                <c:pt idx="3229">
                  <c:v>6280.58</c:v>
                </c:pt>
                <c:pt idx="3230">
                  <c:v>6537.902</c:v>
                </c:pt>
                <c:pt idx="3231">
                  <c:v>6143.3050000000003</c:v>
                </c:pt>
                <c:pt idx="3232">
                  <c:v>6233.3810000000003</c:v>
                </c:pt>
                <c:pt idx="3233">
                  <c:v>6312.8329999999996</c:v>
                </c:pt>
                <c:pt idx="3234">
                  <c:v>6252.37</c:v>
                </c:pt>
                <c:pt idx="3235">
                  <c:v>6192.3059999999996</c:v>
                </c:pt>
                <c:pt idx="3236">
                  <c:v>6270.0420000000004</c:v>
                </c:pt>
                <c:pt idx="3237">
                  <c:v>6314.241</c:v>
                </c:pt>
                <c:pt idx="3238">
                  <c:v>6583.2380000000003</c:v>
                </c:pt>
                <c:pt idx="3239">
                  <c:v>6395.3519999999999</c:v>
                </c:pt>
                <c:pt idx="3240">
                  <c:v>6485.7460000000001</c:v>
                </c:pt>
                <c:pt idx="3241">
                  <c:v>6256.6059999999998</c:v>
                </c:pt>
                <c:pt idx="3242">
                  <c:v>6477.3760000000002</c:v>
                </c:pt>
                <c:pt idx="3243">
                  <c:v>6357.5870000000004</c:v>
                </c:pt>
                <c:pt idx="3244">
                  <c:v>6525.6080000000002</c:v>
                </c:pt>
                <c:pt idx="3245">
                  <c:v>6692.6210000000001</c:v>
                </c:pt>
                <c:pt idx="3246">
                  <c:v>6732.5020000000004</c:v>
                </c:pt>
                <c:pt idx="3247">
                  <c:v>6707.6319999999996</c:v>
                </c:pt>
                <c:pt idx="3248">
                  <c:v>6907.6610000000001</c:v>
                </c:pt>
                <c:pt idx="3249">
                  <c:v>7076.7449999999999</c:v>
                </c:pt>
                <c:pt idx="3250">
                  <c:v>7035.8119999999999</c:v>
                </c:pt>
                <c:pt idx="3251">
                  <c:v>6982.4</c:v>
                </c:pt>
                <c:pt idx="3252">
                  <c:v>7013.973</c:v>
                </c:pt>
                <c:pt idx="3253">
                  <c:v>7192.2979999999998</c:v>
                </c:pt>
                <c:pt idx="3254">
                  <c:v>7295.13</c:v>
                </c:pt>
                <c:pt idx="3255">
                  <c:v>7261.4859999999999</c:v>
                </c:pt>
                <c:pt idx="3256">
                  <c:v>7358.4960000000001</c:v>
                </c:pt>
                <c:pt idx="3257">
                  <c:v>6687.0119999999997</c:v>
                </c:pt>
                <c:pt idx="3258">
                  <c:v>6498.6180000000004</c:v>
                </c:pt>
                <c:pt idx="3259">
                  <c:v>6396.268</c:v>
                </c:pt>
                <c:pt idx="3260">
                  <c:v>6183.38</c:v>
                </c:pt>
                <c:pt idx="3261">
                  <c:v>6238.54</c:v>
                </c:pt>
                <c:pt idx="3262">
                  <c:v>6305.5730000000003</c:v>
                </c:pt>
                <c:pt idx="3263">
                  <c:v>6282.9210000000003</c:v>
                </c:pt>
                <c:pt idx="3264">
                  <c:v>6328.93</c:v>
                </c:pt>
                <c:pt idx="3265">
                  <c:v>6486.6210000000001</c:v>
                </c:pt>
                <c:pt idx="3266">
                  <c:v>6492.375</c:v>
                </c:pt>
                <c:pt idx="3267">
                  <c:v>6515.8980000000001</c:v>
                </c:pt>
                <c:pt idx="3268">
                  <c:v>6497.366</c:v>
                </c:pt>
                <c:pt idx="3269">
                  <c:v>6251.16</c:v>
                </c:pt>
                <c:pt idx="3270">
                  <c:v>6334.1959999999999</c:v>
                </c:pt>
                <c:pt idx="3271">
                  <c:v>6388.9780000000001</c:v>
                </c:pt>
                <c:pt idx="3272">
                  <c:v>6491.64</c:v>
                </c:pt>
                <c:pt idx="3273">
                  <c:v>6753.18</c:v>
                </c:pt>
                <c:pt idx="3274">
                  <c:v>6712.1670000000004</c:v>
                </c:pt>
                <c:pt idx="3275">
                  <c:v>6701.2969999999996</c:v>
                </c:pt>
                <c:pt idx="3276">
                  <c:v>6581.51</c:v>
                </c:pt>
                <c:pt idx="3277">
                  <c:v>6434.6480000000001</c:v>
                </c:pt>
                <c:pt idx="3278">
                  <c:v>6458.652</c:v>
                </c:pt>
                <c:pt idx="3279">
                  <c:v>6684.1310000000003</c:v>
                </c:pt>
                <c:pt idx="3280">
                  <c:v>6621.665</c:v>
                </c:pt>
                <c:pt idx="3281">
                  <c:v>6583.7709999999997</c:v>
                </c:pt>
                <c:pt idx="3282">
                  <c:v>6606.085</c:v>
                </c:pt>
                <c:pt idx="3283">
                  <c:v>6578.7929999999997</c:v>
                </c:pt>
                <c:pt idx="3284">
                  <c:v>6506.6570000000002</c:v>
                </c:pt>
                <c:pt idx="3285">
                  <c:v>6470.7129999999997</c:v>
                </c:pt>
                <c:pt idx="3286">
                  <c:v>6555.875</c:v>
                </c:pt>
                <c:pt idx="3287">
                  <c:v>6589.4030000000002</c:v>
                </c:pt>
                <c:pt idx="3288">
                  <c:v>6563.4250000000002</c:v>
                </c:pt>
                <c:pt idx="3289">
                  <c:v>6582.4009999999998</c:v>
                </c:pt>
                <c:pt idx="3290">
                  <c:v>6622.4009999999998</c:v>
                </c:pt>
                <c:pt idx="3291">
                  <c:v>6606.8819999999996</c:v>
                </c:pt>
                <c:pt idx="3292">
                  <c:v>6550.7309999999998</c:v>
                </c:pt>
                <c:pt idx="3293">
                  <c:v>6177.2330000000002</c:v>
                </c:pt>
                <c:pt idx="3294">
                  <c:v>6211.6679999999997</c:v>
                </c:pt>
                <c:pt idx="3295">
                  <c:v>6227.51</c:v>
                </c:pt>
                <c:pt idx="3296">
                  <c:v>6222.2150000000001</c:v>
                </c:pt>
                <c:pt idx="3297">
                  <c:v>6513.3829999999998</c:v>
                </c:pt>
                <c:pt idx="3298">
                  <c:v>6531.3620000000001</c:v>
                </c:pt>
                <c:pt idx="3299">
                  <c:v>6514.6409999999996</c:v>
                </c:pt>
                <c:pt idx="3300">
                  <c:v>6450.7849999999999</c:v>
                </c:pt>
                <c:pt idx="3301">
                  <c:v>6418.8519999999999</c:v>
                </c:pt>
                <c:pt idx="3302">
                  <c:v>6455.4849999999997</c:v>
                </c:pt>
                <c:pt idx="3303">
                  <c:v>6453.82</c:v>
                </c:pt>
                <c:pt idx="3304">
                  <c:v>6448.098</c:v>
                </c:pt>
                <c:pt idx="3305">
                  <c:v>6434.2529999999997</c:v>
                </c:pt>
                <c:pt idx="3306">
                  <c:v>6450.31</c:v>
                </c:pt>
                <c:pt idx="3307">
                  <c:v>6427.3969999999999</c:v>
                </c:pt>
                <c:pt idx="3308">
                  <c:v>6436.9709999999995</c:v>
                </c:pt>
                <c:pt idx="3309">
                  <c:v>6431.0879999999997</c:v>
                </c:pt>
                <c:pt idx="3310">
                  <c:v>6426.55</c:v>
                </c:pt>
                <c:pt idx="3311">
                  <c:v>6285.2330000000002</c:v>
                </c:pt>
                <c:pt idx="3312">
                  <c:v>6283.5259999999998</c:v>
                </c:pt>
                <c:pt idx="3313">
                  <c:v>6320.4579999999996</c:v>
                </c:pt>
                <c:pt idx="3314">
                  <c:v>6358.4</c:v>
                </c:pt>
                <c:pt idx="3315">
                  <c:v>6368.8549999999996</c:v>
                </c:pt>
                <c:pt idx="3316">
                  <c:v>6346.8059999999996</c:v>
                </c:pt>
                <c:pt idx="3317">
                  <c:v>6439.4780000000001</c:v>
                </c:pt>
                <c:pt idx="3318">
                  <c:v>6420.8649999999998</c:v>
                </c:pt>
                <c:pt idx="3319">
                  <c:v>6465.9870000000001</c:v>
                </c:pt>
                <c:pt idx="3320">
                  <c:v>6520.1080000000002</c:v>
                </c:pt>
                <c:pt idx="3321">
                  <c:v>6425.2629999999999</c:v>
                </c:pt>
                <c:pt idx="3322">
                  <c:v>6353.8760000000002</c:v>
                </c:pt>
                <c:pt idx="3323">
                  <c:v>6368.6750000000002</c:v>
                </c:pt>
                <c:pt idx="3324">
                  <c:v>6380.8149999999996</c:v>
                </c:pt>
                <c:pt idx="3325">
                  <c:v>6356.0230000000001</c:v>
                </c:pt>
                <c:pt idx="3326">
                  <c:v>6307.2449999999999</c:v>
                </c:pt>
                <c:pt idx="3327">
                  <c:v>5681.9809999999998</c:v>
                </c:pt>
                <c:pt idx="3328">
                  <c:v>5620.8770000000004</c:v>
                </c:pt>
                <c:pt idx="3329">
                  <c:v>5548.2330000000002</c:v>
                </c:pt>
                <c:pt idx="3330">
                  <c:v>5536.0709999999999</c:v>
                </c:pt>
                <c:pt idx="3331">
                  <c:v>5582.7</c:v>
                </c:pt>
                <c:pt idx="3332">
                  <c:v>4785.1530000000002</c:v>
                </c:pt>
                <c:pt idx="3333">
                  <c:v>4413.8019999999997</c:v>
                </c:pt>
                <c:pt idx="3334">
                  <c:v>4574.3580000000002</c:v>
                </c:pt>
                <c:pt idx="3335">
                  <c:v>4289.6880000000001</c:v>
                </c:pt>
                <c:pt idx="3336">
                  <c:v>4319.9930000000004</c:v>
                </c:pt>
                <c:pt idx="3337">
                  <c:v>3815.9209999999998</c:v>
                </c:pt>
                <c:pt idx="3338">
                  <c:v>3976.5709999999999</c:v>
                </c:pt>
                <c:pt idx="3339">
                  <c:v>3761.4209999999998</c:v>
                </c:pt>
                <c:pt idx="3340">
                  <c:v>3800.1959999999999</c:v>
                </c:pt>
                <c:pt idx="3341">
                  <c:v>4241.5749999999998</c:v>
                </c:pt>
                <c:pt idx="3342">
                  <c:v>4263.875</c:v>
                </c:pt>
                <c:pt idx="3343">
                  <c:v>3992.1550000000002</c:v>
                </c:pt>
                <c:pt idx="3344">
                  <c:v>4165.6059999999998</c:v>
                </c:pt>
                <c:pt idx="3345">
                  <c:v>4116.6130000000003</c:v>
                </c:pt>
                <c:pt idx="3346">
                  <c:v>3855.683</c:v>
                </c:pt>
                <c:pt idx="3347">
                  <c:v>3929.6280000000002</c:v>
                </c:pt>
                <c:pt idx="3348">
                  <c:v>3722.3910000000001</c:v>
                </c:pt>
                <c:pt idx="3349">
                  <c:v>3466.15</c:v>
                </c:pt>
                <c:pt idx="3350">
                  <c:v>3404.4560000000001</c:v>
                </c:pt>
                <c:pt idx="3351">
                  <c:v>3433.3629999999998</c:v>
                </c:pt>
                <c:pt idx="3352">
                  <c:v>3566.3409999999999</c:v>
                </c:pt>
                <c:pt idx="3353">
                  <c:v>3447.3449999999998</c:v>
                </c:pt>
                <c:pt idx="3354">
                  <c:v>3378.1149999999998</c:v>
                </c:pt>
                <c:pt idx="3355">
                  <c:v>3465.3359999999998</c:v>
                </c:pt>
                <c:pt idx="3356">
                  <c:v>3292.0880000000002</c:v>
                </c:pt>
                <c:pt idx="3357">
                  <c:v>3223.7629999999999</c:v>
                </c:pt>
                <c:pt idx="3358">
                  <c:v>3214.3850000000002</c:v>
                </c:pt>
                <c:pt idx="3359">
                  <c:v>3229.1680000000001</c:v>
                </c:pt>
                <c:pt idx="3360">
                  <c:v>3540.1959999999999</c:v>
                </c:pt>
                <c:pt idx="3361">
                  <c:v>3703.8049999999998</c:v>
                </c:pt>
                <c:pt idx="3362">
                  <c:v>3724.9929999999999</c:v>
                </c:pt>
                <c:pt idx="3363">
                  <c:v>4107.6859999999997</c:v>
                </c:pt>
                <c:pt idx="3364">
                  <c:v>3886.3049999999998</c:v>
                </c:pt>
                <c:pt idx="3365">
                  <c:v>4031.895</c:v>
                </c:pt>
                <c:pt idx="3366">
                  <c:v>3987.8809999999999</c:v>
                </c:pt>
                <c:pt idx="3367">
                  <c:v>4069.806</c:v>
                </c:pt>
                <c:pt idx="3368">
                  <c:v>3823.058</c:v>
                </c:pt>
                <c:pt idx="3369">
                  <c:v>3809.19</c:v>
                </c:pt>
                <c:pt idx="3370">
                  <c:v>3632.68</c:v>
                </c:pt>
                <c:pt idx="3371">
                  <c:v>3937.05</c:v>
                </c:pt>
                <c:pt idx="3372">
                  <c:v>3779.7130000000002</c:v>
                </c:pt>
                <c:pt idx="3373">
                  <c:v>3880.9059999999999</c:v>
                </c:pt>
                <c:pt idx="3374">
                  <c:v>3740.5</c:v>
                </c:pt>
                <c:pt idx="3375">
                  <c:v>3869.47</c:v>
                </c:pt>
                <c:pt idx="3376">
                  <c:v>3941.2159999999999</c:v>
                </c:pt>
                <c:pt idx="3377">
                  <c:v>3832.1550000000002</c:v>
                </c:pt>
                <c:pt idx="3378">
                  <c:v>3863.6260000000002</c:v>
                </c:pt>
                <c:pt idx="3379">
                  <c:v>3835.598</c:v>
                </c:pt>
                <c:pt idx="3380">
                  <c:v>4083.165</c:v>
                </c:pt>
                <c:pt idx="3381">
                  <c:v>4041.4580000000001</c:v>
                </c:pt>
                <c:pt idx="3382">
                  <c:v>4029.991</c:v>
                </c:pt>
                <c:pt idx="3383">
                  <c:v>4028.2910000000002</c:v>
                </c:pt>
                <c:pt idx="3384">
                  <c:v>3669.5819999999999</c:v>
                </c:pt>
                <c:pt idx="3385">
                  <c:v>3660.9580000000001</c:v>
                </c:pt>
                <c:pt idx="3386">
                  <c:v>3658.672</c:v>
                </c:pt>
                <c:pt idx="3387">
                  <c:v>3540.1579999999999</c:v>
                </c:pt>
                <c:pt idx="3388">
                  <c:v>3706.172</c:v>
                </c:pt>
                <c:pt idx="3389">
                  <c:v>3604.1329999999998</c:v>
                </c:pt>
                <c:pt idx="3390">
                  <c:v>3630.2559999999999</c:v>
                </c:pt>
                <c:pt idx="3391">
                  <c:v>3665.41</c:v>
                </c:pt>
                <c:pt idx="3392">
                  <c:v>3630.7849999999999</c:v>
                </c:pt>
                <c:pt idx="3393">
                  <c:v>3708.9630000000002</c:v>
                </c:pt>
                <c:pt idx="3394">
                  <c:v>3552.893</c:v>
                </c:pt>
                <c:pt idx="3395">
                  <c:v>3548.69</c:v>
                </c:pt>
                <c:pt idx="3396">
                  <c:v>3598.2179999999998</c:v>
                </c:pt>
                <c:pt idx="3397">
                  <c:v>3576.01</c:v>
                </c:pt>
                <c:pt idx="3398">
                  <c:v>3598.2710000000002</c:v>
                </c:pt>
                <c:pt idx="3399">
                  <c:v>3582.2</c:v>
                </c:pt>
                <c:pt idx="3400">
                  <c:v>3580.7750000000001</c:v>
                </c:pt>
                <c:pt idx="3401">
                  <c:v>3553.0129999999999</c:v>
                </c:pt>
                <c:pt idx="3402">
                  <c:v>3454.48</c:v>
                </c:pt>
                <c:pt idx="3403">
                  <c:v>3421.12</c:v>
                </c:pt>
                <c:pt idx="3404">
                  <c:v>3482.3</c:v>
                </c:pt>
                <c:pt idx="3405">
                  <c:v>3441.9850000000001</c:v>
                </c:pt>
                <c:pt idx="3406">
                  <c:v>3468.2510000000002</c:v>
                </c:pt>
                <c:pt idx="3407">
                  <c:v>3466.2170000000001</c:v>
                </c:pt>
                <c:pt idx="3408">
                  <c:v>3443.1660000000002</c:v>
                </c:pt>
                <c:pt idx="3409">
                  <c:v>3451.1149999999998</c:v>
                </c:pt>
                <c:pt idx="3410">
                  <c:v>3472.0349999999999</c:v>
                </c:pt>
                <c:pt idx="3411">
                  <c:v>3393.6709999999998</c:v>
                </c:pt>
                <c:pt idx="3412">
                  <c:v>3385.97</c:v>
                </c:pt>
                <c:pt idx="3413">
                  <c:v>3657.4009999999998</c:v>
                </c:pt>
                <c:pt idx="3414">
                  <c:v>3654.3</c:v>
                </c:pt>
                <c:pt idx="3415">
                  <c:v>3681.0509999999999</c:v>
                </c:pt>
                <c:pt idx="3416">
                  <c:v>3621.0279999999998</c:v>
                </c:pt>
                <c:pt idx="3417">
                  <c:v>3622.7130000000002</c:v>
                </c:pt>
                <c:pt idx="3418">
                  <c:v>3605.3130000000001</c:v>
                </c:pt>
                <c:pt idx="3419">
                  <c:v>3592.91</c:v>
                </c:pt>
                <c:pt idx="3420">
                  <c:v>3601.058</c:v>
                </c:pt>
                <c:pt idx="3421">
                  <c:v>3611.9749999999999</c:v>
                </c:pt>
                <c:pt idx="3422">
                  <c:v>3661.741</c:v>
                </c:pt>
                <c:pt idx="3423">
                  <c:v>3905.7429999999999</c:v>
                </c:pt>
                <c:pt idx="3424">
                  <c:v>3922.098</c:v>
                </c:pt>
                <c:pt idx="3425">
                  <c:v>3976.79</c:v>
                </c:pt>
                <c:pt idx="3426">
                  <c:v>3936.34</c:v>
                </c:pt>
                <c:pt idx="3427">
                  <c:v>3979.9949999999999</c:v>
                </c:pt>
                <c:pt idx="3428">
                  <c:v>4145.4380000000001</c:v>
                </c:pt>
                <c:pt idx="3429">
                  <c:v>3767.3049999999998</c:v>
                </c:pt>
                <c:pt idx="3430">
                  <c:v>3852.16</c:v>
                </c:pt>
                <c:pt idx="3431">
                  <c:v>3830.6729999999998</c:v>
                </c:pt>
                <c:pt idx="3432">
                  <c:v>3832.26</c:v>
                </c:pt>
                <c:pt idx="3433">
                  <c:v>3826.0230000000001</c:v>
                </c:pt>
                <c:pt idx="3434">
                  <c:v>3850.0709999999999</c:v>
                </c:pt>
                <c:pt idx="3435">
                  <c:v>3845.1129999999998</c:v>
                </c:pt>
                <c:pt idx="3436">
                  <c:v>3820.1460000000002</c:v>
                </c:pt>
                <c:pt idx="3437">
                  <c:v>3732.5729999999999</c:v>
                </c:pt>
                <c:pt idx="3438">
                  <c:v>3880.8</c:v>
                </c:pt>
                <c:pt idx="3439">
                  <c:v>3884.998</c:v>
                </c:pt>
                <c:pt idx="3440">
                  <c:v>3891.7310000000002</c:v>
                </c:pt>
                <c:pt idx="3441">
                  <c:v>3875.47</c:v>
                </c:pt>
                <c:pt idx="3442">
                  <c:v>3950.61</c:v>
                </c:pt>
                <c:pt idx="3443">
                  <c:v>3932.0430000000001</c:v>
                </c:pt>
                <c:pt idx="3444">
                  <c:v>3882.6149999999998</c:v>
                </c:pt>
                <c:pt idx="3445">
                  <c:v>3891.346</c:v>
                </c:pt>
                <c:pt idx="3446">
                  <c:v>3882.8009999999999</c:v>
                </c:pt>
                <c:pt idx="3447">
                  <c:v>3885.9879999999998</c:v>
                </c:pt>
                <c:pt idx="3448">
                  <c:v>3935.415</c:v>
                </c:pt>
                <c:pt idx="3449">
                  <c:v>4022.538</c:v>
                </c:pt>
                <c:pt idx="3450">
                  <c:v>3999.6610000000001</c:v>
                </c:pt>
                <c:pt idx="3451">
                  <c:v>4004.8110000000001</c:v>
                </c:pt>
                <c:pt idx="3452">
                  <c:v>4033.7179999999998</c:v>
                </c:pt>
                <c:pt idx="3453">
                  <c:v>4064.0859999999998</c:v>
                </c:pt>
                <c:pt idx="3454">
                  <c:v>3999.3229999999999</c:v>
                </c:pt>
                <c:pt idx="3455">
                  <c:v>4003.55</c:v>
                </c:pt>
                <c:pt idx="3456">
                  <c:v>4009.4679999999998</c:v>
                </c:pt>
                <c:pt idx="3457">
                  <c:v>3994.0279999999998</c:v>
                </c:pt>
                <c:pt idx="3458">
                  <c:v>3929.308</c:v>
                </c:pt>
                <c:pt idx="3459">
                  <c:v>3945.3249999999998</c:v>
                </c:pt>
                <c:pt idx="3460">
                  <c:v>4051.9029999999998</c:v>
                </c:pt>
                <c:pt idx="3461">
                  <c:v>4039.0010000000002</c:v>
                </c:pt>
                <c:pt idx="3462">
                  <c:v>4119.018</c:v>
                </c:pt>
                <c:pt idx="3463">
                  <c:v>4117.848</c:v>
                </c:pt>
                <c:pt idx="3464">
                  <c:v>4117.51</c:v>
                </c:pt>
                <c:pt idx="3465">
                  <c:v>4156.3900000000003</c:v>
                </c:pt>
                <c:pt idx="3466">
                  <c:v>4908.6880000000001</c:v>
                </c:pt>
                <c:pt idx="3467">
                  <c:v>4977.0010000000002</c:v>
                </c:pt>
                <c:pt idx="3468">
                  <c:v>4917.8459999999995</c:v>
                </c:pt>
                <c:pt idx="3469">
                  <c:v>5053.72</c:v>
                </c:pt>
                <c:pt idx="3470">
                  <c:v>5058.34</c:v>
                </c:pt>
                <c:pt idx="3471">
                  <c:v>5208.0200000000004</c:v>
                </c:pt>
                <c:pt idx="3472">
                  <c:v>5296.9309999999996</c:v>
                </c:pt>
                <c:pt idx="3473">
                  <c:v>5196.9849999999997</c:v>
                </c:pt>
                <c:pt idx="3474">
                  <c:v>5319.7049999999999</c:v>
                </c:pt>
                <c:pt idx="3475">
                  <c:v>5046.8649999999998</c:v>
                </c:pt>
                <c:pt idx="3476">
                  <c:v>5088.7479999999996</c:v>
                </c:pt>
                <c:pt idx="3477">
                  <c:v>5077.7179999999998</c:v>
                </c:pt>
                <c:pt idx="3478">
                  <c:v>5172.451</c:v>
                </c:pt>
                <c:pt idx="3479">
                  <c:v>5033.0950000000003</c:v>
                </c:pt>
                <c:pt idx="3480">
                  <c:v>5214.55</c:v>
                </c:pt>
                <c:pt idx="3481">
                  <c:v>5237.38</c:v>
                </c:pt>
                <c:pt idx="3482">
                  <c:v>5290.7430000000004</c:v>
                </c:pt>
                <c:pt idx="3483">
                  <c:v>5297.5659999999998</c:v>
                </c:pt>
                <c:pt idx="3484">
                  <c:v>5326.9380000000001</c:v>
                </c:pt>
                <c:pt idx="3485">
                  <c:v>5305.9960000000001</c:v>
                </c:pt>
                <c:pt idx="3486">
                  <c:v>5396.5780000000004</c:v>
                </c:pt>
                <c:pt idx="3487">
                  <c:v>5540.1109999999999</c:v>
                </c:pt>
                <c:pt idx="3488">
                  <c:v>5454.4480000000003</c:v>
                </c:pt>
                <c:pt idx="3489">
                  <c:v>5160.6400000000003</c:v>
                </c:pt>
                <c:pt idx="3490">
                  <c:v>5241.0249999999996</c:v>
                </c:pt>
                <c:pt idx="3491">
                  <c:v>5247.24</c:v>
                </c:pt>
                <c:pt idx="3492">
                  <c:v>5266.3459999999995</c:v>
                </c:pt>
                <c:pt idx="3493">
                  <c:v>5259.6260000000002</c:v>
                </c:pt>
                <c:pt idx="3494">
                  <c:v>5378.6180000000004</c:v>
                </c:pt>
                <c:pt idx="3495">
                  <c:v>5423.66</c:v>
                </c:pt>
                <c:pt idx="3496">
                  <c:v>5503.3010000000004</c:v>
                </c:pt>
                <c:pt idx="3497">
                  <c:v>5775.8810000000003</c:v>
                </c:pt>
                <c:pt idx="3498">
                  <c:v>5876.01</c:v>
                </c:pt>
                <c:pt idx="3499">
                  <c:v>5823.7950000000001</c:v>
                </c:pt>
                <c:pt idx="3500">
                  <c:v>5799.616</c:v>
                </c:pt>
                <c:pt idx="3501">
                  <c:v>5861.5910000000003</c:v>
                </c:pt>
                <c:pt idx="3502">
                  <c:v>6029.08</c:v>
                </c:pt>
                <c:pt idx="3503">
                  <c:v>6187.28</c:v>
                </c:pt>
                <c:pt idx="3504">
                  <c:v>6375.5609999999997</c:v>
                </c:pt>
                <c:pt idx="3505">
                  <c:v>7184.64</c:v>
                </c:pt>
                <c:pt idx="3506">
                  <c:v>6979.1310000000003</c:v>
                </c:pt>
                <c:pt idx="3507">
                  <c:v>7801.2960000000003</c:v>
                </c:pt>
                <c:pt idx="3508">
                  <c:v>7978.01</c:v>
                </c:pt>
                <c:pt idx="3509">
                  <c:v>8180.4250000000002</c:v>
                </c:pt>
                <c:pt idx="3510">
                  <c:v>7875.1629999999996</c:v>
                </c:pt>
                <c:pt idx="3511">
                  <c:v>7376.8530000000001</c:v>
                </c:pt>
                <c:pt idx="3512">
                  <c:v>7259.5060000000003</c:v>
                </c:pt>
                <c:pt idx="3513">
                  <c:v>8189.3760000000002</c:v>
                </c:pt>
                <c:pt idx="3514">
                  <c:v>7995.9650000000001</c:v>
                </c:pt>
                <c:pt idx="3515">
                  <c:v>7945.0450000000001</c:v>
                </c:pt>
                <c:pt idx="3516">
                  <c:v>7623.5129999999999</c:v>
                </c:pt>
                <c:pt idx="3517">
                  <c:v>7875.9960000000001</c:v>
                </c:pt>
                <c:pt idx="3518">
                  <c:v>7998.22</c:v>
                </c:pt>
                <c:pt idx="3519">
                  <c:v>8063.9480000000003</c:v>
                </c:pt>
                <c:pt idx="3520">
                  <c:v>8738.18</c:v>
                </c:pt>
                <c:pt idx="3521">
                  <c:v>8783.0679999999993</c:v>
                </c:pt>
                <c:pt idx="3522">
                  <c:v>8724.4549999999999</c:v>
                </c:pt>
                <c:pt idx="3523">
                  <c:v>8670.2649999999994</c:v>
                </c:pt>
                <c:pt idx="3524">
                  <c:v>8273.0110000000004</c:v>
                </c:pt>
                <c:pt idx="3525">
                  <c:v>8544.9699999999993</c:v>
                </c:pt>
                <c:pt idx="3526">
                  <c:v>8553.1260000000002</c:v>
                </c:pt>
                <c:pt idx="3527">
                  <c:v>8737.3610000000008</c:v>
                </c:pt>
                <c:pt idx="3528">
                  <c:v>8105.13</c:v>
                </c:pt>
                <c:pt idx="3529">
                  <c:v>7677.3980000000001</c:v>
                </c:pt>
                <c:pt idx="3530">
                  <c:v>7785.9849999999997</c:v>
                </c:pt>
                <c:pt idx="3531">
                  <c:v>7806.7150000000001</c:v>
                </c:pt>
                <c:pt idx="3532">
                  <c:v>8001.2759999999998</c:v>
                </c:pt>
                <c:pt idx="3533">
                  <c:v>7928.5410000000002</c:v>
                </c:pt>
                <c:pt idx="3534">
                  <c:v>7634.6480000000001</c:v>
                </c:pt>
                <c:pt idx="3535">
                  <c:v>8016.6909999999998</c:v>
                </c:pt>
                <c:pt idx="3536">
                  <c:v>7913.893</c:v>
                </c:pt>
                <c:pt idx="3537">
                  <c:v>8173.3559999999998</c:v>
                </c:pt>
                <c:pt idx="3538">
                  <c:v>8232.7530000000006</c:v>
                </c:pt>
                <c:pt idx="3539">
                  <c:v>8693.7649999999994</c:v>
                </c:pt>
                <c:pt idx="3540">
                  <c:v>8857.0779999999995</c:v>
                </c:pt>
                <c:pt idx="3541">
                  <c:v>8976.5360000000001</c:v>
                </c:pt>
                <c:pt idx="3542">
                  <c:v>9340.25</c:v>
                </c:pt>
                <c:pt idx="3543">
                  <c:v>9083.8160000000007</c:v>
                </c:pt>
                <c:pt idx="3544">
                  <c:v>9288.5360000000001</c:v>
                </c:pt>
                <c:pt idx="3545">
                  <c:v>9539.7880000000005</c:v>
                </c:pt>
                <c:pt idx="3546">
                  <c:v>10232.91</c:v>
                </c:pt>
                <c:pt idx="3547">
                  <c:v>10695.36</c:v>
                </c:pt>
                <c:pt idx="3548">
                  <c:v>10860.82</c:v>
                </c:pt>
                <c:pt idx="3549">
                  <c:v>11041.85</c:v>
                </c:pt>
                <c:pt idx="3550">
                  <c:v>11752.67</c:v>
                </c:pt>
                <c:pt idx="3551">
                  <c:v>12907.13</c:v>
                </c:pt>
                <c:pt idx="3552">
                  <c:v>11170.88</c:v>
                </c:pt>
                <c:pt idx="3553">
                  <c:v>12356.27</c:v>
                </c:pt>
                <c:pt idx="3554">
                  <c:v>11882.5</c:v>
                </c:pt>
                <c:pt idx="3555">
                  <c:v>10769.42</c:v>
                </c:pt>
                <c:pt idx="3556">
                  <c:v>10599.32</c:v>
                </c:pt>
                <c:pt idx="3557">
                  <c:v>10850.4</c:v>
                </c:pt>
                <c:pt idx="3558">
                  <c:v>11976.63</c:v>
                </c:pt>
                <c:pt idx="3559">
                  <c:v>11151.91</c:v>
                </c:pt>
                <c:pt idx="3560">
                  <c:v>10996.42</c:v>
                </c:pt>
                <c:pt idx="3561">
                  <c:v>11252.45</c:v>
                </c:pt>
                <c:pt idx="3562">
                  <c:v>11476.4</c:v>
                </c:pt>
                <c:pt idx="3563">
                  <c:v>12294.65</c:v>
                </c:pt>
                <c:pt idx="3564">
                  <c:v>12563.21</c:v>
                </c:pt>
                <c:pt idx="3565">
                  <c:v>12096.65</c:v>
                </c:pt>
                <c:pt idx="3566">
                  <c:v>11345.77</c:v>
                </c:pt>
                <c:pt idx="3567">
                  <c:v>11789.33</c:v>
                </c:pt>
                <c:pt idx="3568">
                  <c:v>11350.62</c:v>
                </c:pt>
                <c:pt idx="3569">
                  <c:v>10194.209999999999</c:v>
                </c:pt>
                <c:pt idx="3570">
                  <c:v>10842.45</c:v>
                </c:pt>
                <c:pt idx="3571">
                  <c:v>9422.4509999999991</c:v>
                </c:pt>
                <c:pt idx="3572">
                  <c:v>9692.7060000000001</c:v>
                </c:pt>
                <c:pt idx="3573">
                  <c:v>10636.91</c:v>
                </c:pt>
                <c:pt idx="3574">
                  <c:v>10526.39</c:v>
                </c:pt>
                <c:pt idx="3575">
                  <c:v>10754.29</c:v>
                </c:pt>
                <c:pt idx="3576">
                  <c:v>10586.24</c:v>
                </c:pt>
                <c:pt idx="3577">
                  <c:v>10325.82</c:v>
                </c:pt>
                <c:pt idx="3578">
                  <c:v>9849.82</c:v>
                </c:pt>
                <c:pt idx="3579">
                  <c:v>9771.5660000000007</c:v>
                </c:pt>
                <c:pt idx="3580">
                  <c:v>9882.1</c:v>
                </c:pt>
                <c:pt idx="3581">
                  <c:v>9844.5580000000009</c:v>
                </c:pt>
                <c:pt idx="3582">
                  <c:v>9466.2710000000006</c:v>
                </c:pt>
                <c:pt idx="3583">
                  <c:v>9527.7710000000006</c:v>
                </c:pt>
                <c:pt idx="3584">
                  <c:v>9501.0310000000009</c:v>
                </c:pt>
                <c:pt idx="3585">
                  <c:v>9588.6029999999992</c:v>
                </c:pt>
                <c:pt idx="3586">
                  <c:v>10090.530000000001</c:v>
                </c:pt>
                <c:pt idx="3587">
                  <c:v>10405.200000000001</c:v>
                </c:pt>
                <c:pt idx="3588">
                  <c:v>10526.21</c:v>
                </c:pt>
                <c:pt idx="3589">
                  <c:v>10818.69</c:v>
                </c:pt>
                <c:pt idx="3590">
                  <c:v>10979.31</c:v>
                </c:pt>
                <c:pt idx="3591">
                  <c:v>11802.01</c:v>
                </c:pt>
                <c:pt idx="3592">
                  <c:v>11467.19</c:v>
                </c:pt>
                <c:pt idx="3593">
                  <c:v>11981.15</c:v>
                </c:pt>
                <c:pt idx="3594">
                  <c:v>12010.89</c:v>
                </c:pt>
                <c:pt idx="3595">
                  <c:v>11868.75</c:v>
                </c:pt>
                <c:pt idx="3596">
                  <c:v>11289.49</c:v>
                </c:pt>
                <c:pt idx="3597">
                  <c:v>11561.71</c:v>
                </c:pt>
                <c:pt idx="3598">
                  <c:v>11396.54</c:v>
                </c:pt>
                <c:pt idx="3599">
                  <c:v>10875.34</c:v>
                </c:pt>
                <c:pt idx="3600">
                  <c:v>10036.18</c:v>
                </c:pt>
                <c:pt idx="3601">
                  <c:v>10307.89</c:v>
                </c:pt>
                <c:pt idx="3602">
                  <c:v>10358.76</c:v>
                </c:pt>
                <c:pt idx="3603">
                  <c:v>10220.6</c:v>
                </c:pt>
                <c:pt idx="3604">
                  <c:v>10321.73</c:v>
                </c:pt>
                <c:pt idx="3605">
                  <c:v>10924.96</c:v>
                </c:pt>
                <c:pt idx="3606">
                  <c:v>10776.9</c:v>
                </c:pt>
                <c:pt idx="3607">
                  <c:v>10133.34</c:v>
                </c:pt>
                <c:pt idx="3608">
                  <c:v>10113.200000000001</c:v>
                </c:pt>
                <c:pt idx="3609">
                  <c:v>10406.74</c:v>
                </c:pt>
                <c:pt idx="3610">
                  <c:v>10147.76</c:v>
                </c:pt>
                <c:pt idx="3611">
                  <c:v>10138.66</c:v>
                </c:pt>
                <c:pt idx="3612">
                  <c:v>10365.17</c:v>
                </c:pt>
                <c:pt idx="3613">
                  <c:v>10177.92</c:v>
                </c:pt>
                <c:pt idx="3614">
                  <c:v>9723.8050000000003</c:v>
                </c:pt>
                <c:pt idx="3615">
                  <c:v>9500.6360000000004</c:v>
                </c:pt>
                <c:pt idx="3616">
                  <c:v>9588.0709999999999</c:v>
                </c:pt>
                <c:pt idx="3617">
                  <c:v>9608.6460000000006</c:v>
                </c:pt>
                <c:pt idx="3618">
                  <c:v>9773.3410000000003</c:v>
                </c:pt>
                <c:pt idx="3619">
                  <c:v>10386.91</c:v>
                </c:pt>
                <c:pt idx="3620">
                  <c:v>10634.64</c:v>
                </c:pt>
                <c:pt idx="3621">
                  <c:v>10583.66</c:v>
                </c:pt>
                <c:pt idx="3622">
                  <c:v>10580.27</c:v>
                </c:pt>
                <c:pt idx="3623">
                  <c:v>10308.030000000001</c:v>
                </c:pt>
                <c:pt idx="3624">
                  <c:v>10488.41</c:v>
                </c:pt>
                <c:pt idx="3625">
                  <c:v>10404.64</c:v>
                </c:pt>
                <c:pt idx="3626">
                  <c:v>10314.969999999999</c:v>
                </c:pt>
                <c:pt idx="3627">
                  <c:v>10107.719999999999</c:v>
                </c:pt>
                <c:pt idx="3628">
                  <c:v>10164.08</c:v>
                </c:pt>
                <c:pt idx="3629">
                  <c:v>10433.549999999999</c:v>
                </c:pt>
                <c:pt idx="3630">
                  <c:v>10372.549999999999</c:v>
                </c:pt>
                <c:pt idx="3631">
                  <c:v>10365.44</c:v>
                </c:pt>
                <c:pt idx="3632">
                  <c:v>10312.66</c:v>
                </c:pt>
                <c:pt idx="3633">
                  <c:v>10271.01</c:v>
                </c:pt>
                <c:pt idx="3634">
                  <c:v>10199.9</c:v>
                </c:pt>
                <c:pt idx="3635">
                  <c:v>10165.32</c:v>
                </c:pt>
                <c:pt idx="3636">
                  <c:v>10282.65</c:v>
                </c:pt>
                <c:pt idx="3637">
                  <c:v>10179.950000000001</c:v>
                </c:pt>
                <c:pt idx="3638">
                  <c:v>9989.7549999999992</c:v>
                </c:pt>
                <c:pt idx="3639">
                  <c:v>10036.700000000001</c:v>
                </c:pt>
                <c:pt idx="3640">
                  <c:v>9694.5059999999994</c:v>
                </c:pt>
                <c:pt idx="3641">
                  <c:v>8538.1049999999996</c:v>
                </c:pt>
                <c:pt idx="3642">
                  <c:v>8449.9159999999993</c:v>
                </c:pt>
                <c:pt idx="3643">
                  <c:v>8075.9660000000003</c:v>
                </c:pt>
                <c:pt idx="3644">
                  <c:v>8200.2829999999994</c:v>
                </c:pt>
                <c:pt idx="3645">
                  <c:v>8221.3780000000006</c:v>
                </c:pt>
                <c:pt idx="3646">
                  <c:v>8067.268</c:v>
                </c:pt>
                <c:pt idx="3647">
                  <c:v>8316.8760000000002</c:v>
                </c:pt>
                <c:pt idx="3648">
                  <c:v>8326.58</c:v>
                </c:pt>
                <c:pt idx="3649">
                  <c:v>8395.2180000000008</c:v>
                </c:pt>
                <c:pt idx="3650">
                  <c:v>8246.5409999999993</c:v>
                </c:pt>
                <c:pt idx="3651">
                  <c:v>8161.348</c:v>
                </c:pt>
                <c:pt idx="3652">
                  <c:v>8153.9759999999997</c:v>
                </c:pt>
                <c:pt idx="3653">
                  <c:v>7868.34</c:v>
                </c:pt>
                <c:pt idx="3654">
                  <c:v>8217.6329999999998</c:v>
                </c:pt>
                <c:pt idx="3655">
                  <c:v>8191.0709999999999</c:v>
                </c:pt>
                <c:pt idx="3656">
                  <c:v>8596.4529999999995</c:v>
                </c:pt>
                <c:pt idx="3657">
                  <c:v>8590.3729999999996</c:v>
                </c:pt>
                <c:pt idx="3658">
                  <c:v>8272.3950000000004</c:v>
                </c:pt>
                <c:pt idx="3659">
                  <c:v>8311.8109999999997</c:v>
                </c:pt>
                <c:pt idx="3660">
                  <c:v>8290.9709999999995</c:v>
                </c:pt>
                <c:pt idx="3661">
                  <c:v>8362.0730000000003</c:v>
                </c:pt>
                <c:pt idx="3662">
                  <c:v>8171.27</c:v>
                </c:pt>
                <c:pt idx="3663">
                  <c:v>8002.848</c:v>
                </c:pt>
                <c:pt idx="3664">
                  <c:v>8081.3130000000001</c:v>
                </c:pt>
                <c:pt idx="3665">
                  <c:v>7966.2659999999996</c:v>
                </c:pt>
                <c:pt idx="3666">
                  <c:v>7974.0879999999997</c:v>
                </c:pt>
                <c:pt idx="3667">
                  <c:v>8242.8629999999994</c:v>
                </c:pt>
                <c:pt idx="3668">
                  <c:v>8221.3729999999996</c:v>
                </c:pt>
                <c:pt idx="3669">
                  <c:v>8034.5450000000001</c:v>
                </c:pt>
                <c:pt idx="3670">
                  <c:v>7478.9049999999997</c:v>
                </c:pt>
                <c:pt idx="3671">
                  <c:v>7435.8459999999995</c:v>
                </c:pt>
                <c:pt idx="3672">
                  <c:v>8671.5079999999998</c:v>
                </c:pt>
                <c:pt idx="3673">
                  <c:v>9261.9979999999996</c:v>
                </c:pt>
                <c:pt idx="3674">
                  <c:v>9555.3050000000003</c:v>
                </c:pt>
                <c:pt idx="3675">
                  <c:v>9223.2060000000001</c:v>
                </c:pt>
                <c:pt idx="3676">
                  <c:v>9437.5849999999991</c:v>
                </c:pt>
                <c:pt idx="3677">
                  <c:v>9170.2849999999999</c:v>
                </c:pt>
                <c:pt idx="3678">
                  <c:v>9164.3649999999998</c:v>
                </c:pt>
                <c:pt idx="3679">
                  <c:v>9265.4310000000005</c:v>
                </c:pt>
                <c:pt idx="3680">
                  <c:v>9312.36</c:v>
                </c:pt>
                <c:pt idx="3681">
                  <c:v>9211.6</c:v>
                </c:pt>
                <c:pt idx="3682">
                  <c:v>9424.1849999999995</c:v>
                </c:pt>
                <c:pt idx="3683">
                  <c:v>9326.6029999999992</c:v>
                </c:pt>
                <c:pt idx="3684">
                  <c:v>9345.69</c:v>
                </c:pt>
                <c:pt idx="3685">
                  <c:v>9205.8080000000009</c:v>
                </c:pt>
                <c:pt idx="3686">
                  <c:v>8770.3610000000008</c:v>
                </c:pt>
                <c:pt idx="3687">
                  <c:v>8813.3559999999998</c:v>
                </c:pt>
                <c:pt idx="3688">
                  <c:v>9044.7810000000009</c:v>
                </c:pt>
                <c:pt idx="3689">
                  <c:v>8726.36</c:v>
                </c:pt>
                <c:pt idx="3690">
                  <c:v>8820.2330000000002</c:v>
                </c:pt>
                <c:pt idx="3691">
                  <c:v>8775.1010000000006</c:v>
                </c:pt>
                <c:pt idx="3692">
                  <c:v>8639.1830000000009</c:v>
                </c:pt>
                <c:pt idx="3693">
                  <c:v>8471.2780000000002</c:v>
                </c:pt>
                <c:pt idx="3694">
                  <c:v>8496.6</c:v>
                </c:pt>
                <c:pt idx="3695">
                  <c:v>8516.08</c:v>
                </c:pt>
                <c:pt idx="3696">
                  <c:v>8191.0659999999998</c:v>
                </c:pt>
                <c:pt idx="3697">
                  <c:v>8136.2759999999998</c:v>
                </c:pt>
                <c:pt idx="3698">
                  <c:v>8098.3180000000002</c:v>
                </c:pt>
                <c:pt idx="3699">
                  <c:v>7633.95</c:v>
                </c:pt>
                <c:pt idx="3700">
                  <c:v>7292.74</c:v>
                </c:pt>
                <c:pt idx="3701">
                  <c:v>7335.3209999999999</c:v>
                </c:pt>
                <c:pt idx="3702">
                  <c:v>6924.848</c:v>
                </c:pt>
                <c:pt idx="3703">
                  <c:v>7136.7610000000004</c:v>
                </c:pt>
                <c:pt idx="3704">
                  <c:v>7175.5259999999998</c:v>
                </c:pt>
                <c:pt idx="3705">
                  <c:v>7531.8280000000004</c:v>
                </c:pt>
                <c:pt idx="3706">
                  <c:v>7442.2960000000003</c:v>
                </c:pt>
                <c:pt idx="3707">
                  <c:v>7770.54</c:v>
                </c:pt>
                <c:pt idx="3708">
                  <c:v>7571.4080000000004</c:v>
                </c:pt>
                <c:pt idx="3709">
                  <c:v>7420.8410000000003</c:v>
                </c:pt>
                <c:pt idx="3710">
                  <c:v>7320.8159999999998</c:v>
                </c:pt>
                <c:pt idx="3711">
                  <c:v>7312.8829999999998</c:v>
                </c:pt>
                <c:pt idx="3712">
                  <c:v>7211.35</c:v>
                </c:pt>
                <c:pt idx="3713">
                  <c:v>7404.4030000000002</c:v>
                </c:pt>
                <c:pt idx="3714">
                  <c:v>7556.8810000000003</c:v>
                </c:pt>
                <c:pt idx="3715">
                  <c:v>7517.2</c:v>
                </c:pt>
                <c:pt idx="3716">
                  <c:v>7539.52</c:v>
                </c:pt>
                <c:pt idx="3717">
                  <c:v>7351.3360000000002</c:v>
                </c:pt>
                <c:pt idx="3718">
                  <c:v>7232.8429999999998</c:v>
                </c:pt>
                <c:pt idx="3719">
                  <c:v>7213.4759999999997</c:v>
                </c:pt>
                <c:pt idx="3720">
                  <c:v>7199.51</c:v>
                </c:pt>
                <c:pt idx="3721">
                  <c:v>7263.0450000000001</c:v>
                </c:pt>
                <c:pt idx="3722">
                  <c:v>7077.1509999999998</c:v>
                </c:pt>
                <c:pt idx="3723">
                  <c:v>7125.8159999999998</c:v>
                </c:pt>
                <c:pt idx="3724">
                  <c:v>6893.2359999999999</c:v>
                </c:pt>
                <c:pt idx="3725">
                  <c:v>6633.3710000000001</c:v>
                </c:pt>
                <c:pt idx="3726">
                  <c:v>7299.7359999999999</c:v>
                </c:pt>
                <c:pt idx="3727">
                  <c:v>7161.9650000000001</c:v>
                </c:pt>
                <c:pt idx="3728">
                  <c:v>7198.7849999999999</c:v>
                </c:pt>
                <c:pt idx="3729">
                  <c:v>7150.9129999999996</c:v>
                </c:pt>
                <c:pt idx="3730">
                  <c:v>7520.0429999999997</c:v>
                </c:pt>
                <c:pt idx="3731">
                  <c:v>7324.4949999999999</c:v>
                </c:pt>
                <c:pt idx="3732">
                  <c:v>7261.0249999999996</c:v>
                </c:pt>
                <c:pt idx="3733">
                  <c:v>7204.0209999999997</c:v>
                </c:pt>
                <c:pt idx="3734">
                  <c:v>7205.8029999999999</c:v>
                </c:pt>
                <c:pt idx="3735">
                  <c:v>7259.67</c:v>
                </c:pt>
                <c:pt idx="3736">
                  <c:v>7313.6930000000002</c:v>
                </c:pt>
                <c:pt idx="3737">
                  <c:v>7397.5349999999999</c:v>
                </c:pt>
                <c:pt idx="3738">
                  <c:v>7234.6149999999998</c:v>
                </c:pt>
                <c:pt idx="3739">
                  <c:v>7182.4009999999998</c:v>
                </c:pt>
                <c:pt idx="3740">
                  <c:v>7188.4629999999997</c:v>
                </c:pt>
                <c:pt idx="3741">
                  <c:v>6961.5680000000002</c:v>
                </c:pt>
                <c:pt idx="3742">
                  <c:v>7346.58</c:v>
                </c:pt>
                <c:pt idx="3743">
                  <c:v>7355.8549999999996</c:v>
                </c:pt>
                <c:pt idx="3744">
                  <c:v>7356.3109999999997</c:v>
                </c:pt>
                <c:pt idx="3745">
                  <c:v>7761.8249999999998</c:v>
                </c:pt>
                <c:pt idx="3746">
                  <c:v>8157.7610000000004</c:v>
                </c:pt>
                <c:pt idx="3747">
                  <c:v>8042.8729999999996</c:v>
                </c:pt>
                <c:pt idx="3748">
                  <c:v>7816.9229999999998</c:v>
                </c:pt>
                <c:pt idx="3749">
                  <c:v>8189.2650000000003</c:v>
                </c:pt>
                <c:pt idx="3750">
                  <c:v>8016.4260000000004</c:v>
                </c:pt>
                <c:pt idx="3751">
                  <c:v>8178.8829999999998</c:v>
                </c:pt>
                <c:pt idx="3752">
                  <c:v>8105.4780000000001</c:v>
                </c:pt>
                <c:pt idx="3753">
                  <c:v>8807.4259999999995</c:v>
                </c:pt>
                <c:pt idx="3754">
                  <c:v>8808.4860000000008</c:v>
                </c:pt>
                <c:pt idx="3755">
                  <c:v>8716.9130000000005</c:v>
                </c:pt>
                <c:pt idx="3756">
                  <c:v>8890.25</c:v>
                </c:pt>
                <c:pt idx="3757">
                  <c:v>8901.17</c:v>
                </c:pt>
                <c:pt idx="3758">
                  <c:v>8698.5709999999999</c:v>
                </c:pt>
                <c:pt idx="3759">
                  <c:v>8631.2880000000005</c:v>
                </c:pt>
                <c:pt idx="3760">
                  <c:v>8727.6029999999992</c:v>
                </c:pt>
                <c:pt idx="3761">
                  <c:v>8661.01</c:v>
                </c:pt>
                <c:pt idx="3762">
                  <c:v>8392.1450000000004</c:v>
                </c:pt>
                <c:pt idx="3763">
                  <c:v>8436.49</c:v>
                </c:pt>
                <c:pt idx="3764">
                  <c:v>8337.1010000000006</c:v>
                </c:pt>
                <c:pt idx="3765">
                  <c:v>8602.741</c:v>
                </c:pt>
                <c:pt idx="3766">
                  <c:v>8901.5059999999994</c:v>
                </c:pt>
                <c:pt idx="3767">
                  <c:v>9393.2729999999992</c:v>
                </c:pt>
                <c:pt idx="3768">
                  <c:v>9290.4599999999991</c:v>
                </c:pt>
                <c:pt idx="3769">
                  <c:v>9508.7250000000004</c:v>
                </c:pt>
                <c:pt idx="3770">
                  <c:v>9346.1329999999998</c:v>
                </c:pt>
                <c:pt idx="3771">
                  <c:v>9388.6610000000001</c:v>
                </c:pt>
                <c:pt idx="3772">
                  <c:v>9333.08</c:v>
                </c:pt>
                <c:pt idx="3773">
                  <c:v>9291.643</c:v>
                </c:pt>
                <c:pt idx="3774">
                  <c:v>9175.3359999999993</c:v>
                </c:pt>
                <c:pt idx="3775">
                  <c:v>9613.4030000000002</c:v>
                </c:pt>
                <c:pt idx="3776">
                  <c:v>9750.5460000000003</c:v>
                </c:pt>
                <c:pt idx="3777">
                  <c:v>9808.5959999999995</c:v>
                </c:pt>
                <c:pt idx="3778">
                  <c:v>9897.6579999999994</c:v>
                </c:pt>
                <c:pt idx="3779">
                  <c:v>10161.280000000001</c:v>
                </c:pt>
                <c:pt idx="3780">
                  <c:v>9852.7180000000008</c:v>
                </c:pt>
                <c:pt idx="3781">
                  <c:v>10266.1</c:v>
                </c:pt>
                <c:pt idx="3782">
                  <c:v>10347.950000000001</c:v>
                </c:pt>
                <c:pt idx="3783">
                  <c:v>10230.07</c:v>
                </c:pt>
                <c:pt idx="3784">
                  <c:v>10356.75</c:v>
                </c:pt>
                <c:pt idx="3785">
                  <c:v>9903.0210000000006</c:v>
                </c:pt>
                <c:pt idx="3786">
                  <c:v>9926.2000000000007</c:v>
                </c:pt>
                <c:pt idx="3787">
                  <c:v>9706.08</c:v>
                </c:pt>
                <c:pt idx="3788">
                  <c:v>10185.870000000001</c:v>
                </c:pt>
                <c:pt idx="3789">
                  <c:v>9593.48</c:v>
                </c:pt>
                <c:pt idx="3790">
                  <c:v>9607.31</c:v>
                </c:pt>
                <c:pt idx="3791">
                  <c:v>9695.5580000000009</c:v>
                </c:pt>
                <c:pt idx="3792">
                  <c:v>9667.8430000000008</c:v>
                </c:pt>
                <c:pt idx="3793">
                  <c:v>9973.2729999999992</c:v>
                </c:pt>
                <c:pt idx="3794">
                  <c:v>9664.6329999999998</c:v>
                </c:pt>
                <c:pt idx="3795">
                  <c:v>9313.92</c:v>
                </c:pt>
                <c:pt idx="3796">
                  <c:v>8790.1200000000008</c:v>
                </c:pt>
                <c:pt idx="3797">
                  <c:v>8816.5849999999991</c:v>
                </c:pt>
                <c:pt idx="3798">
                  <c:v>8715.6610000000001</c:v>
                </c:pt>
                <c:pt idx="3799">
                  <c:v>8538.3979999999992</c:v>
                </c:pt>
                <c:pt idx="3800">
                  <c:v>8540.2559999999994</c:v>
                </c:pt>
                <c:pt idx="3801">
                  <c:v>8926.2510000000002</c:v>
                </c:pt>
                <c:pt idx="3802">
                  <c:v>8768.18</c:v>
                </c:pt>
                <c:pt idx="3803">
                  <c:v>8767.8860000000004</c:v>
                </c:pt>
                <c:pt idx="3804">
                  <c:v>9073.2749999999996</c:v>
                </c:pt>
                <c:pt idx="3805">
                  <c:v>9165.1509999999998</c:v>
                </c:pt>
                <c:pt idx="3806">
                  <c:v>8905.9509999999991</c:v>
                </c:pt>
                <c:pt idx="3807">
                  <c:v>8050.1880000000001</c:v>
                </c:pt>
                <c:pt idx="3808">
                  <c:v>7944.45</c:v>
                </c:pt>
                <c:pt idx="3809">
                  <c:v>7899.2259999999997</c:v>
                </c:pt>
                <c:pt idx="3810">
                  <c:v>7951.17</c:v>
                </c:pt>
                <c:pt idx="3811">
                  <c:v>4914.085</c:v>
                </c:pt>
                <c:pt idx="3812">
                  <c:v>5629.576</c:v>
                </c:pt>
                <c:pt idx="3813">
                  <c:v>5182.3209999999999</c:v>
                </c:pt>
                <c:pt idx="3814">
                  <c:v>5360.06</c:v>
                </c:pt>
                <c:pt idx="3815">
                  <c:v>5043.6779999999999</c:v>
                </c:pt>
                <c:pt idx="3816">
                  <c:v>5337.0929999999998</c:v>
                </c:pt>
                <c:pt idx="3817">
                  <c:v>5411.6210000000001</c:v>
                </c:pt>
                <c:pt idx="3818">
                  <c:v>6180.27</c:v>
                </c:pt>
                <c:pt idx="3819">
                  <c:v>6206.6109999999999</c:v>
                </c:pt>
                <c:pt idx="3820">
                  <c:v>6197.6180000000004</c:v>
                </c:pt>
                <c:pt idx="3821">
                  <c:v>5803.67</c:v>
                </c:pt>
                <c:pt idx="3822">
                  <c:v>6492.94</c:v>
                </c:pt>
                <c:pt idx="3823">
                  <c:v>6766.7809999999999</c:v>
                </c:pt>
                <c:pt idx="3824">
                  <c:v>6687.7049999999999</c:v>
                </c:pt>
                <c:pt idx="3825">
                  <c:v>6709.95</c:v>
                </c:pt>
                <c:pt idx="3826">
                  <c:v>6698.73</c:v>
                </c:pt>
                <c:pt idx="3827">
                  <c:v>6226.5450000000001</c:v>
                </c:pt>
                <c:pt idx="3828">
                  <c:v>5882.0060000000003</c:v>
                </c:pt>
                <c:pt idx="3829">
                  <c:v>6568.8050000000003</c:v>
                </c:pt>
                <c:pt idx="3830">
                  <c:v>6449.95</c:v>
                </c:pt>
                <c:pt idx="3831">
                  <c:v>6671.95</c:v>
                </c:pt>
                <c:pt idx="3832">
                  <c:v>6833.05</c:v>
                </c:pt>
                <c:pt idx="3833">
                  <c:v>6740.0749999999998</c:v>
                </c:pt>
                <c:pt idx="3834">
                  <c:v>6872.915</c:v>
                </c:pt>
                <c:pt idx="3835">
                  <c:v>6778.61</c:v>
                </c:pt>
                <c:pt idx="3836">
                  <c:v>7297.75</c:v>
                </c:pt>
                <c:pt idx="3837">
                  <c:v>7360.37</c:v>
                </c:pt>
                <c:pt idx="3838">
                  <c:v>7341.15</c:v>
                </c:pt>
                <c:pt idx="3839">
                  <c:v>7314.95</c:v>
                </c:pt>
                <c:pt idx="3840">
                  <c:v>6909.95</c:v>
                </c:pt>
                <c:pt idx="3841">
                  <c:v>6814.05</c:v>
                </c:pt>
                <c:pt idx="3842">
                  <c:v>7143.45</c:v>
                </c:pt>
                <c:pt idx="3843">
                  <c:v>6763.0649999999996</c:v>
                </c:pt>
                <c:pt idx="3844">
                  <c:v>6885.1</c:v>
                </c:pt>
                <c:pt idx="3845">
                  <c:v>6727.15</c:v>
                </c:pt>
                <c:pt idx="3846">
                  <c:v>7055.8220000000001</c:v>
                </c:pt>
                <c:pt idx="3847">
                  <c:v>7086.85</c:v>
                </c:pt>
                <c:pt idx="3848">
                  <c:v>7226.61</c:v>
                </c:pt>
                <c:pt idx="3849">
                  <c:v>7170.65</c:v>
                </c:pt>
                <c:pt idx="3850">
                  <c:v>6896.31</c:v>
                </c:pt>
                <c:pt idx="3851">
                  <c:v>6856.8</c:v>
                </c:pt>
                <c:pt idx="3852">
                  <c:v>7137.85</c:v>
                </c:pt>
                <c:pt idx="3853">
                  <c:v>7556.95</c:v>
                </c:pt>
                <c:pt idx="3854">
                  <c:v>7502.9</c:v>
                </c:pt>
                <c:pt idx="3855">
                  <c:v>7598.6049999999996</c:v>
                </c:pt>
                <c:pt idx="3856">
                  <c:v>7602.64</c:v>
                </c:pt>
                <c:pt idx="3857">
                  <c:v>7674.375</c:v>
                </c:pt>
                <c:pt idx="3858">
                  <c:v>7724.15</c:v>
                </c:pt>
                <c:pt idx="3859">
                  <c:v>8273.4500000000007</c:v>
                </c:pt>
                <c:pt idx="3860">
                  <c:v>8740.75</c:v>
                </c:pt>
                <c:pt idx="3861">
                  <c:v>8771.5720000000001</c:v>
                </c:pt>
                <c:pt idx="3862">
                  <c:v>8891.4449999999997</c:v>
                </c:pt>
                <c:pt idx="3863">
                  <c:v>8819.01</c:v>
                </c:pt>
                <c:pt idx="3864">
                  <c:v>8801.36</c:v>
                </c:pt>
                <c:pt idx="3865">
                  <c:v>8900.2999999999993</c:v>
                </c:pt>
                <c:pt idx="3866">
                  <c:v>9248.9470000000001</c:v>
                </c:pt>
                <c:pt idx="3867">
                  <c:v>9375.9500000000007</c:v>
                </c:pt>
                <c:pt idx="3868">
                  <c:v>9986.6669999999995</c:v>
                </c:pt>
                <c:pt idx="3869">
                  <c:v>9740.8150000000005</c:v>
                </c:pt>
                <c:pt idx="3870">
                  <c:v>8465.4500000000007</c:v>
                </c:pt>
                <c:pt idx="3871">
                  <c:v>8857.0619999999999</c:v>
                </c:pt>
                <c:pt idx="3872">
                  <c:v>8729.9500000000007</c:v>
                </c:pt>
                <c:pt idx="3873">
                  <c:v>9099.2000000000007</c:v>
                </c:pt>
                <c:pt idx="3874">
                  <c:v>9582.5820000000003</c:v>
                </c:pt>
                <c:pt idx="3875">
                  <c:v>9523.5949999999993</c:v>
                </c:pt>
                <c:pt idx="3876">
                  <c:v>9465.0499999999993</c:v>
                </c:pt>
                <c:pt idx="3877">
                  <c:v>9775.125</c:v>
                </c:pt>
                <c:pt idx="3878">
                  <c:v>9636.5499999999993</c:v>
                </c:pt>
                <c:pt idx="3879">
                  <c:v>9789.75</c:v>
                </c:pt>
                <c:pt idx="3880">
                  <c:v>9772.2049999999999</c:v>
                </c:pt>
                <c:pt idx="3881">
                  <c:v>9335.15</c:v>
                </c:pt>
                <c:pt idx="3882">
                  <c:v>9177.7999999999993</c:v>
                </c:pt>
                <c:pt idx="3883">
                  <c:v>9186.8310000000001</c:v>
                </c:pt>
                <c:pt idx="3884">
                  <c:v>9203.1299999999992</c:v>
                </c:pt>
                <c:pt idx="3885">
                  <c:v>8776.34</c:v>
                </c:pt>
                <c:pt idx="3886">
                  <c:v>8871.0499999999993</c:v>
                </c:pt>
                <c:pt idx="3887">
                  <c:v>8923.0499999999993</c:v>
                </c:pt>
                <c:pt idx="3888">
                  <c:v>9207.9500000000007</c:v>
                </c:pt>
                <c:pt idx="3889">
                  <c:v>9448.3649999999998</c:v>
                </c:pt>
                <c:pt idx="3890">
                  <c:v>9550.8150000000005</c:v>
                </c:pt>
                <c:pt idx="3891">
                  <c:v>9545.15</c:v>
                </c:pt>
                <c:pt idx="3892">
                  <c:v>9564.9500000000007</c:v>
                </c:pt>
                <c:pt idx="3893">
                  <c:v>10136.5</c:v>
                </c:pt>
                <c:pt idx="3894">
                  <c:v>9594.4500000000007</c:v>
                </c:pt>
                <c:pt idx="3895">
                  <c:v>9529.5499999999993</c:v>
                </c:pt>
                <c:pt idx="3896">
                  <c:v>9836.8050000000003</c:v>
                </c:pt>
                <c:pt idx="3897">
                  <c:v>9679.75</c:v>
                </c:pt>
                <c:pt idx="3898">
                  <c:v>9621.5499999999993</c:v>
                </c:pt>
                <c:pt idx="3899">
                  <c:v>9730.3649999999998</c:v>
                </c:pt>
                <c:pt idx="3900">
                  <c:v>9668.9599999999991</c:v>
                </c:pt>
                <c:pt idx="3901">
                  <c:v>9731.0499999999993</c:v>
                </c:pt>
                <c:pt idx="3902">
                  <c:v>9797.5</c:v>
                </c:pt>
                <c:pt idx="3903">
                  <c:v>9475.9500000000007</c:v>
                </c:pt>
                <c:pt idx="3904">
                  <c:v>9432.3870000000006</c:v>
                </c:pt>
                <c:pt idx="3905">
                  <c:v>9421.8950000000004</c:v>
                </c:pt>
                <c:pt idx="3906">
                  <c:v>9137.25</c:v>
                </c:pt>
                <c:pt idx="3907">
                  <c:v>9490.7369999999992</c:v>
                </c:pt>
                <c:pt idx="3908">
                  <c:v>9474.64</c:v>
                </c:pt>
                <c:pt idx="3909">
                  <c:v>9447.25</c:v>
                </c:pt>
                <c:pt idx="3910">
                  <c:v>9276.15</c:v>
                </c:pt>
                <c:pt idx="3911">
                  <c:v>9312.0049999999992</c:v>
                </c:pt>
                <c:pt idx="3912">
                  <c:v>9339.125</c:v>
                </c:pt>
                <c:pt idx="3913">
                  <c:v>9474.9</c:v>
                </c:pt>
                <c:pt idx="3914">
                  <c:v>9591.7150000000001</c:v>
                </c:pt>
                <c:pt idx="3915">
                  <c:v>9510.2999999999993</c:v>
                </c:pt>
                <c:pt idx="3916">
                  <c:v>9274.1260000000002</c:v>
                </c:pt>
                <c:pt idx="3917">
                  <c:v>9127.5499999999993</c:v>
                </c:pt>
                <c:pt idx="3918">
                  <c:v>9164.3150000000005</c:v>
                </c:pt>
                <c:pt idx="3919">
                  <c:v>8991.5</c:v>
                </c:pt>
                <c:pt idx="3920">
                  <c:v>9096.15</c:v>
                </c:pt>
                <c:pt idx="3921">
                  <c:v>9144.3850000000002</c:v>
                </c:pt>
                <c:pt idx="3922">
                  <c:v>9153.9500000000007</c:v>
                </c:pt>
                <c:pt idx="3923">
                  <c:v>9199.875</c:v>
                </c:pt>
                <c:pt idx="3924">
                  <c:v>9094.9549999999999</c:v>
                </c:pt>
                <c:pt idx="3925">
                  <c:v>9083.3950000000004</c:v>
                </c:pt>
                <c:pt idx="3926">
                  <c:v>9075.3119999999999</c:v>
                </c:pt>
                <c:pt idx="3927">
                  <c:v>9203.25</c:v>
                </c:pt>
                <c:pt idx="3928">
                  <c:v>9265.375</c:v>
                </c:pt>
                <c:pt idx="3929">
                  <c:v>9279.5830000000005</c:v>
                </c:pt>
                <c:pt idx="3930">
                  <c:v>9403.85</c:v>
                </c:pt>
                <c:pt idx="3931">
                  <c:v>9144.7150000000001</c:v>
                </c:pt>
                <c:pt idx="3932">
                  <c:v>9278.0499999999993</c:v>
                </c:pt>
                <c:pt idx="3933">
                  <c:v>9279.0499999999993</c:v>
                </c:pt>
                <c:pt idx="3934">
                  <c:v>9294.6620000000003</c:v>
                </c:pt>
                <c:pt idx="3935">
                  <c:v>9202.4060000000009</c:v>
                </c:pt>
                <c:pt idx="3936">
                  <c:v>9214.1270000000004</c:v>
                </c:pt>
                <c:pt idx="3937">
                  <c:v>9116.3250000000007</c:v>
                </c:pt>
                <c:pt idx="3938">
                  <c:v>9122.2199999999993</c:v>
                </c:pt>
                <c:pt idx="3939">
                  <c:v>9140.2569999999996</c:v>
                </c:pt>
                <c:pt idx="3940">
                  <c:v>9156.11</c:v>
                </c:pt>
                <c:pt idx="3941">
                  <c:v>9185.375</c:v>
                </c:pt>
                <c:pt idx="3942">
                  <c:v>9206.5120000000006</c:v>
                </c:pt>
                <c:pt idx="3943">
                  <c:v>9357.1949999999997</c:v>
                </c:pt>
                <c:pt idx="3944">
                  <c:v>9511.6149999999998</c:v>
                </c:pt>
                <c:pt idx="3945">
                  <c:v>9544.48</c:v>
                </c:pt>
                <c:pt idx="3946">
                  <c:v>9601.75</c:v>
                </c:pt>
                <c:pt idx="3947">
                  <c:v>9712.08</c:v>
                </c:pt>
                <c:pt idx="3948">
                  <c:v>10300.5</c:v>
                </c:pt>
                <c:pt idx="3949">
                  <c:v>10985.31</c:v>
                </c:pt>
                <c:pt idx="3950">
                  <c:v>10982.5</c:v>
                </c:pt>
                <c:pt idx="3951">
                  <c:v>11053.5</c:v>
                </c:pt>
                <c:pt idx="3952">
                  <c:v>11025.5</c:v>
                </c:pt>
                <c:pt idx="3953">
                  <c:v>11354.15</c:v>
                </c:pt>
                <c:pt idx="3954">
                  <c:v>11301.28</c:v>
                </c:pt>
                <c:pt idx="3955">
                  <c:v>11164.44</c:v>
                </c:pt>
                <c:pt idx="3956">
                  <c:v>11275.99</c:v>
                </c:pt>
                <c:pt idx="3957">
                  <c:v>11219.5</c:v>
                </c:pt>
                <c:pt idx="3958">
                  <c:v>11796.81</c:v>
                </c:pt>
                <c:pt idx="3959">
                  <c:v>11827.26</c:v>
                </c:pt>
                <c:pt idx="3960">
                  <c:v>11568.5</c:v>
                </c:pt>
                <c:pt idx="3961">
                  <c:v>11666.45</c:v>
                </c:pt>
                <c:pt idx="3962">
                  <c:v>12010.28</c:v>
                </c:pt>
                <c:pt idx="3963">
                  <c:v>11832.5</c:v>
                </c:pt>
                <c:pt idx="3964">
                  <c:v>11342.01</c:v>
                </c:pt>
                <c:pt idx="3965">
                  <c:v>11565.09</c:v>
                </c:pt>
                <c:pt idx="3966">
                  <c:v>11759.5</c:v>
                </c:pt>
                <c:pt idx="3967">
                  <c:v>11895.62</c:v>
                </c:pt>
                <c:pt idx="3968">
                  <c:v>11908.33</c:v>
                </c:pt>
                <c:pt idx="3969">
                  <c:v>11856.5</c:v>
                </c:pt>
                <c:pt idx="3970">
                  <c:v>12327.5</c:v>
                </c:pt>
                <c:pt idx="3971">
                  <c:v>11918.5</c:v>
                </c:pt>
                <c:pt idx="3972">
                  <c:v>11833.89</c:v>
                </c:pt>
                <c:pt idx="3973">
                  <c:v>11583.13</c:v>
                </c:pt>
                <c:pt idx="3974">
                  <c:v>11674.62</c:v>
                </c:pt>
                <c:pt idx="3975">
                  <c:v>11611.5</c:v>
                </c:pt>
                <c:pt idx="3976">
                  <c:v>11744.01</c:v>
                </c:pt>
                <c:pt idx="3977">
                  <c:v>11378.72</c:v>
                </c:pt>
                <c:pt idx="3978">
                  <c:v>11458.82</c:v>
                </c:pt>
                <c:pt idx="3979">
                  <c:v>11302.12</c:v>
                </c:pt>
                <c:pt idx="3980">
                  <c:v>11482.22</c:v>
                </c:pt>
                <c:pt idx="3981">
                  <c:v>11515.04</c:v>
                </c:pt>
                <c:pt idx="3982">
                  <c:v>11657</c:v>
                </c:pt>
                <c:pt idx="3983">
                  <c:v>11678.37</c:v>
                </c:pt>
                <c:pt idx="3984">
                  <c:v>11964.2</c:v>
                </c:pt>
                <c:pt idx="3985">
                  <c:v>11795.7</c:v>
                </c:pt>
                <c:pt idx="3986">
                  <c:v>11302.88</c:v>
                </c:pt>
                <c:pt idx="3987">
                  <c:v>10292.59</c:v>
                </c:pt>
                <c:pt idx="3988">
                  <c:v>10439.5</c:v>
                </c:pt>
                <c:pt idx="3989">
                  <c:v>10110.44</c:v>
                </c:pt>
                <c:pt idx="3990">
                  <c:v>10164.129999999999</c:v>
                </c:pt>
                <c:pt idx="3991">
                  <c:v>10316.58</c:v>
                </c:pt>
                <c:pt idx="3992">
                  <c:v>10032.5</c:v>
                </c:pt>
                <c:pt idx="3993">
                  <c:v>10341.01</c:v>
                </c:pt>
                <c:pt idx="3994">
                  <c:v>10380.530000000001</c:v>
                </c:pt>
                <c:pt idx="3995">
                  <c:v>10436.36</c:v>
                </c:pt>
                <c:pt idx="3996">
                  <c:v>10313.06</c:v>
                </c:pt>
                <c:pt idx="3997">
                  <c:v>10680.29</c:v>
                </c:pt>
                <c:pt idx="3998">
                  <c:v>10829.5</c:v>
                </c:pt>
                <c:pt idx="3999">
                  <c:v>11033.38</c:v>
                </c:pt>
                <c:pt idx="4000">
                  <c:v>10937.11</c:v>
                </c:pt>
                <c:pt idx="4001">
                  <c:v>10933.93</c:v>
                </c:pt>
                <c:pt idx="4002">
                  <c:v>11048.87</c:v>
                </c:pt>
                <c:pt idx="4003">
                  <c:v>10852.91</c:v>
                </c:pt>
                <c:pt idx="4004">
                  <c:v>10526.2</c:v>
                </c:pt>
                <c:pt idx="4005">
                  <c:v>10531.16</c:v>
                </c:pt>
                <c:pt idx="4006">
                  <c:v>10260.030000000001</c:v>
                </c:pt>
                <c:pt idx="4007">
                  <c:v>10672.95</c:v>
                </c:pt>
                <c:pt idx="4008">
                  <c:v>10729.06</c:v>
                </c:pt>
                <c:pt idx="4009">
                  <c:v>10741.47</c:v>
                </c:pt>
                <c:pt idx="4010">
                  <c:v>10752.34</c:v>
                </c:pt>
                <c:pt idx="4011">
                  <c:v>10863.06</c:v>
                </c:pt>
                <c:pt idx="4012">
                  <c:v>10764.28</c:v>
                </c:pt>
                <c:pt idx="4013">
                  <c:v>10741.57</c:v>
                </c:pt>
                <c:pt idx="4014">
                  <c:v>10626.6</c:v>
                </c:pt>
                <c:pt idx="4015">
                  <c:v>10567.33</c:v>
                </c:pt>
                <c:pt idx="4016">
                  <c:v>10555.02</c:v>
                </c:pt>
                <c:pt idx="4017">
                  <c:v>10660.61</c:v>
                </c:pt>
                <c:pt idx="4018">
                  <c:v>10756.4</c:v>
                </c:pt>
                <c:pt idx="4019">
                  <c:v>10589.62</c:v>
                </c:pt>
                <c:pt idx="4020">
                  <c:v>10645.75</c:v>
                </c:pt>
                <c:pt idx="4021">
                  <c:v>10897.59</c:v>
                </c:pt>
                <c:pt idx="4022">
                  <c:v>11063.53</c:v>
                </c:pt>
                <c:pt idx="4023">
                  <c:v>11304.49</c:v>
                </c:pt>
                <c:pt idx="4024">
                  <c:v>11377.16</c:v>
                </c:pt>
                <c:pt idx="4025">
                  <c:v>11545.15</c:v>
                </c:pt>
                <c:pt idx="4026">
                  <c:v>11432.47</c:v>
                </c:pt>
                <c:pt idx="4027">
                  <c:v>11430.87</c:v>
                </c:pt>
                <c:pt idx="4028">
                  <c:v>11510.53</c:v>
                </c:pt>
                <c:pt idx="4029">
                  <c:v>11325.52</c:v>
                </c:pt>
                <c:pt idx="4030">
                  <c:v>11369.91</c:v>
                </c:pt>
                <c:pt idx="4031">
                  <c:v>11516.96</c:v>
                </c:pt>
                <c:pt idx="4032">
                  <c:v>11758.54</c:v>
                </c:pt>
                <c:pt idx="4033">
                  <c:v>11922.97</c:v>
                </c:pt>
                <c:pt idx="4034">
                  <c:v>12811.48</c:v>
                </c:pt>
                <c:pt idx="4035">
                  <c:v>12987.9</c:v>
                </c:pt>
                <c:pt idx="4036">
                  <c:v>12940.1</c:v>
                </c:pt>
                <c:pt idx="4037">
                  <c:v>13127.05</c:v>
                </c:pt>
                <c:pt idx="4038">
                  <c:v>13039.01</c:v>
                </c:pt>
                <c:pt idx="4039">
                  <c:v>13067.82</c:v>
                </c:pt>
                <c:pt idx="4040">
                  <c:v>13638.76</c:v>
                </c:pt>
                <c:pt idx="4041">
                  <c:v>13276.45</c:v>
                </c:pt>
                <c:pt idx="4042">
                  <c:v>13459.79</c:v>
                </c:pt>
                <c:pt idx="4043">
                  <c:v>13566.92</c:v>
                </c:pt>
                <c:pt idx="4044">
                  <c:v>13797.1</c:v>
                </c:pt>
                <c:pt idx="4045">
                  <c:v>13762.97</c:v>
                </c:pt>
                <c:pt idx="4046">
                  <c:v>13567.22</c:v>
                </c:pt>
                <c:pt idx="4047">
                  <c:v>14030.79</c:v>
                </c:pt>
                <c:pt idx="4048">
                  <c:v>14158.81</c:v>
                </c:pt>
                <c:pt idx="4049">
                  <c:v>15593.55</c:v>
                </c:pt>
                <c:pt idx="4050">
                  <c:v>15589</c:v>
                </c:pt>
                <c:pt idx="4051">
                  <c:v>14843.94</c:v>
                </c:pt>
                <c:pt idx="4052">
                  <c:v>15489.47</c:v>
                </c:pt>
                <c:pt idx="4053">
                  <c:v>15334.87</c:v>
                </c:pt>
                <c:pt idx="4054">
                  <c:v>15313.44</c:v>
                </c:pt>
                <c:pt idx="4055">
                  <c:v>15706.54</c:v>
                </c:pt>
                <c:pt idx="4056">
                  <c:v>16301.02</c:v>
                </c:pt>
                <c:pt idx="4057">
                  <c:v>16330.34</c:v>
                </c:pt>
                <c:pt idx="4058">
                  <c:v>16075.71</c:v>
                </c:pt>
                <c:pt idx="4059">
                  <c:v>15968.24</c:v>
                </c:pt>
                <c:pt idx="4060">
                  <c:v>16720.599999999999</c:v>
                </c:pt>
                <c:pt idx="4061">
                  <c:v>17676.330000000002</c:v>
                </c:pt>
                <c:pt idx="4062">
                  <c:v>17785.259999999998</c:v>
                </c:pt>
                <c:pt idx="4063">
                  <c:v>17815.07</c:v>
                </c:pt>
                <c:pt idx="4064">
                  <c:v>18675.43</c:v>
                </c:pt>
                <c:pt idx="4065">
                  <c:v>18697.509999999998</c:v>
                </c:pt>
                <c:pt idx="4066">
                  <c:v>18423.509999999998</c:v>
                </c:pt>
                <c:pt idx="4067">
                  <c:v>18381.71</c:v>
                </c:pt>
                <c:pt idx="4068">
                  <c:v>19161.259999999998</c:v>
                </c:pt>
                <c:pt idx="4069">
                  <c:v>18723.54</c:v>
                </c:pt>
                <c:pt idx="4070">
                  <c:v>17182.48</c:v>
                </c:pt>
                <c:pt idx="4071">
                  <c:v>17156.3</c:v>
                </c:pt>
                <c:pt idx="4072">
                  <c:v>17737.96</c:v>
                </c:pt>
                <c:pt idx="4073">
                  <c:v>18196.54</c:v>
                </c:pt>
                <c:pt idx="4074">
                  <c:v>19708.09</c:v>
                </c:pt>
                <c:pt idx="4075">
                  <c:v>18795.189999999999</c:v>
                </c:pt>
                <c:pt idx="4076">
                  <c:v>19226.22</c:v>
                </c:pt>
                <c:pt idx="4077">
                  <c:v>19450.259999999998</c:v>
                </c:pt>
                <c:pt idx="4078">
                  <c:v>18657.419999999998</c:v>
                </c:pt>
                <c:pt idx="4079">
                  <c:v>19157.919999999998</c:v>
                </c:pt>
                <c:pt idx="4080">
                  <c:v>19386.71</c:v>
                </c:pt>
                <c:pt idx="4081">
                  <c:v>19185.39</c:v>
                </c:pt>
                <c:pt idx="4082">
                  <c:v>18322.55</c:v>
                </c:pt>
                <c:pt idx="4083">
                  <c:v>18553.919999999998</c:v>
                </c:pt>
                <c:pt idx="4084">
                  <c:v>18255.919999999998</c:v>
                </c:pt>
                <c:pt idx="4085">
                  <c:v>18039.759999999998</c:v>
                </c:pt>
                <c:pt idx="4086">
                  <c:v>18811.060000000001</c:v>
                </c:pt>
                <c:pt idx="4087">
                  <c:v>19168.75</c:v>
                </c:pt>
                <c:pt idx="4088">
                  <c:v>19274.87</c:v>
                </c:pt>
                <c:pt idx="4089">
                  <c:v>19444.54</c:v>
                </c:pt>
                <c:pt idx="4090">
                  <c:v>21349.84</c:v>
                </c:pt>
                <c:pt idx="4091">
                  <c:v>22812.28</c:v>
                </c:pt>
                <c:pt idx="4092">
                  <c:v>23133.279999999999</c:v>
                </c:pt>
                <c:pt idx="4093">
                  <c:v>23835.3</c:v>
                </c:pt>
                <c:pt idx="4094">
                  <c:v>23458.99</c:v>
                </c:pt>
                <c:pt idx="4095">
                  <c:v>22718.22</c:v>
                </c:pt>
                <c:pt idx="4096">
                  <c:v>23817.3</c:v>
                </c:pt>
                <c:pt idx="4097">
                  <c:v>23229.01</c:v>
                </c:pt>
                <c:pt idx="4098">
                  <c:v>23729.64</c:v>
                </c:pt>
                <c:pt idx="4099">
                  <c:v>24707.8</c:v>
                </c:pt>
                <c:pt idx="4100">
                  <c:v>26445.95</c:v>
                </c:pt>
                <c:pt idx="4101">
                  <c:v>26248.27</c:v>
                </c:pt>
                <c:pt idx="4102">
                  <c:v>27041.86</c:v>
                </c:pt>
                <c:pt idx="4103">
                  <c:v>27353.97</c:v>
                </c:pt>
                <c:pt idx="4104">
                  <c:v>28886.04</c:v>
                </c:pt>
                <c:pt idx="4105">
                  <c:v>28956.26</c:v>
                </c:pt>
                <c:pt idx="4106">
                  <c:v>29391.77</c:v>
                </c:pt>
                <c:pt idx="4107">
                  <c:v>32198.48</c:v>
                </c:pt>
                <c:pt idx="4108">
                  <c:v>33033.620000000003</c:v>
                </c:pt>
                <c:pt idx="4109">
                  <c:v>32017.56</c:v>
                </c:pt>
                <c:pt idx="4110">
                  <c:v>34035</c:v>
                </c:pt>
                <c:pt idx="4111">
                  <c:v>36826.97</c:v>
                </c:pt>
                <c:pt idx="4112">
                  <c:v>39475.599999999999</c:v>
                </c:pt>
                <c:pt idx="4113">
                  <c:v>40616.720000000001</c:v>
                </c:pt>
                <c:pt idx="4114">
                  <c:v>40227.86</c:v>
                </c:pt>
                <c:pt idx="4115">
                  <c:v>38191.550000000003</c:v>
                </c:pt>
                <c:pt idx="4116">
                  <c:v>35463.18</c:v>
                </c:pt>
                <c:pt idx="4117">
                  <c:v>34059.910000000003</c:v>
                </c:pt>
                <c:pt idx="4118">
                  <c:v>37375.800000000003</c:v>
                </c:pt>
                <c:pt idx="4119">
                  <c:v>39138.07</c:v>
                </c:pt>
                <c:pt idx="4120">
                  <c:v>36770.04</c:v>
                </c:pt>
                <c:pt idx="4121">
                  <c:v>36029.19</c:v>
                </c:pt>
                <c:pt idx="4122">
                  <c:v>35845.019999999997</c:v>
                </c:pt>
                <c:pt idx="4123">
                  <c:v>36656.99</c:v>
                </c:pt>
                <c:pt idx="4124">
                  <c:v>35929.160000000003</c:v>
                </c:pt>
                <c:pt idx="4125">
                  <c:v>35510.67</c:v>
                </c:pt>
                <c:pt idx="4126">
                  <c:v>30838.5</c:v>
                </c:pt>
                <c:pt idx="4127">
                  <c:v>33018.82</c:v>
                </c:pt>
                <c:pt idx="4128">
                  <c:v>32106.7</c:v>
                </c:pt>
                <c:pt idx="4129">
                  <c:v>32297.16</c:v>
                </c:pt>
                <c:pt idx="4130">
                  <c:v>32255.35</c:v>
                </c:pt>
                <c:pt idx="4131">
                  <c:v>32518.35</c:v>
                </c:pt>
                <c:pt idx="4132">
                  <c:v>30425.39</c:v>
                </c:pt>
                <c:pt idx="4133">
                  <c:v>33420.04</c:v>
                </c:pt>
                <c:pt idx="4134">
                  <c:v>34264.01</c:v>
                </c:pt>
                <c:pt idx="4135">
                  <c:v>34324.269999999997</c:v>
                </c:pt>
                <c:pt idx="4136">
                  <c:v>33129.74</c:v>
                </c:pt>
                <c:pt idx="4137">
                  <c:v>33543.769999999997</c:v>
                </c:pt>
                <c:pt idx="4138">
                  <c:v>35528.31</c:v>
                </c:pt>
                <c:pt idx="4139">
                  <c:v>37685.269999999997</c:v>
                </c:pt>
                <c:pt idx="4140">
                  <c:v>36984.67</c:v>
                </c:pt>
                <c:pt idx="4141">
                  <c:v>38306.239999999998</c:v>
                </c:pt>
                <c:pt idx="4142">
                  <c:v>39269.339999999997</c:v>
                </c:pt>
                <c:pt idx="4143">
                  <c:v>38862.35</c:v>
                </c:pt>
                <c:pt idx="4144">
                  <c:v>46436.09</c:v>
                </c:pt>
                <c:pt idx="4145">
                  <c:v>46502.29</c:v>
                </c:pt>
                <c:pt idx="4146">
                  <c:v>44855.61</c:v>
                </c:pt>
                <c:pt idx="4147">
                  <c:v>48004.65</c:v>
                </c:pt>
                <c:pt idx="4148">
                  <c:v>47410.400000000001</c:v>
                </c:pt>
                <c:pt idx="4149">
                  <c:v>47211.66</c:v>
                </c:pt>
                <c:pt idx="4150">
                  <c:v>48633.26</c:v>
                </c:pt>
                <c:pt idx="4151">
                  <c:v>47934.12</c:v>
                </c:pt>
                <c:pt idx="4152">
                  <c:v>49185.72</c:v>
                </c:pt>
                <c:pt idx="4153">
                  <c:v>52127.32</c:v>
                </c:pt>
                <c:pt idx="4154">
                  <c:v>51573.4</c:v>
                </c:pt>
                <c:pt idx="4155">
                  <c:v>55923.13</c:v>
                </c:pt>
                <c:pt idx="4156">
                  <c:v>55898.44</c:v>
                </c:pt>
                <c:pt idx="4157">
                  <c:v>57441.599999999999</c:v>
                </c:pt>
                <c:pt idx="4158">
                  <c:v>54117.49</c:v>
                </c:pt>
                <c:pt idx="4159">
                  <c:v>48901.01</c:v>
                </c:pt>
                <c:pt idx="4160">
                  <c:v>49734.52</c:v>
                </c:pt>
                <c:pt idx="4161">
                  <c:v>47104.78</c:v>
                </c:pt>
                <c:pt idx="4162">
                  <c:v>46329.74</c:v>
                </c:pt>
                <c:pt idx="4163">
                  <c:v>46189.37</c:v>
                </c:pt>
                <c:pt idx="4164">
                  <c:v>45256.41</c:v>
                </c:pt>
                <c:pt idx="4165">
                  <c:v>49619.64</c:v>
                </c:pt>
                <c:pt idx="4166">
                  <c:v>48502.8</c:v>
                </c:pt>
                <c:pt idx="4167">
                  <c:v>50422.16</c:v>
                </c:pt>
                <c:pt idx="4168">
                  <c:v>48365.14</c:v>
                </c:pt>
                <c:pt idx="4169">
                  <c:v>48780.959999999999</c:v>
                </c:pt>
                <c:pt idx="4170">
                  <c:v>48887.02</c:v>
                </c:pt>
                <c:pt idx="4171">
                  <c:v>50985.94</c:v>
                </c:pt>
                <c:pt idx="4172">
                  <c:v>52393.36</c:v>
                </c:pt>
                <c:pt idx="4173">
                  <c:v>54932.33</c:v>
                </c:pt>
                <c:pt idx="4174">
                  <c:v>55890.25</c:v>
                </c:pt>
                <c:pt idx="4175">
                  <c:v>57827.61</c:v>
                </c:pt>
                <c:pt idx="4176">
                  <c:v>57254.9</c:v>
                </c:pt>
                <c:pt idx="4177">
                  <c:v>61184.82</c:v>
                </c:pt>
                <c:pt idx="4178">
                  <c:v>58991.56</c:v>
                </c:pt>
                <c:pt idx="4179">
                  <c:v>55652</c:v>
                </c:pt>
                <c:pt idx="4180">
                  <c:v>56921.49</c:v>
                </c:pt>
                <c:pt idx="4181">
                  <c:v>58899.97</c:v>
                </c:pt>
                <c:pt idx="4182">
                  <c:v>57638.09</c:v>
                </c:pt>
                <c:pt idx="4183">
                  <c:v>58069.25</c:v>
                </c:pt>
                <c:pt idx="4184">
                  <c:v>58119.09</c:v>
                </c:pt>
                <c:pt idx="4185">
                  <c:v>57372.97</c:v>
                </c:pt>
                <c:pt idx="4186">
                  <c:v>54091.96</c:v>
                </c:pt>
                <c:pt idx="4187">
                  <c:v>54343.35</c:v>
                </c:pt>
                <c:pt idx="4188">
                  <c:v>52291.85</c:v>
                </c:pt>
                <c:pt idx="4189">
                  <c:v>51344.27</c:v>
                </c:pt>
                <c:pt idx="4190">
                  <c:v>55046.03</c:v>
                </c:pt>
                <c:pt idx="4191">
                  <c:v>55853.77</c:v>
                </c:pt>
                <c:pt idx="4192">
                  <c:v>55777.279999999999</c:v>
                </c:pt>
                <c:pt idx="4193">
                  <c:v>57641.55</c:v>
                </c:pt>
                <c:pt idx="4194">
                  <c:v>58795.94</c:v>
                </c:pt>
                <c:pt idx="4195">
                  <c:v>58793.84</c:v>
                </c:pt>
                <c:pt idx="4196">
                  <c:v>58726.68</c:v>
                </c:pt>
                <c:pt idx="4197">
                  <c:v>58981.11</c:v>
                </c:pt>
                <c:pt idx="4198">
                  <c:v>57065.38</c:v>
                </c:pt>
                <c:pt idx="4199">
                  <c:v>58221.75</c:v>
                </c:pt>
                <c:pt idx="4200">
                  <c:v>59140.68</c:v>
                </c:pt>
                <c:pt idx="4201">
                  <c:v>58011.41</c:v>
                </c:pt>
                <c:pt idx="4202">
                  <c:v>55950.97</c:v>
                </c:pt>
                <c:pt idx="4203">
                  <c:v>58087.18</c:v>
                </c:pt>
                <c:pt idx="4204">
                  <c:v>58119.59</c:v>
                </c:pt>
                <c:pt idx="4205">
                  <c:v>59791.839999999997</c:v>
                </c:pt>
                <c:pt idx="4206">
                  <c:v>59990.87</c:v>
                </c:pt>
                <c:pt idx="4207">
                  <c:v>59856.71</c:v>
                </c:pt>
                <c:pt idx="4208">
                  <c:v>63564.83</c:v>
                </c:pt>
                <c:pt idx="4209">
                  <c:v>62954.58</c:v>
                </c:pt>
                <c:pt idx="4210">
                  <c:v>63223.76</c:v>
                </c:pt>
                <c:pt idx="4211">
                  <c:v>61394.879999999997</c:v>
                </c:pt>
                <c:pt idx="4212">
                  <c:v>60023.51</c:v>
                </c:pt>
                <c:pt idx="4213">
                  <c:v>56232.37</c:v>
                </c:pt>
                <c:pt idx="4214">
                  <c:v>55668.22</c:v>
                </c:pt>
                <c:pt idx="4215">
                  <c:v>56499.27</c:v>
                </c:pt>
                <c:pt idx="4216">
                  <c:v>53812.07</c:v>
                </c:pt>
                <c:pt idx="4217">
                  <c:v>51722.13</c:v>
                </c:pt>
                <c:pt idx="4218">
                  <c:v>51161.14</c:v>
                </c:pt>
                <c:pt idx="4219">
                  <c:v>50123.73</c:v>
                </c:pt>
                <c:pt idx="4220">
                  <c:v>49128.24</c:v>
                </c:pt>
                <c:pt idx="4221">
                  <c:v>54069.51</c:v>
                </c:pt>
                <c:pt idx="4222">
                  <c:v>55066.080000000002</c:v>
                </c:pt>
                <c:pt idx="4223">
                  <c:v>54877.7</c:v>
                </c:pt>
                <c:pt idx="4224">
                  <c:v>53579.95</c:v>
                </c:pt>
                <c:pt idx="4225">
                  <c:v>57736.85</c:v>
                </c:pt>
                <c:pt idx="4226">
                  <c:v>57836</c:v>
                </c:pt>
                <c:pt idx="4227">
                  <c:v>56608.800000000003</c:v>
                </c:pt>
                <c:pt idx="4228">
                  <c:v>57189.48</c:v>
                </c:pt>
                <c:pt idx="4229">
                  <c:v>53240.33</c:v>
                </c:pt>
                <c:pt idx="4230">
                  <c:v>57501.21</c:v>
                </c:pt>
                <c:pt idx="4231">
                  <c:v>56437.98</c:v>
                </c:pt>
                <c:pt idx="4232">
                  <c:v>57351.06</c:v>
                </c:pt>
                <c:pt idx="4233">
                  <c:v>58940.02</c:v>
                </c:pt>
                <c:pt idx="4234">
                  <c:v>58290.33</c:v>
                </c:pt>
                <c:pt idx="4235">
                  <c:v>55862.21</c:v>
                </c:pt>
                <c:pt idx="4236">
                  <c:v>56737.84</c:v>
                </c:pt>
                <c:pt idx="4237">
                  <c:v>49514.98</c:v>
                </c:pt>
                <c:pt idx="4238">
                  <c:v>49724.31</c:v>
                </c:pt>
                <c:pt idx="4239">
                  <c:v>49903.47</c:v>
                </c:pt>
                <c:pt idx="4240">
                  <c:v>46777.279999999999</c:v>
                </c:pt>
                <c:pt idx="4241">
                  <c:v>46493.52</c:v>
                </c:pt>
                <c:pt idx="4242">
                  <c:v>43563.34</c:v>
                </c:pt>
                <c:pt idx="4243">
                  <c:v>42896.32</c:v>
                </c:pt>
                <c:pt idx="4244">
                  <c:v>36765.589999999997</c:v>
                </c:pt>
                <c:pt idx="4245">
                  <c:v>40593.81</c:v>
                </c:pt>
                <c:pt idx="4246">
                  <c:v>37361.4</c:v>
                </c:pt>
                <c:pt idx="4247">
                  <c:v>37516.83</c:v>
                </c:pt>
                <c:pt idx="4248">
                  <c:v>34720.74</c:v>
                </c:pt>
                <c:pt idx="4249">
                  <c:v>38856.76</c:v>
                </c:pt>
                <c:pt idx="4250">
                  <c:v>38378.959999999999</c:v>
                </c:pt>
                <c:pt idx="4251">
                  <c:v>39299.35</c:v>
                </c:pt>
                <c:pt idx="4252">
                  <c:v>38534.769999999997</c:v>
                </c:pt>
                <c:pt idx="4253">
                  <c:v>35678.94</c:v>
                </c:pt>
                <c:pt idx="4254">
                  <c:v>34613.67</c:v>
                </c:pt>
                <c:pt idx="4255">
                  <c:v>35649.82</c:v>
                </c:pt>
                <c:pt idx="4256">
                  <c:v>37277.440000000002</c:v>
                </c:pt>
                <c:pt idx="4257">
                  <c:v>36681.74</c:v>
                </c:pt>
                <c:pt idx="4258">
                  <c:v>37583.65</c:v>
                </c:pt>
                <c:pt idx="4259">
                  <c:v>39232.65</c:v>
                </c:pt>
                <c:pt idx="4260">
                  <c:v>36851.839999999997</c:v>
                </c:pt>
                <c:pt idx="4261">
                  <c:v>35534.92</c:v>
                </c:pt>
                <c:pt idx="4262">
                  <c:v>35801.129999999997</c:v>
                </c:pt>
                <c:pt idx="4263">
                  <c:v>33580.769999999997</c:v>
                </c:pt>
                <c:pt idx="4264">
                  <c:v>33406.480000000003</c:v>
                </c:pt>
                <c:pt idx="4265">
                  <c:v>37383.660000000003</c:v>
                </c:pt>
                <c:pt idx="4266">
                  <c:v>36683.910000000003</c:v>
                </c:pt>
                <c:pt idx="4267">
                  <c:v>37338.03</c:v>
                </c:pt>
                <c:pt idx="4268">
                  <c:v>35545.980000000003</c:v>
                </c:pt>
                <c:pt idx="4269">
                  <c:v>39018.03</c:v>
                </c:pt>
                <c:pt idx="4270">
                  <c:v>40518.68</c:v>
                </c:pt>
                <c:pt idx="4271">
                  <c:v>40160.720000000001</c:v>
                </c:pt>
                <c:pt idx="4272">
                  <c:v>38344.720000000001</c:v>
                </c:pt>
                <c:pt idx="4273">
                  <c:v>38087.25</c:v>
                </c:pt>
                <c:pt idx="4274">
                  <c:v>35814.639999999999</c:v>
                </c:pt>
                <c:pt idx="4275">
                  <c:v>35519.71</c:v>
                </c:pt>
                <c:pt idx="4276">
                  <c:v>35605.68</c:v>
                </c:pt>
                <c:pt idx="4277">
                  <c:v>31651.57</c:v>
                </c:pt>
                <c:pt idx="4278">
                  <c:v>32538.25</c:v>
                </c:pt>
                <c:pt idx="4279">
                  <c:v>33690.370000000003</c:v>
                </c:pt>
                <c:pt idx="4280">
                  <c:v>34657.97</c:v>
                </c:pt>
                <c:pt idx="4281">
                  <c:v>31586.9</c:v>
                </c:pt>
                <c:pt idx="4282">
                  <c:v>32308.720000000001</c:v>
                </c:pt>
                <c:pt idx="4283">
                  <c:v>34708.959999999999</c:v>
                </c:pt>
                <c:pt idx="4284">
                  <c:v>34497.75</c:v>
                </c:pt>
                <c:pt idx="4285">
                  <c:v>35918.879999999997</c:v>
                </c:pt>
                <c:pt idx="4286">
                  <c:v>35053.410000000003</c:v>
                </c:pt>
                <c:pt idx="4287">
                  <c:v>33524.980000000003</c:v>
                </c:pt>
                <c:pt idx="4288">
                  <c:v>33803.96</c:v>
                </c:pt>
                <c:pt idx="4289">
                  <c:v>34684.129999999997</c:v>
                </c:pt>
                <c:pt idx="4290">
                  <c:v>35287.199999999997</c:v>
                </c:pt>
                <c:pt idx="4291">
                  <c:v>33694.79</c:v>
                </c:pt>
                <c:pt idx="4292">
                  <c:v>34233.839999999997</c:v>
                </c:pt>
                <c:pt idx="4293">
                  <c:v>33876.69</c:v>
                </c:pt>
                <c:pt idx="4294">
                  <c:v>32869.949999999997</c:v>
                </c:pt>
                <c:pt idx="4295">
                  <c:v>33805.370000000003</c:v>
                </c:pt>
                <c:pt idx="4296">
                  <c:v>33513.480000000003</c:v>
                </c:pt>
                <c:pt idx="4297">
                  <c:v>34254</c:v>
                </c:pt>
                <c:pt idx="4298">
                  <c:v>33092.92</c:v>
                </c:pt>
                <c:pt idx="4299">
                  <c:v>32727.919999999998</c:v>
                </c:pt>
                <c:pt idx="4300">
                  <c:v>32822.18</c:v>
                </c:pt>
                <c:pt idx="4301">
                  <c:v>31870</c:v>
                </c:pt>
                <c:pt idx="4302">
                  <c:v>31400.42</c:v>
                </c:pt>
                <c:pt idx="4303">
                  <c:v>31539.02</c:v>
                </c:pt>
                <c:pt idx="4304">
                  <c:v>31800.12</c:v>
                </c:pt>
                <c:pt idx="4305">
                  <c:v>30837.89</c:v>
                </c:pt>
                <c:pt idx="4306">
                  <c:v>29800.73</c:v>
                </c:pt>
                <c:pt idx="4307">
                  <c:v>32146.07</c:v>
                </c:pt>
                <c:pt idx="4308">
                  <c:v>32306.59</c:v>
                </c:pt>
                <c:pt idx="4309">
                  <c:v>33646.43</c:v>
                </c:pt>
                <c:pt idx="4310">
                  <c:v>34289.1</c:v>
                </c:pt>
                <c:pt idx="4311">
                  <c:v>35417.46</c:v>
                </c:pt>
                <c:pt idx="4312">
                  <c:v>37268.699999999997</c:v>
                </c:pt>
                <c:pt idx="4313">
                  <c:v>39489.86</c:v>
                </c:pt>
                <c:pt idx="4314">
                  <c:v>40021.71</c:v>
                </c:pt>
                <c:pt idx="4315">
                  <c:v>40039.97</c:v>
                </c:pt>
                <c:pt idx="4316">
                  <c:v>42208.22</c:v>
                </c:pt>
                <c:pt idx="4317">
                  <c:v>41458.839999999997</c:v>
                </c:pt>
                <c:pt idx="4318">
                  <c:v>39882.379999999997</c:v>
                </c:pt>
                <c:pt idx="4319">
                  <c:v>39154.79</c:v>
                </c:pt>
                <c:pt idx="4320">
                  <c:v>38198.68</c:v>
                </c:pt>
                <c:pt idx="4321">
                  <c:v>39742.44</c:v>
                </c:pt>
                <c:pt idx="4322">
                  <c:v>40887.410000000003</c:v>
                </c:pt>
                <c:pt idx="4323">
                  <c:v>42856.34</c:v>
                </c:pt>
                <c:pt idx="4324">
                  <c:v>44606.61</c:v>
                </c:pt>
                <c:pt idx="4325">
                  <c:v>43804.800000000003</c:v>
                </c:pt>
                <c:pt idx="4326">
                  <c:v>46283.23</c:v>
                </c:pt>
                <c:pt idx="4327">
                  <c:v>45606.61</c:v>
                </c:pt>
                <c:pt idx="4328">
                  <c:v>45556.01</c:v>
                </c:pt>
                <c:pt idx="4329">
                  <c:v>44415.85</c:v>
                </c:pt>
                <c:pt idx="4330">
                  <c:v>47837.67</c:v>
                </c:pt>
                <c:pt idx="4331">
                  <c:v>47098.26</c:v>
                </c:pt>
                <c:pt idx="4332">
                  <c:v>47018.9</c:v>
                </c:pt>
                <c:pt idx="4333">
                  <c:v>45927.4</c:v>
                </c:pt>
                <c:pt idx="4334">
                  <c:v>44686.33</c:v>
                </c:pt>
                <c:pt idx="4335">
                  <c:v>44725.120000000003</c:v>
                </c:pt>
                <c:pt idx="4336">
                  <c:v>46768.7</c:v>
                </c:pt>
                <c:pt idx="4337">
                  <c:v>49345.85</c:v>
                </c:pt>
                <c:pt idx="4338">
                  <c:v>48862.04</c:v>
                </c:pt>
                <c:pt idx="4339">
                  <c:v>49278.87</c:v>
                </c:pt>
                <c:pt idx="4340">
                  <c:v>49525.47</c:v>
                </c:pt>
                <c:pt idx="4341">
                  <c:v>47705.4</c:v>
                </c:pt>
                <c:pt idx="4342">
                  <c:v>48996.07</c:v>
                </c:pt>
                <c:pt idx="4343">
                  <c:v>46842.81</c:v>
                </c:pt>
                <c:pt idx="4344">
                  <c:v>49082.57</c:v>
                </c:pt>
                <c:pt idx="4345">
                  <c:v>48923.55</c:v>
                </c:pt>
                <c:pt idx="4346">
                  <c:v>48799.58</c:v>
                </c:pt>
                <c:pt idx="4347">
                  <c:v>46996.92</c:v>
                </c:pt>
                <c:pt idx="4348">
                  <c:v>47127.199999999997</c:v>
                </c:pt>
                <c:pt idx="4349">
                  <c:v>48840.959999999999</c:v>
                </c:pt>
                <c:pt idx="4350">
                  <c:v>49284.7</c:v>
                </c:pt>
                <c:pt idx="4351">
                  <c:v>50012.92</c:v>
                </c:pt>
                <c:pt idx="4352">
                  <c:v>49924.72</c:v>
                </c:pt>
                <c:pt idx="4353">
                  <c:v>51788.98</c:v>
                </c:pt>
                <c:pt idx="4354">
                  <c:v>52688.24</c:v>
                </c:pt>
                <c:pt idx="4355">
                  <c:v>46856.45</c:v>
                </c:pt>
                <c:pt idx="4356">
                  <c:v>46070.400000000001</c:v>
                </c:pt>
                <c:pt idx="4357">
                  <c:v>46391.09</c:v>
                </c:pt>
                <c:pt idx="4358">
                  <c:v>44849.31</c:v>
                </c:pt>
                <c:pt idx="4359">
                  <c:v>45168.82</c:v>
                </c:pt>
                <c:pt idx="4360">
                  <c:v>46043.95</c:v>
                </c:pt>
                <c:pt idx="4361">
                  <c:v>44955.37</c:v>
                </c:pt>
                <c:pt idx="4362">
                  <c:v>47112.17</c:v>
                </c:pt>
                <c:pt idx="4363">
                  <c:v>48139.48</c:v>
                </c:pt>
                <c:pt idx="4364">
                  <c:v>47770.44</c:v>
                </c:pt>
                <c:pt idx="4365">
                  <c:v>47297.36</c:v>
                </c:pt>
                <c:pt idx="4366">
                  <c:v>48315.040000000001</c:v>
                </c:pt>
                <c:pt idx="4367">
                  <c:v>47247.43</c:v>
                </c:pt>
                <c:pt idx="4368">
                  <c:v>43014.720000000001</c:v>
                </c:pt>
                <c:pt idx="4369">
                  <c:v>40681.440000000002</c:v>
                </c:pt>
                <c:pt idx="4370">
                  <c:v>43577.95</c:v>
                </c:pt>
                <c:pt idx="4371">
                  <c:v>44893.58</c:v>
                </c:pt>
                <c:pt idx="4372">
                  <c:v>42851.7</c:v>
                </c:pt>
                <c:pt idx="4373">
                  <c:v>42709.59</c:v>
                </c:pt>
                <c:pt idx="4374">
                  <c:v>43199.48</c:v>
                </c:pt>
                <c:pt idx="4375">
                  <c:v>42178.03</c:v>
                </c:pt>
                <c:pt idx="4376">
                  <c:v>41046.44</c:v>
                </c:pt>
                <c:pt idx="4377">
                  <c:v>41535.120000000003</c:v>
                </c:pt>
                <c:pt idx="4378">
                  <c:v>43825.54</c:v>
                </c:pt>
                <c:pt idx="4379">
                  <c:v>48162.7</c:v>
                </c:pt>
                <c:pt idx="4380">
                  <c:v>47671.93</c:v>
                </c:pt>
                <c:pt idx="4381">
                  <c:v>48233.09</c:v>
                </c:pt>
                <c:pt idx="4382">
                  <c:v>49240.26</c:v>
                </c:pt>
                <c:pt idx="4383">
                  <c:v>51495.32</c:v>
                </c:pt>
                <c:pt idx="4384">
                  <c:v>55340.01</c:v>
                </c:pt>
                <c:pt idx="4385">
                  <c:v>53798.400000000001</c:v>
                </c:pt>
                <c:pt idx="4386">
                  <c:v>53944.27</c:v>
                </c:pt>
                <c:pt idx="4387">
                  <c:v>54960.84</c:v>
                </c:pt>
                <c:pt idx="4388">
                  <c:v>54686.13</c:v>
                </c:pt>
                <c:pt idx="4389">
                  <c:v>57490.3</c:v>
                </c:pt>
                <c:pt idx="4390">
                  <c:v>56001.74</c:v>
                </c:pt>
                <c:pt idx="4391">
                  <c:v>57375.72</c:v>
                </c:pt>
                <c:pt idx="4392">
                  <c:v>57355.02</c:v>
                </c:pt>
                <c:pt idx="4393">
                  <c:v>61693.79</c:v>
                </c:pt>
                <c:pt idx="4394">
                  <c:v>60871.44</c:v>
                </c:pt>
                <c:pt idx="4395">
                  <c:v>61518.84</c:v>
                </c:pt>
                <c:pt idx="4396">
                  <c:v>62025.16</c:v>
                </c:pt>
                <c:pt idx="4397">
                  <c:v>64286.51</c:v>
                </c:pt>
                <c:pt idx="4398">
                  <c:v>66015.09</c:v>
                </c:pt>
                <c:pt idx="4399">
                  <c:v>62201.96</c:v>
                </c:pt>
                <c:pt idx="4400">
                  <c:v>60696.97</c:v>
                </c:pt>
                <c:pt idx="4401">
                  <c:v>61307.66</c:v>
                </c:pt>
                <c:pt idx="4402">
                  <c:v>60849.56</c:v>
                </c:pt>
                <c:pt idx="4403">
                  <c:v>63084.57</c:v>
                </c:pt>
                <c:pt idx="4404">
                  <c:v>60307.65</c:v>
                </c:pt>
                <c:pt idx="4405">
                  <c:v>58457.87</c:v>
                </c:pt>
                <c:pt idx="4406">
                  <c:v>60591.94</c:v>
                </c:pt>
                <c:pt idx="4407">
                  <c:v>62253.32</c:v>
                </c:pt>
                <c:pt idx="4408">
                  <c:v>61888.4</c:v>
                </c:pt>
                <c:pt idx="4409">
                  <c:v>61338.53</c:v>
                </c:pt>
                <c:pt idx="4410">
                  <c:v>60955.76</c:v>
                </c:pt>
                <c:pt idx="4411">
                  <c:v>63246.85</c:v>
                </c:pt>
                <c:pt idx="4412">
                  <c:v>62926.82</c:v>
                </c:pt>
                <c:pt idx="4413">
                  <c:v>61444.22</c:v>
                </c:pt>
                <c:pt idx="4414">
                  <c:v>61016.28</c:v>
                </c:pt>
                <c:pt idx="4415">
                  <c:v>61514.38</c:v>
                </c:pt>
                <c:pt idx="4416">
                  <c:v>63287.79</c:v>
                </c:pt>
                <c:pt idx="4417">
                  <c:v>67544.87</c:v>
                </c:pt>
                <c:pt idx="4418">
                  <c:v>66941.87</c:v>
                </c:pt>
                <c:pt idx="4419">
                  <c:v>64924.35</c:v>
                </c:pt>
                <c:pt idx="4420">
                  <c:v>64818.75</c:v>
                </c:pt>
                <c:pt idx="4421">
                  <c:v>64142.98</c:v>
                </c:pt>
                <c:pt idx="4422">
                  <c:v>64410.97</c:v>
                </c:pt>
                <c:pt idx="4423">
                  <c:v>65495.31</c:v>
                </c:pt>
                <c:pt idx="4424">
                  <c:v>63599.74</c:v>
                </c:pt>
                <c:pt idx="4425">
                  <c:v>60112.95</c:v>
                </c:pt>
                <c:pt idx="4426">
                  <c:v>60364.08</c:v>
                </c:pt>
                <c:pt idx="4427">
                  <c:v>56925.42</c:v>
                </c:pt>
                <c:pt idx="4428">
                  <c:v>58121.78</c:v>
                </c:pt>
                <c:pt idx="4429">
                  <c:v>59763.95</c:v>
                </c:pt>
                <c:pt idx="4430">
                  <c:v>58689.53</c:v>
                </c:pt>
                <c:pt idx="4431">
                  <c:v>56290.16</c:v>
                </c:pt>
                <c:pt idx="4432">
                  <c:v>57594.3</c:v>
                </c:pt>
                <c:pt idx="4433">
                  <c:v>57172.54</c:v>
                </c:pt>
                <c:pt idx="4434">
                  <c:v>58999.11</c:v>
                </c:pt>
                <c:pt idx="4435">
                  <c:v>53798.9</c:v>
                </c:pt>
                <c:pt idx="4436">
                  <c:v>54772.27</c:v>
                </c:pt>
                <c:pt idx="4437">
                  <c:v>57319.57</c:v>
                </c:pt>
                <c:pt idx="4438">
                  <c:v>57834.5</c:v>
                </c:pt>
                <c:pt idx="4439">
                  <c:v>56974.03</c:v>
                </c:pt>
                <c:pt idx="4440">
                  <c:v>57238.62</c:v>
                </c:pt>
                <c:pt idx="4441">
                  <c:v>56522.14</c:v>
                </c:pt>
                <c:pt idx="4442">
                  <c:v>53671.99</c:v>
                </c:pt>
                <c:pt idx="4443">
                  <c:v>49247.42</c:v>
                </c:pt>
                <c:pt idx="4444">
                  <c:v>49454.1</c:v>
                </c:pt>
                <c:pt idx="4445">
                  <c:v>50516.59</c:v>
                </c:pt>
                <c:pt idx="4446">
                  <c:v>50631.12</c:v>
                </c:pt>
                <c:pt idx="4447">
                  <c:v>50510.23</c:v>
                </c:pt>
                <c:pt idx="4448">
                  <c:v>47591.02</c:v>
                </c:pt>
                <c:pt idx="4449">
                  <c:v>47176.76</c:v>
                </c:pt>
                <c:pt idx="4450">
                  <c:v>49388.08</c:v>
                </c:pt>
                <c:pt idx="4451">
                  <c:v>50105.79</c:v>
                </c:pt>
                <c:pt idx="4452">
                  <c:v>46735.51</c:v>
                </c:pt>
                <c:pt idx="4453">
                  <c:v>48385.120000000003</c:v>
                </c:pt>
                <c:pt idx="4454">
                  <c:v>48886.06</c:v>
                </c:pt>
                <c:pt idx="4455">
                  <c:v>47645.42</c:v>
                </c:pt>
                <c:pt idx="4456">
                  <c:v>46171.71</c:v>
                </c:pt>
                <c:pt idx="4457">
                  <c:v>46863.77</c:v>
                </c:pt>
                <c:pt idx="4458">
                  <c:v>46695.38</c:v>
                </c:pt>
                <c:pt idx="4459">
                  <c:v>46913.64</c:v>
                </c:pt>
                <c:pt idx="4460">
                  <c:v>48923.3</c:v>
                </c:pt>
                <c:pt idx="4461">
                  <c:v>48620.54</c:v>
                </c:pt>
                <c:pt idx="4462">
                  <c:v>50832.25</c:v>
                </c:pt>
                <c:pt idx="4463">
                  <c:v>50831.94</c:v>
                </c:pt>
                <c:pt idx="4464">
                  <c:v>50436.639999999999</c:v>
                </c:pt>
                <c:pt idx="4465">
                  <c:v>50796.87</c:v>
                </c:pt>
                <c:pt idx="4466">
                  <c:v>50696.56</c:v>
                </c:pt>
                <c:pt idx="4467">
                  <c:v>47549.82</c:v>
                </c:pt>
                <c:pt idx="4468">
                  <c:v>46470.69</c:v>
                </c:pt>
                <c:pt idx="4469">
                  <c:v>47138.04</c:v>
                </c:pt>
                <c:pt idx="4470">
                  <c:v>46206.17</c:v>
                </c:pt>
                <c:pt idx="4471">
                  <c:v>47742.99</c:v>
                </c:pt>
                <c:pt idx="4472">
                  <c:v>47310.92</c:v>
                </c:pt>
                <c:pt idx="4473">
                  <c:v>46448.03</c:v>
                </c:pt>
                <c:pt idx="4474">
                  <c:v>45837.33</c:v>
                </c:pt>
                <c:pt idx="4475">
                  <c:v>43430.7</c:v>
                </c:pt>
                <c:pt idx="4476">
                  <c:v>43098.68</c:v>
                </c:pt>
                <c:pt idx="4477">
                  <c:v>41541.22</c:v>
                </c:pt>
                <c:pt idx="4478">
                  <c:v>41689.19</c:v>
                </c:pt>
                <c:pt idx="4479">
                  <c:v>41864.1</c:v>
                </c:pt>
                <c:pt idx="4480">
                  <c:v>41838.46</c:v>
                </c:pt>
                <c:pt idx="4481">
                  <c:v>42744.29</c:v>
                </c:pt>
                <c:pt idx="4482">
                  <c:v>43921.279999999999</c:v>
                </c:pt>
                <c:pt idx="4483">
                  <c:v>42577.15</c:v>
                </c:pt>
                <c:pt idx="4484">
                  <c:v>43095.519999999997</c:v>
                </c:pt>
                <c:pt idx="4485">
                  <c:v>43096.1</c:v>
                </c:pt>
                <c:pt idx="4486">
                  <c:v>43091.25</c:v>
                </c:pt>
                <c:pt idx="4487">
                  <c:v>42224.71</c:v>
                </c:pt>
                <c:pt idx="4488">
                  <c:v>42373.68</c:v>
                </c:pt>
                <c:pt idx="4489">
                  <c:v>41676.660000000003</c:v>
                </c:pt>
                <c:pt idx="4490">
                  <c:v>40705.440000000002</c:v>
                </c:pt>
                <c:pt idx="4491">
                  <c:v>36462.620000000003</c:v>
                </c:pt>
                <c:pt idx="4492">
                  <c:v>35085.14</c:v>
                </c:pt>
                <c:pt idx="4493">
                  <c:v>36286.22</c:v>
                </c:pt>
                <c:pt idx="4494">
                  <c:v>36703.22</c:v>
                </c:pt>
                <c:pt idx="4495">
                  <c:v>36981.49</c:v>
                </c:pt>
                <c:pt idx="4496">
                  <c:v>36828.1</c:v>
                </c:pt>
                <c:pt idx="4497">
                  <c:v>37194.410000000003</c:v>
                </c:pt>
                <c:pt idx="4498">
                  <c:v>37740.730000000003</c:v>
                </c:pt>
                <c:pt idx="4499">
                  <c:v>38186.370000000003</c:v>
                </c:pt>
                <c:pt idx="4500">
                  <c:v>37915.89</c:v>
                </c:pt>
                <c:pt idx="4501">
                  <c:v>38499.26</c:v>
                </c:pt>
                <c:pt idx="4502">
                  <c:v>38718.800000000003</c:v>
                </c:pt>
                <c:pt idx="4503">
                  <c:v>36918.19</c:v>
                </c:pt>
                <c:pt idx="4504">
                  <c:v>37339.93</c:v>
                </c:pt>
                <c:pt idx="4505">
                  <c:v>41580.42</c:v>
                </c:pt>
                <c:pt idx="4506">
                  <c:v>41420.230000000003</c:v>
                </c:pt>
                <c:pt idx="4507">
                  <c:v>42414.559999999998</c:v>
                </c:pt>
                <c:pt idx="4508">
                  <c:v>43868.43</c:v>
                </c:pt>
                <c:pt idx="4509">
                  <c:v>44080.55</c:v>
                </c:pt>
                <c:pt idx="4510">
                  <c:v>44427.39</c:v>
                </c:pt>
                <c:pt idx="4511">
                  <c:v>43529.69</c:v>
                </c:pt>
                <c:pt idx="4512">
                  <c:v>42404.53</c:v>
                </c:pt>
                <c:pt idx="4513">
                  <c:v>42235.44</c:v>
                </c:pt>
                <c:pt idx="4514">
                  <c:v>42076.91</c:v>
                </c:pt>
                <c:pt idx="4515">
                  <c:v>42551.44</c:v>
                </c:pt>
                <c:pt idx="4516">
                  <c:v>44573.14</c:v>
                </c:pt>
                <c:pt idx="4517">
                  <c:v>43900.74</c:v>
                </c:pt>
                <c:pt idx="4518">
                  <c:v>40558.949999999997</c:v>
                </c:pt>
                <c:pt idx="4519">
                  <c:v>40016.79</c:v>
                </c:pt>
                <c:pt idx="4520">
                  <c:v>40116.050000000003</c:v>
                </c:pt>
                <c:pt idx="4521">
                  <c:v>38411.1</c:v>
                </c:pt>
                <c:pt idx="4522">
                  <c:v>37042.720000000001</c:v>
                </c:pt>
                <c:pt idx="4523">
                  <c:v>38273.040000000001</c:v>
                </c:pt>
                <c:pt idx="4524">
                  <c:v>37274.85</c:v>
                </c:pt>
                <c:pt idx="4525">
                  <c:v>38357.160000000003</c:v>
                </c:pt>
                <c:pt idx="4526">
                  <c:v>39233.730000000003</c:v>
                </c:pt>
                <c:pt idx="4527">
                  <c:v>39138.36</c:v>
                </c:pt>
                <c:pt idx="4528">
                  <c:v>37721.39</c:v>
                </c:pt>
                <c:pt idx="4529">
                  <c:v>43197.58</c:v>
                </c:pt>
                <c:pt idx="4530">
                  <c:v>44438.34</c:v>
                </c:pt>
                <c:pt idx="4531">
                  <c:v>43931.7</c:v>
                </c:pt>
                <c:pt idx="4532">
                  <c:v>42476.51</c:v>
                </c:pt>
                <c:pt idx="4533">
                  <c:v>39165.25</c:v>
                </c:pt>
                <c:pt idx="4534">
                  <c:v>39411.129999999997</c:v>
                </c:pt>
                <c:pt idx="4535">
                  <c:v>38426.47</c:v>
                </c:pt>
                <c:pt idx="4536">
                  <c:v>38012.92</c:v>
                </c:pt>
                <c:pt idx="4537">
                  <c:v>38753.64</c:v>
                </c:pt>
                <c:pt idx="4538">
                  <c:v>41957.53</c:v>
                </c:pt>
                <c:pt idx="4539">
                  <c:v>39439.15</c:v>
                </c:pt>
                <c:pt idx="4540">
                  <c:v>38739.660000000003</c:v>
                </c:pt>
                <c:pt idx="4541">
                  <c:v>38814.28</c:v>
                </c:pt>
                <c:pt idx="4542">
                  <c:v>37788.050000000003</c:v>
                </c:pt>
                <c:pt idx="4543">
                  <c:v>39691.79</c:v>
                </c:pt>
                <c:pt idx="4544">
                  <c:v>39310.21</c:v>
                </c:pt>
                <c:pt idx="4545">
                  <c:v>41134.120000000003</c:v>
                </c:pt>
                <c:pt idx="4546">
                  <c:v>40945.160000000003</c:v>
                </c:pt>
                <c:pt idx="4547">
                  <c:v>41778.78</c:v>
                </c:pt>
                <c:pt idx="4548">
                  <c:v>42228.08</c:v>
                </c:pt>
                <c:pt idx="4549">
                  <c:v>41276.26</c:v>
                </c:pt>
                <c:pt idx="4550">
                  <c:v>41037.879999999997</c:v>
                </c:pt>
                <c:pt idx="4551">
                  <c:v>42375.06</c:v>
                </c:pt>
                <c:pt idx="4552">
                  <c:v>42540.77</c:v>
                </c:pt>
                <c:pt idx="4553">
                  <c:v>43921.27</c:v>
                </c:pt>
                <c:pt idx="4554">
                  <c:v>44360.5</c:v>
                </c:pt>
                <c:pt idx="4555">
                  <c:v>44350.51</c:v>
                </c:pt>
                <c:pt idx="4556">
                  <c:v>46631.25</c:v>
                </c:pt>
                <c:pt idx="4557">
                  <c:v>48173.2</c:v>
                </c:pt>
                <c:pt idx="4558">
                  <c:v>47384.5</c:v>
                </c:pt>
                <c:pt idx="4559">
                  <c:v>47151.5</c:v>
                </c:pt>
                <c:pt idx="4560">
                  <c:v>46318.559999999998</c:v>
                </c:pt>
                <c:pt idx="4561">
                  <c:v>46154.5</c:v>
                </c:pt>
                <c:pt idx="4562">
                  <c:v>46321.27</c:v>
                </c:pt>
                <c:pt idx="4563">
                  <c:v>46571.35</c:v>
                </c:pt>
                <c:pt idx="4564">
                  <c:v>45701.54</c:v>
                </c:pt>
                <c:pt idx="4565">
                  <c:v>45809.58</c:v>
                </c:pt>
                <c:pt idx="4566">
                  <c:v>44106.25</c:v>
                </c:pt>
                <c:pt idx="4567">
                  <c:v>43600</c:v>
                </c:pt>
                <c:pt idx="4568">
                  <c:v>43090.21</c:v>
                </c:pt>
                <c:pt idx="4569">
                  <c:v>42459.5</c:v>
                </c:pt>
                <c:pt idx="4570">
                  <c:v>42726</c:v>
                </c:pt>
                <c:pt idx="4571">
                  <c:v>40865.25</c:v>
                </c:pt>
                <c:pt idx="4572">
                  <c:v>40617.5</c:v>
                </c:pt>
                <c:pt idx="4573">
                  <c:v>39888.5</c:v>
                </c:pt>
                <c:pt idx="4574">
                  <c:v>41023.5</c:v>
                </c:pt>
                <c:pt idx="4575">
                  <c:v>40310.5</c:v>
                </c:pt>
                <c:pt idx="4576">
                  <c:v>40411.5</c:v>
                </c:pt>
                <c:pt idx="4577">
                  <c:v>40339.5</c:v>
                </c:pt>
                <c:pt idx="4578">
                  <c:v>39036.35</c:v>
                </c:pt>
                <c:pt idx="4579">
                  <c:v>40661.67</c:v>
                </c:pt>
                <c:pt idx="4580">
                  <c:v>41440</c:v>
                </c:pt>
                <c:pt idx="4581">
                  <c:v>41931</c:v>
                </c:pt>
                <c:pt idx="4582">
                  <c:v>39494.5</c:v>
                </c:pt>
                <c:pt idx="4583">
                  <c:v>39732.6</c:v>
                </c:pt>
                <c:pt idx="4584">
                  <c:v>39605.64</c:v>
                </c:pt>
                <c:pt idx="4585">
                  <c:v>39111.5</c:v>
                </c:pt>
                <c:pt idx="4586">
                  <c:v>39971.980000000003</c:v>
                </c:pt>
                <c:pt idx="4587">
                  <c:v>39043.5</c:v>
                </c:pt>
                <c:pt idx="4588">
                  <c:v>39627.550000000003</c:v>
                </c:pt>
                <c:pt idx="4589">
                  <c:v>39158.379999999997</c:v>
                </c:pt>
                <c:pt idx="4590">
                  <c:v>38617</c:v>
                </c:pt>
                <c:pt idx="4591">
                  <c:v>37923.81</c:v>
                </c:pt>
                <c:pt idx="4592">
                  <c:v>38913.870000000003</c:v>
                </c:pt>
                <c:pt idx="4593">
                  <c:v>38580.5</c:v>
                </c:pt>
                <c:pt idx="4594">
                  <c:v>38368.5</c:v>
                </c:pt>
                <c:pt idx="4595">
                  <c:v>39690.5</c:v>
                </c:pt>
                <c:pt idx="4596">
                  <c:v>36469.279999999999</c:v>
                </c:pt>
                <c:pt idx="4597">
                  <c:v>35933.5</c:v>
                </c:pt>
                <c:pt idx="4598">
                  <c:v>34637.300000000003</c:v>
                </c:pt>
                <c:pt idx="4599">
                  <c:v>33528.5</c:v>
                </c:pt>
                <c:pt idx="4600">
                  <c:v>32050.5</c:v>
                </c:pt>
                <c:pt idx="4601">
                  <c:v>31474.35</c:v>
                </c:pt>
                <c:pt idx="4602">
                  <c:v>27127.96</c:v>
                </c:pt>
                <c:pt idx="4603">
                  <c:v>30219.84</c:v>
                </c:pt>
                <c:pt idx="4604">
                  <c:v>29378.75</c:v>
                </c:pt>
                <c:pt idx="4605">
                  <c:v>29817.5</c:v>
                </c:pt>
                <c:pt idx="4606">
                  <c:v>30376.44</c:v>
                </c:pt>
                <c:pt idx="4607">
                  <c:v>30160.5</c:v>
                </c:pt>
                <c:pt idx="4608">
                  <c:v>28665.89</c:v>
                </c:pt>
                <c:pt idx="4609">
                  <c:v>30280.66</c:v>
                </c:pt>
                <c:pt idx="4610">
                  <c:v>29162.98</c:v>
                </c:pt>
                <c:pt idx="4611">
                  <c:v>29408.87</c:v>
                </c:pt>
                <c:pt idx="4612">
                  <c:v>30262.62</c:v>
                </c:pt>
                <c:pt idx="4613">
                  <c:v>29072.720000000001</c:v>
                </c:pt>
                <c:pt idx="4614">
                  <c:v>29630.97</c:v>
                </c:pt>
                <c:pt idx="4615">
                  <c:v>29510.54</c:v>
                </c:pt>
                <c:pt idx="4616">
                  <c:v>29183.47</c:v>
                </c:pt>
                <c:pt idx="4617">
                  <c:v>28582.68</c:v>
                </c:pt>
                <c:pt idx="4618">
                  <c:v>29009.85</c:v>
                </c:pt>
                <c:pt idx="4619">
                  <c:v>29446.52</c:v>
                </c:pt>
                <c:pt idx="4620">
                  <c:v>31713.07</c:v>
                </c:pt>
                <c:pt idx="4621">
                  <c:v>31776.5</c:v>
                </c:pt>
                <c:pt idx="4622">
                  <c:v>29782.53</c:v>
                </c:pt>
                <c:pt idx="4623">
                  <c:v>30432.560000000001</c:v>
                </c:pt>
                <c:pt idx="4624">
                  <c:v>29676.400000000001</c:v>
                </c:pt>
                <c:pt idx="4625">
                  <c:v>29843.31</c:v>
                </c:pt>
                <c:pt idx="4626">
                  <c:v>29894.43</c:v>
                </c:pt>
                <c:pt idx="4627">
                  <c:v>31351.200000000001</c:v>
                </c:pt>
                <c:pt idx="4628">
                  <c:v>31107.38</c:v>
                </c:pt>
                <c:pt idx="4629">
                  <c:v>30184.13</c:v>
                </c:pt>
                <c:pt idx="4630">
                  <c:v>30074.92</c:v>
                </c:pt>
                <c:pt idx="4631">
                  <c:v>29058.55</c:v>
                </c:pt>
                <c:pt idx="4632">
                  <c:v>28380.2</c:v>
                </c:pt>
                <c:pt idx="4633">
                  <c:v>26566.16</c:v>
                </c:pt>
                <c:pt idx="4634">
                  <c:v>22445.5</c:v>
                </c:pt>
                <c:pt idx="4635">
                  <c:v>22114.84</c:v>
                </c:pt>
                <c:pt idx="4636">
                  <c:v>22559.16</c:v>
                </c:pt>
                <c:pt idx="4637">
                  <c:v>20366.3</c:v>
                </c:pt>
                <c:pt idx="4638">
                  <c:v>20438.8</c:v>
                </c:pt>
                <c:pt idx="4639">
                  <c:v>18958.2</c:v>
                </c:pt>
                <c:pt idx="4640">
                  <c:v>20559.13</c:v>
                </c:pt>
                <c:pt idx="4641">
                  <c:v>20555.439999999999</c:v>
                </c:pt>
                <c:pt idx="4642">
                  <c:v>20696.96</c:v>
                </c:pt>
                <c:pt idx="4643">
                  <c:v>19957.16</c:v>
                </c:pt>
                <c:pt idx="4644">
                  <c:v>21100.45</c:v>
                </c:pt>
                <c:pt idx="4645">
                  <c:v>21213.33</c:v>
                </c:pt>
                <c:pt idx="4646">
                  <c:v>21481.63</c:v>
                </c:pt>
                <c:pt idx="4647">
                  <c:v>21029.43</c:v>
                </c:pt>
                <c:pt idx="4648">
                  <c:v>20705.62</c:v>
                </c:pt>
                <c:pt idx="4649">
                  <c:v>20251.54</c:v>
                </c:pt>
                <c:pt idx="4650">
                  <c:v>20086.2</c:v>
                </c:pt>
                <c:pt idx="4651">
                  <c:v>19923.5</c:v>
                </c:pt>
                <c:pt idx="4652">
                  <c:v>19245.22</c:v>
                </c:pt>
                <c:pt idx="4653">
                  <c:v>19222</c:v>
                </c:pt>
                <c:pt idx="4654">
                  <c:v>19291.650000000001</c:v>
                </c:pt>
                <c:pt idx="4655">
                  <c:v>20209.900000000001</c:v>
                </c:pt>
                <c:pt idx="4656">
                  <c:v>20167.93</c:v>
                </c:pt>
                <c:pt idx="4657">
                  <c:v>20542.7</c:v>
                </c:pt>
                <c:pt idx="4658">
                  <c:v>21628.97</c:v>
                </c:pt>
                <c:pt idx="4659">
                  <c:v>21597.91</c:v>
                </c:pt>
                <c:pt idx="4660">
                  <c:v>21582.13</c:v>
                </c:pt>
                <c:pt idx="4661">
                  <c:v>20840.27</c:v>
                </c:pt>
                <c:pt idx="4662">
                  <c:v>19945.77</c:v>
                </c:pt>
                <c:pt idx="4663">
                  <c:v>19307.900000000001</c:v>
                </c:pt>
                <c:pt idx="4664">
                  <c:v>20233.599999999999</c:v>
                </c:pt>
                <c:pt idx="4665">
                  <c:v>20574.509999999998</c:v>
                </c:pt>
                <c:pt idx="4666">
                  <c:v>20827.45</c:v>
                </c:pt>
                <c:pt idx="4667">
                  <c:v>21198.91</c:v>
                </c:pt>
                <c:pt idx="4668">
                  <c:v>20786</c:v>
                </c:pt>
                <c:pt idx="4669">
                  <c:v>22450.1</c:v>
                </c:pt>
                <c:pt idx="4670">
                  <c:v>23401.62</c:v>
                </c:pt>
                <c:pt idx="4671">
                  <c:v>23220.29</c:v>
                </c:pt>
                <c:pt idx="4672">
                  <c:v>23154.17</c:v>
                </c:pt>
                <c:pt idx="4673">
                  <c:v>22689</c:v>
                </c:pt>
                <c:pt idx="4674">
                  <c:v>22459.26</c:v>
                </c:pt>
                <c:pt idx="4675">
                  <c:v>22587.439999999999</c:v>
                </c:pt>
                <c:pt idx="4676">
                  <c:v>21304.33</c:v>
                </c:pt>
                <c:pt idx="4677">
                  <c:v>21264.99</c:v>
                </c:pt>
                <c:pt idx="4678">
                  <c:v>22962.29</c:v>
                </c:pt>
                <c:pt idx="4679">
                  <c:v>23858.7</c:v>
                </c:pt>
                <c:pt idx="4680">
                  <c:v>23776.799999999999</c:v>
                </c:pt>
                <c:pt idx="4681">
                  <c:v>23646.32</c:v>
                </c:pt>
                <c:pt idx="4682">
                  <c:v>23319.78</c:v>
                </c:pt>
                <c:pt idx="4683">
                  <c:v>23293</c:v>
                </c:pt>
                <c:pt idx="4684">
                  <c:v>22996.73</c:v>
                </c:pt>
                <c:pt idx="4685">
                  <c:v>22830.41</c:v>
                </c:pt>
                <c:pt idx="4686">
                  <c:v>22619.65</c:v>
                </c:pt>
                <c:pt idx="4687">
                  <c:v>23320.81</c:v>
                </c:pt>
                <c:pt idx="4688">
                  <c:v>22955.7</c:v>
                </c:pt>
                <c:pt idx="4689">
                  <c:v>23178.33</c:v>
                </c:pt>
                <c:pt idx="4690">
                  <c:v>23819.91</c:v>
                </c:pt>
                <c:pt idx="4691">
                  <c:v>23157.26</c:v>
                </c:pt>
                <c:pt idx="4692">
                  <c:v>23962.57</c:v>
                </c:pt>
                <c:pt idx="4693">
                  <c:v>23947.68</c:v>
                </c:pt>
                <c:pt idx="4694">
                  <c:v>24412.92</c:v>
                </c:pt>
                <c:pt idx="4695">
                  <c:v>24446.47</c:v>
                </c:pt>
                <c:pt idx="4696">
                  <c:v>24313.45</c:v>
                </c:pt>
                <c:pt idx="4697">
                  <c:v>24105.05</c:v>
                </c:pt>
                <c:pt idx="4698">
                  <c:v>23861.91</c:v>
                </c:pt>
                <c:pt idx="4699">
                  <c:v>23336.2</c:v>
                </c:pt>
                <c:pt idx="4700">
                  <c:v>23197.29</c:v>
                </c:pt>
                <c:pt idx="4701">
                  <c:v>20834.21</c:v>
                </c:pt>
                <c:pt idx="4702">
                  <c:v>21141.360000000001</c:v>
                </c:pt>
                <c:pt idx="4703">
                  <c:v>21515.5</c:v>
                </c:pt>
                <c:pt idx="4704">
                  <c:v>21405.65</c:v>
                </c:pt>
                <c:pt idx="4705">
                  <c:v>21522.46</c:v>
                </c:pt>
                <c:pt idx="4706">
                  <c:v>21367.86</c:v>
                </c:pt>
                <c:pt idx="4707">
                  <c:v>21573</c:v>
                </c:pt>
                <c:pt idx="4708">
                  <c:v>20248.02</c:v>
                </c:pt>
                <c:pt idx="4709">
                  <c:v>20034.810000000001</c:v>
                </c:pt>
                <c:pt idx="4710">
                  <c:v>19547.27</c:v>
                </c:pt>
                <c:pt idx="4711">
                  <c:v>20296.669999999998</c:v>
                </c:pt>
                <c:pt idx="4712">
                  <c:v>19806.5</c:v>
                </c:pt>
                <c:pt idx="4713">
                  <c:v>20050.91</c:v>
                </c:pt>
                <c:pt idx="4714">
                  <c:v>20127.8</c:v>
                </c:pt>
                <c:pt idx="4715">
                  <c:v>19957.86</c:v>
                </c:pt>
                <c:pt idx="4716">
                  <c:v>19836.080000000002</c:v>
                </c:pt>
                <c:pt idx="4717">
                  <c:v>20001.22</c:v>
                </c:pt>
                <c:pt idx="4718">
                  <c:v>19792.98</c:v>
                </c:pt>
                <c:pt idx="4719">
                  <c:v>18791.03</c:v>
                </c:pt>
                <c:pt idx="4720">
                  <c:v>19284.39</c:v>
                </c:pt>
                <c:pt idx="4721">
                  <c:v>19323.46</c:v>
                </c:pt>
                <c:pt idx="4722">
                  <c:v>21373.17</c:v>
                </c:pt>
                <c:pt idx="4723">
                  <c:v>21661.33</c:v>
                </c:pt>
                <c:pt idx="4724">
                  <c:v>21841</c:v>
                </c:pt>
                <c:pt idx="4725">
                  <c:v>22400.92</c:v>
                </c:pt>
                <c:pt idx="4726">
                  <c:v>20173.89</c:v>
                </c:pt>
                <c:pt idx="4727">
                  <c:v>20230.23</c:v>
                </c:pt>
                <c:pt idx="4728">
                  <c:v>19701.330000000002</c:v>
                </c:pt>
                <c:pt idx="4729">
                  <c:v>19799.55</c:v>
                </c:pt>
                <c:pt idx="4730">
                  <c:v>20115.740000000002</c:v>
                </c:pt>
                <c:pt idx="4731">
                  <c:v>19417.73</c:v>
                </c:pt>
                <c:pt idx="4732">
                  <c:v>19540</c:v>
                </c:pt>
                <c:pt idx="4733">
                  <c:v>18877.59</c:v>
                </c:pt>
                <c:pt idx="4734">
                  <c:v>18469.2</c:v>
                </c:pt>
                <c:pt idx="4735">
                  <c:v>19405.189999999999</c:v>
                </c:pt>
                <c:pt idx="4736">
                  <c:v>19290.939999999999</c:v>
                </c:pt>
                <c:pt idx="4737">
                  <c:v>18924.59</c:v>
                </c:pt>
                <c:pt idx="4738">
                  <c:v>18801.5</c:v>
                </c:pt>
                <c:pt idx="4739">
                  <c:v>19225.36</c:v>
                </c:pt>
                <c:pt idx="4740">
                  <c:v>19082.96</c:v>
                </c:pt>
                <c:pt idx="4741">
                  <c:v>19409.990000000002</c:v>
                </c:pt>
                <c:pt idx="4742">
                  <c:v>19592.71</c:v>
                </c:pt>
                <c:pt idx="4743">
                  <c:v>19425</c:v>
                </c:pt>
                <c:pt idx="4744">
                  <c:v>19314.55</c:v>
                </c:pt>
                <c:pt idx="4745">
                  <c:v>19055.97</c:v>
                </c:pt>
                <c:pt idx="4746">
                  <c:v>19633.939999999999</c:v>
                </c:pt>
                <c:pt idx="4747">
                  <c:v>20345.3</c:v>
                </c:pt>
                <c:pt idx="4748">
                  <c:v>20164.080000000002</c:v>
                </c:pt>
                <c:pt idx="4749">
                  <c:v>19963.61</c:v>
                </c:pt>
                <c:pt idx="4750">
                  <c:v>19533.240000000002</c:v>
                </c:pt>
                <c:pt idx="4751">
                  <c:v>19418.099999999999</c:v>
                </c:pt>
                <c:pt idx="4752">
                  <c:v>19444.95</c:v>
                </c:pt>
                <c:pt idx="4753">
                  <c:v>19133.43</c:v>
                </c:pt>
                <c:pt idx="4754">
                  <c:v>19056.71</c:v>
                </c:pt>
                <c:pt idx="4755">
                  <c:v>19155.16</c:v>
                </c:pt>
                <c:pt idx="4756">
                  <c:v>19381.79</c:v>
                </c:pt>
                <c:pt idx="4757">
                  <c:v>19183</c:v>
                </c:pt>
                <c:pt idx="4758">
                  <c:v>19068.93</c:v>
                </c:pt>
                <c:pt idx="4759">
                  <c:v>19264.8</c:v>
                </c:pt>
                <c:pt idx="4760">
                  <c:v>19550.03</c:v>
                </c:pt>
                <c:pt idx="4761">
                  <c:v>19330.32</c:v>
                </c:pt>
                <c:pt idx="4762">
                  <c:v>19124.53</c:v>
                </c:pt>
                <c:pt idx="4763">
                  <c:v>19043.79</c:v>
                </c:pt>
                <c:pt idx="4764">
                  <c:v>19165.75</c:v>
                </c:pt>
                <c:pt idx="4765">
                  <c:v>19208.23</c:v>
                </c:pt>
                <c:pt idx="4766">
                  <c:v>19569.900000000001</c:v>
                </c:pt>
                <c:pt idx="4767">
                  <c:v>19332.21</c:v>
                </c:pt>
                <c:pt idx="4768">
                  <c:v>20088.48</c:v>
                </c:pt>
                <c:pt idx="4769">
                  <c:v>20775</c:v>
                </c:pt>
                <c:pt idx="4770">
                  <c:v>20291.919999999998</c:v>
                </c:pt>
                <c:pt idx="4771">
                  <c:v>20601.2</c:v>
                </c:pt>
                <c:pt idx="4772">
                  <c:v>20821.150000000001</c:v>
                </c:pt>
                <c:pt idx="4773">
                  <c:v>20629.080000000002</c:v>
                </c:pt>
                <c:pt idx="4774">
                  <c:v>20492.310000000001</c:v>
                </c:pt>
                <c:pt idx="4775">
                  <c:v>20480.13</c:v>
                </c:pt>
                <c:pt idx="4776">
                  <c:v>20151.04</c:v>
                </c:pt>
                <c:pt idx="4777">
                  <c:v>20208.04</c:v>
                </c:pt>
                <c:pt idx="4778">
                  <c:v>21148.93</c:v>
                </c:pt>
                <c:pt idx="4779">
                  <c:v>21298.77</c:v>
                </c:pt>
                <c:pt idx="4780">
                  <c:v>20910.8</c:v>
                </c:pt>
                <c:pt idx="4781">
                  <c:v>20592.43</c:v>
                </c:pt>
                <c:pt idx="4782">
                  <c:v>18543.89</c:v>
                </c:pt>
                <c:pt idx="4783">
                  <c:v>15869.02</c:v>
                </c:pt>
                <c:pt idx="4784">
                  <c:v>17552.29</c:v>
                </c:pt>
                <c:pt idx="4785">
                  <c:v>17003.32</c:v>
                </c:pt>
                <c:pt idx="4786">
                  <c:v>16772.66</c:v>
                </c:pt>
                <c:pt idx="4787">
                  <c:v>16303.49</c:v>
                </c:pt>
                <c:pt idx="4788">
                  <c:v>16589.400000000001</c:v>
                </c:pt>
                <c:pt idx="4789">
                  <c:v>16877.080000000002</c:v>
                </c:pt>
                <c:pt idx="4790">
                  <c:v>16652.509999999998</c:v>
                </c:pt>
                <c:pt idx="4791">
                  <c:v>16680.75</c:v>
                </c:pt>
                <c:pt idx="4792">
                  <c:v>16679.89</c:v>
                </c:pt>
                <c:pt idx="4793">
                  <c:v>16684.54</c:v>
                </c:pt>
                <c:pt idx="4794">
                  <c:v>16256.82</c:v>
                </c:pt>
                <c:pt idx="4795">
                  <c:v>15759.89</c:v>
                </c:pt>
                <c:pt idx="4796">
                  <c:v>16195.47</c:v>
                </c:pt>
                <c:pt idx="4797">
                  <c:v>16595.25</c:v>
                </c:pt>
                <c:pt idx="4798">
                  <c:v>16591.7</c:v>
                </c:pt>
                <c:pt idx="4799">
                  <c:v>16506.84</c:v>
                </c:pt>
                <c:pt idx="4800">
                  <c:v>16449.75</c:v>
                </c:pt>
                <c:pt idx="4801">
                  <c:v>16421.330000000002</c:v>
                </c:pt>
                <c:pt idx="4802">
                  <c:v>16207.13</c:v>
                </c:pt>
                <c:pt idx="4803">
                  <c:v>16433.57</c:v>
                </c:pt>
                <c:pt idx="4804">
                  <c:v>17166.48</c:v>
                </c:pt>
                <c:pt idx="4805">
                  <c:v>16977.349999999999</c:v>
                </c:pt>
                <c:pt idx="4806">
                  <c:v>17093.09</c:v>
                </c:pt>
                <c:pt idx="4807">
                  <c:v>16886.43</c:v>
                </c:pt>
                <c:pt idx="4808">
                  <c:v>17110.61</c:v>
                </c:pt>
                <c:pt idx="4809">
                  <c:v>16966.43</c:v>
                </c:pt>
                <c:pt idx="4810">
                  <c:v>17087</c:v>
                </c:pt>
                <c:pt idx="4811">
                  <c:v>16838.29</c:v>
                </c:pt>
                <c:pt idx="4812">
                  <c:v>17227.22</c:v>
                </c:pt>
                <c:pt idx="4813">
                  <c:v>17128.939999999999</c:v>
                </c:pt>
                <c:pt idx="4814">
                  <c:v>17127.41</c:v>
                </c:pt>
                <c:pt idx="4815">
                  <c:v>17093.7</c:v>
                </c:pt>
                <c:pt idx="4816">
                  <c:v>17209.43</c:v>
                </c:pt>
                <c:pt idx="4817">
                  <c:v>17774.490000000002</c:v>
                </c:pt>
                <c:pt idx="4818">
                  <c:v>17802.990000000002</c:v>
                </c:pt>
                <c:pt idx="4819">
                  <c:v>17359.11</c:v>
                </c:pt>
                <c:pt idx="4820">
                  <c:v>16630.36</c:v>
                </c:pt>
                <c:pt idx="4821">
                  <c:v>16781.43</c:v>
                </c:pt>
                <c:pt idx="4822">
                  <c:v>16742.16</c:v>
                </c:pt>
                <c:pt idx="4823">
                  <c:v>16440.91</c:v>
                </c:pt>
                <c:pt idx="4824">
                  <c:v>16900.82</c:v>
                </c:pt>
                <c:pt idx="4825">
                  <c:v>16827.11</c:v>
                </c:pt>
                <c:pt idx="4826">
                  <c:v>16815.75</c:v>
                </c:pt>
                <c:pt idx="4827">
                  <c:v>16778.66</c:v>
                </c:pt>
                <c:pt idx="4828">
                  <c:v>16836.939999999999</c:v>
                </c:pt>
                <c:pt idx="4829">
                  <c:v>16829.099999999999</c:v>
                </c:pt>
                <c:pt idx="4830">
                  <c:v>16915.43</c:v>
                </c:pt>
                <c:pt idx="4831">
                  <c:v>16698.95</c:v>
                </c:pt>
                <c:pt idx="4832">
                  <c:v>16539.66</c:v>
                </c:pt>
                <c:pt idx="4833">
                  <c:v>16628.8</c:v>
                </c:pt>
                <c:pt idx="4834">
                  <c:v>16600.240000000002</c:v>
                </c:pt>
                <c:pt idx="4835">
                  <c:v>16526.98</c:v>
                </c:pt>
                <c:pt idx="4836">
                  <c:v>16613.89</c:v>
                </c:pt>
                <c:pt idx="4837">
                  <c:v>16668.2</c:v>
                </c:pt>
                <c:pt idx="4838">
                  <c:v>16668.96</c:v>
                </c:pt>
                <c:pt idx="4839">
                  <c:v>16845.73</c:v>
                </c:pt>
                <c:pt idx="4840">
                  <c:v>16825.18</c:v>
                </c:pt>
                <c:pt idx="4841">
                  <c:v>16948.169999999998</c:v>
                </c:pt>
                <c:pt idx="4842">
                  <c:v>16941.96</c:v>
                </c:pt>
                <c:pt idx="4843">
                  <c:v>17122.12</c:v>
                </c:pt>
                <c:pt idx="4844">
                  <c:v>17179.57</c:v>
                </c:pt>
                <c:pt idx="4845">
                  <c:v>17442.099999999999</c:v>
                </c:pt>
                <c:pt idx="4846">
                  <c:v>17941.07</c:v>
                </c:pt>
                <c:pt idx="4847">
                  <c:v>18848.84</c:v>
                </c:pt>
                <c:pt idx="4848">
                  <c:v>19927.32</c:v>
                </c:pt>
                <c:pt idx="4849">
                  <c:v>20953.82</c:v>
                </c:pt>
                <c:pt idx="4850">
                  <c:v>20879.009999999998</c:v>
                </c:pt>
                <c:pt idx="4851">
                  <c:v>21187.25</c:v>
                </c:pt>
                <c:pt idx="4852">
                  <c:v>21135.03</c:v>
                </c:pt>
                <c:pt idx="4853">
                  <c:v>20674.77</c:v>
                </c:pt>
                <c:pt idx="4854">
                  <c:v>21082.959999999999</c:v>
                </c:pt>
                <c:pt idx="4855">
                  <c:v>22677.58</c:v>
                </c:pt>
                <c:pt idx="4856">
                  <c:v>22781.17</c:v>
                </c:pt>
                <c:pt idx="4857">
                  <c:v>22715.17</c:v>
                </c:pt>
                <c:pt idx="4858">
                  <c:v>22919.26</c:v>
                </c:pt>
                <c:pt idx="4859">
                  <c:v>22635.119999999999</c:v>
                </c:pt>
                <c:pt idx="4860">
                  <c:v>23050.400000000001</c:v>
                </c:pt>
                <c:pt idx="4861">
                  <c:v>23010.76</c:v>
                </c:pt>
                <c:pt idx="4862">
                  <c:v>23080</c:v>
                </c:pt>
                <c:pt idx="4863">
                  <c:v>23028.7</c:v>
                </c:pt>
                <c:pt idx="4864">
                  <c:v>23749.93</c:v>
                </c:pt>
                <c:pt idx="4865">
                  <c:v>22835.1</c:v>
                </c:pt>
                <c:pt idx="4866">
                  <c:v>23132.09</c:v>
                </c:pt>
                <c:pt idx="4867">
                  <c:v>23730.58</c:v>
                </c:pt>
                <c:pt idx="4868">
                  <c:v>23485.06</c:v>
                </c:pt>
                <c:pt idx="4869">
                  <c:v>23436.18</c:v>
                </c:pt>
                <c:pt idx="4870">
                  <c:v>23333.55</c:v>
                </c:pt>
                <c:pt idx="4871">
                  <c:v>22941.48</c:v>
                </c:pt>
                <c:pt idx="4872">
                  <c:v>22764.07</c:v>
                </c:pt>
                <c:pt idx="4873">
                  <c:v>23252.25</c:v>
                </c:pt>
                <c:pt idx="4874">
                  <c:v>22963.91</c:v>
                </c:pt>
                <c:pt idx="4875">
                  <c:v>21798.17</c:v>
                </c:pt>
                <c:pt idx="4876">
                  <c:v>21636.89</c:v>
                </c:pt>
                <c:pt idx="4877">
                  <c:v>21864.97</c:v>
                </c:pt>
                <c:pt idx="4878">
                  <c:v>21788.61</c:v>
                </c:pt>
                <c:pt idx="4879">
                  <c:v>21788.9</c:v>
                </c:pt>
                <c:pt idx="4880">
                  <c:v>22207.53</c:v>
                </c:pt>
                <c:pt idx="4881">
                  <c:v>24332.63</c:v>
                </c:pt>
                <c:pt idx="4882">
                  <c:v>23522</c:v>
                </c:pt>
                <c:pt idx="4883">
                  <c:v>24576</c:v>
                </c:pt>
                <c:pt idx="4884">
                  <c:v>24637.9</c:v>
                </c:pt>
                <c:pt idx="4885">
                  <c:v>24287.200000000001</c:v>
                </c:pt>
                <c:pt idx="4886">
                  <c:v>24840.35</c:v>
                </c:pt>
                <c:pt idx="4887">
                  <c:v>24452.18</c:v>
                </c:pt>
                <c:pt idx="4888">
                  <c:v>24186.6</c:v>
                </c:pt>
                <c:pt idx="4889">
                  <c:v>23941.32</c:v>
                </c:pt>
                <c:pt idx="4890">
                  <c:v>23189.86</c:v>
                </c:pt>
                <c:pt idx="4891">
                  <c:v>23166.13</c:v>
                </c:pt>
                <c:pt idx="4892">
                  <c:v>23560.21</c:v>
                </c:pt>
                <c:pt idx="4893">
                  <c:v>23492.9</c:v>
                </c:pt>
                <c:pt idx="4894">
                  <c:v>23132.48</c:v>
                </c:pt>
                <c:pt idx="4895">
                  <c:v>23637.7</c:v>
                </c:pt>
                <c:pt idx="4896">
                  <c:v>23467.279999999999</c:v>
                </c:pt>
                <c:pt idx="4897">
                  <c:v>22358.51</c:v>
                </c:pt>
                <c:pt idx="4898">
                  <c:v>22348.19</c:v>
                </c:pt>
                <c:pt idx="4899">
                  <c:v>22429.09</c:v>
                </c:pt>
                <c:pt idx="4900">
                  <c:v>22406.66</c:v>
                </c:pt>
                <c:pt idx="4901">
                  <c:v>22197.59</c:v>
                </c:pt>
                <c:pt idx="4902">
                  <c:v>21699.68</c:v>
                </c:pt>
                <c:pt idx="4903">
                  <c:v>20366.52</c:v>
                </c:pt>
                <c:pt idx="4904">
                  <c:v>20227.61</c:v>
                </c:pt>
                <c:pt idx="4905">
                  <c:v>20622.07</c:v>
                </c:pt>
                <c:pt idx="4906">
                  <c:v>22195.09</c:v>
                </c:pt>
                <c:pt idx="4907">
                  <c:v>24206.46</c:v>
                </c:pt>
                <c:pt idx="4908">
                  <c:v>24768.1</c:v>
                </c:pt>
                <c:pt idx="4909">
                  <c:v>24371.14</c:v>
                </c:pt>
                <c:pt idx="4910">
                  <c:v>25050.09</c:v>
                </c:pt>
                <c:pt idx="4911">
                  <c:v>27450.7</c:v>
                </c:pt>
                <c:pt idx="4912">
                  <c:v>26978.28</c:v>
                </c:pt>
                <c:pt idx="4913">
                  <c:v>28047.35</c:v>
                </c:pt>
                <c:pt idx="4914">
                  <c:v>27817.41</c:v>
                </c:pt>
                <c:pt idx="4915">
                  <c:v>28195.74</c:v>
                </c:pt>
                <c:pt idx="4916">
                  <c:v>27324.89</c:v>
                </c:pt>
                <c:pt idx="4917">
                  <c:v>28348.75</c:v>
                </c:pt>
                <c:pt idx="4918">
                  <c:v>27491.31</c:v>
                </c:pt>
                <c:pt idx="4919">
                  <c:v>27494.84</c:v>
                </c:pt>
                <c:pt idx="4920">
                  <c:v>28000</c:v>
                </c:pt>
                <c:pt idx="4921">
                  <c:v>27149.19</c:v>
                </c:pt>
                <c:pt idx="4922">
                  <c:v>27275.46</c:v>
                </c:pt>
                <c:pt idx="4923">
                  <c:v>28355.279999999999</c:v>
                </c:pt>
                <c:pt idx="4924">
                  <c:v>28040.84</c:v>
                </c:pt>
                <c:pt idx="4925">
                  <c:v>28478</c:v>
                </c:pt>
                <c:pt idx="4926">
                  <c:v>28469.08</c:v>
                </c:pt>
                <c:pt idx="4927">
                  <c:v>28191.119999999999</c:v>
                </c:pt>
                <c:pt idx="4928">
                  <c:v>27811.22</c:v>
                </c:pt>
                <c:pt idx="4929">
                  <c:v>28179.27</c:v>
                </c:pt>
                <c:pt idx="4930">
                  <c:v>28182.54</c:v>
                </c:pt>
                <c:pt idx="4931">
                  <c:v>28049.55</c:v>
                </c:pt>
                <c:pt idx="4932">
                  <c:v>27927.94</c:v>
                </c:pt>
                <c:pt idx="4933">
                  <c:v>27959.33</c:v>
                </c:pt>
                <c:pt idx="4934">
                  <c:v>28342.54</c:v>
                </c:pt>
                <c:pt idx="4935">
                  <c:v>29657.360000000001</c:v>
                </c:pt>
                <c:pt idx="4936">
                  <c:v>30231.51</c:v>
                </c:pt>
                <c:pt idx="4937">
                  <c:v>29905.16</c:v>
                </c:pt>
                <c:pt idx="4938">
                  <c:v>30410.11</c:v>
                </c:pt>
                <c:pt idx="4939">
                  <c:v>30492.82</c:v>
                </c:pt>
                <c:pt idx="4940">
                  <c:v>30325.15</c:v>
                </c:pt>
                <c:pt idx="4941">
                  <c:v>30328.22</c:v>
                </c:pt>
                <c:pt idx="4942">
                  <c:v>29448.06</c:v>
                </c:pt>
                <c:pt idx="4943">
                  <c:v>30393.42</c:v>
                </c:pt>
                <c:pt idx="4944">
                  <c:v>28832.68</c:v>
                </c:pt>
                <c:pt idx="4945">
                  <c:v>28246.31</c:v>
                </c:pt>
                <c:pt idx="4946">
                  <c:v>27263.02</c:v>
                </c:pt>
                <c:pt idx="4947">
                  <c:v>27819.01</c:v>
                </c:pt>
                <c:pt idx="4948">
                  <c:v>27596.11</c:v>
                </c:pt>
                <c:pt idx="4949">
                  <c:v>27519.25</c:v>
                </c:pt>
                <c:pt idx="4950">
                  <c:v>28308.41</c:v>
                </c:pt>
                <c:pt idx="4951">
                  <c:v>28429.98</c:v>
                </c:pt>
                <c:pt idx="4952">
                  <c:v>29486.66</c:v>
                </c:pt>
                <c:pt idx="4953">
                  <c:v>29341.18</c:v>
                </c:pt>
                <c:pt idx="4954">
                  <c:v>29250</c:v>
                </c:pt>
                <c:pt idx="4955">
                  <c:v>29232.86</c:v>
                </c:pt>
                <c:pt idx="4956">
                  <c:v>28086.400000000001</c:v>
                </c:pt>
                <c:pt idx="4957">
                  <c:v>28679.93</c:v>
                </c:pt>
                <c:pt idx="4958">
                  <c:v>29034.95</c:v>
                </c:pt>
                <c:pt idx="4959">
                  <c:v>28855.17</c:v>
                </c:pt>
                <c:pt idx="4960">
                  <c:v>29539.61</c:v>
                </c:pt>
                <c:pt idx="4961">
                  <c:v>28906.720000000001</c:v>
                </c:pt>
                <c:pt idx="4962">
                  <c:v>28461</c:v>
                </c:pt>
                <c:pt idx="4963">
                  <c:v>27695.45</c:v>
                </c:pt>
                <c:pt idx="4964">
                  <c:v>27645.45</c:v>
                </c:pt>
                <c:pt idx="4965">
                  <c:v>27622.63</c:v>
                </c:pt>
                <c:pt idx="4966">
                  <c:v>26995.74</c:v>
                </c:pt>
                <c:pt idx="4967">
                  <c:v>26805.47</c:v>
                </c:pt>
                <c:pt idx="4968">
                  <c:v>26789.54</c:v>
                </c:pt>
                <c:pt idx="4969">
                  <c:v>26930.73</c:v>
                </c:pt>
                <c:pt idx="4970">
                  <c:v>27179.55</c:v>
                </c:pt>
                <c:pt idx="4971">
                  <c:v>27036.6</c:v>
                </c:pt>
                <c:pt idx="4972">
                  <c:v>27402.84</c:v>
                </c:pt>
                <c:pt idx="4973">
                  <c:v>26823.119999999999</c:v>
                </c:pt>
                <c:pt idx="4974">
                  <c:v>26887.85</c:v>
                </c:pt>
                <c:pt idx="4975">
                  <c:v>27119.26</c:v>
                </c:pt>
                <c:pt idx="4976">
                  <c:v>26755.08</c:v>
                </c:pt>
                <c:pt idx="4977">
                  <c:v>26854.6</c:v>
                </c:pt>
                <c:pt idx="4978">
                  <c:v>27224.21</c:v>
                </c:pt>
                <c:pt idx="4979">
                  <c:v>26328.31</c:v>
                </c:pt>
                <c:pt idx="4980">
                  <c:v>26480.65</c:v>
                </c:pt>
                <c:pt idx="4981">
                  <c:v>26718.32</c:v>
                </c:pt>
                <c:pt idx="4982">
                  <c:v>26870.65</c:v>
                </c:pt>
                <c:pt idx="4983">
                  <c:v>28080.73</c:v>
                </c:pt>
                <c:pt idx="4984">
                  <c:v>27746.1</c:v>
                </c:pt>
                <c:pt idx="4985">
                  <c:v>27702.41</c:v>
                </c:pt>
                <c:pt idx="4986">
                  <c:v>27217.56</c:v>
                </c:pt>
                <c:pt idx="4987">
                  <c:v>26822.02</c:v>
                </c:pt>
                <c:pt idx="4988">
                  <c:v>27252.03</c:v>
                </c:pt>
                <c:pt idx="4989">
                  <c:v>27077.38</c:v>
                </c:pt>
                <c:pt idx="4990">
                  <c:v>27126.03</c:v>
                </c:pt>
                <c:pt idx="4991">
                  <c:v>25737.47</c:v>
                </c:pt>
                <c:pt idx="4992">
                  <c:v>27240.639999999999</c:v>
                </c:pt>
                <c:pt idx="4993">
                  <c:v>26349.27</c:v>
                </c:pt>
                <c:pt idx="4994">
                  <c:v>26507.27</c:v>
                </c:pt>
                <c:pt idx="4995">
                  <c:v>26483.599999999999</c:v>
                </c:pt>
                <c:pt idx="4996">
                  <c:v>25855.53</c:v>
                </c:pt>
                <c:pt idx="4997">
                  <c:v>25933.599999999999</c:v>
                </c:pt>
                <c:pt idx="4998">
                  <c:v>25903.77</c:v>
                </c:pt>
                <c:pt idx="4999">
                  <c:v>25923.56</c:v>
                </c:pt>
                <c:pt idx="5000">
                  <c:v>25125.78</c:v>
                </c:pt>
                <c:pt idx="5001">
                  <c:v>25572.38</c:v>
                </c:pt>
                <c:pt idx="5002">
                  <c:v>26327.49</c:v>
                </c:pt>
                <c:pt idx="5003">
                  <c:v>26509.17</c:v>
                </c:pt>
                <c:pt idx="5004">
                  <c:v>26335.63</c:v>
                </c:pt>
                <c:pt idx="5005">
                  <c:v>26839.61</c:v>
                </c:pt>
                <c:pt idx="5006">
                  <c:v>28316.799999999999</c:v>
                </c:pt>
                <c:pt idx="5007">
                  <c:v>29996.13</c:v>
                </c:pt>
                <c:pt idx="5008">
                  <c:v>29896.23</c:v>
                </c:pt>
                <c:pt idx="5009">
                  <c:v>30699.75</c:v>
                </c:pt>
                <c:pt idx="5010">
                  <c:v>30548.09</c:v>
                </c:pt>
                <c:pt idx="5011">
                  <c:v>30471.72</c:v>
                </c:pt>
                <c:pt idx="5012">
                  <c:v>30273.06</c:v>
                </c:pt>
                <c:pt idx="5013">
                  <c:v>30698.19</c:v>
                </c:pt>
                <c:pt idx="5014">
                  <c:v>30080.57</c:v>
                </c:pt>
                <c:pt idx="5015">
                  <c:v>30445.26</c:v>
                </c:pt>
                <c:pt idx="5016">
                  <c:v>30472.71</c:v>
                </c:pt>
                <c:pt idx="5017">
                  <c:v>30587.88</c:v>
                </c:pt>
                <c:pt idx="5018">
                  <c:v>30616.11</c:v>
                </c:pt>
                <c:pt idx="5019">
                  <c:v>31156.03</c:v>
                </c:pt>
                <c:pt idx="5020">
                  <c:v>30774.67</c:v>
                </c:pt>
                <c:pt idx="5021">
                  <c:v>30502.54</c:v>
                </c:pt>
                <c:pt idx="5022">
                  <c:v>29912.37</c:v>
                </c:pt>
                <c:pt idx="5023">
                  <c:v>30348.09</c:v>
                </c:pt>
                <c:pt idx="5024">
                  <c:v>30291.68</c:v>
                </c:pt>
                <c:pt idx="5025">
                  <c:v>30170.2</c:v>
                </c:pt>
                <c:pt idx="5026">
                  <c:v>30418.6</c:v>
                </c:pt>
                <c:pt idx="5027">
                  <c:v>30625.65</c:v>
                </c:pt>
                <c:pt idx="5028">
                  <c:v>30384.79</c:v>
                </c:pt>
                <c:pt idx="5029">
                  <c:v>31471.82</c:v>
                </c:pt>
                <c:pt idx="5030">
                  <c:v>30328.5</c:v>
                </c:pt>
                <c:pt idx="5031">
                  <c:v>30298.21</c:v>
                </c:pt>
                <c:pt idx="5032">
                  <c:v>30246.33</c:v>
                </c:pt>
                <c:pt idx="5033">
                  <c:v>30144.74</c:v>
                </c:pt>
                <c:pt idx="5034">
                  <c:v>29862.9</c:v>
                </c:pt>
                <c:pt idx="5035">
                  <c:v>29916.68</c:v>
                </c:pt>
                <c:pt idx="5036">
                  <c:v>29807.23</c:v>
                </c:pt>
                <c:pt idx="5037">
                  <c:v>29909.82</c:v>
                </c:pt>
                <c:pt idx="5038">
                  <c:v>29776.17</c:v>
                </c:pt>
                <c:pt idx="5039">
                  <c:v>30081.61</c:v>
                </c:pt>
                <c:pt idx="5040">
                  <c:v>29178.93</c:v>
                </c:pt>
                <c:pt idx="5041">
                  <c:v>29224.17</c:v>
                </c:pt>
                <c:pt idx="5042">
                  <c:v>29348.240000000002</c:v>
                </c:pt>
                <c:pt idx="5043">
                  <c:v>29213.4</c:v>
                </c:pt>
                <c:pt idx="5044">
                  <c:v>29314.2</c:v>
                </c:pt>
                <c:pt idx="5045">
                  <c:v>29357.34</c:v>
                </c:pt>
                <c:pt idx="5046">
                  <c:v>29279.42</c:v>
                </c:pt>
                <c:pt idx="5047">
                  <c:v>29230.36</c:v>
                </c:pt>
                <c:pt idx="5048">
                  <c:v>29703.57</c:v>
                </c:pt>
                <c:pt idx="5049">
                  <c:v>29161.89</c:v>
                </c:pt>
                <c:pt idx="5050">
                  <c:v>29178.639999999999</c:v>
                </c:pt>
                <c:pt idx="5051">
                  <c:v>29077.31</c:v>
                </c:pt>
                <c:pt idx="5052">
                  <c:v>29047.119999999999</c:v>
                </c:pt>
                <c:pt idx="5053">
                  <c:v>29040.74</c:v>
                </c:pt>
                <c:pt idx="5054">
                  <c:v>29180.61</c:v>
                </c:pt>
                <c:pt idx="5055">
                  <c:v>29770.06</c:v>
                </c:pt>
                <c:pt idx="5056">
                  <c:v>29564.41</c:v>
                </c:pt>
                <c:pt idx="5057">
                  <c:v>29426.240000000002</c:v>
                </c:pt>
                <c:pt idx="5058">
                  <c:v>29399.73</c:v>
                </c:pt>
                <c:pt idx="5059">
                  <c:v>29415.66</c:v>
                </c:pt>
                <c:pt idx="5060">
                  <c:v>29278.44</c:v>
                </c:pt>
                <c:pt idx="5061">
                  <c:v>29406.959999999999</c:v>
                </c:pt>
                <c:pt idx="5062">
                  <c:v>29171.46</c:v>
                </c:pt>
                <c:pt idx="5063">
                  <c:v>28700.03</c:v>
                </c:pt>
                <c:pt idx="5064">
                  <c:v>26640.6</c:v>
                </c:pt>
                <c:pt idx="5065">
                  <c:v>26048.15</c:v>
                </c:pt>
                <c:pt idx="5066">
                  <c:v>26092.93</c:v>
                </c:pt>
                <c:pt idx="5067">
                  <c:v>26189.68</c:v>
                </c:pt>
                <c:pt idx="5068">
                  <c:v>26124.15</c:v>
                </c:pt>
                <c:pt idx="5069">
                  <c:v>26040.400000000001</c:v>
                </c:pt>
                <c:pt idx="5070">
                  <c:v>26429.18</c:v>
                </c:pt>
                <c:pt idx="5071">
                  <c:v>26160</c:v>
                </c:pt>
                <c:pt idx="5072">
                  <c:v>26048.63</c:v>
                </c:pt>
                <c:pt idx="5073">
                  <c:v>26008.15</c:v>
                </c:pt>
                <c:pt idx="5074">
                  <c:v>26090.35</c:v>
                </c:pt>
                <c:pt idx="5075">
                  <c:v>26105.14</c:v>
                </c:pt>
                <c:pt idx="5076">
                  <c:v>27724.1</c:v>
                </c:pt>
                <c:pt idx="5077">
                  <c:v>27303.02</c:v>
                </c:pt>
                <c:pt idx="5078">
                  <c:v>25929.54</c:v>
                </c:pt>
                <c:pt idx="5079">
                  <c:v>25799.23</c:v>
                </c:pt>
                <c:pt idx="5080">
                  <c:v>25866.27</c:v>
                </c:pt>
                <c:pt idx="5081">
                  <c:v>25971.360000000001</c:v>
                </c:pt>
                <c:pt idx="5082">
                  <c:v>25817.01</c:v>
                </c:pt>
                <c:pt idx="5083">
                  <c:v>25783.27</c:v>
                </c:pt>
                <c:pt idx="5084">
                  <c:v>25750.29</c:v>
                </c:pt>
                <c:pt idx="5085">
                  <c:v>26251.08</c:v>
                </c:pt>
                <c:pt idx="5086">
                  <c:v>25906.31</c:v>
                </c:pt>
                <c:pt idx="5087">
                  <c:v>25895.67</c:v>
                </c:pt>
                <c:pt idx="5088">
                  <c:v>25833.040000000001</c:v>
                </c:pt>
                <c:pt idx="5089">
                  <c:v>25154.880000000001</c:v>
                </c:pt>
                <c:pt idx="5090">
                  <c:v>25840.37</c:v>
                </c:pt>
                <c:pt idx="5091">
                  <c:v>26227.62</c:v>
                </c:pt>
                <c:pt idx="5092">
                  <c:v>26532.76</c:v>
                </c:pt>
                <c:pt idx="5093">
                  <c:v>26606.33</c:v>
                </c:pt>
                <c:pt idx="5094">
                  <c:v>26567.68</c:v>
                </c:pt>
                <c:pt idx="5095">
                  <c:v>26531.87</c:v>
                </c:pt>
                <c:pt idx="5096">
                  <c:v>26764.47</c:v>
                </c:pt>
                <c:pt idx="5097">
                  <c:v>27216.3</c:v>
                </c:pt>
                <c:pt idx="5098">
                  <c:v>27126.41</c:v>
                </c:pt>
                <c:pt idx="5099">
                  <c:v>26565.56</c:v>
                </c:pt>
                <c:pt idx="5100">
                  <c:v>26578.59</c:v>
                </c:pt>
                <c:pt idx="5101">
                  <c:v>26571.11</c:v>
                </c:pt>
                <c:pt idx="5102">
                  <c:v>26252.51</c:v>
                </c:pt>
                <c:pt idx="5103">
                  <c:v>26295.759999999998</c:v>
                </c:pt>
                <c:pt idx="5104">
                  <c:v>26209.26</c:v>
                </c:pt>
                <c:pt idx="5105">
                  <c:v>26355.88</c:v>
                </c:pt>
                <c:pt idx="5106">
                  <c:v>27025.84</c:v>
                </c:pt>
                <c:pt idx="5107">
                  <c:v>26909.29</c:v>
                </c:pt>
                <c:pt idx="5108">
                  <c:v>26964.27</c:v>
                </c:pt>
                <c:pt idx="5109">
                  <c:v>27975.86</c:v>
                </c:pt>
                <c:pt idx="5110">
                  <c:v>27510.47</c:v>
                </c:pt>
                <c:pt idx="5111">
                  <c:v>27430.03</c:v>
                </c:pt>
                <c:pt idx="5112">
                  <c:v>27793.86</c:v>
                </c:pt>
                <c:pt idx="5113">
                  <c:v>27410.52</c:v>
                </c:pt>
                <c:pt idx="5114">
                  <c:v>27949.54</c:v>
                </c:pt>
                <c:pt idx="5115">
                  <c:v>27975.97</c:v>
                </c:pt>
                <c:pt idx="5116">
                  <c:v>27937.08</c:v>
                </c:pt>
                <c:pt idx="5117">
                  <c:v>27586.73</c:v>
                </c:pt>
                <c:pt idx="5118">
                  <c:v>27394.21</c:v>
                </c:pt>
                <c:pt idx="5119">
                  <c:v>26869.78</c:v>
                </c:pt>
                <c:pt idx="5120">
                  <c:v>26753.47</c:v>
                </c:pt>
                <c:pt idx="5121">
                  <c:v>26863.27</c:v>
                </c:pt>
                <c:pt idx="5122">
                  <c:v>26854.17</c:v>
                </c:pt>
                <c:pt idx="5123">
                  <c:v>27178.03</c:v>
                </c:pt>
                <c:pt idx="5124">
                  <c:v>28517.64</c:v>
                </c:pt>
                <c:pt idx="5125">
                  <c:v>28411.119999999999</c:v>
                </c:pt>
                <c:pt idx="5126">
                  <c:v>28328.14</c:v>
                </c:pt>
                <c:pt idx="5127">
                  <c:v>28733.32</c:v>
                </c:pt>
                <c:pt idx="5128">
                  <c:v>29683.88</c:v>
                </c:pt>
                <c:pt idx="5129">
                  <c:v>29922.26</c:v>
                </c:pt>
                <c:pt idx="5130">
                  <c:v>29994.43</c:v>
                </c:pt>
                <c:pt idx="5131">
                  <c:v>33072.57</c:v>
                </c:pt>
                <c:pt idx="5132">
                  <c:v>33911.1</c:v>
                </c:pt>
                <c:pt idx="5133">
                  <c:v>34497.83</c:v>
                </c:pt>
                <c:pt idx="5134">
                  <c:v>34158.410000000003</c:v>
                </c:pt>
                <c:pt idx="5135">
                  <c:v>33911.58</c:v>
                </c:pt>
                <c:pt idx="5136">
                  <c:v>34091.120000000003</c:v>
                </c:pt>
                <c:pt idx="5137">
                  <c:v>34531.43</c:v>
                </c:pt>
                <c:pt idx="5138">
                  <c:v>34493.32</c:v>
                </c:pt>
                <c:pt idx="5139">
                  <c:v>34659.9</c:v>
                </c:pt>
                <c:pt idx="5140">
                  <c:v>35436.839999999997</c:v>
                </c:pt>
                <c:pt idx="5141">
                  <c:v>34934.129999999997</c:v>
                </c:pt>
                <c:pt idx="5142">
                  <c:v>34730.31</c:v>
                </c:pt>
                <c:pt idx="5143">
                  <c:v>35079.56</c:v>
                </c:pt>
                <c:pt idx="5144">
                  <c:v>35044.480000000003</c:v>
                </c:pt>
                <c:pt idx="5145">
                  <c:v>35044.25</c:v>
                </c:pt>
                <c:pt idx="5146">
                  <c:v>35433.97</c:v>
                </c:pt>
                <c:pt idx="5147">
                  <c:v>35631</c:v>
                </c:pt>
                <c:pt idx="5148">
                  <c:v>36703</c:v>
                </c:pt>
                <c:pt idx="5149">
                  <c:v>37320.43</c:v>
                </c:pt>
                <c:pt idx="5150">
                  <c:v>37149.68</c:v>
                </c:pt>
                <c:pt idx="5151">
                  <c:v>37080.15</c:v>
                </c:pt>
                <c:pt idx="5152">
                  <c:v>36488.65</c:v>
                </c:pt>
                <c:pt idx="5153">
                  <c:v>35548.39</c:v>
                </c:pt>
                <c:pt idx="5154">
                  <c:v>37884.35</c:v>
                </c:pt>
                <c:pt idx="5155">
                  <c:v>36164.68</c:v>
                </c:pt>
                <c:pt idx="5156">
                  <c:v>36614.9</c:v>
                </c:pt>
                <c:pt idx="5157">
                  <c:v>36587.19</c:v>
                </c:pt>
                <c:pt idx="5158">
                  <c:v>37382.949999999997</c:v>
                </c:pt>
                <c:pt idx="5159">
                  <c:v>37479.74</c:v>
                </c:pt>
                <c:pt idx="5160">
                  <c:v>35787.93</c:v>
                </c:pt>
                <c:pt idx="5161">
                  <c:v>37427.18</c:v>
                </c:pt>
                <c:pt idx="5162">
                  <c:v>37297.910000000003</c:v>
                </c:pt>
                <c:pt idx="5163">
                  <c:v>37738.51</c:v>
                </c:pt>
                <c:pt idx="5164">
                  <c:v>37805.629999999997</c:v>
                </c:pt>
                <c:pt idx="5165">
                  <c:v>37470.959999999999</c:v>
                </c:pt>
                <c:pt idx="5166">
                  <c:v>37248.959999999999</c:v>
                </c:pt>
                <c:pt idx="5167">
                  <c:v>37834.14</c:v>
                </c:pt>
                <c:pt idx="5168">
                  <c:v>37861.839999999997</c:v>
                </c:pt>
                <c:pt idx="5169">
                  <c:v>37713.800000000003</c:v>
                </c:pt>
                <c:pt idx="5170">
                  <c:v>38701.599999999999</c:v>
                </c:pt>
                <c:pt idx="5171">
                  <c:v>39473.79</c:v>
                </c:pt>
                <c:pt idx="5172">
                  <c:v>39981.83</c:v>
                </c:pt>
                <c:pt idx="5173">
                  <c:v>41986.8</c:v>
                </c:pt>
                <c:pt idx="5174">
                  <c:v>44084.9</c:v>
                </c:pt>
                <c:pt idx="5175">
                  <c:v>43772.71</c:v>
                </c:pt>
                <c:pt idx="5176">
                  <c:v>43296.34</c:v>
                </c:pt>
                <c:pt idx="5177">
                  <c:v>44190.31</c:v>
                </c:pt>
                <c:pt idx="5178">
                  <c:v>43729.68</c:v>
                </c:pt>
                <c:pt idx="5179">
                  <c:v>43783.69</c:v>
                </c:pt>
                <c:pt idx="5180">
                  <c:v>41233.89</c:v>
                </c:pt>
                <c:pt idx="5181">
                  <c:v>41467.65</c:v>
                </c:pt>
                <c:pt idx="5182">
                  <c:v>42886.81</c:v>
                </c:pt>
                <c:pt idx="5183">
                  <c:v>43030.62</c:v>
                </c:pt>
                <c:pt idx="5184">
                  <c:v>41924.370000000003</c:v>
                </c:pt>
                <c:pt idx="5185">
                  <c:v>42237.91</c:v>
                </c:pt>
                <c:pt idx="5186">
                  <c:v>41344.39</c:v>
                </c:pt>
                <c:pt idx="5187">
                  <c:v>42649.13</c:v>
                </c:pt>
                <c:pt idx="5188">
                  <c:v>42260.58</c:v>
                </c:pt>
                <c:pt idx="5189">
                  <c:v>43656.85</c:v>
                </c:pt>
                <c:pt idx="5190">
                  <c:v>43872.99</c:v>
                </c:pt>
                <c:pt idx="5191">
                  <c:v>44000.160000000003</c:v>
                </c:pt>
                <c:pt idx="5192">
                  <c:v>43732.76</c:v>
                </c:pt>
                <c:pt idx="5193">
                  <c:v>43005.98</c:v>
                </c:pt>
                <c:pt idx="5194">
                  <c:v>43590.85</c:v>
                </c:pt>
                <c:pt idx="5195">
                  <c:v>42516.5</c:v>
                </c:pt>
                <c:pt idx="5196">
                  <c:v>43466.400000000001</c:v>
                </c:pt>
                <c:pt idx="5197">
                  <c:v>42595.27</c:v>
                </c:pt>
                <c:pt idx="5198">
                  <c:v>42074.83</c:v>
                </c:pt>
                <c:pt idx="5199">
                  <c:v>42150.71</c:v>
                </c:pt>
                <c:pt idx="5200">
                  <c:v>42260.76</c:v>
                </c:pt>
                <c:pt idx="5201">
                  <c:v>44184.37</c:v>
                </c:pt>
                <c:pt idx="5202">
                  <c:v>44959.02</c:v>
                </c:pt>
                <c:pt idx="5203">
                  <c:v>42844.17</c:v>
                </c:pt>
                <c:pt idx="5204">
                  <c:v>44194</c:v>
                </c:pt>
                <c:pt idx="5205">
                  <c:v>44170.59</c:v>
                </c:pt>
                <c:pt idx="5206">
                  <c:v>43977.95</c:v>
                </c:pt>
                <c:pt idx="5207">
                  <c:v>43939.199999999997</c:v>
                </c:pt>
                <c:pt idx="5208">
                  <c:v>46983.99</c:v>
                </c:pt>
                <c:pt idx="5209">
                  <c:v>46131.23</c:v>
                </c:pt>
                <c:pt idx="5210">
                  <c:v>46659.48</c:v>
                </c:pt>
                <c:pt idx="5211">
                  <c:v>46360.18</c:v>
                </c:pt>
                <c:pt idx="5212">
                  <c:v>42834.09</c:v>
                </c:pt>
                <c:pt idx="5213">
                  <c:v>42842.69</c:v>
                </c:pt>
                <c:pt idx="5214">
                  <c:v>41730.31</c:v>
                </c:pt>
                <c:pt idx="5215">
                  <c:v>42492.61</c:v>
                </c:pt>
                <c:pt idx="5216">
                  <c:v>43136</c:v>
                </c:pt>
                <c:pt idx="5217">
                  <c:v>42739.14</c:v>
                </c:pt>
                <c:pt idx="5218">
                  <c:v>41267.4</c:v>
                </c:pt>
                <c:pt idx="5219">
                  <c:v>41621.360000000001</c:v>
                </c:pt>
                <c:pt idx="5220">
                  <c:v>41664.57</c:v>
                </c:pt>
                <c:pt idx="5221">
                  <c:v>41552.21</c:v>
                </c:pt>
                <c:pt idx="5222">
                  <c:v>39513.39</c:v>
                </c:pt>
                <c:pt idx="5223">
                  <c:v>39865.800000000003</c:v>
                </c:pt>
                <c:pt idx="5224">
                  <c:v>40076.6</c:v>
                </c:pt>
                <c:pt idx="5225">
                  <c:v>39924.089999999997</c:v>
                </c:pt>
                <c:pt idx="5226">
                  <c:v>41808.39</c:v>
                </c:pt>
                <c:pt idx="5227">
                  <c:v>42122.02</c:v>
                </c:pt>
                <c:pt idx="5228">
                  <c:v>42027.18</c:v>
                </c:pt>
                <c:pt idx="5229">
                  <c:v>43292.07</c:v>
                </c:pt>
                <c:pt idx="5230">
                  <c:v>42945.01</c:v>
                </c:pt>
                <c:pt idx="5231">
                  <c:v>42562.8</c:v>
                </c:pt>
                <c:pt idx="5232">
                  <c:v>43069.99</c:v>
                </c:pt>
                <c:pt idx="5233">
                  <c:v>43181.48</c:v>
                </c:pt>
                <c:pt idx="5234">
                  <c:v>42993.94</c:v>
                </c:pt>
                <c:pt idx="5235">
                  <c:v>42567.63</c:v>
                </c:pt>
                <c:pt idx="5236">
                  <c:v>42663.45</c:v>
                </c:pt>
                <c:pt idx="5237">
                  <c:v>43085.03</c:v>
                </c:pt>
                <c:pt idx="5238">
                  <c:v>44336</c:v>
                </c:pt>
                <c:pt idx="5239">
                  <c:v>45307.88</c:v>
                </c:pt>
                <c:pt idx="5240">
                  <c:v>47144.07</c:v>
                </c:pt>
                <c:pt idx="5241">
                  <c:v>47769.29</c:v>
                </c:pt>
                <c:pt idx="5242">
                  <c:v>48296.53</c:v>
                </c:pt>
                <c:pt idx="5243">
                  <c:v>49954.53</c:v>
                </c:pt>
                <c:pt idx="5244">
                  <c:v>49732.08</c:v>
                </c:pt>
                <c:pt idx="5245">
                  <c:v>51832.41</c:v>
                </c:pt>
                <c:pt idx="5246">
                  <c:v>51939.37</c:v>
                </c:pt>
                <c:pt idx="5247">
                  <c:v>52162.94</c:v>
                </c:pt>
                <c:pt idx="5248">
                  <c:v>51672.07</c:v>
                </c:pt>
                <c:pt idx="5249">
                  <c:v>52130.26</c:v>
                </c:pt>
                <c:pt idx="5250">
                  <c:v>51788.77</c:v>
                </c:pt>
                <c:pt idx="5251">
                  <c:v>52277.86</c:v>
                </c:pt>
                <c:pt idx="5252">
                  <c:v>51854.42</c:v>
                </c:pt>
                <c:pt idx="5253">
                  <c:v>51269.48</c:v>
                </c:pt>
                <c:pt idx="5254">
                  <c:v>50737.21</c:v>
                </c:pt>
                <c:pt idx="5255">
                  <c:v>51567.44</c:v>
                </c:pt>
                <c:pt idx="5256">
                  <c:v>51722.89</c:v>
                </c:pt>
                <c:pt idx="5257">
                  <c:v>54527.14</c:v>
                </c:pt>
                <c:pt idx="5258">
                  <c:v>57078.21</c:v>
                </c:pt>
                <c:pt idx="5259">
                  <c:v>62518.03</c:v>
                </c:pt>
                <c:pt idx="5260">
                  <c:v>61188.54</c:v>
                </c:pt>
                <c:pt idx="5261">
                  <c:v>62432.56</c:v>
                </c:pt>
                <c:pt idx="5262">
                  <c:v>62041.94</c:v>
                </c:pt>
                <c:pt idx="5263">
                  <c:v>63157.87</c:v>
                </c:pt>
                <c:pt idx="5264">
                  <c:v>68372.5</c:v>
                </c:pt>
                <c:pt idx="5265">
                  <c:v>63845.96</c:v>
                </c:pt>
                <c:pt idx="5266">
                  <c:v>66115.210000000006</c:v>
                </c:pt>
                <c:pt idx="5267">
                  <c:v>66939.929999999993</c:v>
                </c:pt>
                <c:pt idx="5268">
                  <c:v>68294.990000000005</c:v>
                </c:pt>
                <c:pt idx="5269">
                  <c:v>68485.289999999994</c:v>
                </c:pt>
                <c:pt idx="5270">
                  <c:v>69029.149999999994</c:v>
                </c:pt>
                <c:pt idx="5271">
                  <c:v>72113.88</c:v>
                </c:pt>
                <c:pt idx="5272">
                  <c:v>71490.289999999994</c:v>
                </c:pt>
                <c:pt idx="5273">
                  <c:v>73115.070000000007</c:v>
                </c:pt>
                <c:pt idx="5274">
                  <c:v>71373.850000000006</c:v>
                </c:pt>
                <c:pt idx="5275">
                  <c:v>69446.62</c:v>
                </c:pt>
                <c:pt idx="5276">
                  <c:v>65265.69</c:v>
                </c:pt>
                <c:pt idx="5277">
                  <c:v>68348.45</c:v>
                </c:pt>
                <c:pt idx="5278">
                  <c:v>67600.02</c:v>
                </c:pt>
                <c:pt idx="5279">
                  <c:v>61974.92</c:v>
                </c:pt>
                <c:pt idx="5280">
                  <c:v>67869.990000000005</c:v>
                </c:pt>
                <c:pt idx="5281">
                  <c:v>65482.239999999998</c:v>
                </c:pt>
                <c:pt idx="5282">
                  <c:v>63807.1</c:v>
                </c:pt>
                <c:pt idx="5283">
                  <c:v>64018.53</c:v>
                </c:pt>
                <c:pt idx="5284">
                  <c:v>67207.77</c:v>
                </c:pt>
                <c:pt idx="5285">
                  <c:v>69913.240000000005</c:v>
                </c:pt>
                <c:pt idx="5286">
                  <c:v>69998.13</c:v>
                </c:pt>
                <c:pt idx="5287">
                  <c:v>69414.66</c:v>
                </c:pt>
                <c:pt idx="5288">
                  <c:v>70777.240000000005</c:v>
                </c:pt>
                <c:pt idx="5289">
                  <c:v>69902.83</c:v>
                </c:pt>
                <c:pt idx="5290">
                  <c:v>69642.509999999995</c:v>
                </c:pt>
                <c:pt idx="5291">
                  <c:v>71325.08</c:v>
                </c:pt>
                <c:pt idx="5292">
                  <c:v>69696.149999999994</c:v>
                </c:pt>
                <c:pt idx="5293">
                  <c:v>65454.02</c:v>
                </c:pt>
                <c:pt idx="5294">
                  <c:v>65989.820000000007</c:v>
                </c:pt>
                <c:pt idx="5295">
                  <c:v>68525.8</c:v>
                </c:pt>
                <c:pt idx="5296">
                  <c:v>67856.22</c:v>
                </c:pt>
                <c:pt idx="5297">
                  <c:v>68905.61</c:v>
                </c:pt>
                <c:pt idx="5298">
                  <c:v>69362.34</c:v>
                </c:pt>
                <c:pt idx="5299">
                  <c:v>71629.77</c:v>
                </c:pt>
                <c:pt idx="5300">
                  <c:v>69128.98</c:v>
                </c:pt>
                <c:pt idx="5301">
                  <c:v>70608.72</c:v>
                </c:pt>
                <c:pt idx="5302">
                  <c:v>70029.460000000006</c:v>
                </c:pt>
                <c:pt idx="5303">
                  <c:v>67182.350000000006</c:v>
                </c:pt>
                <c:pt idx="5304">
                  <c:v>63998.31</c:v>
                </c:pt>
                <c:pt idx="5305">
                  <c:v>65768.17</c:v>
                </c:pt>
                <c:pt idx="5306">
                  <c:v>63433.9</c:v>
                </c:pt>
                <c:pt idx="5307">
                  <c:v>63823.89</c:v>
                </c:pt>
                <c:pt idx="5308">
                  <c:v>61272.77</c:v>
                </c:pt>
                <c:pt idx="5309">
                  <c:v>63509.1</c:v>
                </c:pt>
                <c:pt idx="5310">
                  <c:v>63826.87</c:v>
                </c:pt>
                <c:pt idx="5311">
                  <c:v>64976.53</c:v>
                </c:pt>
                <c:pt idx="5312">
                  <c:v>64948.43</c:v>
                </c:pt>
                <c:pt idx="5313">
                  <c:v>66853.850000000006</c:v>
                </c:pt>
                <c:pt idx="5314">
                  <c:v>66415.03</c:v>
                </c:pt>
                <c:pt idx="5315">
                  <c:v>64263.09</c:v>
                </c:pt>
                <c:pt idx="5316">
                  <c:v>64486.63</c:v>
                </c:pt>
                <c:pt idx="5317">
                  <c:v>63745.53</c:v>
                </c:pt>
                <c:pt idx="5318">
                  <c:v>63419.9</c:v>
                </c:pt>
                <c:pt idx="5319">
                  <c:v>63099.55</c:v>
                </c:pt>
                <c:pt idx="5320">
                  <c:v>63831.19</c:v>
                </c:pt>
                <c:pt idx="5321">
                  <c:v>60619.02</c:v>
                </c:pt>
                <c:pt idx="5322">
                  <c:v>58263.57</c:v>
                </c:pt>
                <c:pt idx="5323">
                  <c:v>59114.41</c:v>
                </c:pt>
                <c:pt idx="5324">
                  <c:v>62894.33</c:v>
                </c:pt>
                <c:pt idx="5325">
                  <c:v>63210.41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6-4619-9848-FB1AF50A5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558735"/>
        <c:axId val="1060559215"/>
      </c:scatterChart>
      <c:valAx>
        <c:axId val="106055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559215"/>
        <c:crossesAt val="1.0000000000000003E-4"/>
        <c:crossBetween val="midCat"/>
      </c:valAx>
      <c:valAx>
        <c:axId val="106055921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558735"/>
        <c:crossesAt val="39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spy close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spy_long_term!$F$2:$F$1160</c:f>
              <c:numCache>
                <c:formatCode>m/d/yyyy</c:formatCode>
                <c:ptCount val="1159"/>
                <c:pt idx="0">
                  <c:v>10197</c:v>
                </c:pt>
                <c:pt idx="1">
                  <c:v>10228</c:v>
                </c:pt>
                <c:pt idx="2">
                  <c:v>10259</c:v>
                </c:pt>
                <c:pt idx="3">
                  <c:v>10288</c:v>
                </c:pt>
                <c:pt idx="4">
                  <c:v>10319</c:v>
                </c:pt>
                <c:pt idx="5">
                  <c:v>10349</c:v>
                </c:pt>
                <c:pt idx="6">
                  <c:v>10380</c:v>
                </c:pt>
                <c:pt idx="7">
                  <c:v>10410</c:v>
                </c:pt>
                <c:pt idx="8">
                  <c:v>10441</c:v>
                </c:pt>
                <c:pt idx="9">
                  <c:v>10472</c:v>
                </c:pt>
                <c:pt idx="10">
                  <c:v>10502</c:v>
                </c:pt>
                <c:pt idx="11">
                  <c:v>10533</c:v>
                </c:pt>
                <c:pt idx="12">
                  <c:v>10563</c:v>
                </c:pt>
                <c:pt idx="13">
                  <c:v>10594</c:v>
                </c:pt>
                <c:pt idx="14">
                  <c:v>10625</c:v>
                </c:pt>
                <c:pt idx="15">
                  <c:v>10653</c:v>
                </c:pt>
                <c:pt idx="16">
                  <c:v>10684</c:v>
                </c:pt>
                <c:pt idx="17">
                  <c:v>10714</c:v>
                </c:pt>
                <c:pt idx="18">
                  <c:v>10745</c:v>
                </c:pt>
                <c:pt idx="19">
                  <c:v>10775</c:v>
                </c:pt>
                <c:pt idx="20">
                  <c:v>10806</c:v>
                </c:pt>
                <c:pt idx="21">
                  <c:v>10837</c:v>
                </c:pt>
                <c:pt idx="22">
                  <c:v>10867</c:v>
                </c:pt>
                <c:pt idx="23">
                  <c:v>10898</c:v>
                </c:pt>
                <c:pt idx="24">
                  <c:v>10928</c:v>
                </c:pt>
                <c:pt idx="25">
                  <c:v>10959</c:v>
                </c:pt>
                <c:pt idx="26">
                  <c:v>10990</c:v>
                </c:pt>
                <c:pt idx="27">
                  <c:v>11018</c:v>
                </c:pt>
                <c:pt idx="28">
                  <c:v>11049</c:v>
                </c:pt>
                <c:pt idx="29">
                  <c:v>11079</c:v>
                </c:pt>
                <c:pt idx="30">
                  <c:v>11110</c:v>
                </c:pt>
                <c:pt idx="31">
                  <c:v>11140</c:v>
                </c:pt>
                <c:pt idx="32">
                  <c:v>11171</c:v>
                </c:pt>
                <c:pt idx="33">
                  <c:v>11202</c:v>
                </c:pt>
                <c:pt idx="34">
                  <c:v>11232</c:v>
                </c:pt>
                <c:pt idx="35">
                  <c:v>11263</c:v>
                </c:pt>
                <c:pt idx="36">
                  <c:v>11293</c:v>
                </c:pt>
                <c:pt idx="37">
                  <c:v>11324</c:v>
                </c:pt>
                <c:pt idx="38">
                  <c:v>11355</c:v>
                </c:pt>
                <c:pt idx="39">
                  <c:v>11383</c:v>
                </c:pt>
                <c:pt idx="40">
                  <c:v>11414</c:v>
                </c:pt>
                <c:pt idx="41">
                  <c:v>11444</c:v>
                </c:pt>
                <c:pt idx="42">
                  <c:v>11475</c:v>
                </c:pt>
                <c:pt idx="43">
                  <c:v>11505</c:v>
                </c:pt>
                <c:pt idx="44">
                  <c:v>11536</c:v>
                </c:pt>
                <c:pt idx="45">
                  <c:v>11567</c:v>
                </c:pt>
                <c:pt idx="46">
                  <c:v>11597</c:v>
                </c:pt>
                <c:pt idx="47">
                  <c:v>11628</c:v>
                </c:pt>
                <c:pt idx="48">
                  <c:v>11658</c:v>
                </c:pt>
                <c:pt idx="49">
                  <c:v>11689</c:v>
                </c:pt>
                <c:pt idx="50">
                  <c:v>11720</c:v>
                </c:pt>
                <c:pt idx="51">
                  <c:v>11749</c:v>
                </c:pt>
                <c:pt idx="52">
                  <c:v>11780</c:v>
                </c:pt>
                <c:pt idx="53">
                  <c:v>11810</c:v>
                </c:pt>
                <c:pt idx="54">
                  <c:v>11841</c:v>
                </c:pt>
                <c:pt idx="55">
                  <c:v>11871</c:v>
                </c:pt>
                <c:pt idx="56">
                  <c:v>11902</c:v>
                </c:pt>
                <c:pt idx="57">
                  <c:v>11933</c:v>
                </c:pt>
                <c:pt idx="58">
                  <c:v>11963</c:v>
                </c:pt>
                <c:pt idx="59">
                  <c:v>11994</c:v>
                </c:pt>
                <c:pt idx="60">
                  <c:v>12024</c:v>
                </c:pt>
                <c:pt idx="61">
                  <c:v>12055</c:v>
                </c:pt>
                <c:pt idx="62">
                  <c:v>12086</c:v>
                </c:pt>
                <c:pt idx="63">
                  <c:v>12114</c:v>
                </c:pt>
                <c:pt idx="64">
                  <c:v>12145</c:v>
                </c:pt>
                <c:pt idx="65">
                  <c:v>12175</c:v>
                </c:pt>
                <c:pt idx="66">
                  <c:v>12206</c:v>
                </c:pt>
                <c:pt idx="67">
                  <c:v>12236</c:v>
                </c:pt>
                <c:pt idx="68">
                  <c:v>12267</c:v>
                </c:pt>
                <c:pt idx="69">
                  <c:v>12298</c:v>
                </c:pt>
                <c:pt idx="70">
                  <c:v>12328</c:v>
                </c:pt>
                <c:pt idx="71">
                  <c:v>12359</c:v>
                </c:pt>
                <c:pt idx="72">
                  <c:v>12389</c:v>
                </c:pt>
                <c:pt idx="73">
                  <c:v>12420</c:v>
                </c:pt>
                <c:pt idx="74">
                  <c:v>12451</c:v>
                </c:pt>
                <c:pt idx="75">
                  <c:v>12479</c:v>
                </c:pt>
                <c:pt idx="76">
                  <c:v>12510</c:v>
                </c:pt>
                <c:pt idx="77">
                  <c:v>12540</c:v>
                </c:pt>
                <c:pt idx="78">
                  <c:v>12571</c:v>
                </c:pt>
                <c:pt idx="79">
                  <c:v>12601</c:v>
                </c:pt>
                <c:pt idx="80">
                  <c:v>12632</c:v>
                </c:pt>
                <c:pt idx="81">
                  <c:v>12663</c:v>
                </c:pt>
                <c:pt idx="82">
                  <c:v>12693</c:v>
                </c:pt>
                <c:pt idx="83">
                  <c:v>12724</c:v>
                </c:pt>
                <c:pt idx="84">
                  <c:v>12754</c:v>
                </c:pt>
                <c:pt idx="85">
                  <c:v>12785</c:v>
                </c:pt>
                <c:pt idx="86">
                  <c:v>12816</c:v>
                </c:pt>
                <c:pt idx="87">
                  <c:v>12844</c:v>
                </c:pt>
                <c:pt idx="88">
                  <c:v>12875</c:v>
                </c:pt>
                <c:pt idx="89">
                  <c:v>12905</c:v>
                </c:pt>
                <c:pt idx="90">
                  <c:v>12936</c:v>
                </c:pt>
                <c:pt idx="91">
                  <c:v>12966</c:v>
                </c:pt>
                <c:pt idx="92">
                  <c:v>12997</c:v>
                </c:pt>
                <c:pt idx="93">
                  <c:v>13028</c:v>
                </c:pt>
                <c:pt idx="94">
                  <c:v>13058</c:v>
                </c:pt>
                <c:pt idx="95">
                  <c:v>13089</c:v>
                </c:pt>
                <c:pt idx="96">
                  <c:v>13119</c:v>
                </c:pt>
                <c:pt idx="97">
                  <c:v>13150</c:v>
                </c:pt>
                <c:pt idx="98">
                  <c:v>13181</c:v>
                </c:pt>
                <c:pt idx="99">
                  <c:v>13210</c:v>
                </c:pt>
                <c:pt idx="100">
                  <c:v>13241</c:v>
                </c:pt>
                <c:pt idx="101">
                  <c:v>13271</c:v>
                </c:pt>
                <c:pt idx="102">
                  <c:v>13302</c:v>
                </c:pt>
                <c:pt idx="103">
                  <c:v>13332</c:v>
                </c:pt>
                <c:pt idx="104">
                  <c:v>13363</c:v>
                </c:pt>
                <c:pt idx="105">
                  <c:v>13394</c:v>
                </c:pt>
                <c:pt idx="106">
                  <c:v>13424</c:v>
                </c:pt>
                <c:pt idx="107">
                  <c:v>13455</c:v>
                </c:pt>
                <c:pt idx="108">
                  <c:v>13485</c:v>
                </c:pt>
                <c:pt idx="109">
                  <c:v>13516</c:v>
                </c:pt>
                <c:pt idx="110">
                  <c:v>13547</c:v>
                </c:pt>
                <c:pt idx="111">
                  <c:v>13575</c:v>
                </c:pt>
                <c:pt idx="112">
                  <c:v>13606</c:v>
                </c:pt>
                <c:pt idx="113">
                  <c:v>13636</c:v>
                </c:pt>
                <c:pt idx="114">
                  <c:v>13667</c:v>
                </c:pt>
                <c:pt idx="115">
                  <c:v>13697</c:v>
                </c:pt>
                <c:pt idx="116">
                  <c:v>13728</c:v>
                </c:pt>
                <c:pt idx="117">
                  <c:v>13759</c:v>
                </c:pt>
                <c:pt idx="118">
                  <c:v>13789</c:v>
                </c:pt>
                <c:pt idx="119">
                  <c:v>13820</c:v>
                </c:pt>
                <c:pt idx="120">
                  <c:v>13850</c:v>
                </c:pt>
                <c:pt idx="121">
                  <c:v>13881</c:v>
                </c:pt>
                <c:pt idx="122">
                  <c:v>13912</c:v>
                </c:pt>
                <c:pt idx="123">
                  <c:v>13940</c:v>
                </c:pt>
                <c:pt idx="124">
                  <c:v>13971</c:v>
                </c:pt>
                <c:pt idx="125">
                  <c:v>14001</c:v>
                </c:pt>
                <c:pt idx="126">
                  <c:v>14032</c:v>
                </c:pt>
                <c:pt idx="127">
                  <c:v>14062</c:v>
                </c:pt>
                <c:pt idx="128">
                  <c:v>14093</c:v>
                </c:pt>
                <c:pt idx="129">
                  <c:v>14124</c:v>
                </c:pt>
                <c:pt idx="130">
                  <c:v>14154</c:v>
                </c:pt>
                <c:pt idx="131">
                  <c:v>14185</c:v>
                </c:pt>
                <c:pt idx="132">
                  <c:v>14215</c:v>
                </c:pt>
                <c:pt idx="133">
                  <c:v>14246</c:v>
                </c:pt>
                <c:pt idx="134">
                  <c:v>14277</c:v>
                </c:pt>
                <c:pt idx="135">
                  <c:v>14305</c:v>
                </c:pt>
                <c:pt idx="136">
                  <c:v>14336</c:v>
                </c:pt>
                <c:pt idx="137">
                  <c:v>14366</c:v>
                </c:pt>
                <c:pt idx="138">
                  <c:v>14397</c:v>
                </c:pt>
                <c:pt idx="139">
                  <c:v>14427</c:v>
                </c:pt>
                <c:pt idx="140">
                  <c:v>14458</c:v>
                </c:pt>
                <c:pt idx="141">
                  <c:v>14489</c:v>
                </c:pt>
                <c:pt idx="142">
                  <c:v>14519</c:v>
                </c:pt>
                <c:pt idx="143">
                  <c:v>14550</c:v>
                </c:pt>
                <c:pt idx="144">
                  <c:v>14580</c:v>
                </c:pt>
                <c:pt idx="145">
                  <c:v>14611</c:v>
                </c:pt>
                <c:pt idx="146">
                  <c:v>14642</c:v>
                </c:pt>
                <c:pt idx="147">
                  <c:v>14671</c:v>
                </c:pt>
                <c:pt idx="148">
                  <c:v>14702</c:v>
                </c:pt>
                <c:pt idx="149">
                  <c:v>14732</c:v>
                </c:pt>
                <c:pt idx="150">
                  <c:v>14763</c:v>
                </c:pt>
                <c:pt idx="151">
                  <c:v>14793</c:v>
                </c:pt>
                <c:pt idx="152">
                  <c:v>14824</c:v>
                </c:pt>
                <c:pt idx="153">
                  <c:v>14855</c:v>
                </c:pt>
                <c:pt idx="154">
                  <c:v>14885</c:v>
                </c:pt>
                <c:pt idx="155">
                  <c:v>14916</c:v>
                </c:pt>
                <c:pt idx="156">
                  <c:v>14946</c:v>
                </c:pt>
                <c:pt idx="157">
                  <c:v>14977</c:v>
                </c:pt>
                <c:pt idx="158">
                  <c:v>15008</c:v>
                </c:pt>
                <c:pt idx="159">
                  <c:v>15036</c:v>
                </c:pt>
                <c:pt idx="160">
                  <c:v>15067</c:v>
                </c:pt>
                <c:pt idx="161">
                  <c:v>15097</c:v>
                </c:pt>
                <c:pt idx="162">
                  <c:v>15128</c:v>
                </c:pt>
                <c:pt idx="163">
                  <c:v>15158</c:v>
                </c:pt>
                <c:pt idx="164">
                  <c:v>15189</c:v>
                </c:pt>
                <c:pt idx="165">
                  <c:v>15220</c:v>
                </c:pt>
                <c:pt idx="166">
                  <c:v>15250</c:v>
                </c:pt>
                <c:pt idx="167">
                  <c:v>15281</c:v>
                </c:pt>
                <c:pt idx="168">
                  <c:v>15311</c:v>
                </c:pt>
                <c:pt idx="169">
                  <c:v>15342</c:v>
                </c:pt>
                <c:pt idx="170">
                  <c:v>15373</c:v>
                </c:pt>
                <c:pt idx="171">
                  <c:v>15401</c:v>
                </c:pt>
                <c:pt idx="172">
                  <c:v>15432</c:v>
                </c:pt>
                <c:pt idx="173">
                  <c:v>15462</c:v>
                </c:pt>
                <c:pt idx="174">
                  <c:v>15493</c:v>
                </c:pt>
                <c:pt idx="175">
                  <c:v>15523</c:v>
                </c:pt>
                <c:pt idx="176">
                  <c:v>15554</c:v>
                </c:pt>
                <c:pt idx="177">
                  <c:v>15585</c:v>
                </c:pt>
                <c:pt idx="178">
                  <c:v>15615</c:v>
                </c:pt>
                <c:pt idx="179">
                  <c:v>15646</c:v>
                </c:pt>
                <c:pt idx="180">
                  <c:v>15676</c:v>
                </c:pt>
                <c:pt idx="181">
                  <c:v>15707</c:v>
                </c:pt>
                <c:pt idx="182">
                  <c:v>15738</c:v>
                </c:pt>
                <c:pt idx="183">
                  <c:v>15766</c:v>
                </c:pt>
                <c:pt idx="184">
                  <c:v>15797</c:v>
                </c:pt>
                <c:pt idx="185">
                  <c:v>15827</c:v>
                </c:pt>
                <c:pt idx="186">
                  <c:v>15858</c:v>
                </c:pt>
                <c:pt idx="187">
                  <c:v>15888</c:v>
                </c:pt>
                <c:pt idx="188">
                  <c:v>15919</c:v>
                </c:pt>
                <c:pt idx="189">
                  <c:v>15950</c:v>
                </c:pt>
                <c:pt idx="190">
                  <c:v>15980</c:v>
                </c:pt>
                <c:pt idx="191">
                  <c:v>16011</c:v>
                </c:pt>
                <c:pt idx="192">
                  <c:v>16041</c:v>
                </c:pt>
                <c:pt idx="193">
                  <c:v>16072</c:v>
                </c:pt>
                <c:pt idx="194">
                  <c:v>16103</c:v>
                </c:pt>
                <c:pt idx="195">
                  <c:v>16132</c:v>
                </c:pt>
                <c:pt idx="196">
                  <c:v>16163</c:v>
                </c:pt>
                <c:pt idx="197">
                  <c:v>16193</c:v>
                </c:pt>
                <c:pt idx="198">
                  <c:v>16224</c:v>
                </c:pt>
                <c:pt idx="199">
                  <c:v>16254</c:v>
                </c:pt>
                <c:pt idx="200">
                  <c:v>16285</c:v>
                </c:pt>
                <c:pt idx="201">
                  <c:v>16316</c:v>
                </c:pt>
                <c:pt idx="202">
                  <c:v>16346</c:v>
                </c:pt>
                <c:pt idx="203">
                  <c:v>16377</c:v>
                </c:pt>
                <c:pt idx="204">
                  <c:v>16407</c:v>
                </c:pt>
                <c:pt idx="205">
                  <c:v>16438</c:v>
                </c:pt>
                <c:pt idx="206">
                  <c:v>16469</c:v>
                </c:pt>
                <c:pt idx="207">
                  <c:v>16497</c:v>
                </c:pt>
                <c:pt idx="208">
                  <c:v>16528</c:v>
                </c:pt>
                <c:pt idx="209">
                  <c:v>16558</c:v>
                </c:pt>
                <c:pt idx="210">
                  <c:v>16589</c:v>
                </c:pt>
                <c:pt idx="211">
                  <c:v>16619</c:v>
                </c:pt>
                <c:pt idx="212">
                  <c:v>16650</c:v>
                </c:pt>
                <c:pt idx="213">
                  <c:v>16681</c:v>
                </c:pt>
                <c:pt idx="214">
                  <c:v>16711</c:v>
                </c:pt>
                <c:pt idx="215">
                  <c:v>16742</c:v>
                </c:pt>
                <c:pt idx="216">
                  <c:v>16772</c:v>
                </c:pt>
                <c:pt idx="217">
                  <c:v>16803</c:v>
                </c:pt>
                <c:pt idx="218">
                  <c:v>16834</c:v>
                </c:pt>
                <c:pt idx="219">
                  <c:v>16862</c:v>
                </c:pt>
                <c:pt idx="220">
                  <c:v>16893</c:v>
                </c:pt>
                <c:pt idx="221">
                  <c:v>16923</c:v>
                </c:pt>
                <c:pt idx="222">
                  <c:v>16954</c:v>
                </c:pt>
                <c:pt idx="223">
                  <c:v>16984</c:v>
                </c:pt>
                <c:pt idx="224">
                  <c:v>17015</c:v>
                </c:pt>
                <c:pt idx="225">
                  <c:v>17046</c:v>
                </c:pt>
                <c:pt idx="226">
                  <c:v>17076</c:v>
                </c:pt>
                <c:pt idx="227">
                  <c:v>17107</c:v>
                </c:pt>
                <c:pt idx="228">
                  <c:v>17137</c:v>
                </c:pt>
                <c:pt idx="229">
                  <c:v>17168</c:v>
                </c:pt>
                <c:pt idx="230">
                  <c:v>17199</c:v>
                </c:pt>
                <c:pt idx="231">
                  <c:v>17227</c:v>
                </c:pt>
                <c:pt idx="232">
                  <c:v>17258</c:v>
                </c:pt>
                <c:pt idx="233">
                  <c:v>17288</c:v>
                </c:pt>
                <c:pt idx="234">
                  <c:v>17319</c:v>
                </c:pt>
                <c:pt idx="235">
                  <c:v>17349</c:v>
                </c:pt>
                <c:pt idx="236">
                  <c:v>17380</c:v>
                </c:pt>
                <c:pt idx="237">
                  <c:v>17411</c:v>
                </c:pt>
                <c:pt idx="238">
                  <c:v>17441</c:v>
                </c:pt>
                <c:pt idx="239">
                  <c:v>17472</c:v>
                </c:pt>
                <c:pt idx="240">
                  <c:v>17502</c:v>
                </c:pt>
                <c:pt idx="241">
                  <c:v>17533</c:v>
                </c:pt>
                <c:pt idx="242">
                  <c:v>17564</c:v>
                </c:pt>
                <c:pt idx="243">
                  <c:v>17593</c:v>
                </c:pt>
                <c:pt idx="244">
                  <c:v>17624</c:v>
                </c:pt>
                <c:pt idx="245">
                  <c:v>17654</c:v>
                </c:pt>
                <c:pt idx="246">
                  <c:v>17685</c:v>
                </c:pt>
                <c:pt idx="247">
                  <c:v>17715</c:v>
                </c:pt>
                <c:pt idx="248">
                  <c:v>17746</c:v>
                </c:pt>
                <c:pt idx="249">
                  <c:v>17777</c:v>
                </c:pt>
                <c:pt idx="250">
                  <c:v>17807</c:v>
                </c:pt>
                <c:pt idx="251">
                  <c:v>17838</c:v>
                </c:pt>
                <c:pt idx="252">
                  <c:v>17868</c:v>
                </c:pt>
                <c:pt idx="253">
                  <c:v>17899</c:v>
                </c:pt>
                <c:pt idx="254">
                  <c:v>17930</c:v>
                </c:pt>
                <c:pt idx="255">
                  <c:v>17958</c:v>
                </c:pt>
                <c:pt idx="256">
                  <c:v>17989</c:v>
                </c:pt>
                <c:pt idx="257">
                  <c:v>18019</c:v>
                </c:pt>
                <c:pt idx="258">
                  <c:v>18050</c:v>
                </c:pt>
                <c:pt idx="259">
                  <c:v>18080</c:v>
                </c:pt>
                <c:pt idx="260">
                  <c:v>18111</c:v>
                </c:pt>
                <c:pt idx="261">
                  <c:v>18142</c:v>
                </c:pt>
                <c:pt idx="262">
                  <c:v>18172</c:v>
                </c:pt>
                <c:pt idx="263">
                  <c:v>18203</c:v>
                </c:pt>
                <c:pt idx="264">
                  <c:v>18233</c:v>
                </c:pt>
                <c:pt idx="265">
                  <c:v>18264</c:v>
                </c:pt>
                <c:pt idx="266">
                  <c:v>18295</c:v>
                </c:pt>
                <c:pt idx="267">
                  <c:v>18323</c:v>
                </c:pt>
                <c:pt idx="268">
                  <c:v>18354</c:v>
                </c:pt>
                <c:pt idx="269">
                  <c:v>18384</c:v>
                </c:pt>
                <c:pt idx="270">
                  <c:v>18415</c:v>
                </c:pt>
                <c:pt idx="271">
                  <c:v>18445</c:v>
                </c:pt>
                <c:pt idx="272">
                  <c:v>18476</c:v>
                </c:pt>
                <c:pt idx="273">
                  <c:v>18507</c:v>
                </c:pt>
                <c:pt idx="274">
                  <c:v>18537</c:v>
                </c:pt>
                <c:pt idx="275">
                  <c:v>18568</c:v>
                </c:pt>
                <c:pt idx="276">
                  <c:v>18598</c:v>
                </c:pt>
                <c:pt idx="277">
                  <c:v>18629</c:v>
                </c:pt>
                <c:pt idx="278">
                  <c:v>18660</c:v>
                </c:pt>
                <c:pt idx="279">
                  <c:v>18688</c:v>
                </c:pt>
                <c:pt idx="280">
                  <c:v>18719</c:v>
                </c:pt>
                <c:pt idx="281">
                  <c:v>18749</c:v>
                </c:pt>
                <c:pt idx="282">
                  <c:v>18780</c:v>
                </c:pt>
                <c:pt idx="283">
                  <c:v>18810</c:v>
                </c:pt>
                <c:pt idx="284">
                  <c:v>18841</c:v>
                </c:pt>
                <c:pt idx="285">
                  <c:v>18872</c:v>
                </c:pt>
                <c:pt idx="286">
                  <c:v>18902</c:v>
                </c:pt>
                <c:pt idx="287">
                  <c:v>18933</c:v>
                </c:pt>
                <c:pt idx="288">
                  <c:v>18963</c:v>
                </c:pt>
                <c:pt idx="289">
                  <c:v>18994</c:v>
                </c:pt>
                <c:pt idx="290">
                  <c:v>19025</c:v>
                </c:pt>
                <c:pt idx="291">
                  <c:v>19054</c:v>
                </c:pt>
                <c:pt idx="292">
                  <c:v>19085</c:v>
                </c:pt>
                <c:pt idx="293">
                  <c:v>19115</c:v>
                </c:pt>
                <c:pt idx="294">
                  <c:v>19146</c:v>
                </c:pt>
                <c:pt idx="295">
                  <c:v>19176</c:v>
                </c:pt>
                <c:pt idx="296">
                  <c:v>19207</c:v>
                </c:pt>
                <c:pt idx="297">
                  <c:v>19238</c:v>
                </c:pt>
                <c:pt idx="298">
                  <c:v>19268</c:v>
                </c:pt>
                <c:pt idx="299">
                  <c:v>19299</c:v>
                </c:pt>
                <c:pt idx="300">
                  <c:v>19329</c:v>
                </c:pt>
                <c:pt idx="301">
                  <c:v>19360</c:v>
                </c:pt>
                <c:pt idx="302">
                  <c:v>19391</c:v>
                </c:pt>
                <c:pt idx="303">
                  <c:v>19419</c:v>
                </c:pt>
                <c:pt idx="304">
                  <c:v>19450</c:v>
                </c:pt>
                <c:pt idx="305">
                  <c:v>19480</c:v>
                </c:pt>
                <c:pt idx="306">
                  <c:v>19511</c:v>
                </c:pt>
                <c:pt idx="307">
                  <c:v>19541</c:v>
                </c:pt>
                <c:pt idx="308">
                  <c:v>19572</c:v>
                </c:pt>
                <c:pt idx="309">
                  <c:v>19603</c:v>
                </c:pt>
                <c:pt idx="310">
                  <c:v>19633</c:v>
                </c:pt>
                <c:pt idx="311">
                  <c:v>19664</c:v>
                </c:pt>
                <c:pt idx="312">
                  <c:v>19694</c:v>
                </c:pt>
                <c:pt idx="313">
                  <c:v>19725</c:v>
                </c:pt>
                <c:pt idx="314">
                  <c:v>19756</c:v>
                </c:pt>
                <c:pt idx="315">
                  <c:v>19784</c:v>
                </c:pt>
                <c:pt idx="316">
                  <c:v>19815</c:v>
                </c:pt>
                <c:pt idx="317">
                  <c:v>19845</c:v>
                </c:pt>
                <c:pt idx="318">
                  <c:v>19876</c:v>
                </c:pt>
                <c:pt idx="319">
                  <c:v>19906</c:v>
                </c:pt>
                <c:pt idx="320">
                  <c:v>19937</c:v>
                </c:pt>
                <c:pt idx="321">
                  <c:v>19968</c:v>
                </c:pt>
                <c:pt idx="322">
                  <c:v>19998</c:v>
                </c:pt>
                <c:pt idx="323">
                  <c:v>20029</c:v>
                </c:pt>
                <c:pt idx="324">
                  <c:v>20059</c:v>
                </c:pt>
                <c:pt idx="325">
                  <c:v>20090</c:v>
                </c:pt>
                <c:pt idx="326">
                  <c:v>20121</c:v>
                </c:pt>
                <c:pt idx="327">
                  <c:v>20149</c:v>
                </c:pt>
                <c:pt idx="328">
                  <c:v>20180</c:v>
                </c:pt>
                <c:pt idx="329">
                  <c:v>20210</c:v>
                </c:pt>
                <c:pt idx="330">
                  <c:v>20241</c:v>
                </c:pt>
                <c:pt idx="331">
                  <c:v>20271</c:v>
                </c:pt>
                <c:pt idx="332">
                  <c:v>20302</c:v>
                </c:pt>
                <c:pt idx="333">
                  <c:v>20333</c:v>
                </c:pt>
                <c:pt idx="334">
                  <c:v>20363</c:v>
                </c:pt>
                <c:pt idx="335">
                  <c:v>20394</c:v>
                </c:pt>
                <c:pt idx="336">
                  <c:v>20424</c:v>
                </c:pt>
                <c:pt idx="337">
                  <c:v>20455</c:v>
                </c:pt>
                <c:pt idx="338">
                  <c:v>20486</c:v>
                </c:pt>
                <c:pt idx="339">
                  <c:v>20515</c:v>
                </c:pt>
                <c:pt idx="340">
                  <c:v>20546</c:v>
                </c:pt>
                <c:pt idx="341">
                  <c:v>20576</c:v>
                </c:pt>
                <c:pt idx="342">
                  <c:v>20607</c:v>
                </c:pt>
                <c:pt idx="343">
                  <c:v>20637</c:v>
                </c:pt>
                <c:pt idx="344">
                  <c:v>20668</c:v>
                </c:pt>
                <c:pt idx="345">
                  <c:v>20699</c:v>
                </c:pt>
                <c:pt idx="346">
                  <c:v>20729</c:v>
                </c:pt>
                <c:pt idx="347">
                  <c:v>20760</c:v>
                </c:pt>
                <c:pt idx="348">
                  <c:v>20790</c:v>
                </c:pt>
                <c:pt idx="349">
                  <c:v>20821</c:v>
                </c:pt>
                <c:pt idx="350">
                  <c:v>20852</c:v>
                </c:pt>
                <c:pt idx="351">
                  <c:v>20880</c:v>
                </c:pt>
                <c:pt idx="352">
                  <c:v>20911</c:v>
                </c:pt>
                <c:pt idx="353">
                  <c:v>20941</c:v>
                </c:pt>
                <c:pt idx="354">
                  <c:v>20972</c:v>
                </c:pt>
                <c:pt idx="355">
                  <c:v>21002</c:v>
                </c:pt>
                <c:pt idx="356">
                  <c:v>21033</c:v>
                </c:pt>
                <c:pt idx="357">
                  <c:v>21064</c:v>
                </c:pt>
                <c:pt idx="358">
                  <c:v>21094</c:v>
                </c:pt>
                <c:pt idx="359">
                  <c:v>21125</c:v>
                </c:pt>
                <c:pt idx="360">
                  <c:v>21155</c:v>
                </c:pt>
                <c:pt idx="361">
                  <c:v>21186</c:v>
                </c:pt>
                <c:pt idx="362">
                  <c:v>21217</c:v>
                </c:pt>
                <c:pt idx="363">
                  <c:v>21245</c:v>
                </c:pt>
                <c:pt idx="364">
                  <c:v>21276</c:v>
                </c:pt>
                <c:pt idx="365">
                  <c:v>21306</c:v>
                </c:pt>
                <c:pt idx="366">
                  <c:v>21337</c:v>
                </c:pt>
                <c:pt idx="367">
                  <c:v>21367</c:v>
                </c:pt>
                <c:pt idx="368">
                  <c:v>21398</c:v>
                </c:pt>
                <c:pt idx="369">
                  <c:v>21429</c:v>
                </c:pt>
                <c:pt idx="370">
                  <c:v>21459</c:v>
                </c:pt>
                <c:pt idx="371">
                  <c:v>21490</c:v>
                </c:pt>
                <c:pt idx="372">
                  <c:v>21520</c:v>
                </c:pt>
                <c:pt idx="373">
                  <c:v>21551</c:v>
                </c:pt>
                <c:pt idx="374">
                  <c:v>21582</c:v>
                </c:pt>
                <c:pt idx="375">
                  <c:v>21610</c:v>
                </c:pt>
                <c:pt idx="376">
                  <c:v>21641</c:v>
                </c:pt>
                <c:pt idx="377">
                  <c:v>21671</c:v>
                </c:pt>
                <c:pt idx="378">
                  <c:v>21702</c:v>
                </c:pt>
                <c:pt idx="379">
                  <c:v>21732</c:v>
                </c:pt>
                <c:pt idx="380">
                  <c:v>21763</c:v>
                </c:pt>
                <c:pt idx="381">
                  <c:v>21794</c:v>
                </c:pt>
                <c:pt idx="382">
                  <c:v>21824</c:v>
                </c:pt>
                <c:pt idx="383">
                  <c:v>21855</c:v>
                </c:pt>
                <c:pt idx="384">
                  <c:v>21885</c:v>
                </c:pt>
                <c:pt idx="385">
                  <c:v>21916</c:v>
                </c:pt>
                <c:pt idx="386">
                  <c:v>21947</c:v>
                </c:pt>
                <c:pt idx="387">
                  <c:v>21976</c:v>
                </c:pt>
                <c:pt idx="388">
                  <c:v>22007</c:v>
                </c:pt>
                <c:pt idx="389">
                  <c:v>22037</c:v>
                </c:pt>
                <c:pt idx="390">
                  <c:v>22068</c:v>
                </c:pt>
                <c:pt idx="391">
                  <c:v>22098</c:v>
                </c:pt>
                <c:pt idx="392">
                  <c:v>22129</c:v>
                </c:pt>
                <c:pt idx="393">
                  <c:v>22160</c:v>
                </c:pt>
                <c:pt idx="394">
                  <c:v>22190</c:v>
                </c:pt>
                <c:pt idx="395">
                  <c:v>22221</c:v>
                </c:pt>
                <c:pt idx="396">
                  <c:v>22251</c:v>
                </c:pt>
                <c:pt idx="397">
                  <c:v>22282</c:v>
                </c:pt>
                <c:pt idx="398">
                  <c:v>22313</c:v>
                </c:pt>
                <c:pt idx="399">
                  <c:v>22341</c:v>
                </c:pt>
                <c:pt idx="400">
                  <c:v>22372</c:v>
                </c:pt>
                <c:pt idx="401">
                  <c:v>22402</c:v>
                </c:pt>
                <c:pt idx="402">
                  <c:v>22433</c:v>
                </c:pt>
                <c:pt idx="403">
                  <c:v>22463</c:v>
                </c:pt>
                <c:pt idx="404">
                  <c:v>22494</c:v>
                </c:pt>
                <c:pt idx="405">
                  <c:v>22525</c:v>
                </c:pt>
                <c:pt idx="406">
                  <c:v>22555</c:v>
                </c:pt>
                <c:pt idx="407">
                  <c:v>22586</c:v>
                </c:pt>
                <c:pt idx="408">
                  <c:v>22616</c:v>
                </c:pt>
                <c:pt idx="409">
                  <c:v>22647</c:v>
                </c:pt>
                <c:pt idx="410">
                  <c:v>22678</c:v>
                </c:pt>
                <c:pt idx="411">
                  <c:v>22706</c:v>
                </c:pt>
                <c:pt idx="412">
                  <c:v>22737</c:v>
                </c:pt>
                <c:pt idx="413">
                  <c:v>22767</c:v>
                </c:pt>
                <c:pt idx="414">
                  <c:v>22798</c:v>
                </c:pt>
                <c:pt idx="415">
                  <c:v>22828</c:v>
                </c:pt>
                <c:pt idx="416">
                  <c:v>22859</c:v>
                </c:pt>
                <c:pt idx="417">
                  <c:v>22890</c:v>
                </c:pt>
                <c:pt idx="418">
                  <c:v>22920</c:v>
                </c:pt>
                <c:pt idx="419">
                  <c:v>22951</c:v>
                </c:pt>
                <c:pt idx="420">
                  <c:v>22981</c:v>
                </c:pt>
                <c:pt idx="421">
                  <c:v>23012</c:v>
                </c:pt>
                <c:pt idx="422">
                  <c:v>23043</c:v>
                </c:pt>
                <c:pt idx="423">
                  <c:v>23071</c:v>
                </c:pt>
                <c:pt idx="424">
                  <c:v>23102</c:v>
                </c:pt>
                <c:pt idx="425">
                  <c:v>23132</c:v>
                </c:pt>
                <c:pt idx="426">
                  <c:v>23163</c:v>
                </c:pt>
                <c:pt idx="427">
                  <c:v>23193</c:v>
                </c:pt>
                <c:pt idx="428">
                  <c:v>23224</c:v>
                </c:pt>
                <c:pt idx="429">
                  <c:v>23255</c:v>
                </c:pt>
                <c:pt idx="430">
                  <c:v>23285</c:v>
                </c:pt>
                <c:pt idx="431">
                  <c:v>23316</c:v>
                </c:pt>
                <c:pt idx="432">
                  <c:v>23346</c:v>
                </c:pt>
                <c:pt idx="433">
                  <c:v>23377</c:v>
                </c:pt>
                <c:pt idx="434">
                  <c:v>23408</c:v>
                </c:pt>
                <c:pt idx="435">
                  <c:v>23437</c:v>
                </c:pt>
                <c:pt idx="436">
                  <c:v>23468</c:v>
                </c:pt>
                <c:pt idx="437">
                  <c:v>23498</c:v>
                </c:pt>
                <c:pt idx="438">
                  <c:v>23529</c:v>
                </c:pt>
                <c:pt idx="439">
                  <c:v>23559</c:v>
                </c:pt>
                <c:pt idx="440">
                  <c:v>23590</c:v>
                </c:pt>
                <c:pt idx="441">
                  <c:v>23621</c:v>
                </c:pt>
                <c:pt idx="442">
                  <c:v>23651</c:v>
                </c:pt>
                <c:pt idx="443">
                  <c:v>23682</c:v>
                </c:pt>
                <c:pt idx="444">
                  <c:v>23712</c:v>
                </c:pt>
                <c:pt idx="445">
                  <c:v>23743</c:v>
                </c:pt>
                <c:pt idx="446">
                  <c:v>23774</c:v>
                </c:pt>
                <c:pt idx="447">
                  <c:v>23802</c:v>
                </c:pt>
                <c:pt idx="448">
                  <c:v>23833</c:v>
                </c:pt>
                <c:pt idx="449">
                  <c:v>23863</c:v>
                </c:pt>
                <c:pt idx="450">
                  <c:v>23894</c:v>
                </c:pt>
                <c:pt idx="451">
                  <c:v>23924</c:v>
                </c:pt>
                <c:pt idx="452">
                  <c:v>23955</c:v>
                </c:pt>
                <c:pt idx="453">
                  <c:v>23986</c:v>
                </c:pt>
                <c:pt idx="454">
                  <c:v>24016</c:v>
                </c:pt>
                <c:pt idx="455">
                  <c:v>24047</c:v>
                </c:pt>
                <c:pt idx="456">
                  <c:v>24077</c:v>
                </c:pt>
                <c:pt idx="457">
                  <c:v>24108</c:v>
                </c:pt>
                <c:pt idx="458">
                  <c:v>24139</c:v>
                </c:pt>
                <c:pt idx="459">
                  <c:v>24167</c:v>
                </c:pt>
                <c:pt idx="460">
                  <c:v>24198</c:v>
                </c:pt>
                <c:pt idx="461">
                  <c:v>24228</c:v>
                </c:pt>
                <c:pt idx="462">
                  <c:v>24259</c:v>
                </c:pt>
                <c:pt idx="463">
                  <c:v>24289</c:v>
                </c:pt>
                <c:pt idx="464">
                  <c:v>24320</c:v>
                </c:pt>
                <c:pt idx="465">
                  <c:v>24351</c:v>
                </c:pt>
                <c:pt idx="466">
                  <c:v>24381</c:v>
                </c:pt>
                <c:pt idx="467">
                  <c:v>24412</c:v>
                </c:pt>
                <c:pt idx="468">
                  <c:v>24442</c:v>
                </c:pt>
                <c:pt idx="469">
                  <c:v>24473</c:v>
                </c:pt>
                <c:pt idx="470">
                  <c:v>24504</c:v>
                </c:pt>
                <c:pt idx="471">
                  <c:v>24532</c:v>
                </c:pt>
                <c:pt idx="472">
                  <c:v>24563</c:v>
                </c:pt>
                <c:pt idx="473">
                  <c:v>24593</c:v>
                </c:pt>
                <c:pt idx="474">
                  <c:v>24624</c:v>
                </c:pt>
                <c:pt idx="475">
                  <c:v>24654</c:v>
                </c:pt>
                <c:pt idx="476">
                  <c:v>24685</c:v>
                </c:pt>
                <c:pt idx="477">
                  <c:v>24716</c:v>
                </c:pt>
                <c:pt idx="478">
                  <c:v>24746</c:v>
                </c:pt>
                <c:pt idx="479">
                  <c:v>24777</c:v>
                </c:pt>
                <c:pt idx="480">
                  <c:v>24807</c:v>
                </c:pt>
                <c:pt idx="481">
                  <c:v>24838</c:v>
                </c:pt>
                <c:pt idx="482">
                  <c:v>24869</c:v>
                </c:pt>
                <c:pt idx="483">
                  <c:v>24898</c:v>
                </c:pt>
                <c:pt idx="484">
                  <c:v>24929</c:v>
                </c:pt>
                <c:pt idx="485">
                  <c:v>24959</c:v>
                </c:pt>
                <c:pt idx="486">
                  <c:v>24990</c:v>
                </c:pt>
                <c:pt idx="487">
                  <c:v>25020</c:v>
                </c:pt>
                <c:pt idx="488">
                  <c:v>25051</c:v>
                </c:pt>
                <c:pt idx="489">
                  <c:v>25082</c:v>
                </c:pt>
                <c:pt idx="490">
                  <c:v>25112</c:v>
                </c:pt>
                <c:pt idx="491">
                  <c:v>25143</c:v>
                </c:pt>
                <c:pt idx="492">
                  <c:v>25173</c:v>
                </c:pt>
                <c:pt idx="493">
                  <c:v>25204</c:v>
                </c:pt>
                <c:pt idx="494">
                  <c:v>25235</c:v>
                </c:pt>
                <c:pt idx="495">
                  <c:v>25263</c:v>
                </c:pt>
                <c:pt idx="496">
                  <c:v>25294</c:v>
                </c:pt>
                <c:pt idx="497">
                  <c:v>25324</c:v>
                </c:pt>
                <c:pt idx="498">
                  <c:v>25355</c:v>
                </c:pt>
                <c:pt idx="499">
                  <c:v>25385</c:v>
                </c:pt>
                <c:pt idx="500">
                  <c:v>25416</c:v>
                </c:pt>
                <c:pt idx="501">
                  <c:v>25447</c:v>
                </c:pt>
                <c:pt idx="502">
                  <c:v>25477</c:v>
                </c:pt>
                <c:pt idx="503">
                  <c:v>25508</c:v>
                </c:pt>
                <c:pt idx="504">
                  <c:v>25538</c:v>
                </c:pt>
                <c:pt idx="505">
                  <c:v>25569</c:v>
                </c:pt>
                <c:pt idx="506">
                  <c:v>25600</c:v>
                </c:pt>
                <c:pt idx="507">
                  <c:v>25628</c:v>
                </c:pt>
                <c:pt idx="508">
                  <c:v>25659</c:v>
                </c:pt>
                <c:pt idx="509">
                  <c:v>25689</c:v>
                </c:pt>
                <c:pt idx="510">
                  <c:v>25720</c:v>
                </c:pt>
                <c:pt idx="511">
                  <c:v>25750</c:v>
                </c:pt>
                <c:pt idx="512">
                  <c:v>25781</c:v>
                </c:pt>
                <c:pt idx="513">
                  <c:v>25812</c:v>
                </c:pt>
                <c:pt idx="514">
                  <c:v>25842</c:v>
                </c:pt>
                <c:pt idx="515">
                  <c:v>25873</c:v>
                </c:pt>
                <c:pt idx="516">
                  <c:v>25903</c:v>
                </c:pt>
                <c:pt idx="517">
                  <c:v>25934</c:v>
                </c:pt>
                <c:pt idx="518">
                  <c:v>25965</c:v>
                </c:pt>
                <c:pt idx="519">
                  <c:v>25993</c:v>
                </c:pt>
                <c:pt idx="520">
                  <c:v>26024</c:v>
                </c:pt>
                <c:pt idx="521">
                  <c:v>26054</c:v>
                </c:pt>
                <c:pt idx="522">
                  <c:v>26085</c:v>
                </c:pt>
                <c:pt idx="523">
                  <c:v>26115</c:v>
                </c:pt>
                <c:pt idx="524">
                  <c:v>26146</c:v>
                </c:pt>
                <c:pt idx="525">
                  <c:v>26177</c:v>
                </c:pt>
                <c:pt idx="526">
                  <c:v>26207</c:v>
                </c:pt>
                <c:pt idx="527">
                  <c:v>26238</c:v>
                </c:pt>
                <c:pt idx="528">
                  <c:v>26268</c:v>
                </c:pt>
                <c:pt idx="529">
                  <c:v>26299</c:v>
                </c:pt>
                <c:pt idx="530">
                  <c:v>26330</c:v>
                </c:pt>
                <c:pt idx="531">
                  <c:v>26359</c:v>
                </c:pt>
                <c:pt idx="532">
                  <c:v>26390</c:v>
                </c:pt>
                <c:pt idx="533">
                  <c:v>26420</c:v>
                </c:pt>
                <c:pt idx="534">
                  <c:v>26451</c:v>
                </c:pt>
                <c:pt idx="535">
                  <c:v>26481</c:v>
                </c:pt>
                <c:pt idx="536">
                  <c:v>26512</c:v>
                </c:pt>
                <c:pt idx="537">
                  <c:v>26543</c:v>
                </c:pt>
                <c:pt idx="538">
                  <c:v>26573</c:v>
                </c:pt>
                <c:pt idx="539">
                  <c:v>26604</c:v>
                </c:pt>
                <c:pt idx="540">
                  <c:v>26634</c:v>
                </c:pt>
                <c:pt idx="541">
                  <c:v>26665</c:v>
                </c:pt>
                <c:pt idx="542">
                  <c:v>26696</c:v>
                </c:pt>
                <c:pt idx="543">
                  <c:v>26724</c:v>
                </c:pt>
                <c:pt idx="544">
                  <c:v>26755</c:v>
                </c:pt>
                <c:pt idx="545">
                  <c:v>26785</c:v>
                </c:pt>
                <c:pt idx="546">
                  <c:v>26816</c:v>
                </c:pt>
                <c:pt idx="547">
                  <c:v>26846</c:v>
                </c:pt>
                <c:pt idx="548">
                  <c:v>26877</c:v>
                </c:pt>
                <c:pt idx="549">
                  <c:v>26908</c:v>
                </c:pt>
                <c:pt idx="550">
                  <c:v>26938</c:v>
                </c:pt>
                <c:pt idx="551">
                  <c:v>26969</c:v>
                </c:pt>
                <c:pt idx="552">
                  <c:v>26999</c:v>
                </c:pt>
                <c:pt idx="553">
                  <c:v>27030</c:v>
                </c:pt>
                <c:pt idx="554">
                  <c:v>27061</c:v>
                </c:pt>
                <c:pt idx="555">
                  <c:v>27089</c:v>
                </c:pt>
                <c:pt idx="556">
                  <c:v>27120</c:v>
                </c:pt>
                <c:pt idx="557">
                  <c:v>27150</c:v>
                </c:pt>
                <c:pt idx="558">
                  <c:v>27181</c:v>
                </c:pt>
                <c:pt idx="559">
                  <c:v>27211</c:v>
                </c:pt>
                <c:pt idx="560">
                  <c:v>27242</c:v>
                </c:pt>
                <c:pt idx="561">
                  <c:v>27273</c:v>
                </c:pt>
                <c:pt idx="562">
                  <c:v>27303</c:v>
                </c:pt>
                <c:pt idx="563">
                  <c:v>27334</c:v>
                </c:pt>
                <c:pt idx="564">
                  <c:v>27364</c:v>
                </c:pt>
                <c:pt idx="565">
                  <c:v>27395</c:v>
                </c:pt>
                <c:pt idx="566">
                  <c:v>27426</c:v>
                </c:pt>
                <c:pt idx="567">
                  <c:v>27454</c:v>
                </c:pt>
                <c:pt idx="568">
                  <c:v>27485</c:v>
                </c:pt>
                <c:pt idx="569">
                  <c:v>27515</c:v>
                </c:pt>
                <c:pt idx="570">
                  <c:v>27546</c:v>
                </c:pt>
                <c:pt idx="571">
                  <c:v>27576</c:v>
                </c:pt>
                <c:pt idx="572">
                  <c:v>27607</c:v>
                </c:pt>
                <c:pt idx="573">
                  <c:v>27638</c:v>
                </c:pt>
                <c:pt idx="574">
                  <c:v>27668</c:v>
                </c:pt>
                <c:pt idx="575">
                  <c:v>27699</c:v>
                </c:pt>
                <c:pt idx="576">
                  <c:v>27729</c:v>
                </c:pt>
                <c:pt idx="577">
                  <c:v>27760</c:v>
                </c:pt>
                <c:pt idx="578">
                  <c:v>27791</c:v>
                </c:pt>
                <c:pt idx="579">
                  <c:v>27820</c:v>
                </c:pt>
                <c:pt idx="580">
                  <c:v>27851</c:v>
                </c:pt>
                <c:pt idx="581">
                  <c:v>27881</c:v>
                </c:pt>
                <c:pt idx="582">
                  <c:v>27912</c:v>
                </c:pt>
                <c:pt idx="583">
                  <c:v>27942</c:v>
                </c:pt>
                <c:pt idx="584">
                  <c:v>27973</c:v>
                </c:pt>
                <c:pt idx="585">
                  <c:v>28004</c:v>
                </c:pt>
                <c:pt idx="586">
                  <c:v>28034</c:v>
                </c:pt>
                <c:pt idx="587">
                  <c:v>28065</c:v>
                </c:pt>
                <c:pt idx="588">
                  <c:v>28095</c:v>
                </c:pt>
                <c:pt idx="589">
                  <c:v>28126</c:v>
                </c:pt>
                <c:pt idx="590">
                  <c:v>28157</c:v>
                </c:pt>
                <c:pt idx="591">
                  <c:v>28185</c:v>
                </c:pt>
                <c:pt idx="592">
                  <c:v>28216</c:v>
                </c:pt>
                <c:pt idx="593">
                  <c:v>28246</c:v>
                </c:pt>
                <c:pt idx="594">
                  <c:v>28277</c:v>
                </c:pt>
                <c:pt idx="595">
                  <c:v>28307</c:v>
                </c:pt>
                <c:pt idx="596">
                  <c:v>28338</c:v>
                </c:pt>
                <c:pt idx="597">
                  <c:v>28369</c:v>
                </c:pt>
                <c:pt idx="598">
                  <c:v>28399</c:v>
                </c:pt>
                <c:pt idx="599">
                  <c:v>28430</c:v>
                </c:pt>
                <c:pt idx="600">
                  <c:v>28460</c:v>
                </c:pt>
                <c:pt idx="601">
                  <c:v>28491</c:v>
                </c:pt>
                <c:pt idx="602">
                  <c:v>28522</c:v>
                </c:pt>
                <c:pt idx="603">
                  <c:v>28550</c:v>
                </c:pt>
                <c:pt idx="604">
                  <c:v>28581</c:v>
                </c:pt>
                <c:pt idx="605">
                  <c:v>28611</c:v>
                </c:pt>
                <c:pt idx="606">
                  <c:v>28642</c:v>
                </c:pt>
                <c:pt idx="607">
                  <c:v>28672</c:v>
                </c:pt>
                <c:pt idx="608">
                  <c:v>28703</c:v>
                </c:pt>
                <c:pt idx="609">
                  <c:v>28734</c:v>
                </c:pt>
                <c:pt idx="610">
                  <c:v>28764</c:v>
                </c:pt>
                <c:pt idx="611">
                  <c:v>28795</c:v>
                </c:pt>
                <c:pt idx="612">
                  <c:v>28825</c:v>
                </c:pt>
                <c:pt idx="613">
                  <c:v>28856</c:v>
                </c:pt>
                <c:pt idx="614">
                  <c:v>28887</c:v>
                </c:pt>
                <c:pt idx="615">
                  <c:v>28915</c:v>
                </c:pt>
                <c:pt idx="616">
                  <c:v>28946</c:v>
                </c:pt>
                <c:pt idx="617">
                  <c:v>28976</c:v>
                </c:pt>
                <c:pt idx="618">
                  <c:v>29007</c:v>
                </c:pt>
                <c:pt idx="619">
                  <c:v>29037</c:v>
                </c:pt>
                <c:pt idx="620">
                  <c:v>29068</c:v>
                </c:pt>
                <c:pt idx="621">
                  <c:v>29099</c:v>
                </c:pt>
                <c:pt idx="622">
                  <c:v>29129</c:v>
                </c:pt>
                <c:pt idx="623">
                  <c:v>29160</c:v>
                </c:pt>
                <c:pt idx="624">
                  <c:v>29190</c:v>
                </c:pt>
                <c:pt idx="625">
                  <c:v>29221</c:v>
                </c:pt>
                <c:pt idx="626">
                  <c:v>29252</c:v>
                </c:pt>
                <c:pt idx="627">
                  <c:v>29281</c:v>
                </c:pt>
                <c:pt idx="628">
                  <c:v>29312</c:v>
                </c:pt>
                <c:pt idx="629">
                  <c:v>29342</c:v>
                </c:pt>
                <c:pt idx="630">
                  <c:v>29373</c:v>
                </c:pt>
                <c:pt idx="631">
                  <c:v>29403</c:v>
                </c:pt>
                <c:pt idx="632">
                  <c:v>29434</c:v>
                </c:pt>
                <c:pt idx="633">
                  <c:v>29465</c:v>
                </c:pt>
                <c:pt idx="634">
                  <c:v>29495</c:v>
                </c:pt>
                <c:pt idx="635">
                  <c:v>29526</c:v>
                </c:pt>
                <c:pt idx="636">
                  <c:v>29556</c:v>
                </c:pt>
                <c:pt idx="637">
                  <c:v>29587</c:v>
                </c:pt>
                <c:pt idx="638">
                  <c:v>29618</c:v>
                </c:pt>
                <c:pt idx="639">
                  <c:v>29646</c:v>
                </c:pt>
                <c:pt idx="640">
                  <c:v>29677</c:v>
                </c:pt>
                <c:pt idx="641">
                  <c:v>29707</c:v>
                </c:pt>
                <c:pt idx="642">
                  <c:v>29738</c:v>
                </c:pt>
                <c:pt idx="643">
                  <c:v>29768</c:v>
                </c:pt>
                <c:pt idx="644">
                  <c:v>29799</c:v>
                </c:pt>
                <c:pt idx="645">
                  <c:v>29830</c:v>
                </c:pt>
                <c:pt idx="646">
                  <c:v>29860</c:v>
                </c:pt>
                <c:pt idx="647">
                  <c:v>29891</c:v>
                </c:pt>
                <c:pt idx="648">
                  <c:v>29921</c:v>
                </c:pt>
                <c:pt idx="649">
                  <c:v>29952</c:v>
                </c:pt>
                <c:pt idx="650">
                  <c:v>29983</c:v>
                </c:pt>
                <c:pt idx="651">
                  <c:v>30011</c:v>
                </c:pt>
                <c:pt idx="652">
                  <c:v>30042</c:v>
                </c:pt>
                <c:pt idx="653">
                  <c:v>30072</c:v>
                </c:pt>
                <c:pt idx="654">
                  <c:v>30103</c:v>
                </c:pt>
                <c:pt idx="655">
                  <c:v>30133</c:v>
                </c:pt>
                <c:pt idx="656">
                  <c:v>30164</c:v>
                </c:pt>
                <c:pt idx="657">
                  <c:v>30195</c:v>
                </c:pt>
                <c:pt idx="658">
                  <c:v>30225</c:v>
                </c:pt>
                <c:pt idx="659">
                  <c:v>30256</c:v>
                </c:pt>
                <c:pt idx="660">
                  <c:v>30286</c:v>
                </c:pt>
                <c:pt idx="661">
                  <c:v>30317</c:v>
                </c:pt>
                <c:pt idx="662">
                  <c:v>30348</c:v>
                </c:pt>
                <c:pt idx="663">
                  <c:v>30376</c:v>
                </c:pt>
                <c:pt idx="664">
                  <c:v>30407</c:v>
                </c:pt>
                <c:pt idx="665">
                  <c:v>30437</c:v>
                </c:pt>
                <c:pt idx="666">
                  <c:v>30468</c:v>
                </c:pt>
                <c:pt idx="667">
                  <c:v>30498</c:v>
                </c:pt>
                <c:pt idx="668">
                  <c:v>30529</c:v>
                </c:pt>
                <c:pt idx="669">
                  <c:v>30560</c:v>
                </c:pt>
                <c:pt idx="670">
                  <c:v>30590</c:v>
                </c:pt>
                <c:pt idx="671">
                  <c:v>30621</c:v>
                </c:pt>
                <c:pt idx="672">
                  <c:v>30651</c:v>
                </c:pt>
                <c:pt idx="673">
                  <c:v>30682</c:v>
                </c:pt>
                <c:pt idx="674">
                  <c:v>30713</c:v>
                </c:pt>
                <c:pt idx="675">
                  <c:v>30742</c:v>
                </c:pt>
                <c:pt idx="676">
                  <c:v>30773</c:v>
                </c:pt>
                <c:pt idx="677">
                  <c:v>30803</c:v>
                </c:pt>
                <c:pt idx="678">
                  <c:v>30834</c:v>
                </c:pt>
                <c:pt idx="679">
                  <c:v>30864</c:v>
                </c:pt>
                <c:pt idx="680">
                  <c:v>30895</c:v>
                </c:pt>
                <c:pt idx="681">
                  <c:v>30926</c:v>
                </c:pt>
                <c:pt idx="682">
                  <c:v>30956</c:v>
                </c:pt>
                <c:pt idx="683">
                  <c:v>30987</c:v>
                </c:pt>
                <c:pt idx="684">
                  <c:v>31017</c:v>
                </c:pt>
                <c:pt idx="685">
                  <c:v>31048</c:v>
                </c:pt>
                <c:pt idx="686">
                  <c:v>31079</c:v>
                </c:pt>
                <c:pt idx="687">
                  <c:v>31107</c:v>
                </c:pt>
                <c:pt idx="688">
                  <c:v>31138</c:v>
                </c:pt>
                <c:pt idx="689">
                  <c:v>31168</c:v>
                </c:pt>
                <c:pt idx="690">
                  <c:v>31199</c:v>
                </c:pt>
                <c:pt idx="691">
                  <c:v>31229</c:v>
                </c:pt>
                <c:pt idx="692">
                  <c:v>31260</c:v>
                </c:pt>
                <c:pt idx="693">
                  <c:v>31291</c:v>
                </c:pt>
                <c:pt idx="694">
                  <c:v>31321</c:v>
                </c:pt>
                <c:pt idx="695">
                  <c:v>31352</c:v>
                </c:pt>
                <c:pt idx="696">
                  <c:v>31382</c:v>
                </c:pt>
                <c:pt idx="697">
                  <c:v>31413</c:v>
                </c:pt>
                <c:pt idx="698">
                  <c:v>31444</c:v>
                </c:pt>
                <c:pt idx="699">
                  <c:v>31472</c:v>
                </c:pt>
                <c:pt idx="700">
                  <c:v>31503</c:v>
                </c:pt>
                <c:pt idx="701">
                  <c:v>31533</c:v>
                </c:pt>
                <c:pt idx="702">
                  <c:v>31564</c:v>
                </c:pt>
                <c:pt idx="703">
                  <c:v>31594</c:v>
                </c:pt>
                <c:pt idx="704">
                  <c:v>31625</c:v>
                </c:pt>
                <c:pt idx="705">
                  <c:v>31656</c:v>
                </c:pt>
                <c:pt idx="706">
                  <c:v>31686</c:v>
                </c:pt>
                <c:pt idx="707">
                  <c:v>31717</c:v>
                </c:pt>
                <c:pt idx="708">
                  <c:v>31747</c:v>
                </c:pt>
                <c:pt idx="709">
                  <c:v>31778</c:v>
                </c:pt>
                <c:pt idx="710">
                  <c:v>31809</c:v>
                </c:pt>
                <c:pt idx="711">
                  <c:v>31837</c:v>
                </c:pt>
                <c:pt idx="712">
                  <c:v>31868</c:v>
                </c:pt>
                <c:pt idx="713">
                  <c:v>31898</c:v>
                </c:pt>
                <c:pt idx="714">
                  <c:v>31929</c:v>
                </c:pt>
                <c:pt idx="715">
                  <c:v>31959</c:v>
                </c:pt>
                <c:pt idx="716">
                  <c:v>31990</c:v>
                </c:pt>
                <c:pt idx="717">
                  <c:v>32021</c:v>
                </c:pt>
                <c:pt idx="718">
                  <c:v>32051</c:v>
                </c:pt>
                <c:pt idx="719">
                  <c:v>32082</c:v>
                </c:pt>
                <c:pt idx="720">
                  <c:v>32112</c:v>
                </c:pt>
                <c:pt idx="721">
                  <c:v>32143</c:v>
                </c:pt>
                <c:pt idx="722">
                  <c:v>32174</c:v>
                </c:pt>
                <c:pt idx="723">
                  <c:v>32203</c:v>
                </c:pt>
                <c:pt idx="724">
                  <c:v>32234</c:v>
                </c:pt>
                <c:pt idx="725">
                  <c:v>32264</c:v>
                </c:pt>
                <c:pt idx="726">
                  <c:v>32295</c:v>
                </c:pt>
                <c:pt idx="727">
                  <c:v>32325</c:v>
                </c:pt>
                <c:pt idx="728">
                  <c:v>32356</c:v>
                </c:pt>
                <c:pt idx="729">
                  <c:v>32387</c:v>
                </c:pt>
                <c:pt idx="730">
                  <c:v>32417</c:v>
                </c:pt>
                <c:pt idx="731">
                  <c:v>32448</c:v>
                </c:pt>
                <c:pt idx="732">
                  <c:v>32478</c:v>
                </c:pt>
                <c:pt idx="733">
                  <c:v>32509</c:v>
                </c:pt>
                <c:pt idx="734">
                  <c:v>32540</c:v>
                </c:pt>
                <c:pt idx="735">
                  <c:v>32568</c:v>
                </c:pt>
                <c:pt idx="736">
                  <c:v>32599</c:v>
                </c:pt>
                <c:pt idx="737">
                  <c:v>32629</c:v>
                </c:pt>
                <c:pt idx="738">
                  <c:v>32660</c:v>
                </c:pt>
                <c:pt idx="739">
                  <c:v>32690</c:v>
                </c:pt>
                <c:pt idx="740">
                  <c:v>32721</c:v>
                </c:pt>
                <c:pt idx="741">
                  <c:v>32752</c:v>
                </c:pt>
                <c:pt idx="742">
                  <c:v>32782</c:v>
                </c:pt>
                <c:pt idx="743">
                  <c:v>32813</c:v>
                </c:pt>
                <c:pt idx="744">
                  <c:v>32843</c:v>
                </c:pt>
                <c:pt idx="745">
                  <c:v>32874</c:v>
                </c:pt>
                <c:pt idx="746">
                  <c:v>32905</c:v>
                </c:pt>
                <c:pt idx="747">
                  <c:v>32933</c:v>
                </c:pt>
                <c:pt idx="748">
                  <c:v>32964</c:v>
                </c:pt>
                <c:pt idx="749">
                  <c:v>32994</c:v>
                </c:pt>
                <c:pt idx="750">
                  <c:v>33025</c:v>
                </c:pt>
                <c:pt idx="751">
                  <c:v>33055</c:v>
                </c:pt>
                <c:pt idx="752">
                  <c:v>33086</c:v>
                </c:pt>
                <c:pt idx="753">
                  <c:v>33117</c:v>
                </c:pt>
                <c:pt idx="754">
                  <c:v>33147</c:v>
                </c:pt>
                <c:pt idx="755">
                  <c:v>33178</c:v>
                </c:pt>
                <c:pt idx="756">
                  <c:v>33208</c:v>
                </c:pt>
                <c:pt idx="757">
                  <c:v>33239</c:v>
                </c:pt>
                <c:pt idx="758">
                  <c:v>33270</c:v>
                </c:pt>
                <c:pt idx="759">
                  <c:v>33298</c:v>
                </c:pt>
                <c:pt idx="760">
                  <c:v>33329</c:v>
                </c:pt>
                <c:pt idx="761">
                  <c:v>33359</c:v>
                </c:pt>
                <c:pt idx="762">
                  <c:v>33390</c:v>
                </c:pt>
                <c:pt idx="763">
                  <c:v>33420</c:v>
                </c:pt>
                <c:pt idx="764">
                  <c:v>33451</c:v>
                </c:pt>
                <c:pt idx="765">
                  <c:v>33482</c:v>
                </c:pt>
                <c:pt idx="766">
                  <c:v>33512</c:v>
                </c:pt>
                <c:pt idx="767">
                  <c:v>33543</c:v>
                </c:pt>
                <c:pt idx="768">
                  <c:v>33573</c:v>
                </c:pt>
                <c:pt idx="769">
                  <c:v>33604</c:v>
                </c:pt>
                <c:pt idx="770">
                  <c:v>33635</c:v>
                </c:pt>
                <c:pt idx="771">
                  <c:v>33664</c:v>
                </c:pt>
                <c:pt idx="772">
                  <c:v>33695</c:v>
                </c:pt>
                <c:pt idx="773">
                  <c:v>33725</c:v>
                </c:pt>
                <c:pt idx="774">
                  <c:v>33756</c:v>
                </c:pt>
                <c:pt idx="775">
                  <c:v>33786</c:v>
                </c:pt>
                <c:pt idx="776">
                  <c:v>33817</c:v>
                </c:pt>
                <c:pt idx="777">
                  <c:v>33848</c:v>
                </c:pt>
                <c:pt idx="778">
                  <c:v>33878</c:v>
                </c:pt>
                <c:pt idx="779">
                  <c:v>33909</c:v>
                </c:pt>
                <c:pt idx="780">
                  <c:v>33939</c:v>
                </c:pt>
                <c:pt idx="781">
                  <c:v>33970</c:v>
                </c:pt>
                <c:pt idx="782">
                  <c:v>34001</c:v>
                </c:pt>
                <c:pt idx="783">
                  <c:v>34029</c:v>
                </c:pt>
                <c:pt idx="784">
                  <c:v>34060</c:v>
                </c:pt>
                <c:pt idx="785">
                  <c:v>34090</c:v>
                </c:pt>
                <c:pt idx="786">
                  <c:v>34121</c:v>
                </c:pt>
                <c:pt idx="787">
                  <c:v>34151</c:v>
                </c:pt>
                <c:pt idx="788">
                  <c:v>34182</c:v>
                </c:pt>
                <c:pt idx="789">
                  <c:v>34213</c:v>
                </c:pt>
                <c:pt idx="790">
                  <c:v>34243</c:v>
                </c:pt>
                <c:pt idx="791">
                  <c:v>34274</c:v>
                </c:pt>
                <c:pt idx="792">
                  <c:v>34304</c:v>
                </c:pt>
                <c:pt idx="793">
                  <c:v>34335</c:v>
                </c:pt>
                <c:pt idx="794">
                  <c:v>34366</c:v>
                </c:pt>
                <c:pt idx="795">
                  <c:v>34394</c:v>
                </c:pt>
                <c:pt idx="796">
                  <c:v>34425</c:v>
                </c:pt>
                <c:pt idx="797">
                  <c:v>34455</c:v>
                </c:pt>
                <c:pt idx="798">
                  <c:v>34486</c:v>
                </c:pt>
                <c:pt idx="799">
                  <c:v>34516</c:v>
                </c:pt>
                <c:pt idx="800">
                  <c:v>34547</c:v>
                </c:pt>
                <c:pt idx="801">
                  <c:v>34578</c:v>
                </c:pt>
                <c:pt idx="802">
                  <c:v>34608</c:v>
                </c:pt>
                <c:pt idx="803">
                  <c:v>34639</c:v>
                </c:pt>
                <c:pt idx="804">
                  <c:v>34669</c:v>
                </c:pt>
                <c:pt idx="805">
                  <c:v>34700</c:v>
                </c:pt>
                <c:pt idx="806">
                  <c:v>34731</c:v>
                </c:pt>
                <c:pt idx="807">
                  <c:v>34759</c:v>
                </c:pt>
                <c:pt idx="808">
                  <c:v>34790</c:v>
                </c:pt>
                <c:pt idx="809">
                  <c:v>34820</c:v>
                </c:pt>
                <c:pt idx="810">
                  <c:v>34851</c:v>
                </c:pt>
                <c:pt idx="811">
                  <c:v>34881</c:v>
                </c:pt>
                <c:pt idx="812">
                  <c:v>34912</c:v>
                </c:pt>
                <c:pt idx="813">
                  <c:v>34943</c:v>
                </c:pt>
                <c:pt idx="814">
                  <c:v>34973</c:v>
                </c:pt>
                <c:pt idx="815">
                  <c:v>35004</c:v>
                </c:pt>
                <c:pt idx="816">
                  <c:v>35034</c:v>
                </c:pt>
                <c:pt idx="817">
                  <c:v>35065</c:v>
                </c:pt>
                <c:pt idx="818">
                  <c:v>35096</c:v>
                </c:pt>
                <c:pt idx="819">
                  <c:v>35125</c:v>
                </c:pt>
                <c:pt idx="820">
                  <c:v>35156</c:v>
                </c:pt>
                <c:pt idx="821">
                  <c:v>35186</c:v>
                </c:pt>
                <c:pt idx="822">
                  <c:v>35217</c:v>
                </c:pt>
                <c:pt idx="823">
                  <c:v>35247</c:v>
                </c:pt>
                <c:pt idx="824">
                  <c:v>35278</c:v>
                </c:pt>
                <c:pt idx="825">
                  <c:v>35309</c:v>
                </c:pt>
                <c:pt idx="826">
                  <c:v>35339</c:v>
                </c:pt>
                <c:pt idx="827">
                  <c:v>35370</c:v>
                </c:pt>
                <c:pt idx="828">
                  <c:v>35400</c:v>
                </c:pt>
                <c:pt idx="829">
                  <c:v>35431</c:v>
                </c:pt>
                <c:pt idx="830">
                  <c:v>35462</c:v>
                </c:pt>
                <c:pt idx="831">
                  <c:v>35490</c:v>
                </c:pt>
                <c:pt idx="832">
                  <c:v>35521</c:v>
                </c:pt>
                <c:pt idx="833">
                  <c:v>35551</c:v>
                </c:pt>
                <c:pt idx="834">
                  <c:v>35582</c:v>
                </c:pt>
                <c:pt idx="835">
                  <c:v>35612</c:v>
                </c:pt>
                <c:pt idx="836">
                  <c:v>35643</c:v>
                </c:pt>
                <c:pt idx="837">
                  <c:v>35674</c:v>
                </c:pt>
                <c:pt idx="838">
                  <c:v>35704</c:v>
                </c:pt>
                <c:pt idx="839">
                  <c:v>35735</c:v>
                </c:pt>
                <c:pt idx="840">
                  <c:v>35765</c:v>
                </c:pt>
                <c:pt idx="841">
                  <c:v>35796</c:v>
                </c:pt>
                <c:pt idx="842">
                  <c:v>35827</c:v>
                </c:pt>
                <c:pt idx="843">
                  <c:v>35855</c:v>
                </c:pt>
                <c:pt idx="844">
                  <c:v>35886</c:v>
                </c:pt>
                <c:pt idx="845">
                  <c:v>35916</c:v>
                </c:pt>
                <c:pt idx="846">
                  <c:v>35947</c:v>
                </c:pt>
                <c:pt idx="847">
                  <c:v>35977</c:v>
                </c:pt>
                <c:pt idx="848">
                  <c:v>36008</c:v>
                </c:pt>
                <c:pt idx="849">
                  <c:v>36039</c:v>
                </c:pt>
                <c:pt idx="850">
                  <c:v>36069</c:v>
                </c:pt>
                <c:pt idx="851">
                  <c:v>36100</c:v>
                </c:pt>
                <c:pt idx="852">
                  <c:v>36130</c:v>
                </c:pt>
                <c:pt idx="853">
                  <c:v>36161</c:v>
                </c:pt>
                <c:pt idx="854">
                  <c:v>36192</c:v>
                </c:pt>
                <c:pt idx="855">
                  <c:v>36220</c:v>
                </c:pt>
                <c:pt idx="856">
                  <c:v>36251</c:v>
                </c:pt>
                <c:pt idx="857">
                  <c:v>36281</c:v>
                </c:pt>
                <c:pt idx="858">
                  <c:v>36312</c:v>
                </c:pt>
                <c:pt idx="859">
                  <c:v>36342</c:v>
                </c:pt>
                <c:pt idx="860">
                  <c:v>36373</c:v>
                </c:pt>
                <c:pt idx="861">
                  <c:v>36404</c:v>
                </c:pt>
                <c:pt idx="862">
                  <c:v>36434</c:v>
                </c:pt>
                <c:pt idx="863">
                  <c:v>36465</c:v>
                </c:pt>
                <c:pt idx="864">
                  <c:v>36495</c:v>
                </c:pt>
                <c:pt idx="865">
                  <c:v>36526</c:v>
                </c:pt>
                <c:pt idx="866">
                  <c:v>36557</c:v>
                </c:pt>
                <c:pt idx="867">
                  <c:v>36586</c:v>
                </c:pt>
                <c:pt idx="868">
                  <c:v>36617</c:v>
                </c:pt>
                <c:pt idx="869">
                  <c:v>36647</c:v>
                </c:pt>
                <c:pt idx="870">
                  <c:v>36678</c:v>
                </c:pt>
                <c:pt idx="871">
                  <c:v>36708</c:v>
                </c:pt>
                <c:pt idx="872">
                  <c:v>36739</c:v>
                </c:pt>
                <c:pt idx="873">
                  <c:v>36770</c:v>
                </c:pt>
                <c:pt idx="874">
                  <c:v>36800</c:v>
                </c:pt>
                <c:pt idx="875">
                  <c:v>36831</c:v>
                </c:pt>
                <c:pt idx="876">
                  <c:v>36861</c:v>
                </c:pt>
                <c:pt idx="877">
                  <c:v>36892</c:v>
                </c:pt>
                <c:pt idx="878">
                  <c:v>36923</c:v>
                </c:pt>
                <c:pt idx="879">
                  <c:v>36951</c:v>
                </c:pt>
                <c:pt idx="880">
                  <c:v>36982</c:v>
                </c:pt>
                <c:pt idx="881">
                  <c:v>37012</c:v>
                </c:pt>
                <c:pt idx="882">
                  <c:v>37043</c:v>
                </c:pt>
                <c:pt idx="883">
                  <c:v>37073</c:v>
                </c:pt>
                <c:pt idx="884">
                  <c:v>37104</c:v>
                </c:pt>
                <c:pt idx="885">
                  <c:v>37135</c:v>
                </c:pt>
                <c:pt idx="886">
                  <c:v>37165</c:v>
                </c:pt>
                <c:pt idx="887">
                  <c:v>37196</c:v>
                </c:pt>
                <c:pt idx="888">
                  <c:v>37226</c:v>
                </c:pt>
                <c:pt idx="889">
                  <c:v>37257</c:v>
                </c:pt>
                <c:pt idx="890">
                  <c:v>37288</c:v>
                </c:pt>
                <c:pt idx="891">
                  <c:v>37316</c:v>
                </c:pt>
                <c:pt idx="892">
                  <c:v>37347</c:v>
                </c:pt>
                <c:pt idx="893">
                  <c:v>37377</c:v>
                </c:pt>
                <c:pt idx="894">
                  <c:v>37408</c:v>
                </c:pt>
                <c:pt idx="895">
                  <c:v>37438</c:v>
                </c:pt>
                <c:pt idx="896">
                  <c:v>37469</c:v>
                </c:pt>
                <c:pt idx="897">
                  <c:v>37500</c:v>
                </c:pt>
                <c:pt idx="898">
                  <c:v>37530</c:v>
                </c:pt>
                <c:pt idx="899">
                  <c:v>37561</c:v>
                </c:pt>
                <c:pt idx="900">
                  <c:v>37591</c:v>
                </c:pt>
                <c:pt idx="901">
                  <c:v>37622</c:v>
                </c:pt>
                <c:pt idx="902">
                  <c:v>37653</c:v>
                </c:pt>
                <c:pt idx="903">
                  <c:v>37681</c:v>
                </c:pt>
                <c:pt idx="904">
                  <c:v>37712</c:v>
                </c:pt>
                <c:pt idx="905">
                  <c:v>37742</c:v>
                </c:pt>
                <c:pt idx="906">
                  <c:v>37773</c:v>
                </c:pt>
                <c:pt idx="907">
                  <c:v>37803</c:v>
                </c:pt>
                <c:pt idx="908">
                  <c:v>37834</c:v>
                </c:pt>
                <c:pt idx="909">
                  <c:v>37865</c:v>
                </c:pt>
                <c:pt idx="910">
                  <c:v>37895</c:v>
                </c:pt>
                <c:pt idx="911">
                  <c:v>37926</c:v>
                </c:pt>
                <c:pt idx="912">
                  <c:v>37956</c:v>
                </c:pt>
                <c:pt idx="913">
                  <c:v>37987</c:v>
                </c:pt>
                <c:pt idx="914">
                  <c:v>38018</c:v>
                </c:pt>
                <c:pt idx="915">
                  <c:v>38047</c:v>
                </c:pt>
                <c:pt idx="916">
                  <c:v>38078</c:v>
                </c:pt>
                <c:pt idx="917">
                  <c:v>38108</c:v>
                </c:pt>
                <c:pt idx="918">
                  <c:v>38139</c:v>
                </c:pt>
                <c:pt idx="919">
                  <c:v>38169</c:v>
                </c:pt>
                <c:pt idx="920">
                  <c:v>38200</c:v>
                </c:pt>
                <c:pt idx="921">
                  <c:v>38231</c:v>
                </c:pt>
                <c:pt idx="922">
                  <c:v>38261</c:v>
                </c:pt>
                <c:pt idx="923">
                  <c:v>38292</c:v>
                </c:pt>
                <c:pt idx="924">
                  <c:v>38322</c:v>
                </c:pt>
                <c:pt idx="925">
                  <c:v>38353</c:v>
                </c:pt>
                <c:pt idx="926">
                  <c:v>38384</c:v>
                </c:pt>
                <c:pt idx="927">
                  <c:v>38412</c:v>
                </c:pt>
                <c:pt idx="928">
                  <c:v>38443</c:v>
                </c:pt>
                <c:pt idx="929">
                  <c:v>38473</c:v>
                </c:pt>
                <c:pt idx="930">
                  <c:v>38504</c:v>
                </c:pt>
                <c:pt idx="931">
                  <c:v>38534</c:v>
                </c:pt>
                <c:pt idx="932">
                  <c:v>38565</c:v>
                </c:pt>
                <c:pt idx="933">
                  <c:v>38596</c:v>
                </c:pt>
                <c:pt idx="934">
                  <c:v>38626</c:v>
                </c:pt>
                <c:pt idx="935">
                  <c:v>38657</c:v>
                </c:pt>
                <c:pt idx="936">
                  <c:v>38687</c:v>
                </c:pt>
                <c:pt idx="937">
                  <c:v>38718</c:v>
                </c:pt>
                <c:pt idx="938">
                  <c:v>38749</c:v>
                </c:pt>
                <c:pt idx="939">
                  <c:v>38777</c:v>
                </c:pt>
                <c:pt idx="940">
                  <c:v>38808</c:v>
                </c:pt>
                <c:pt idx="941">
                  <c:v>38838</c:v>
                </c:pt>
                <c:pt idx="942">
                  <c:v>38869</c:v>
                </c:pt>
                <c:pt idx="943">
                  <c:v>38899</c:v>
                </c:pt>
                <c:pt idx="944">
                  <c:v>38930</c:v>
                </c:pt>
                <c:pt idx="945">
                  <c:v>38961</c:v>
                </c:pt>
                <c:pt idx="946">
                  <c:v>38991</c:v>
                </c:pt>
                <c:pt idx="947">
                  <c:v>39022</c:v>
                </c:pt>
                <c:pt idx="948">
                  <c:v>39052</c:v>
                </c:pt>
                <c:pt idx="949">
                  <c:v>39083</c:v>
                </c:pt>
                <c:pt idx="950">
                  <c:v>39114</c:v>
                </c:pt>
                <c:pt idx="951">
                  <c:v>39142</c:v>
                </c:pt>
                <c:pt idx="952">
                  <c:v>39173</c:v>
                </c:pt>
                <c:pt idx="953">
                  <c:v>39203</c:v>
                </c:pt>
                <c:pt idx="954">
                  <c:v>39234</c:v>
                </c:pt>
                <c:pt idx="955">
                  <c:v>39264</c:v>
                </c:pt>
                <c:pt idx="956">
                  <c:v>39295</c:v>
                </c:pt>
                <c:pt idx="957">
                  <c:v>39326</c:v>
                </c:pt>
                <c:pt idx="958">
                  <c:v>39356</c:v>
                </c:pt>
                <c:pt idx="959">
                  <c:v>39387</c:v>
                </c:pt>
                <c:pt idx="960">
                  <c:v>39417</c:v>
                </c:pt>
                <c:pt idx="961">
                  <c:v>39448</c:v>
                </c:pt>
                <c:pt idx="962">
                  <c:v>39479</c:v>
                </c:pt>
                <c:pt idx="963">
                  <c:v>39508</c:v>
                </c:pt>
                <c:pt idx="964">
                  <c:v>39539</c:v>
                </c:pt>
                <c:pt idx="965">
                  <c:v>39569</c:v>
                </c:pt>
                <c:pt idx="966">
                  <c:v>39600</c:v>
                </c:pt>
                <c:pt idx="967">
                  <c:v>39630</c:v>
                </c:pt>
                <c:pt idx="968">
                  <c:v>39661</c:v>
                </c:pt>
                <c:pt idx="969">
                  <c:v>39692</c:v>
                </c:pt>
                <c:pt idx="970">
                  <c:v>39722</c:v>
                </c:pt>
                <c:pt idx="971">
                  <c:v>39753</c:v>
                </c:pt>
                <c:pt idx="972">
                  <c:v>39783</c:v>
                </c:pt>
                <c:pt idx="973">
                  <c:v>39814</c:v>
                </c:pt>
                <c:pt idx="974">
                  <c:v>39845</c:v>
                </c:pt>
                <c:pt idx="975">
                  <c:v>39873</c:v>
                </c:pt>
                <c:pt idx="976">
                  <c:v>39904</c:v>
                </c:pt>
                <c:pt idx="977">
                  <c:v>39934</c:v>
                </c:pt>
                <c:pt idx="978">
                  <c:v>39965</c:v>
                </c:pt>
                <c:pt idx="979">
                  <c:v>39995</c:v>
                </c:pt>
                <c:pt idx="980">
                  <c:v>40026</c:v>
                </c:pt>
                <c:pt idx="981">
                  <c:v>40057</c:v>
                </c:pt>
                <c:pt idx="982">
                  <c:v>40087</c:v>
                </c:pt>
                <c:pt idx="983">
                  <c:v>40118</c:v>
                </c:pt>
                <c:pt idx="984">
                  <c:v>40148</c:v>
                </c:pt>
                <c:pt idx="985">
                  <c:v>40179</c:v>
                </c:pt>
                <c:pt idx="986">
                  <c:v>40210</c:v>
                </c:pt>
                <c:pt idx="987">
                  <c:v>40238</c:v>
                </c:pt>
                <c:pt idx="988">
                  <c:v>40269</c:v>
                </c:pt>
                <c:pt idx="989">
                  <c:v>40299</c:v>
                </c:pt>
                <c:pt idx="990">
                  <c:v>40330</c:v>
                </c:pt>
                <c:pt idx="991">
                  <c:v>40360</c:v>
                </c:pt>
                <c:pt idx="992">
                  <c:v>40391</c:v>
                </c:pt>
                <c:pt idx="993">
                  <c:v>40422</c:v>
                </c:pt>
                <c:pt idx="994">
                  <c:v>40452</c:v>
                </c:pt>
                <c:pt idx="995">
                  <c:v>40483</c:v>
                </c:pt>
                <c:pt idx="996">
                  <c:v>40513</c:v>
                </c:pt>
                <c:pt idx="997">
                  <c:v>40544</c:v>
                </c:pt>
                <c:pt idx="998">
                  <c:v>40575</c:v>
                </c:pt>
                <c:pt idx="999">
                  <c:v>40603</c:v>
                </c:pt>
                <c:pt idx="1000">
                  <c:v>40634</c:v>
                </c:pt>
                <c:pt idx="1001">
                  <c:v>40664</c:v>
                </c:pt>
                <c:pt idx="1002">
                  <c:v>40695</c:v>
                </c:pt>
                <c:pt idx="1003">
                  <c:v>40725</c:v>
                </c:pt>
                <c:pt idx="1004">
                  <c:v>40756</c:v>
                </c:pt>
                <c:pt idx="1005">
                  <c:v>40787</c:v>
                </c:pt>
                <c:pt idx="1006">
                  <c:v>40817</c:v>
                </c:pt>
                <c:pt idx="1007">
                  <c:v>40848</c:v>
                </c:pt>
                <c:pt idx="1008">
                  <c:v>40878</c:v>
                </c:pt>
                <c:pt idx="1009">
                  <c:v>40909</c:v>
                </c:pt>
                <c:pt idx="1010">
                  <c:v>40940</c:v>
                </c:pt>
                <c:pt idx="1011">
                  <c:v>40969</c:v>
                </c:pt>
                <c:pt idx="1012">
                  <c:v>41000</c:v>
                </c:pt>
                <c:pt idx="1013">
                  <c:v>41030</c:v>
                </c:pt>
                <c:pt idx="1014">
                  <c:v>41061</c:v>
                </c:pt>
                <c:pt idx="1015">
                  <c:v>41091</c:v>
                </c:pt>
                <c:pt idx="1016">
                  <c:v>41122</c:v>
                </c:pt>
                <c:pt idx="1017">
                  <c:v>41153</c:v>
                </c:pt>
                <c:pt idx="1018">
                  <c:v>41183</c:v>
                </c:pt>
                <c:pt idx="1019">
                  <c:v>41214</c:v>
                </c:pt>
                <c:pt idx="1020">
                  <c:v>41244</c:v>
                </c:pt>
                <c:pt idx="1021">
                  <c:v>41275</c:v>
                </c:pt>
                <c:pt idx="1022">
                  <c:v>41306</c:v>
                </c:pt>
                <c:pt idx="1023">
                  <c:v>41334</c:v>
                </c:pt>
                <c:pt idx="1024">
                  <c:v>41365</c:v>
                </c:pt>
                <c:pt idx="1025">
                  <c:v>41395</c:v>
                </c:pt>
                <c:pt idx="1026">
                  <c:v>41426</c:v>
                </c:pt>
                <c:pt idx="1027">
                  <c:v>41456</c:v>
                </c:pt>
                <c:pt idx="1028">
                  <c:v>41487</c:v>
                </c:pt>
                <c:pt idx="1029">
                  <c:v>41518</c:v>
                </c:pt>
                <c:pt idx="1030">
                  <c:v>41548</c:v>
                </c:pt>
                <c:pt idx="1031">
                  <c:v>41579</c:v>
                </c:pt>
                <c:pt idx="1032">
                  <c:v>41609</c:v>
                </c:pt>
                <c:pt idx="1033">
                  <c:v>41640</c:v>
                </c:pt>
                <c:pt idx="1034">
                  <c:v>41671</c:v>
                </c:pt>
                <c:pt idx="1035">
                  <c:v>41699</c:v>
                </c:pt>
                <c:pt idx="1036">
                  <c:v>41730</c:v>
                </c:pt>
                <c:pt idx="1037">
                  <c:v>41760</c:v>
                </c:pt>
                <c:pt idx="1038">
                  <c:v>41791</c:v>
                </c:pt>
                <c:pt idx="1039">
                  <c:v>41821</c:v>
                </c:pt>
                <c:pt idx="1040">
                  <c:v>41852</c:v>
                </c:pt>
                <c:pt idx="1041">
                  <c:v>41883</c:v>
                </c:pt>
                <c:pt idx="1042">
                  <c:v>41913</c:v>
                </c:pt>
                <c:pt idx="1043">
                  <c:v>41944</c:v>
                </c:pt>
                <c:pt idx="1044">
                  <c:v>41974</c:v>
                </c:pt>
                <c:pt idx="1045">
                  <c:v>42005</c:v>
                </c:pt>
                <c:pt idx="1046">
                  <c:v>42036</c:v>
                </c:pt>
                <c:pt idx="1047">
                  <c:v>42064</c:v>
                </c:pt>
                <c:pt idx="1048">
                  <c:v>42095</c:v>
                </c:pt>
                <c:pt idx="1049">
                  <c:v>42125</c:v>
                </c:pt>
                <c:pt idx="1050">
                  <c:v>42156</c:v>
                </c:pt>
                <c:pt idx="1051">
                  <c:v>42186</c:v>
                </c:pt>
                <c:pt idx="1052">
                  <c:v>42217</c:v>
                </c:pt>
                <c:pt idx="1053">
                  <c:v>42248</c:v>
                </c:pt>
                <c:pt idx="1054">
                  <c:v>42278</c:v>
                </c:pt>
                <c:pt idx="1055">
                  <c:v>42309</c:v>
                </c:pt>
                <c:pt idx="1056">
                  <c:v>42339</c:v>
                </c:pt>
                <c:pt idx="1057">
                  <c:v>42370</c:v>
                </c:pt>
                <c:pt idx="1058">
                  <c:v>42401</c:v>
                </c:pt>
                <c:pt idx="1059">
                  <c:v>42430</c:v>
                </c:pt>
                <c:pt idx="1060">
                  <c:v>42461</c:v>
                </c:pt>
                <c:pt idx="1061">
                  <c:v>42491</c:v>
                </c:pt>
                <c:pt idx="1062">
                  <c:v>42522</c:v>
                </c:pt>
                <c:pt idx="1063">
                  <c:v>42552</c:v>
                </c:pt>
                <c:pt idx="1064">
                  <c:v>42583</c:v>
                </c:pt>
                <c:pt idx="1065">
                  <c:v>42614</c:v>
                </c:pt>
                <c:pt idx="1066">
                  <c:v>42644</c:v>
                </c:pt>
                <c:pt idx="1067">
                  <c:v>42675</c:v>
                </c:pt>
                <c:pt idx="1068">
                  <c:v>42705</c:v>
                </c:pt>
                <c:pt idx="1069">
                  <c:v>42736</c:v>
                </c:pt>
                <c:pt idx="1070">
                  <c:v>42767</c:v>
                </c:pt>
                <c:pt idx="1071">
                  <c:v>42795</c:v>
                </c:pt>
                <c:pt idx="1072">
                  <c:v>42826</c:v>
                </c:pt>
                <c:pt idx="1073">
                  <c:v>42856</c:v>
                </c:pt>
                <c:pt idx="1074">
                  <c:v>42887</c:v>
                </c:pt>
                <c:pt idx="1075">
                  <c:v>42917</c:v>
                </c:pt>
                <c:pt idx="1076">
                  <c:v>42948</c:v>
                </c:pt>
                <c:pt idx="1077">
                  <c:v>42979</c:v>
                </c:pt>
                <c:pt idx="1078">
                  <c:v>43009</c:v>
                </c:pt>
                <c:pt idx="1079">
                  <c:v>43040</c:v>
                </c:pt>
                <c:pt idx="1080">
                  <c:v>43070</c:v>
                </c:pt>
                <c:pt idx="1081">
                  <c:v>43101</c:v>
                </c:pt>
                <c:pt idx="1082">
                  <c:v>43132</c:v>
                </c:pt>
                <c:pt idx="1083">
                  <c:v>43160</c:v>
                </c:pt>
                <c:pt idx="1084">
                  <c:v>43191</c:v>
                </c:pt>
                <c:pt idx="1085">
                  <c:v>43221</c:v>
                </c:pt>
                <c:pt idx="1086">
                  <c:v>43252</c:v>
                </c:pt>
                <c:pt idx="1087">
                  <c:v>43282</c:v>
                </c:pt>
                <c:pt idx="1088">
                  <c:v>43313</c:v>
                </c:pt>
                <c:pt idx="1089">
                  <c:v>43344</c:v>
                </c:pt>
                <c:pt idx="1090">
                  <c:v>43374</c:v>
                </c:pt>
                <c:pt idx="1091">
                  <c:v>43405</c:v>
                </c:pt>
                <c:pt idx="1092">
                  <c:v>43435</c:v>
                </c:pt>
                <c:pt idx="1093">
                  <c:v>43466</c:v>
                </c:pt>
                <c:pt idx="1094">
                  <c:v>43497</c:v>
                </c:pt>
                <c:pt idx="1095">
                  <c:v>43525</c:v>
                </c:pt>
                <c:pt idx="1096">
                  <c:v>43556</c:v>
                </c:pt>
                <c:pt idx="1097">
                  <c:v>43586</c:v>
                </c:pt>
                <c:pt idx="1098">
                  <c:v>43617</c:v>
                </c:pt>
                <c:pt idx="1099">
                  <c:v>43647</c:v>
                </c:pt>
                <c:pt idx="1100">
                  <c:v>43678</c:v>
                </c:pt>
                <c:pt idx="1101">
                  <c:v>43709</c:v>
                </c:pt>
                <c:pt idx="1102">
                  <c:v>43739</c:v>
                </c:pt>
                <c:pt idx="1103">
                  <c:v>43770</c:v>
                </c:pt>
                <c:pt idx="1104">
                  <c:v>43800</c:v>
                </c:pt>
                <c:pt idx="1105">
                  <c:v>43831</c:v>
                </c:pt>
                <c:pt idx="1106">
                  <c:v>43862</c:v>
                </c:pt>
                <c:pt idx="1107">
                  <c:v>43891</c:v>
                </c:pt>
                <c:pt idx="1108">
                  <c:v>43922</c:v>
                </c:pt>
                <c:pt idx="1109">
                  <c:v>43952</c:v>
                </c:pt>
                <c:pt idx="1110">
                  <c:v>43983</c:v>
                </c:pt>
                <c:pt idx="1111">
                  <c:v>44013</c:v>
                </c:pt>
                <c:pt idx="1112">
                  <c:v>44044</c:v>
                </c:pt>
                <c:pt idx="1113">
                  <c:v>44075</c:v>
                </c:pt>
                <c:pt idx="1114">
                  <c:v>44105</c:v>
                </c:pt>
                <c:pt idx="1115">
                  <c:v>44136</c:v>
                </c:pt>
                <c:pt idx="1116">
                  <c:v>44166</c:v>
                </c:pt>
                <c:pt idx="1117">
                  <c:v>44197</c:v>
                </c:pt>
                <c:pt idx="1118">
                  <c:v>44228</c:v>
                </c:pt>
                <c:pt idx="1119">
                  <c:v>44256</c:v>
                </c:pt>
                <c:pt idx="1120">
                  <c:v>44287</c:v>
                </c:pt>
                <c:pt idx="1121">
                  <c:v>44317</c:v>
                </c:pt>
                <c:pt idx="1122">
                  <c:v>44348</c:v>
                </c:pt>
                <c:pt idx="1123">
                  <c:v>44378</c:v>
                </c:pt>
                <c:pt idx="1124">
                  <c:v>44409</c:v>
                </c:pt>
                <c:pt idx="1125">
                  <c:v>44440</c:v>
                </c:pt>
                <c:pt idx="1126">
                  <c:v>44470</c:v>
                </c:pt>
                <c:pt idx="1127">
                  <c:v>44501</c:v>
                </c:pt>
                <c:pt idx="1128">
                  <c:v>44531</c:v>
                </c:pt>
                <c:pt idx="1129">
                  <c:v>44562</c:v>
                </c:pt>
                <c:pt idx="1130">
                  <c:v>44593</c:v>
                </c:pt>
                <c:pt idx="1131">
                  <c:v>44621</c:v>
                </c:pt>
                <c:pt idx="1132">
                  <c:v>44652</c:v>
                </c:pt>
                <c:pt idx="1133">
                  <c:v>44682</c:v>
                </c:pt>
                <c:pt idx="1134">
                  <c:v>44713</c:v>
                </c:pt>
                <c:pt idx="1135">
                  <c:v>44743</c:v>
                </c:pt>
                <c:pt idx="1136">
                  <c:v>44774</c:v>
                </c:pt>
                <c:pt idx="1137">
                  <c:v>44805</c:v>
                </c:pt>
                <c:pt idx="1138">
                  <c:v>44835</c:v>
                </c:pt>
                <c:pt idx="1139">
                  <c:v>44866</c:v>
                </c:pt>
                <c:pt idx="1140">
                  <c:v>44896</c:v>
                </c:pt>
                <c:pt idx="1141">
                  <c:v>44927</c:v>
                </c:pt>
                <c:pt idx="1142">
                  <c:v>44958</c:v>
                </c:pt>
                <c:pt idx="1143">
                  <c:v>44986</c:v>
                </c:pt>
                <c:pt idx="1144">
                  <c:v>45017</c:v>
                </c:pt>
                <c:pt idx="1145">
                  <c:v>45047</c:v>
                </c:pt>
                <c:pt idx="1146">
                  <c:v>45078</c:v>
                </c:pt>
                <c:pt idx="1147">
                  <c:v>45108</c:v>
                </c:pt>
                <c:pt idx="1148">
                  <c:v>45139</c:v>
                </c:pt>
                <c:pt idx="1149">
                  <c:v>45170</c:v>
                </c:pt>
                <c:pt idx="1150">
                  <c:v>45200</c:v>
                </c:pt>
                <c:pt idx="1151">
                  <c:v>45231</c:v>
                </c:pt>
                <c:pt idx="1152">
                  <c:v>45261</c:v>
                </c:pt>
                <c:pt idx="1153">
                  <c:v>45292</c:v>
                </c:pt>
                <c:pt idx="1154">
                  <c:v>45323</c:v>
                </c:pt>
                <c:pt idx="1155">
                  <c:v>45352</c:v>
                </c:pt>
                <c:pt idx="1156">
                  <c:v>45383</c:v>
                </c:pt>
                <c:pt idx="1157">
                  <c:v>45413</c:v>
                </c:pt>
                <c:pt idx="1158">
                  <c:v>45444</c:v>
                </c:pt>
              </c:numCache>
            </c:numRef>
          </c:xVal>
          <c:yVal>
            <c:numRef>
              <c:f>spy_long_term!$O$2:$O$1159</c:f>
              <c:numCache>
                <c:formatCode>General</c:formatCode>
                <c:ptCount val="1158"/>
                <c:pt idx="0">
                  <c:v>320.07</c:v>
                </c:pt>
                <c:pt idx="1">
                  <c:v>318.44</c:v>
                </c:pt>
                <c:pt idx="2">
                  <c:v>316.48</c:v>
                </c:pt>
                <c:pt idx="3">
                  <c:v>353.52</c:v>
                </c:pt>
                <c:pt idx="4">
                  <c:v>362.14</c:v>
                </c:pt>
                <c:pt idx="5">
                  <c:v>364.6</c:v>
                </c:pt>
                <c:pt idx="6">
                  <c:v>350.95</c:v>
                </c:pt>
                <c:pt idx="7">
                  <c:v>356.27</c:v>
                </c:pt>
                <c:pt idx="8">
                  <c:v>382.67</c:v>
                </c:pt>
                <c:pt idx="9">
                  <c:v>383.14</c:v>
                </c:pt>
                <c:pt idx="10">
                  <c:v>395.23</c:v>
                </c:pt>
                <c:pt idx="11">
                  <c:v>442.62</c:v>
                </c:pt>
                <c:pt idx="12">
                  <c:v>446.48</c:v>
                </c:pt>
                <c:pt idx="13">
                  <c:v>471.97</c:v>
                </c:pt>
                <c:pt idx="14">
                  <c:v>469.22</c:v>
                </c:pt>
                <c:pt idx="15">
                  <c:v>470.88</c:v>
                </c:pt>
                <c:pt idx="16">
                  <c:v>481.26</c:v>
                </c:pt>
                <c:pt idx="17">
                  <c:v>457.96</c:v>
                </c:pt>
                <c:pt idx="18">
                  <c:v>502.59</c:v>
                </c:pt>
                <c:pt idx="19">
                  <c:v>523.41999999999996</c:v>
                </c:pt>
                <c:pt idx="20">
                  <c:v>574.71</c:v>
                </c:pt>
                <c:pt idx="21">
                  <c:v>546.62</c:v>
                </c:pt>
                <c:pt idx="22">
                  <c:v>437.69</c:v>
                </c:pt>
                <c:pt idx="23">
                  <c:v>379.15</c:v>
                </c:pt>
                <c:pt idx="24">
                  <c:v>391.03</c:v>
                </c:pt>
                <c:pt idx="25">
                  <c:v>417.88</c:v>
                </c:pt>
                <c:pt idx="26">
                  <c:v>429.38</c:v>
                </c:pt>
                <c:pt idx="27">
                  <c:v>448.05</c:v>
                </c:pt>
                <c:pt idx="28">
                  <c:v>459.26</c:v>
                </c:pt>
                <c:pt idx="29">
                  <c:v>454.36</c:v>
                </c:pt>
                <c:pt idx="30">
                  <c:v>381.87</c:v>
                </c:pt>
                <c:pt idx="31">
                  <c:v>400.61</c:v>
                </c:pt>
                <c:pt idx="32">
                  <c:v>406.09</c:v>
                </c:pt>
                <c:pt idx="33">
                  <c:v>351.13</c:v>
                </c:pt>
                <c:pt idx="34">
                  <c:v>321.91000000000003</c:v>
                </c:pt>
                <c:pt idx="35">
                  <c:v>316.8</c:v>
                </c:pt>
                <c:pt idx="36">
                  <c:v>298.75</c:v>
                </c:pt>
                <c:pt idx="37">
                  <c:v>317.29000000000002</c:v>
                </c:pt>
                <c:pt idx="38">
                  <c:v>358.08</c:v>
                </c:pt>
                <c:pt idx="39">
                  <c:v>335.45</c:v>
                </c:pt>
                <c:pt idx="40">
                  <c:v>305.26</c:v>
                </c:pt>
                <c:pt idx="41">
                  <c:v>266.82</c:v>
                </c:pt>
                <c:pt idx="42">
                  <c:v>307.94</c:v>
                </c:pt>
                <c:pt idx="43">
                  <c:v>285.10000000000002</c:v>
                </c:pt>
                <c:pt idx="44">
                  <c:v>287.8</c:v>
                </c:pt>
                <c:pt idx="45">
                  <c:v>202.97</c:v>
                </c:pt>
                <c:pt idx="46">
                  <c:v>221.58</c:v>
                </c:pt>
                <c:pt idx="47">
                  <c:v>202.64</c:v>
                </c:pt>
                <c:pt idx="48">
                  <c:v>174.39</c:v>
                </c:pt>
                <c:pt idx="49">
                  <c:v>173</c:v>
                </c:pt>
                <c:pt idx="50">
                  <c:v>184.34</c:v>
                </c:pt>
                <c:pt idx="51">
                  <c:v>163.71</c:v>
                </c:pt>
                <c:pt idx="52">
                  <c:v>131.51</c:v>
                </c:pt>
                <c:pt idx="53">
                  <c:v>102.3</c:v>
                </c:pt>
                <c:pt idx="54">
                  <c:v>102.13</c:v>
                </c:pt>
                <c:pt idx="55">
                  <c:v>140.63999999999999</c:v>
                </c:pt>
                <c:pt idx="56">
                  <c:v>194.87</c:v>
                </c:pt>
                <c:pt idx="57">
                  <c:v>189.06</c:v>
                </c:pt>
                <c:pt idx="58">
                  <c:v>164.08</c:v>
                </c:pt>
                <c:pt idx="59">
                  <c:v>155.59</c:v>
                </c:pt>
                <c:pt idx="60">
                  <c:v>164.91</c:v>
                </c:pt>
                <c:pt idx="61">
                  <c:v>168.68</c:v>
                </c:pt>
                <c:pt idx="62">
                  <c:v>139.74</c:v>
                </c:pt>
                <c:pt idx="63">
                  <c:v>145.58000000000001</c:v>
                </c:pt>
                <c:pt idx="64">
                  <c:v>207.04</c:v>
                </c:pt>
                <c:pt idx="65">
                  <c:v>239.89</c:v>
                </c:pt>
                <c:pt idx="66">
                  <c:v>269.36</c:v>
                </c:pt>
                <c:pt idx="67">
                  <c:v>238.15</c:v>
                </c:pt>
                <c:pt idx="68">
                  <c:v>263.43</c:v>
                </c:pt>
                <c:pt idx="69">
                  <c:v>233.5</c:v>
                </c:pt>
                <c:pt idx="70">
                  <c:v>212.84</c:v>
                </c:pt>
                <c:pt idx="71">
                  <c:v>234.69</c:v>
                </c:pt>
                <c:pt idx="72">
                  <c:v>239.92</c:v>
                </c:pt>
                <c:pt idx="73">
                  <c:v>265.33</c:v>
                </c:pt>
                <c:pt idx="74">
                  <c:v>253.67</c:v>
                </c:pt>
                <c:pt idx="75">
                  <c:v>253.43</c:v>
                </c:pt>
                <c:pt idx="76">
                  <c:v>246.59</c:v>
                </c:pt>
                <c:pt idx="77">
                  <c:v>226.56</c:v>
                </c:pt>
                <c:pt idx="78">
                  <c:v>229.54</c:v>
                </c:pt>
                <c:pt idx="79">
                  <c:v>203.1</c:v>
                </c:pt>
                <c:pt idx="80">
                  <c:v>214.1</c:v>
                </c:pt>
                <c:pt idx="81">
                  <c:v>209.8</c:v>
                </c:pt>
                <c:pt idx="82">
                  <c:v>204.62</c:v>
                </c:pt>
                <c:pt idx="83">
                  <c:v>221.58</c:v>
                </c:pt>
                <c:pt idx="84">
                  <c:v>222.29</c:v>
                </c:pt>
                <c:pt idx="85">
                  <c:v>209.8</c:v>
                </c:pt>
                <c:pt idx="86">
                  <c:v>200.03</c:v>
                </c:pt>
                <c:pt idx="87">
                  <c:v>193.85</c:v>
                </c:pt>
                <c:pt idx="88">
                  <c:v>210.85</c:v>
                </c:pt>
                <c:pt idx="89">
                  <c:v>217.67</c:v>
                </c:pt>
                <c:pt idx="90">
                  <c:v>234.13</c:v>
                </c:pt>
                <c:pt idx="91">
                  <c:v>253.59</c:v>
                </c:pt>
                <c:pt idx="92">
                  <c:v>259.08</c:v>
                </c:pt>
                <c:pt idx="93">
                  <c:v>265.26</c:v>
                </c:pt>
                <c:pt idx="94">
                  <c:v>285.17</c:v>
                </c:pt>
                <c:pt idx="95">
                  <c:v>294.24</c:v>
                </c:pt>
                <c:pt idx="96">
                  <c:v>305.14</c:v>
                </c:pt>
                <c:pt idx="97">
                  <c:v>325.14</c:v>
                </c:pt>
                <c:pt idx="98">
                  <c:v>330.59</c:v>
                </c:pt>
                <c:pt idx="99">
                  <c:v>341.47</c:v>
                </c:pt>
                <c:pt idx="100">
                  <c:v>315.14999999999998</c:v>
                </c:pt>
                <c:pt idx="101">
                  <c:v>329.57</c:v>
                </c:pt>
                <c:pt idx="102">
                  <c:v>337.18</c:v>
                </c:pt>
                <c:pt idx="103">
                  <c:v>357.53</c:v>
                </c:pt>
                <c:pt idx="104">
                  <c:v>358.11</c:v>
                </c:pt>
                <c:pt idx="105">
                  <c:v>358.56</c:v>
                </c:pt>
                <c:pt idx="106">
                  <c:v>385.44</c:v>
                </c:pt>
                <c:pt idx="107">
                  <c:v>387</c:v>
                </c:pt>
                <c:pt idx="108">
                  <c:v>384.76</c:v>
                </c:pt>
                <c:pt idx="109">
                  <c:v>396.49</c:v>
                </c:pt>
                <c:pt idx="110">
                  <c:v>402.27</c:v>
                </c:pt>
                <c:pt idx="111">
                  <c:v>395.69</c:v>
                </c:pt>
                <c:pt idx="112">
                  <c:v>360.24</c:v>
                </c:pt>
                <c:pt idx="113">
                  <c:v>354.05</c:v>
                </c:pt>
                <c:pt idx="114">
                  <c:v>335.32</c:v>
                </c:pt>
                <c:pt idx="115">
                  <c:v>367.18</c:v>
                </c:pt>
                <c:pt idx="116">
                  <c:v>346.85</c:v>
                </c:pt>
                <c:pt idx="117">
                  <c:v>295.51</c:v>
                </c:pt>
                <c:pt idx="118">
                  <c:v>265.44</c:v>
                </c:pt>
                <c:pt idx="119">
                  <c:v>240.24</c:v>
                </c:pt>
                <c:pt idx="120">
                  <c:v>229.72</c:v>
                </c:pt>
                <c:pt idx="121">
                  <c:v>236.05</c:v>
                </c:pt>
                <c:pt idx="122">
                  <c:v>252.17</c:v>
                </c:pt>
                <c:pt idx="123">
                  <c:v>189.01</c:v>
                </c:pt>
                <c:pt idx="124">
                  <c:v>214.19</c:v>
                </c:pt>
                <c:pt idx="125">
                  <c:v>206.14</c:v>
                </c:pt>
                <c:pt idx="126">
                  <c:v>257.06</c:v>
                </c:pt>
                <c:pt idx="127">
                  <c:v>275.74</c:v>
                </c:pt>
                <c:pt idx="128">
                  <c:v>268.18</c:v>
                </c:pt>
                <c:pt idx="129">
                  <c:v>272.18</c:v>
                </c:pt>
                <c:pt idx="130">
                  <c:v>294.95999999999998</c:v>
                </c:pt>
                <c:pt idx="131">
                  <c:v>285.10000000000002</c:v>
                </c:pt>
                <c:pt idx="132">
                  <c:v>295.85000000000002</c:v>
                </c:pt>
                <c:pt idx="133">
                  <c:v>275.47000000000003</c:v>
                </c:pt>
                <c:pt idx="134">
                  <c:v>286.47000000000003</c:v>
                </c:pt>
                <c:pt idx="135">
                  <c:v>247.68</c:v>
                </c:pt>
                <c:pt idx="136">
                  <c:v>248.11</c:v>
                </c:pt>
                <c:pt idx="137">
                  <c:v>263.56</c:v>
                </c:pt>
                <c:pt idx="138">
                  <c:v>246.75</c:v>
                </c:pt>
                <c:pt idx="139">
                  <c:v>273.56</c:v>
                </c:pt>
                <c:pt idx="140">
                  <c:v>254.02</c:v>
                </c:pt>
                <c:pt idx="141">
                  <c:v>289.52999999999997</c:v>
                </c:pt>
                <c:pt idx="142">
                  <c:v>287.33999999999997</c:v>
                </c:pt>
                <c:pt idx="143">
                  <c:v>273.23</c:v>
                </c:pt>
                <c:pt idx="144">
                  <c:v>279.73</c:v>
                </c:pt>
                <c:pt idx="145">
                  <c:v>271.81</c:v>
                </c:pt>
                <c:pt idx="146">
                  <c:v>271.66000000000003</c:v>
                </c:pt>
                <c:pt idx="147">
                  <c:v>274.35000000000002</c:v>
                </c:pt>
                <c:pt idx="148">
                  <c:v>273.01</c:v>
                </c:pt>
                <c:pt idx="149">
                  <c:v>207.61</c:v>
                </c:pt>
                <c:pt idx="150">
                  <c:v>221.93</c:v>
                </c:pt>
                <c:pt idx="151">
                  <c:v>230.45</c:v>
                </c:pt>
                <c:pt idx="152">
                  <c:v>236.5</c:v>
                </c:pt>
                <c:pt idx="153">
                  <c:v>238.74</c:v>
                </c:pt>
                <c:pt idx="154">
                  <c:v>248.15</c:v>
                </c:pt>
                <c:pt idx="155">
                  <c:v>237.62</c:v>
                </c:pt>
                <c:pt idx="156">
                  <c:v>235.27</c:v>
                </c:pt>
                <c:pt idx="157">
                  <c:v>223.93</c:v>
                </c:pt>
                <c:pt idx="158">
                  <c:v>220.59</c:v>
                </c:pt>
                <c:pt idx="159">
                  <c:v>219.93</c:v>
                </c:pt>
                <c:pt idx="160">
                  <c:v>204.13</c:v>
                </c:pt>
                <c:pt idx="161">
                  <c:v>203.59</c:v>
                </c:pt>
                <c:pt idx="162">
                  <c:v>210.1</c:v>
                </c:pt>
                <c:pt idx="163">
                  <c:v>221.62</c:v>
                </c:pt>
                <c:pt idx="164">
                  <c:v>216.74</c:v>
                </c:pt>
                <c:pt idx="165">
                  <c:v>211.8</c:v>
                </c:pt>
                <c:pt idx="166">
                  <c:v>194.68</c:v>
                </c:pt>
                <c:pt idx="167">
                  <c:v>185.28</c:v>
                </c:pt>
                <c:pt idx="168">
                  <c:v>175.79</c:v>
                </c:pt>
                <c:pt idx="169">
                  <c:v>175.94</c:v>
                </c:pt>
                <c:pt idx="170">
                  <c:v>170.47</c:v>
                </c:pt>
                <c:pt idx="171">
                  <c:v>156.97</c:v>
                </c:pt>
                <c:pt idx="172">
                  <c:v>149.18</c:v>
                </c:pt>
                <c:pt idx="173">
                  <c:v>156.77000000000001</c:v>
                </c:pt>
                <c:pt idx="174">
                  <c:v>159.66</c:v>
                </c:pt>
                <c:pt idx="175">
                  <c:v>163.66</c:v>
                </c:pt>
                <c:pt idx="176">
                  <c:v>163.81</c:v>
                </c:pt>
                <c:pt idx="177">
                  <c:v>168.18</c:v>
                </c:pt>
                <c:pt idx="178">
                  <c:v>176.86</c:v>
                </c:pt>
                <c:pt idx="179">
                  <c:v>173.39</c:v>
                </c:pt>
                <c:pt idx="180">
                  <c:v>181.26</c:v>
                </c:pt>
                <c:pt idx="181">
                  <c:v>194.25</c:v>
                </c:pt>
                <c:pt idx="182">
                  <c:v>204.08</c:v>
                </c:pt>
                <c:pt idx="183">
                  <c:v>211.1</c:v>
                </c:pt>
                <c:pt idx="184">
                  <c:v>208.85</c:v>
                </c:pt>
                <c:pt idx="185">
                  <c:v>216.97</c:v>
                </c:pt>
                <c:pt idx="186">
                  <c:v>221.27</c:v>
                </c:pt>
                <c:pt idx="187">
                  <c:v>210.47</c:v>
                </c:pt>
                <c:pt idx="188">
                  <c:v>213.86</c:v>
                </c:pt>
                <c:pt idx="189">
                  <c:v>217.68</c:v>
                </c:pt>
                <c:pt idx="190">
                  <c:v>214.8</c:v>
                </c:pt>
                <c:pt idx="191">
                  <c:v>198.58</c:v>
                </c:pt>
                <c:pt idx="192">
                  <c:v>210.29</c:v>
                </c:pt>
                <c:pt idx="193">
                  <c:v>213.54</c:v>
                </c:pt>
                <c:pt idx="194">
                  <c:v>213</c:v>
                </c:pt>
                <c:pt idx="195">
                  <c:v>216.6</c:v>
                </c:pt>
                <c:pt idx="196">
                  <c:v>212.67</c:v>
                </c:pt>
                <c:pt idx="197">
                  <c:v>221.27</c:v>
                </c:pt>
                <c:pt idx="198">
                  <c:v>231.24</c:v>
                </c:pt>
                <c:pt idx="199">
                  <c:v>225.16</c:v>
                </c:pt>
                <c:pt idx="200">
                  <c:v>227.11</c:v>
                </c:pt>
                <c:pt idx="201">
                  <c:v>226.4</c:v>
                </c:pt>
                <c:pt idx="202">
                  <c:v>226.4</c:v>
                </c:pt>
                <c:pt idx="203">
                  <c:v>227.28</c:v>
                </c:pt>
                <c:pt idx="204">
                  <c:v>233.93</c:v>
                </c:pt>
                <c:pt idx="205">
                  <c:v>237.27</c:v>
                </c:pt>
                <c:pt idx="206">
                  <c:v>251.89</c:v>
                </c:pt>
                <c:pt idx="207">
                  <c:v>240.27</c:v>
                </c:pt>
                <c:pt idx="208">
                  <c:v>261.41000000000003</c:v>
                </c:pt>
                <c:pt idx="209">
                  <c:v>262.93</c:v>
                </c:pt>
                <c:pt idx="210">
                  <c:v>259.14999999999998</c:v>
                </c:pt>
                <c:pt idx="211">
                  <c:v>253.96</c:v>
                </c:pt>
                <c:pt idx="212">
                  <c:v>268.68</c:v>
                </c:pt>
                <c:pt idx="213">
                  <c:v>279.94</c:v>
                </c:pt>
                <c:pt idx="214">
                  <c:v>288.43</c:v>
                </c:pt>
                <c:pt idx="215">
                  <c:v>297.77999999999997</c:v>
                </c:pt>
                <c:pt idx="216">
                  <c:v>299.08</c:v>
                </c:pt>
                <c:pt idx="217">
                  <c:v>319.92</c:v>
                </c:pt>
                <c:pt idx="218">
                  <c:v>299.33999999999997</c:v>
                </c:pt>
                <c:pt idx="219">
                  <c:v>309.77999999999997</c:v>
                </c:pt>
                <c:pt idx="220">
                  <c:v>319.69</c:v>
                </c:pt>
                <c:pt idx="221">
                  <c:v>325.08</c:v>
                </c:pt>
                <c:pt idx="222">
                  <c:v>309.02</c:v>
                </c:pt>
                <c:pt idx="223">
                  <c:v>284.41000000000003</c:v>
                </c:pt>
                <c:pt idx="224">
                  <c:v>258.44</c:v>
                </c:pt>
                <c:pt idx="225">
                  <c:v>229.94</c:v>
                </c:pt>
                <c:pt idx="226">
                  <c:v>223.7</c:v>
                </c:pt>
                <c:pt idx="227">
                  <c:v>215.96</c:v>
                </c:pt>
                <c:pt idx="228">
                  <c:v>223.14</c:v>
                </c:pt>
                <c:pt idx="229">
                  <c:v>228.39</c:v>
                </c:pt>
                <c:pt idx="230">
                  <c:v>225.03</c:v>
                </c:pt>
                <c:pt idx="231">
                  <c:v>217.19</c:v>
                </c:pt>
                <c:pt idx="232">
                  <c:v>208.74</c:v>
                </c:pt>
                <c:pt idx="233">
                  <c:v>206.88</c:v>
                </c:pt>
                <c:pt idx="234">
                  <c:v>216.77</c:v>
                </c:pt>
                <c:pt idx="235">
                  <c:v>222.59</c:v>
                </c:pt>
                <c:pt idx="236">
                  <c:v>213.48</c:v>
                </c:pt>
                <c:pt idx="237">
                  <c:v>205.99</c:v>
                </c:pt>
                <c:pt idx="238">
                  <c:v>210.36</c:v>
                </c:pt>
                <c:pt idx="239">
                  <c:v>203.47</c:v>
                </c:pt>
                <c:pt idx="240">
                  <c:v>205</c:v>
                </c:pt>
                <c:pt idx="241">
                  <c:v>194.35</c:v>
                </c:pt>
                <c:pt idx="242">
                  <c:v>186.79</c:v>
                </c:pt>
                <c:pt idx="243">
                  <c:v>202.06</c:v>
                </c:pt>
                <c:pt idx="244">
                  <c:v>203.93</c:v>
                </c:pt>
                <c:pt idx="245">
                  <c:v>218.96</c:v>
                </c:pt>
                <c:pt idx="246">
                  <c:v>217.79</c:v>
                </c:pt>
                <c:pt idx="247">
                  <c:v>203.67</c:v>
                </c:pt>
                <c:pt idx="248">
                  <c:v>204.38</c:v>
                </c:pt>
                <c:pt idx="249">
                  <c:v>198.24</c:v>
                </c:pt>
                <c:pt idx="250">
                  <c:v>212.54</c:v>
                </c:pt>
                <c:pt idx="251">
                  <c:v>191.12</c:v>
                </c:pt>
                <c:pt idx="252">
                  <c:v>197.75</c:v>
                </c:pt>
                <c:pt idx="253">
                  <c:v>198.85</c:v>
                </c:pt>
                <c:pt idx="254">
                  <c:v>192.6</c:v>
                </c:pt>
                <c:pt idx="255">
                  <c:v>198.4</c:v>
                </c:pt>
                <c:pt idx="256">
                  <c:v>193.37</c:v>
                </c:pt>
                <c:pt idx="257">
                  <c:v>186.94</c:v>
                </c:pt>
                <c:pt idx="258">
                  <c:v>185.77</c:v>
                </c:pt>
                <c:pt idx="259">
                  <c:v>198.98</c:v>
                </c:pt>
                <c:pt idx="260">
                  <c:v>200.51</c:v>
                </c:pt>
                <c:pt idx="261">
                  <c:v>204.39</c:v>
                </c:pt>
                <c:pt idx="262">
                  <c:v>212.21</c:v>
                </c:pt>
                <c:pt idx="263">
                  <c:v>211.57</c:v>
                </c:pt>
                <c:pt idx="264">
                  <c:v>222.67</c:v>
                </c:pt>
                <c:pt idx="265">
                  <c:v>227.48</c:v>
                </c:pt>
                <c:pt idx="266">
                  <c:v>229.75</c:v>
                </c:pt>
                <c:pt idx="267">
                  <c:v>229.71</c:v>
                </c:pt>
                <c:pt idx="268">
                  <c:v>240.08</c:v>
                </c:pt>
                <c:pt idx="269">
                  <c:v>248.46</c:v>
                </c:pt>
                <c:pt idx="270">
                  <c:v>233.05</c:v>
                </c:pt>
                <c:pt idx="271">
                  <c:v>232.1</c:v>
                </c:pt>
                <c:pt idx="272">
                  <c:v>237.67</c:v>
                </c:pt>
                <c:pt idx="273">
                  <c:v>249.93</c:v>
                </c:pt>
                <c:pt idx="274">
                  <c:v>248.93</c:v>
                </c:pt>
                <c:pt idx="275">
                  <c:v>247.66</c:v>
                </c:pt>
                <c:pt idx="276">
                  <c:v>255.98</c:v>
                </c:pt>
                <c:pt idx="277">
                  <c:v>267.37</c:v>
                </c:pt>
                <c:pt idx="278">
                  <c:v>265.95999999999998</c:v>
                </c:pt>
                <c:pt idx="279">
                  <c:v>260.07</c:v>
                </c:pt>
                <c:pt idx="280">
                  <c:v>272.58999999999997</c:v>
                </c:pt>
                <c:pt idx="281">
                  <c:v>260.52</c:v>
                </c:pt>
                <c:pt idx="282">
                  <c:v>253.74</c:v>
                </c:pt>
                <c:pt idx="283">
                  <c:v>271.17</c:v>
                </c:pt>
                <c:pt idx="284">
                  <c:v>281.83</c:v>
                </c:pt>
                <c:pt idx="285">
                  <c:v>279.42</c:v>
                </c:pt>
                <c:pt idx="286">
                  <c:v>274.52</c:v>
                </c:pt>
                <c:pt idx="287">
                  <c:v>271.75</c:v>
                </c:pt>
                <c:pt idx="288">
                  <c:v>281.25</c:v>
                </c:pt>
                <c:pt idx="289">
                  <c:v>285.62</c:v>
                </c:pt>
                <c:pt idx="290">
                  <c:v>277.31</c:v>
                </c:pt>
                <c:pt idx="291">
                  <c:v>290.54000000000002</c:v>
                </c:pt>
                <c:pt idx="292">
                  <c:v>276.97000000000003</c:v>
                </c:pt>
                <c:pt idx="293">
                  <c:v>283.39</c:v>
                </c:pt>
                <c:pt idx="294">
                  <c:v>295.33</c:v>
                </c:pt>
                <c:pt idx="295">
                  <c:v>298.27</c:v>
                </c:pt>
                <c:pt idx="296">
                  <c:v>293.93</c:v>
                </c:pt>
                <c:pt idx="297">
                  <c:v>288.17</c:v>
                </c:pt>
                <c:pt idx="298">
                  <c:v>287.94</c:v>
                </c:pt>
                <c:pt idx="299">
                  <c:v>301.33</c:v>
                </c:pt>
                <c:pt idx="300">
                  <c:v>312.01</c:v>
                </c:pt>
                <c:pt idx="301">
                  <c:v>310.97000000000003</c:v>
                </c:pt>
                <c:pt idx="302">
                  <c:v>306.45</c:v>
                </c:pt>
                <c:pt idx="303">
                  <c:v>298.12</c:v>
                </c:pt>
                <c:pt idx="304">
                  <c:v>290.22000000000003</c:v>
                </c:pt>
                <c:pt idx="305">
                  <c:v>288.17</c:v>
                </c:pt>
                <c:pt idx="306">
                  <c:v>282.44</c:v>
                </c:pt>
                <c:pt idx="307">
                  <c:v>289.58</c:v>
                </c:pt>
                <c:pt idx="308">
                  <c:v>271.82</c:v>
                </c:pt>
                <c:pt idx="309">
                  <c:v>272.17</c:v>
                </c:pt>
                <c:pt idx="310">
                  <c:v>284.98</c:v>
                </c:pt>
                <c:pt idx="311">
                  <c:v>288.60000000000002</c:v>
                </c:pt>
                <c:pt idx="312">
                  <c:v>289.19</c:v>
                </c:pt>
                <c:pt idx="313">
                  <c:v>303.99</c:v>
                </c:pt>
                <c:pt idx="314">
                  <c:v>304.8</c:v>
                </c:pt>
                <c:pt idx="315">
                  <c:v>314.01</c:v>
                </c:pt>
                <c:pt idx="316">
                  <c:v>330.64</c:v>
                </c:pt>
                <c:pt idx="317">
                  <c:v>340.24</c:v>
                </c:pt>
                <c:pt idx="318">
                  <c:v>340.47</c:v>
                </c:pt>
                <c:pt idx="319">
                  <c:v>359.94</c:v>
                </c:pt>
                <c:pt idx="320">
                  <c:v>347.7</c:v>
                </c:pt>
                <c:pt idx="321">
                  <c:v>378.03</c:v>
                </c:pt>
                <c:pt idx="322">
                  <c:v>370.66</c:v>
                </c:pt>
                <c:pt idx="323">
                  <c:v>400.61</c:v>
                </c:pt>
                <c:pt idx="324">
                  <c:v>422.51</c:v>
                </c:pt>
                <c:pt idx="325">
                  <c:v>430.15</c:v>
                </c:pt>
                <c:pt idx="326">
                  <c:v>431.67</c:v>
                </c:pt>
                <c:pt idx="327">
                  <c:v>429.56</c:v>
                </c:pt>
                <c:pt idx="328">
                  <c:v>445.76</c:v>
                </c:pt>
                <c:pt idx="329">
                  <c:v>445.18</c:v>
                </c:pt>
                <c:pt idx="330">
                  <c:v>481.82</c:v>
                </c:pt>
                <c:pt idx="331">
                  <c:v>509.18</c:v>
                </c:pt>
                <c:pt idx="332">
                  <c:v>505.21</c:v>
                </c:pt>
                <c:pt idx="333">
                  <c:v>509.02</c:v>
                </c:pt>
                <c:pt idx="334">
                  <c:v>493.52</c:v>
                </c:pt>
                <c:pt idx="335">
                  <c:v>530.46</c:v>
                </c:pt>
                <c:pt idx="336">
                  <c:v>532.12</c:v>
                </c:pt>
                <c:pt idx="337">
                  <c:v>512.69000000000005</c:v>
                </c:pt>
                <c:pt idx="338">
                  <c:v>530.48</c:v>
                </c:pt>
                <c:pt idx="339">
                  <c:v>567.22</c:v>
                </c:pt>
                <c:pt idx="340">
                  <c:v>563.91999999999996</c:v>
                </c:pt>
                <c:pt idx="341">
                  <c:v>524.91</c:v>
                </c:pt>
                <c:pt idx="342">
                  <c:v>541.47</c:v>
                </c:pt>
                <c:pt idx="343">
                  <c:v>565.16999999999996</c:v>
                </c:pt>
                <c:pt idx="344">
                  <c:v>545.65</c:v>
                </c:pt>
                <c:pt idx="345">
                  <c:v>518.94000000000005</c:v>
                </c:pt>
                <c:pt idx="346">
                  <c:v>519.70000000000005</c:v>
                </c:pt>
                <c:pt idx="347">
                  <c:v>514</c:v>
                </c:pt>
                <c:pt idx="348">
                  <c:v>530.16999999999996</c:v>
                </c:pt>
                <c:pt idx="349">
                  <c:v>508.02</c:v>
                </c:pt>
                <c:pt idx="350">
                  <c:v>489.66</c:v>
                </c:pt>
                <c:pt idx="351">
                  <c:v>497.52</c:v>
                </c:pt>
                <c:pt idx="352">
                  <c:v>514.03</c:v>
                </c:pt>
                <c:pt idx="353">
                  <c:v>531.12</c:v>
                </c:pt>
                <c:pt idx="354">
                  <c:v>528.54999999999995</c:v>
                </c:pt>
                <c:pt idx="355">
                  <c:v>530.79</c:v>
                </c:pt>
                <c:pt idx="356">
                  <c:v>500.99</c:v>
                </c:pt>
                <c:pt idx="357">
                  <c:v>469.97</c:v>
                </c:pt>
                <c:pt idx="358">
                  <c:v>454.9</c:v>
                </c:pt>
                <c:pt idx="359">
                  <c:v>460.59</c:v>
                </c:pt>
                <c:pt idx="360">
                  <c:v>441.49</c:v>
                </c:pt>
                <c:pt idx="361">
                  <c:v>457.16</c:v>
                </c:pt>
                <c:pt idx="362">
                  <c:v>447.73</c:v>
                </c:pt>
                <c:pt idx="363">
                  <c:v>458.34</c:v>
                </c:pt>
                <c:pt idx="364">
                  <c:v>471.28</c:v>
                </c:pt>
                <c:pt idx="365">
                  <c:v>478.33</c:v>
                </c:pt>
                <c:pt idx="366">
                  <c:v>490.81</c:v>
                </c:pt>
                <c:pt idx="367">
                  <c:v>510.22</c:v>
                </c:pt>
                <c:pt idx="368">
                  <c:v>518.04</c:v>
                </c:pt>
                <c:pt idx="369">
                  <c:v>543.1</c:v>
                </c:pt>
                <c:pt idx="370">
                  <c:v>556.88</c:v>
                </c:pt>
                <c:pt idx="371">
                  <c:v>567.41</c:v>
                </c:pt>
                <c:pt idx="372">
                  <c:v>598.97</c:v>
                </c:pt>
                <c:pt idx="373">
                  <c:v>599.53</c:v>
                </c:pt>
                <c:pt idx="374">
                  <c:v>601.14</c:v>
                </c:pt>
                <c:pt idx="375">
                  <c:v>601.47</c:v>
                </c:pt>
                <c:pt idx="376">
                  <c:v>622.66</c:v>
                </c:pt>
                <c:pt idx="377">
                  <c:v>634.45000000000005</c:v>
                </c:pt>
                <c:pt idx="378">
                  <c:v>630.01</c:v>
                </c:pt>
                <c:pt idx="379">
                  <c:v>649.76</c:v>
                </c:pt>
                <c:pt idx="380">
                  <c:v>639.98</c:v>
                </c:pt>
                <c:pt idx="381">
                  <c:v>608.66999999999996</c:v>
                </c:pt>
                <c:pt idx="382">
                  <c:v>613.45000000000005</c:v>
                </c:pt>
                <c:pt idx="383">
                  <c:v>621.55999999999995</c:v>
                </c:pt>
                <c:pt idx="384">
                  <c:v>638.73</c:v>
                </c:pt>
                <c:pt idx="385">
                  <c:v>595.08000000000004</c:v>
                </c:pt>
                <c:pt idx="386">
                  <c:v>598.52</c:v>
                </c:pt>
                <c:pt idx="387">
                  <c:v>590.20000000000005</c:v>
                </c:pt>
                <c:pt idx="388">
                  <c:v>577.9</c:v>
                </c:pt>
                <c:pt idx="389">
                  <c:v>593.41999999999996</c:v>
                </c:pt>
                <c:pt idx="390">
                  <c:v>602.95000000000005</c:v>
                </c:pt>
                <c:pt idx="391">
                  <c:v>588.02</c:v>
                </c:pt>
                <c:pt idx="392">
                  <c:v>603.38</c:v>
                </c:pt>
                <c:pt idx="393">
                  <c:v>566.94000000000005</c:v>
                </c:pt>
                <c:pt idx="394">
                  <c:v>561.77</c:v>
                </c:pt>
                <c:pt idx="395">
                  <c:v>584.39</c:v>
                </c:pt>
                <c:pt idx="396">
                  <c:v>611.42999999999995</c:v>
                </c:pt>
                <c:pt idx="397">
                  <c:v>650.04999999999995</c:v>
                </c:pt>
                <c:pt idx="398">
                  <c:v>667.52</c:v>
                </c:pt>
                <c:pt idx="399">
                  <c:v>684.56</c:v>
                </c:pt>
                <c:pt idx="400">
                  <c:v>687.19</c:v>
                </c:pt>
                <c:pt idx="401">
                  <c:v>700.34</c:v>
                </c:pt>
                <c:pt idx="402">
                  <c:v>680.14</c:v>
                </c:pt>
                <c:pt idx="403">
                  <c:v>697.78</c:v>
                </c:pt>
                <c:pt idx="404">
                  <c:v>713.85</c:v>
                </c:pt>
                <c:pt idx="405">
                  <c:v>697.46</c:v>
                </c:pt>
                <c:pt idx="406">
                  <c:v>717.22</c:v>
                </c:pt>
                <c:pt idx="407">
                  <c:v>745.44</c:v>
                </c:pt>
                <c:pt idx="408">
                  <c:v>747.84</c:v>
                </c:pt>
                <c:pt idx="409">
                  <c:v>719.52</c:v>
                </c:pt>
                <c:pt idx="410">
                  <c:v>728.77</c:v>
                </c:pt>
                <c:pt idx="411">
                  <c:v>724.5</c:v>
                </c:pt>
                <c:pt idx="412">
                  <c:v>677.32</c:v>
                </c:pt>
                <c:pt idx="413">
                  <c:v>619.08000000000004</c:v>
                </c:pt>
                <c:pt idx="414">
                  <c:v>568.41</c:v>
                </c:pt>
                <c:pt idx="415">
                  <c:v>602.55999999999995</c:v>
                </c:pt>
                <c:pt idx="416">
                  <c:v>611.77</c:v>
                </c:pt>
                <c:pt idx="417">
                  <c:v>580.37</c:v>
                </c:pt>
                <c:pt idx="418">
                  <c:v>582.95000000000005</c:v>
                </c:pt>
                <c:pt idx="419">
                  <c:v>642.15</c:v>
                </c:pt>
                <c:pt idx="420">
                  <c:v>650.80999999999995</c:v>
                </c:pt>
                <c:pt idx="421">
                  <c:v>682.79</c:v>
                </c:pt>
                <c:pt idx="422">
                  <c:v>663.09</c:v>
                </c:pt>
                <c:pt idx="423">
                  <c:v>684.34</c:v>
                </c:pt>
                <c:pt idx="424">
                  <c:v>717.54</c:v>
                </c:pt>
                <c:pt idx="425">
                  <c:v>727.82</c:v>
                </c:pt>
                <c:pt idx="426">
                  <c:v>710.83</c:v>
                </c:pt>
                <c:pt idx="427">
                  <c:v>706.02</c:v>
                </c:pt>
                <c:pt idx="428">
                  <c:v>740.44</c:v>
                </c:pt>
                <c:pt idx="429">
                  <c:v>732.27</c:v>
                </c:pt>
                <c:pt idx="430">
                  <c:v>753.42</c:v>
                </c:pt>
                <c:pt idx="431">
                  <c:v>745.48</c:v>
                </c:pt>
                <c:pt idx="432">
                  <c:v>761.23</c:v>
                </c:pt>
                <c:pt idx="433">
                  <c:v>781.72</c:v>
                </c:pt>
                <c:pt idx="434">
                  <c:v>789.44</c:v>
                </c:pt>
                <c:pt idx="435">
                  <c:v>801.41</c:v>
                </c:pt>
                <c:pt idx="436">
                  <c:v>806.28</c:v>
                </c:pt>
                <c:pt idx="437">
                  <c:v>815.51</c:v>
                </c:pt>
                <c:pt idx="438">
                  <c:v>826.21</c:v>
                </c:pt>
                <c:pt idx="439">
                  <c:v>838.62</c:v>
                </c:pt>
                <c:pt idx="440">
                  <c:v>827.63</c:v>
                </c:pt>
                <c:pt idx="441">
                  <c:v>848.7</c:v>
                </c:pt>
                <c:pt idx="442">
                  <c:v>855.56</c:v>
                </c:pt>
                <c:pt idx="443">
                  <c:v>848.42</c:v>
                </c:pt>
                <c:pt idx="444">
                  <c:v>851.74</c:v>
                </c:pt>
                <c:pt idx="445">
                  <c:v>879.98</c:v>
                </c:pt>
                <c:pt idx="446">
                  <c:v>878.67</c:v>
                </c:pt>
                <c:pt idx="447">
                  <c:v>863.15</c:v>
                </c:pt>
                <c:pt idx="448">
                  <c:v>889.85</c:v>
                </c:pt>
                <c:pt idx="449">
                  <c:v>882.96</c:v>
                </c:pt>
                <c:pt idx="450">
                  <c:v>834.64</c:v>
                </c:pt>
                <c:pt idx="451">
                  <c:v>845.85</c:v>
                </c:pt>
                <c:pt idx="452">
                  <c:v>864.9</c:v>
                </c:pt>
                <c:pt idx="453">
                  <c:v>892.58</c:v>
                </c:pt>
                <c:pt idx="454">
                  <c:v>914.13</c:v>
                </c:pt>
                <c:pt idx="455">
                  <c:v>906.11</c:v>
                </c:pt>
                <c:pt idx="456">
                  <c:v>911.36</c:v>
                </c:pt>
                <c:pt idx="457">
                  <c:v>915.8</c:v>
                </c:pt>
                <c:pt idx="458">
                  <c:v>893.77</c:v>
                </c:pt>
                <c:pt idx="459">
                  <c:v>871.6</c:v>
                </c:pt>
                <c:pt idx="460">
                  <c:v>883.92</c:v>
                </c:pt>
                <c:pt idx="461">
                  <c:v>836.06</c:v>
                </c:pt>
                <c:pt idx="462">
                  <c:v>820.03</c:v>
                </c:pt>
                <c:pt idx="463">
                  <c:v>806.57</c:v>
                </c:pt>
                <c:pt idx="464">
                  <c:v>739.31</c:v>
                </c:pt>
                <c:pt idx="465">
                  <c:v>734.13</c:v>
                </c:pt>
                <c:pt idx="466">
                  <c:v>764.31</c:v>
                </c:pt>
                <c:pt idx="467">
                  <c:v>766.69</c:v>
                </c:pt>
                <c:pt idx="468">
                  <c:v>765.54</c:v>
                </c:pt>
                <c:pt idx="469">
                  <c:v>825.39</c:v>
                </c:pt>
                <c:pt idx="470">
                  <c:v>827.01</c:v>
                </c:pt>
                <c:pt idx="471">
                  <c:v>856.99</c:v>
                </c:pt>
                <c:pt idx="472">
                  <c:v>890.56</c:v>
                </c:pt>
                <c:pt idx="473">
                  <c:v>841.27</c:v>
                </c:pt>
                <c:pt idx="474">
                  <c:v>853.47</c:v>
                </c:pt>
                <c:pt idx="475">
                  <c:v>889.51</c:v>
                </c:pt>
                <c:pt idx="476">
                  <c:v>876.47</c:v>
                </c:pt>
                <c:pt idx="477">
                  <c:v>902.5</c:v>
                </c:pt>
                <c:pt idx="478">
                  <c:v>868.06</c:v>
                </c:pt>
                <c:pt idx="479">
                  <c:v>872.04</c:v>
                </c:pt>
                <c:pt idx="480">
                  <c:v>892.25</c:v>
                </c:pt>
                <c:pt idx="481">
                  <c:v>848.15</c:v>
                </c:pt>
                <c:pt idx="482">
                  <c:v>819.25</c:v>
                </c:pt>
                <c:pt idx="483">
                  <c:v>824.52</c:v>
                </c:pt>
                <c:pt idx="484">
                  <c:v>888.35</c:v>
                </c:pt>
                <c:pt idx="485">
                  <c:v>896.8</c:v>
                </c:pt>
                <c:pt idx="486">
                  <c:v>899.8</c:v>
                </c:pt>
                <c:pt idx="487">
                  <c:v>878.1</c:v>
                </c:pt>
                <c:pt idx="488">
                  <c:v>885.69</c:v>
                </c:pt>
                <c:pt idx="489">
                  <c:v>917.15</c:v>
                </c:pt>
                <c:pt idx="490">
                  <c:v>918.49</c:v>
                </c:pt>
                <c:pt idx="491">
                  <c:v>959.83</c:v>
                </c:pt>
                <c:pt idx="492">
                  <c:v>917.29</c:v>
                </c:pt>
                <c:pt idx="493">
                  <c:v>907.31</c:v>
                </c:pt>
                <c:pt idx="494">
                  <c:v>859.42</c:v>
                </c:pt>
                <c:pt idx="495">
                  <c:v>881.72</c:v>
                </c:pt>
                <c:pt idx="496">
                  <c:v>895.67</c:v>
                </c:pt>
                <c:pt idx="497">
                  <c:v>891.2</c:v>
                </c:pt>
                <c:pt idx="498">
                  <c:v>837.08</c:v>
                </c:pt>
                <c:pt idx="499">
                  <c:v>782.39</c:v>
                </c:pt>
                <c:pt idx="500">
                  <c:v>809.35</c:v>
                </c:pt>
                <c:pt idx="501">
                  <c:v>786.96</c:v>
                </c:pt>
                <c:pt idx="502">
                  <c:v>816.39</c:v>
                </c:pt>
                <c:pt idx="503">
                  <c:v>784.35</c:v>
                </c:pt>
                <c:pt idx="504">
                  <c:v>765.66</c:v>
                </c:pt>
                <c:pt idx="505">
                  <c:v>705.24</c:v>
                </c:pt>
                <c:pt idx="506">
                  <c:v>738.46</c:v>
                </c:pt>
                <c:pt idx="507">
                  <c:v>735.68</c:v>
                </c:pt>
                <c:pt idx="508">
                  <c:v>663.9</c:v>
                </c:pt>
                <c:pt idx="509">
                  <c:v>621.82000000000005</c:v>
                </c:pt>
                <c:pt idx="510">
                  <c:v>587.65</c:v>
                </c:pt>
                <c:pt idx="511">
                  <c:v>627.52</c:v>
                </c:pt>
                <c:pt idx="512">
                  <c:v>655.42</c:v>
                </c:pt>
                <c:pt idx="513">
                  <c:v>674.32</c:v>
                </c:pt>
                <c:pt idx="514">
                  <c:v>662.5</c:v>
                </c:pt>
                <c:pt idx="515">
                  <c:v>690.45</c:v>
                </c:pt>
                <c:pt idx="516">
                  <c:v>725.96</c:v>
                </c:pt>
                <c:pt idx="517">
                  <c:v>755.34</c:v>
                </c:pt>
                <c:pt idx="518">
                  <c:v>760.26</c:v>
                </c:pt>
                <c:pt idx="519">
                  <c:v>786.33</c:v>
                </c:pt>
                <c:pt idx="520">
                  <c:v>812.79</c:v>
                </c:pt>
                <c:pt idx="521">
                  <c:v>775.12</c:v>
                </c:pt>
                <c:pt idx="522">
                  <c:v>762.26</c:v>
                </c:pt>
                <c:pt idx="523">
                  <c:v>736.35</c:v>
                </c:pt>
                <c:pt idx="524">
                  <c:v>761.05</c:v>
                </c:pt>
                <c:pt idx="525">
                  <c:v>755.74</c:v>
                </c:pt>
                <c:pt idx="526">
                  <c:v>722.37</c:v>
                </c:pt>
                <c:pt idx="527">
                  <c:v>720.53</c:v>
                </c:pt>
                <c:pt idx="528">
                  <c:v>778.84</c:v>
                </c:pt>
                <c:pt idx="529">
                  <c:v>792.96</c:v>
                </c:pt>
                <c:pt idx="530">
                  <c:v>809.08</c:v>
                </c:pt>
                <c:pt idx="531">
                  <c:v>811.93</c:v>
                </c:pt>
                <c:pt idx="532">
                  <c:v>813.45</c:v>
                </c:pt>
                <c:pt idx="533">
                  <c:v>825.53</c:v>
                </c:pt>
                <c:pt idx="534">
                  <c:v>805.59</c:v>
                </c:pt>
                <c:pt idx="535">
                  <c:v>803.6</c:v>
                </c:pt>
                <c:pt idx="536">
                  <c:v>829.29</c:v>
                </c:pt>
                <c:pt idx="537">
                  <c:v>823.38</c:v>
                </c:pt>
                <c:pt idx="538">
                  <c:v>827.03</c:v>
                </c:pt>
                <c:pt idx="539">
                  <c:v>862.77</c:v>
                </c:pt>
                <c:pt idx="540">
                  <c:v>870.97</c:v>
                </c:pt>
                <c:pt idx="541">
                  <c:v>853.98</c:v>
                </c:pt>
                <c:pt idx="542">
                  <c:v>816.27</c:v>
                </c:pt>
                <c:pt idx="543">
                  <c:v>807.52</c:v>
                </c:pt>
                <c:pt idx="544">
                  <c:v>769.22</c:v>
                </c:pt>
                <c:pt idx="545">
                  <c:v>749.55</c:v>
                </c:pt>
                <c:pt idx="546">
                  <c:v>739.62</c:v>
                </c:pt>
                <c:pt idx="547">
                  <c:v>765.98</c:v>
                </c:pt>
                <c:pt idx="548">
                  <c:v>724.75</c:v>
                </c:pt>
                <c:pt idx="549">
                  <c:v>752.18</c:v>
                </c:pt>
                <c:pt idx="550">
                  <c:v>744.6</c:v>
                </c:pt>
                <c:pt idx="551">
                  <c:v>655.5</c:v>
                </c:pt>
                <c:pt idx="552">
                  <c:v>662.07</c:v>
                </c:pt>
                <c:pt idx="553">
                  <c:v>649.72</c:v>
                </c:pt>
                <c:pt idx="554">
                  <c:v>639.19000000000005</c:v>
                </c:pt>
                <c:pt idx="555">
                  <c:v>616.51</c:v>
                </c:pt>
                <c:pt idx="556">
                  <c:v>589.9</c:v>
                </c:pt>
                <c:pt idx="557">
                  <c:v>563.13</c:v>
                </c:pt>
                <c:pt idx="558">
                  <c:v>550.30999999999995</c:v>
                </c:pt>
                <c:pt idx="559">
                  <c:v>503.38</c:v>
                </c:pt>
                <c:pt idx="560">
                  <c:v>452.45</c:v>
                </c:pt>
                <c:pt idx="561">
                  <c:v>393.76</c:v>
                </c:pt>
                <c:pt idx="562">
                  <c:v>453.45</c:v>
                </c:pt>
                <c:pt idx="563">
                  <c:v>425.98</c:v>
                </c:pt>
                <c:pt idx="564">
                  <c:v>414.17</c:v>
                </c:pt>
                <c:pt idx="565">
                  <c:v>463.27</c:v>
                </c:pt>
                <c:pt idx="566">
                  <c:v>487.26</c:v>
                </c:pt>
                <c:pt idx="567">
                  <c:v>495.99</c:v>
                </c:pt>
                <c:pt idx="568">
                  <c:v>517.42999999999995</c:v>
                </c:pt>
                <c:pt idx="569">
                  <c:v>537.24</c:v>
                </c:pt>
                <c:pt idx="570">
                  <c:v>556.86</c:v>
                </c:pt>
                <c:pt idx="571">
                  <c:v>513.41999999999996</c:v>
                </c:pt>
                <c:pt idx="572">
                  <c:v>501.65</c:v>
                </c:pt>
                <c:pt idx="573">
                  <c:v>481.67</c:v>
                </c:pt>
                <c:pt idx="574">
                  <c:v>508.51</c:v>
                </c:pt>
                <c:pt idx="575">
                  <c:v>517.33000000000004</c:v>
                </c:pt>
                <c:pt idx="576">
                  <c:v>509.57</c:v>
                </c:pt>
                <c:pt idx="577">
                  <c:v>568.75</c:v>
                </c:pt>
                <c:pt idx="578">
                  <c:v>560.27</c:v>
                </c:pt>
                <c:pt idx="579">
                  <c:v>576.44000000000005</c:v>
                </c:pt>
                <c:pt idx="580">
                  <c:v>568.07000000000005</c:v>
                </c:pt>
                <c:pt idx="581">
                  <c:v>556</c:v>
                </c:pt>
                <c:pt idx="582">
                  <c:v>575.63</c:v>
                </c:pt>
                <c:pt idx="583">
                  <c:v>567.99</c:v>
                </c:pt>
                <c:pt idx="584">
                  <c:v>562.20000000000005</c:v>
                </c:pt>
                <c:pt idx="585">
                  <c:v>572.92999999999995</c:v>
                </c:pt>
                <c:pt idx="586">
                  <c:v>557.20000000000005</c:v>
                </c:pt>
                <c:pt idx="587">
                  <c:v>551.95000000000005</c:v>
                </c:pt>
                <c:pt idx="588">
                  <c:v>578.89</c:v>
                </c:pt>
                <c:pt idx="589">
                  <c:v>546.88</c:v>
                </c:pt>
                <c:pt idx="590">
                  <c:v>529.54999999999995</c:v>
                </c:pt>
                <c:pt idx="591">
                  <c:v>518.66999999999996</c:v>
                </c:pt>
                <c:pt idx="592">
                  <c:v>514.45000000000005</c:v>
                </c:pt>
                <c:pt idx="593">
                  <c:v>499.82</c:v>
                </c:pt>
                <c:pt idx="594">
                  <c:v>519.08000000000004</c:v>
                </c:pt>
                <c:pt idx="595">
                  <c:v>508.09</c:v>
                </c:pt>
                <c:pt idx="596">
                  <c:v>495.75</c:v>
                </c:pt>
                <c:pt idx="597">
                  <c:v>492.98</c:v>
                </c:pt>
                <c:pt idx="598">
                  <c:v>470.01</c:v>
                </c:pt>
                <c:pt idx="599">
                  <c:v>480.31</c:v>
                </c:pt>
                <c:pt idx="600">
                  <c:v>480.16</c:v>
                </c:pt>
                <c:pt idx="601">
                  <c:v>447.77</c:v>
                </c:pt>
                <c:pt idx="602">
                  <c:v>433.89</c:v>
                </c:pt>
                <c:pt idx="603">
                  <c:v>441.23</c:v>
                </c:pt>
                <c:pt idx="604">
                  <c:v>475.14</c:v>
                </c:pt>
                <c:pt idx="605">
                  <c:v>472.68</c:v>
                </c:pt>
                <c:pt idx="606">
                  <c:v>459.4</c:v>
                </c:pt>
                <c:pt idx="607">
                  <c:v>480.44</c:v>
                </c:pt>
                <c:pt idx="608">
                  <c:v>490.73</c:v>
                </c:pt>
                <c:pt idx="609">
                  <c:v>483.48</c:v>
                </c:pt>
                <c:pt idx="610">
                  <c:v>435.29</c:v>
                </c:pt>
                <c:pt idx="611">
                  <c:v>440.54</c:v>
                </c:pt>
                <c:pt idx="612">
                  <c:v>445.09</c:v>
                </c:pt>
                <c:pt idx="613">
                  <c:v>458.78</c:v>
                </c:pt>
                <c:pt idx="614">
                  <c:v>436.92</c:v>
                </c:pt>
                <c:pt idx="615">
                  <c:v>456.34</c:v>
                </c:pt>
                <c:pt idx="616">
                  <c:v>451.92</c:v>
                </c:pt>
                <c:pt idx="617">
                  <c:v>434.47</c:v>
                </c:pt>
                <c:pt idx="618">
                  <c:v>446.32</c:v>
                </c:pt>
                <c:pt idx="619">
                  <c:v>445.24</c:v>
                </c:pt>
                <c:pt idx="620">
                  <c:v>464.5</c:v>
                </c:pt>
                <c:pt idx="621">
                  <c:v>459.47</c:v>
                </c:pt>
                <c:pt idx="622">
                  <c:v>424.59</c:v>
                </c:pt>
                <c:pt idx="623">
                  <c:v>438.55</c:v>
                </c:pt>
                <c:pt idx="624">
                  <c:v>441.26</c:v>
                </c:pt>
                <c:pt idx="625">
                  <c:v>460.06</c:v>
                </c:pt>
                <c:pt idx="626">
                  <c:v>451.68</c:v>
                </c:pt>
                <c:pt idx="627">
                  <c:v>399.58</c:v>
                </c:pt>
                <c:pt idx="628">
                  <c:v>411.45</c:v>
                </c:pt>
                <c:pt idx="629">
                  <c:v>426.38</c:v>
                </c:pt>
                <c:pt idx="630">
                  <c:v>433.08</c:v>
                </c:pt>
                <c:pt idx="631">
                  <c:v>461.25</c:v>
                </c:pt>
                <c:pt idx="632">
                  <c:v>460.64</c:v>
                </c:pt>
                <c:pt idx="633">
                  <c:v>468.34</c:v>
                </c:pt>
                <c:pt idx="634">
                  <c:v>471.38</c:v>
                </c:pt>
                <c:pt idx="635">
                  <c:v>515.29</c:v>
                </c:pt>
                <c:pt idx="636">
                  <c:v>493.22</c:v>
                </c:pt>
                <c:pt idx="637">
                  <c:v>466.9</c:v>
                </c:pt>
                <c:pt idx="638">
                  <c:v>468.24</c:v>
                </c:pt>
                <c:pt idx="639">
                  <c:v>481.85</c:v>
                </c:pt>
                <c:pt idx="640">
                  <c:v>467.36</c:v>
                </c:pt>
                <c:pt idx="641">
                  <c:v>463</c:v>
                </c:pt>
                <c:pt idx="642">
                  <c:v>454.12</c:v>
                </c:pt>
                <c:pt idx="643">
                  <c:v>448.14</c:v>
                </c:pt>
                <c:pt idx="644">
                  <c:v>417.12</c:v>
                </c:pt>
                <c:pt idx="645">
                  <c:v>390.83</c:v>
                </c:pt>
                <c:pt idx="646">
                  <c:v>409.18</c:v>
                </c:pt>
                <c:pt idx="647">
                  <c:v>422.77</c:v>
                </c:pt>
                <c:pt idx="648">
                  <c:v>408.83</c:v>
                </c:pt>
                <c:pt idx="649">
                  <c:v>400.33</c:v>
                </c:pt>
                <c:pt idx="650">
                  <c:v>374.85</c:v>
                </c:pt>
                <c:pt idx="651">
                  <c:v>371.48</c:v>
                </c:pt>
                <c:pt idx="652">
                  <c:v>384.72</c:v>
                </c:pt>
                <c:pt idx="653">
                  <c:v>366.18</c:v>
                </c:pt>
                <c:pt idx="654">
                  <c:v>354.26</c:v>
                </c:pt>
                <c:pt idx="655">
                  <c:v>344.4</c:v>
                </c:pt>
                <c:pt idx="656">
                  <c:v>383.51</c:v>
                </c:pt>
                <c:pt idx="657">
                  <c:v>385.71</c:v>
                </c:pt>
                <c:pt idx="658">
                  <c:v>426.97</c:v>
                </c:pt>
                <c:pt idx="659">
                  <c:v>443.16</c:v>
                </c:pt>
                <c:pt idx="660">
                  <c:v>451.88</c:v>
                </c:pt>
                <c:pt idx="661">
                  <c:v>465.83</c:v>
                </c:pt>
                <c:pt idx="662">
                  <c:v>474.24</c:v>
                </c:pt>
                <c:pt idx="663">
                  <c:v>489.93</c:v>
                </c:pt>
                <c:pt idx="664">
                  <c:v>522.89</c:v>
                </c:pt>
                <c:pt idx="665">
                  <c:v>513.30999999999995</c:v>
                </c:pt>
                <c:pt idx="666">
                  <c:v>528.23</c:v>
                </c:pt>
                <c:pt idx="667">
                  <c:v>510.28</c:v>
                </c:pt>
                <c:pt idx="668">
                  <c:v>514.41</c:v>
                </c:pt>
                <c:pt idx="669">
                  <c:v>517.14</c:v>
                </c:pt>
                <c:pt idx="670">
                  <c:v>507.66</c:v>
                </c:pt>
                <c:pt idx="671">
                  <c:v>515.51</c:v>
                </c:pt>
                <c:pt idx="672">
                  <c:v>510.46</c:v>
                </c:pt>
                <c:pt idx="673">
                  <c:v>502.81</c:v>
                </c:pt>
                <c:pt idx="674">
                  <c:v>480.92</c:v>
                </c:pt>
                <c:pt idx="675">
                  <c:v>486.45</c:v>
                </c:pt>
                <c:pt idx="676">
                  <c:v>486.71</c:v>
                </c:pt>
                <c:pt idx="677">
                  <c:v>456.47</c:v>
                </c:pt>
                <c:pt idx="678">
                  <c:v>463.22</c:v>
                </c:pt>
                <c:pt idx="679">
                  <c:v>453.79</c:v>
                </c:pt>
                <c:pt idx="680">
                  <c:v>500.04</c:v>
                </c:pt>
                <c:pt idx="681">
                  <c:v>495.97</c:v>
                </c:pt>
                <c:pt idx="682">
                  <c:v>494.62</c:v>
                </c:pt>
                <c:pt idx="683">
                  <c:v>487.14</c:v>
                </c:pt>
                <c:pt idx="684">
                  <c:v>498.04</c:v>
                </c:pt>
                <c:pt idx="685">
                  <c:v>533.86</c:v>
                </c:pt>
                <c:pt idx="686">
                  <c:v>535.92999999999995</c:v>
                </c:pt>
                <c:pt idx="687">
                  <c:v>532.41</c:v>
                </c:pt>
                <c:pt idx="688">
                  <c:v>527.44000000000005</c:v>
                </c:pt>
                <c:pt idx="689">
                  <c:v>553.87</c:v>
                </c:pt>
                <c:pt idx="690">
                  <c:v>559.04999999999995</c:v>
                </c:pt>
                <c:pt idx="691">
                  <c:v>555.39</c:v>
                </c:pt>
                <c:pt idx="692">
                  <c:v>547.59</c:v>
                </c:pt>
                <c:pt idx="693">
                  <c:v>527.12</c:v>
                </c:pt>
                <c:pt idx="694">
                  <c:v>547.63</c:v>
                </c:pt>
                <c:pt idx="695">
                  <c:v>581.64</c:v>
                </c:pt>
                <c:pt idx="696">
                  <c:v>606.16</c:v>
                </c:pt>
                <c:pt idx="697">
                  <c:v>605.9</c:v>
                </c:pt>
                <c:pt idx="698">
                  <c:v>651.03</c:v>
                </c:pt>
                <c:pt idx="699">
                  <c:v>688.51</c:v>
                </c:pt>
                <c:pt idx="700">
                  <c:v>679.95</c:v>
                </c:pt>
                <c:pt idx="701">
                  <c:v>712.12</c:v>
                </c:pt>
                <c:pt idx="702">
                  <c:v>718.15</c:v>
                </c:pt>
                <c:pt idx="703">
                  <c:v>676.01</c:v>
                </c:pt>
                <c:pt idx="704">
                  <c:v>722.87</c:v>
                </c:pt>
                <c:pt idx="705">
                  <c:v>658.11</c:v>
                </c:pt>
                <c:pt idx="706">
                  <c:v>693.64</c:v>
                </c:pt>
                <c:pt idx="707">
                  <c:v>707.78</c:v>
                </c:pt>
                <c:pt idx="708">
                  <c:v>687.28</c:v>
                </c:pt>
                <c:pt idx="709">
                  <c:v>772.91</c:v>
                </c:pt>
                <c:pt idx="710">
                  <c:v>798.6</c:v>
                </c:pt>
                <c:pt idx="711">
                  <c:v>815.88</c:v>
                </c:pt>
                <c:pt idx="712">
                  <c:v>802.22</c:v>
                </c:pt>
                <c:pt idx="713">
                  <c:v>804.16</c:v>
                </c:pt>
                <c:pt idx="714">
                  <c:v>839.95</c:v>
                </c:pt>
                <c:pt idx="715">
                  <c:v>877.91</c:v>
                </c:pt>
                <c:pt idx="716">
                  <c:v>903.98</c:v>
                </c:pt>
                <c:pt idx="717">
                  <c:v>877.63</c:v>
                </c:pt>
                <c:pt idx="718">
                  <c:v>684.62</c:v>
                </c:pt>
                <c:pt idx="719">
                  <c:v>625.73</c:v>
                </c:pt>
                <c:pt idx="720">
                  <c:v>671.32</c:v>
                </c:pt>
                <c:pt idx="721">
                  <c:v>696.66</c:v>
                </c:pt>
                <c:pt idx="722">
                  <c:v>723.92</c:v>
                </c:pt>
                <c:pt idx="723">
                  <c:v>696.67</c:v>
                </c:pt>
                <c:pt idx="724">
                  <c:v>699.84</c:v>
                </c:pt>
                <c:pt idx="725">
                  <c:v>699.44</c:v>
                </c:pt>
                <c:pt idx="726">
                  <c:v>726.69</c:v>
                </c:pt>
                <c:pt idx="727">
                  <c:v>719.76</c:v>
                </c:pt>
                <c:pt idx="728">
                  <c:v>689.11</c:v>
                </c:pt>
                <c:pt idx="729">
                  <c:v>711.59</c:v>
                </c:pt>
                <c:pt idx="730">
                  <c:v>727.83</c:v>
                </c:pt>
                <c:pt idx="731">
                  <c:v>713.26</c:v>
                </c:pt>
                <c:pt idx="732">
                  <c:v>722.63</c:v>
                </c:pt>
                <c:pt idx="733">
                  <c:v>770.15</c:v>
                </c:pt>
                <c:pt idx="734">
                  <c:v>744.97</c:v>
                </c:pt>
                <c:pt idx="735">
                  <c:v>756.05</c:v>
                </c:pt>
                <c:pt idx="736">
                  <c:v>788.65</c:v>
                </c:pt>
                <c:pt idx="737">
                  <c:v>811.88</c:v>
                </c:pt>
                <c:pt idx="738">
                  <c:v>803.54</c:v>
                </c:pt>
                <c:pt idx="739">
                  <c:v>872.12</c:v>
                </c:pt>
                <c:pt idx="740">
                  <c:v>884.25</c:v>
                </c:pt>
                <c:pt idx="741">
                  <c:v>875.67</c:v>
                </c:pt>
                <c:pt idx="742">
                  <c:v>849.54</c:v>
                </c:pt>
                <c:pt idx="743">
                  <c:v>861.52</c:v>
                </c:pt>
                <c:pt idx="744">
                  <c:v>878.91</c:v>
                </c:pt>
                <c:pt idx="745">
                  <c:v>809.87</c:v>
                </c:pt>
                <c:pt idx="746">
                  <c:v>813.13</c:v>
                </c:pt>
                <c:pt idx="747">
                  <c:v>828.09</c:v>
                </c:pt>
                <c:pt idx="748">
                  <c:v>804.51</c:v>
                </c:pt>
                <c:pt idx="749">
                  <c:v>876.71</c:v>
                </c:pt>
                <c:pt idx="750">
                  <c:v>864.26</c:v>
                </c:pt>
                <c:pt idx="751">
                  <c:v>856.54</c:v>
                </c:pt>
                <c:pt idx="752">
                  <c:v>768.66</c:v>
                </c:pt>
                <c:pt idx="753">
                  <c:v>723.2</c:v>
                </c:pt>
                <c:pt idx="754">
                  <c:v>714.1</c:v>
                </c:pt>
                <c:pt idx="755">
                  <c:v>754.96</c:v>
                </c:pt>
                <c:pt idx="756">
                  <c:v>773.71</c:v>
                </c:pt>
                <c:pt idx="757">
                  <c:v>801.01</c:v>
                </c:pt>
                <c:pt idx="758">
                  <c:v>853.8</c:v>
                </c:pt>
                <c:pt idx="759">
                  <c:v>871.64</c:v>
                </c:pt>
                <c:pt idx="760">
                  <c:v>870.41</c:v>
                </c:pt>
                <c:pt idx="761">
                  <c:v>901.29</c:v>
                </c:pt>
                <c:pt idx="762">
                  <c:v>855.89</c:v>
                </c:pt>
                <c:pt idx="763">
                  <c:v>892.74</c:v>
                </c:pt>
                <c:pt idx="764">
                  <c:v>907.51</c:v>
                </c:pt>
                <c:pt idx="765">
                  <c:v>886.26</c:v>
                </c:pt>
                <c:pt idx="766">
                  <c:v>895.57</c:v>
                </c:pt>
                <c:pt idx="767">
                  <c:v>853.63</c:v>
                </c:pt>
                <c:pt idx="768">
                  <c:v>948.46</c:v>
                </c:pt>
                <c:pt idx="769">
                  <c:v>927.93</c:v>
                </c:pt>
                <c:pt idx="770">
                  <c:v>933.53</c:v>
                </c:pt>
                <c:pt idx="771">
                  <c:v>908.71</c:v>
                </c:pt>
                <c:pt idx="772">
                  <c:v>932.81</c:v>
                </c:pt>
                <c:pt idx="773">
                  <c:v>932.05</c:v>
                </c:pt>
                <c:pt idx="774">
                  <c:v>912.6</c:v>
                </c:pt>
                <c:pt idx="775">
                  <c:v>946.84</c:v>
                </c:pt>
                <c:pt idx="776">
                  <c:v>921.22</c:v>
                </c:pt>
                <c:pt idx="777">
                  <c:v>927.1</c:v>
                </c:pt>
                <c:pt idx="778">
                  <c:v>925.7</c:v>
                </c:pt>
                <c:pt idx="779">
                  <c:v>952.42</c:v>
                </c:pt>
                <c:pt idx="780">
                  <c:v>962.92</c:v>
                </c:pt>
                <c:pt idx="781">
                  <c:v>964.88</c:v>
                </c:pt>
                <c:pt idx="782">
                  <c:v>971.45</c:v>
                </c:pt>
                <c:pt idx="783">
                  <c:v>986</c:v>
                </c:pt>
                <c:pt idx="784">
                  <c:v>958.29</c:v>
                </c:pt>
                <c:pt idx="785">
                  <c:v>978.71</c:v>
                </c:pt>
                <c:pt idx="786">
                  <c:v>978.1</c:v>
                </c:pt>
                <c:pt idx="787">
                  <c:v>972.89</c:v>
                </c:pt>
                <c:pt idx="788">
                  <c:v>1003.61</c:v>
                </c:pt>
                <c:pt idx="789">
                  <c:v>991.75</c:v>
                </c:pt>
                <c:pt idx="790">
                  <c:v>1006.77</c:v>
                </c:pt>
                <c:pt idx="791">
                  <c:v>993.31</c:v>
                </c:pt>
                <c:pt idx="792">
                  <c:v>1003.33</c:v>
                </c:pt>
                <c:pt idx="793">
                  <c:v>1033.05</c:v>
                </c:pt>
                <c:pt idx="794">
                  <c:v>998.28</c:v>
                </c:pt>
                <c:pt idx="795">
                  <c:v>949.49</c:v>
                </c:pt>
                <c:pt idx="796">
                  <c:v>959.09</c:v>
                </c:pt>
                <c:pt idx="797">
                  <c:v>970.52</c:v>
                </c:pt>
                <c:pt idx="798">
                  <c:v>941.41</c:v>
                </c:pt>
                <c:pt idx="799">
                  <c:v>968.3</c:v>
                </c:pt>
                <c:pt idx="800">
                  <c:v>1000.43</c:v>
                </c:pt>
                <c:pt idx="801">
                  <c:v>971.23</c:v>
                </c:pt>
                <c:pt idx="802">
                  <c:v>990.52</c:v>
                </c:pt>
                <c:pt idx="803">
                  <c:v>950.48</c:v>
                </c:pt>
                <c:pt idx="804">
                  <c:v>962.17</c:v>
                </c:pt>
                <c:pt idx="805">
                  <c:v>981.3</c:v>
                </c:pt>
                <c:pt idx="806">
                  <c:v>1012.8</c:v>
                </c:pt>
                <c:pt idx="807">
                  <c:v>1036.97</c:v>
                </c:pt>
                <c:pt idx="808">
                  <c:v>1062.3599999999999</c:v>
                </c:pt>
                <c:pt idx="809">
                  <c:v>1098.8</c:v>
                </c:pt>
                <c:pt idx="810">
                  <c:v>1120.01</c:v>
                </c:pt>
                <c:pt idx="811">
                  <c:v>1155.5999999999999</c:v>
                </c:pt>
                <c:pt idx="812">
                  <c:v>1152.42</c:v>
                </c:pt>
                <c:pt idx="813">
                  <c:v>1196.29</c:v>
                </c:pt>
                <c:pt idx="814">
                  <c:v>1186.26</c:v>
                </c:pt>
                <c:pt idx="815">
                  <c:v>1235.56</c:v>
                </c:pt>
                <c:pt idx="816">
                  <c:v>1258.3399999999999</c:v>
                </c:pt>
                <c:pt idx="817">
                  <c:v>1291.76</c:v>
                </c:pt>
                <c:pt idx="818">
                  <c:v>1296.23</c:v>
                </c:pt>
                <c:pt idx="819">
                  <c:v>1300.04</c:v>
                </c:pt>
                <c:pt idx="820">
                  <c:v>1312.27</c:v>
                </c:pt>
                <c:pt idx="821">
                  <c:v>1339.58</c:v>
                </c:pt>
                <c:pt idx="822">
                  <c:v>1341.93</c:v>
                </c:pt>
                <c:pt idx="823">
                  <c:v>1277.98</c:v>
                </c:pt>
                <c:pt idx="824">
                  <c:v>1299.42</c:v>
                </c:pt>
                <c:pt idx="825">
                  <c:v>1365.72</c:v>
                </c:pt>
                <c:pt idx="826">
                  <c:v>1397.14</c:v>
                </c:pt>
                <c:pt idx="827">
                  <c:v>1496.63</c:v>
                </c:pt>
                <c:pt idx="828">
                  <c:v>1464.44</c:v>
                </c:pt>
                <c:pt idx="829">
                  <c:v>1549.52</c:v>
                </c:pt>
                <c:pt idx="830">
                  <c:v>1553.96</c:v>
                </c:pt>
                <c:pt idx="831">
                  <c:v>1483.96</c:v>
                </c:pt>
                <c:pt idx="832">
                  <c:v>1568.22</c:v>
                </c:pt>
                <c:pt idx="833">
                  <c:v>1660.93</c:v>
                </c:pt>
                <c:pt idx="834">
                  <c:v>1731.33</c:v>
                </c:pt>
                <c:pt idx="835">
                  <c:v>1864.72</c:v>
                </c:pt>
                <c:pt idx="836">
                  <c:v>1753.97</c:v>
                </c:pt>
                <c:pt idx="837">
                  <c:v>1842.46</c:v>
                </c:pt>
                <c:pt idx="838">
                  <c:v>1774.36</c:v>
                </c:pt>
                <c:pt idx="839">
                  <c:v>1854.43</c:v>
                </c:pt>
                <c:pt idx="840">
                  <c:v>1886.52</c:v>
                </c:pt>
                <c:pt idx="841">
                  <c:v>1901.74</c:v>
                </c:pt>
                <c:pt idx="842">
                  <c:v>2032.57</c:v>
                </c:pt>
                <c:pt idx="843">
                  <c:v>2129.6799999999998</c:v>
                </c:pt>
                <c:pt idx="844">
                  <c:v>2145.6799999999998</c:v>
                </c:pt>
                <c:pt idx="845">
                  <c:v>2100.92</c:v>
                </c:pt>
                <c:pt idx="846">
                  <c:v>2181.5100000000002</c:v>
                </c:pt>
                <c:pt idx="847">
                  <c:v>2152.81</c:v>
                </c:pt>
                <c:pt idx="848">
                  <c:v>1837.02</c:v>
                </c:pt>
                <c:pt idx="849">
                  <c:v>1949.61</c:v>
                </c:pt>
                <c:pt idx="850">
                  <c:v>2100.66</c:v>
                </c:pt>
                <c:pt idx="851">
                  <c:v>2224.86</c:v>
                </c:pt>
                <c:pt idx="852">
                  <c:v>2351.52</c:v>
                </c:pt>
                <c:pt idx="853">
                  <c:v>2441.5500000000002</c:v>
                </c:pt>
                <c:pt idx="854">
                  <c:v>2360.2600000000002</c:v>
                </c:pt>
                <c:pt idx="855">
                  <c:v>2444.1</c:v>
                </c:pt>
                <c:pt idx="856">
                  <c:v>2519.48</c:v>
                </c:pt>
                <c:pt idx="857">
                  <c:v>2456.5700000000002</c:v>
                </c:pt>
                <c:pt idx="858">
                  <c:v>2590.3000000000002</c:v>
                </c:pt>
                <c:pt idx="859">
                  <c:v>2499.3200000000002</c:v>
                </c:pt>
                <c:pt idx="860">
                  <c:v>2477.09</c:v>
                </c:pt>
                <c:pt idx="861">
                  <c:v>2394.8200000000002</c:v>
                </c:pt>
                <c:pt idx="862">
                  <c:v>2540.5</c:v>
                </c:pt>
                <c:pt idx="863">
                  <c:v>2587.54</c:v>
                </c:pt>
                <c:pt idx="864">
                  <c:v>2737.21</c:v>
                </c:pt>
                <c:pt idx="865">
                  <c:v>2590.91</c:v>
                </c:pt>
                <c:pt idx="866">
                  <c:v>2523.7800000000002</c:v>
                </c:pt>
                <c:pt idx="867">
                  <c:v>2743.9</c:v>
                </c:pt>
                <c:pt idx="868">
                  <c:v>2657.95</c:v>
                </c:pt>
                <c:pt idx="869">
                  <c:v>2596.86</c:v>
                </c:pt>
                <c:pt idx="870">
                  <c:v>2645.92</c:v>
                </c:pt>
                <c:pt idx="871">
                  <c:v>2596.96</c:v>
                </c:pt>
                <c:pt idx="872">
                  <c:v>2754.59</c:v>
                </c:pt>
                <c:pt idx="873">
                  <c:v>2592.9</c:v>
                </c:pt>
                <c:pt idx="874">
                  <c:v>2575.7800000000002</c:v>
                </c:pt>
                <c:pt idx="875">
                  <c:v>2368.2199999999998</c:v>
                </c:pt>
                <c:pt idx="876">
                  <c:v>2379.14</c:v>
                </c:pt>
                <c:pt idx="877">
                  <c:v>2446.52</c:v>
                </c:pt>
                <c:pt idx="878">
                  <c:v>2212.0500000000002</c:v>
                </c:pt>
                <c:pt idx="879">
                  <c:v>2065.39</c:v>
                </c:pt>
                <c:pt idx="880">
                  <c:v>2214.04</c:v>
                </c:pt>
                <c:pt idx="881">
                  <c:v>2215.27</c:v>
                </c:pt>
                <c:pt idx="882">
                  <c:v>2157.36</c:v>
                </c:pt>
                <c:pt idx="883">
                  <c:v>2139.0300000000002</c:v>
                </c:pt>
                <c:pt idx="884">
                  <c:v>2001.9</c:v>
                </c:pt>
                <c:pt idx="885">
                  <c:v>1831.01</c:v>
                </c:pt>
                <c:pt idx="886">
                  <c:v>1869.45</c:v>
                </c:pt>
                <c:pt idx="887">
                  <c:v>2013.41</c:v>
                </c:pt>
                <c:pt idx="888">
                  <c:v>2036.69</c:v>
                </c:pt>
                <c:pt idx="889">
                  <c:v>2000.45</c:v>
                </c:pt>
                <c:pt idx="890">
                  <c:v>1951.16</c:v>
                </c:pt>
                <c:pt idx="891">
                  <c:v>2012.52</c:v>
                </c:pt>
                <c:pt idx="892">
                  <c:v>1878.15</c:v>
                </c:pt>
                <c:pt idx="893">
                  <c:v>1861.09</c:v>
                </c:pt>
                <c:pt idx="894">
                  <c:v>1725.26</c:v>
                </c:pt>
                <c:pt idx="895">
                  <c:v>1587.13</c:v>
                </c:pt>
                <c:pt idx="896">
                  <c:v>1589.38</c:v>
                </c:pt>
                <c:pt idx="897">
                  <c:v>1412.06</c:v>
                </c:pt>
                <c:pt idx="898">
                  <c:v>1531.48</c:v>
                </c:pt>
                <c:pt idx="899">
                  <c:v>1618.88</c:v>
                </c:pt>
                <c:pt idx="900">
                  <c:v>1524.73</c:v>
                </c:pt>
                <c:pt idx="901">
                  <c:v>1476.94</c:v>
                </c:pt>
                <c:pt idx="902">
                  <c:v>1440.05</c:v>
                </c:pt>
                <c:pt idx="903">
                  <c:v>1443.6</c:v>
                </c:pt>
                <c:pt idx="904">
                  <c:v>1564.27</c:v>
                </c:pt>
                <c:pt idx="905">
                  <c:v>1646.78</c:v>
                </c:pt>
                <c:pt idx="906">
                  <c:v>1663.47</c:v>
                </c:pt>
                <c:pt idx="907">
                  <c:v>1688.48</c:v>
                </c:pt>
                <c:pt idx="908">
                  <c:v>1712.61</c:v>
                </c:pt>
                <c:pt idx="909">
                  <c:v>1686.18</c:v>
                </c:pt>
                <c:pt idx="910">
                  <c:v>1780.95</c:v>
                </c:pt>
                <c:pt idx="911">
                  <c:v>1797.88</c:v>
                </c:pt>
                <c:pt idx="912">
                  <c:v>1891.38</c:v>
                </c:pt>
                <c:pt idx="913">
                  <c:v>1915</c:v>
                </c:pt>
                <c:pt idx="914">
                  <c:v>1928.08</c:v>
                </c:pt>
                <c:pt idx="915">
                  <c:v>1884.15</c:v>
                </c:pt>
                <c:pt idx="916">
                  <c:v>1846.98</c:v>
                </c:pt>
                <c:pt idx="917">
                  <c:v>1858.09</c:v>
                </c:pt>
                <c:pt idx="918">
                  <c:v>1885.81</c:v>
                </c:pt>
                <c:pt idx="919">
                  <c:v>1823.35</c:v>
                </c:pt>
                <c:pt idx="920">
                  <c:v>1827.52</c:v>
                </c:pt>
                <c:pt idx="921">
                  <c:v>1840.17</c:v>
                </c:pt>
                <c:pt idx="922">
                  <c:v>1855.79</c:v>
                </c:pt>
                <c:pt idx="923">
                  <c:v>1927.41</c:v>
                </c:pt>
                <c:pt idx="924">
                  <c:v>1997.24</c:v>
                </c:pt>
                <c:pt idx="925">
                  <c:v>1942.01</c:v>
                </c:pt>
                <c:pt idx="926">
                  <c:v>1967.89</c:v>
                </c:pt>
                <c:pt idx="927">
                  <c:v>1914.92</c:v>
                </c:pt>
                <c:pt idx="928">
                  <c:v>1863.69</c:v>
                </c:pt>
                <c:pt idx="929">
                  <c:v>1921.89</c:v>
                </c:pt>
                <c:pt idx="930">
                  <c:v>1920.42</c:v>
                </c:pt>
                <c:pt idx="931">
                  <c:v>1980.86</c:v>
                </c:pt>
                <c:pt idx="932">
                  <c:v>1947.65</c:v>
                </c:pt>
                <c:pt idx="933">
                  <c:v>1937.83</c:v>
                </c:pt>
                <c:pt idx="934">
                  <c:v>1899.83</c:v>
                </c:pt>
                <c:pt idx="935">
                  <c:v>1982.92</c:v>
                </c:pt>
                <c:pt idx="936">
                  <c:v>1988.53</c:v>
                </c:pt>
                <c:pt idx="937">
                  <c:v>2023.81</c:v>
                </c:pt>
                <c:pt idx="938">
                  <c:v>2020.88</c:v>
                </c:pt>
                <c:pt idx="939">
                  <c:v>2031.65</c:v>
                </c:pt>
                <c:pt idx="940">
                  <c:v>2039.31</c:v>
                </c:pt>
                <c:pt idx="941">
                  <c:v>1966.1</c:v>
                </c:pt>
                <c:pt idx="942">
                  <c:v>1962.46</c:v>
                </c:pt>
                <c:pt idx="943">
                  <c:v>1967.33</c:v>
                </c:pt>
                <c:pt idx="944">
                  <c:v>2005.28</c:v>
                </c:pt>
                <c:pt idx="945">
                  <c:v>2063.89</c:v>
                </c:pt>
                <c:pt idx="946">
                  <c:v>2141.3200000000002</c:v>
                </c:pt>
                <c:pt idx="947">
                  <c:v>2179.38</c:v>
                </c:pt>
                <c:pt idx="948">
                  <c:v>2204.04</c:v>
                </c:pt>
                <c:pt idx="949">
                  <c:v>2227.83</c:v>
                </c:pt>
                <c:pt idx="950">
                  <c:v>2167.91</c:v>
                </c:pt>
                <c:pt idx="951">
                  <c:v>2169.65</c:v>
                </c:pt>
                <c:pt idx="952">
                  <c:v>2248.7600000000002</c:v>
                </c:pt>
                <c:pt idx="953">
                  <c:v>2308.17</c:v>
                </c:pt>
                <c:pt idx="954">
                  <c:v>2262.54</c:v>
                </c:pt>
                <c:pt idx="955">
                  <c:v>2190.1799999999998</c:v>
                </c:pt>
                <c:pt idx="956">
                  <c:v>2222.7800000000002</c:v>
                </c:pt>
                <c:pt idx="957">
                  <c:v>2296.23</c:v>
                </c:pt>
                <c:pt idx="958">
                  <c:v>2325.62</c:v>
                </c:pt>
                <c:pt idx="959">
                  <c:v>2209.86</c:v>
                </c:pt>
                <c:pt idx="960">
                  <c:v>2192.2600000000002</c:v>
                </c:pt>
                <c:pt idx="961">
                  <c:v>2047.15</c:v>
                </c:pt>
                <c:pt idx="962">
                  <c:v>1970.66</c:v>
                </c:pt>
                <c:pt idx="963">
                  <c:v>1941.72</c:v>
                </c:pt>
                <c:pt idx="964">
                  <c:v>2022.96</c:v>
                </c:pt>
                <c:pt idx="965">
                  <c:v>2026.35</c:v>
                </c:pt>
                <c:pt idx="966">
                  <c:v>1834.24</c:v>
                </c:pt>
                <c:pt idx="967">
                  <c:v>1806.02</c:v>
                </c:pt>
                <c:pt idx="968">
                  <c:v>1835.73</c:v>
                </c:pt>
                <c:pt idx="969">
                  <c:v>1671.39</c:v>
                </c:pt>
                <c:pt idx="970">
                  <c:v>1402.75</c:v>
                </c:pt>
                <c:pt idx="971">
                  <c:v>1322.85</c:v>
                </c:pt>
                <c:pt idx="972">
                  <c:v>1346.75</c:v>
                </c:pt>
                <c:pt idx="973">
                  <c:v>1226.43</c:v>
                </c:pt>
                <c:pt idx="974">
                  <c:v>1086.46</c:v>
                </c:pt>
                <c:pt idx="975">
                  <c:v>1176.06</c:v>
                </c:pt>
                <c:pt idx="976">
                  <c:v>1283.03</c:v>
                </c:pt>
                <c:pt idx="977">
                  <c:v>1347.46</c:v>
                </c:pt>
                <c:pt idx="978">
                  <c:v>1336.69</c:v>
                </c:pt>
                <c:pt idx="979">
                  <c:v>1437.77</c:v>
                </c:pt>
                <c:pt idx="980">
                  <c:v>1482.96</c:v>
                </c:pt>
                <c:pt idx="981">
                  <c:v>1534.88</c:v>
                </c:pt>
                <c:pt idx="982">
                  <c:v>1502.48</c:v>
                </c:pt>
                <c:pt idx="983">
                  <c:v>1587.57</c:v>
                </c:pt>
                <c:pt idx="984">
                  <c:v>1619.13</c:v>
                </c:pt>
                <c:pt idx="985">
                  <c:v>1553.89</c:v>
                </c:pt>
                <c:pt idx="986">
                  <c:v>1598.2</c:v>
                </c:pt>
                <c:pt idx="987">
                  <c:v>1685.15</c:v>
                </c:pt>
                <c:pt idx="988">
                  <c:v>1706.46</c:v>
                </c:pt>
                <c:pt idx="989">
                  <c:v>1565.48</c:v>
                </c:pt>
                <c:pt idx="990">
                  <c:v>1483.19</c:v>
                </c:pt>
                <c:pt idx="991">
                  <c:v>1584.1</c:v>
                </c:pt>
                <c:pt idx="992">
                  <c:v>1506.84</c:v>
                </c:pt>
                <c:pt idx="993">
                  <c:v>1637.62</c:v>
                </c:pt>
                <c:pt idx="994">
                  <c:v>1696.79</c:v>
                </c:pt>
                <c:pt idx="995">
                  <c:v>1691.73</c:v>
                </c:pt>
                <c:pt idx="996">
                  <c:v>1799.68</c:v>
                </c:pt>
                <c:pt idx="997">
                  <c:v>1831.43</c:v>
                </c:pt>
                <c:pt idx="998">
                  <c:v>1880.67</c:v>
                </c:pt>
                <c:pt idx="999">
                  <c:v>1860.14</c:v>
                </c:pt>
                <c:pt idx="1000">
                  <c:v>1900.87</c:v>
                </c:pt>
                <c:pt idx="1001">
                  <c:v>1867.14</c:v>
                </c:pt>
                <c:pt idx="1002">
                  <c:v>1834.37</c:v>
                </c:pt>
                <c:pt idx="1003">
                  <c:v>1793.68</c:v>
                </c:pt>
                <c:pt idx="1004">
                  <c:v>1686.94</c:v>
                </c:pt>
                <c:pt idx="1005">
                  <c:v>1563.62</c:v>
                </c:pt>
                <c:pt idx="1006">
                  <c:v>1735.82</c:v>
                </c:pt>
                <c:pt idx="1007">
                  <c:v>1728.29</c:v>
                </c:pt>
                <c:pt idx="1008">
                  <c:v>1746.81</c:v>
                </c:pt>
                <c:pt idx="1009">
                  <c:v>1815.06</c:v>
                </c:pt>
                <c:pt idx="1010">
                  <c:v>1880.54</c:v>
                </c:pt>
                <c:pt idx="1011">
                  <c:v>1925.38</c:v>
                </c:pt>
                <c:pt idx="1012">
                  <c:v>1905.35</c:v>
                </c:pt>
                <c:pt idx="1013">
                  <c:v>1787.29</c:v>
                </c:pt>
                <c:pt idx="1014">
                  <c:v>1860.71</c:v>
                </c:pt>
                <c:pt idx="1015">
                  <c:v>1888.29</c:v>
                </c:pt>
                <c:pt idx="1016">
                  <c:v>1914.36</c:v>
                </c:pt>
                <c:pt idx="1017">
                  <c:v>1952.11</c:v>
                </c:pt>
                <c:pt idx="1018">
                  <c:v>1913.48</c:v>
                </c:pt>
                <c:pt idx="1019">
                  <c:v>1928.84</c:v>
                </c:pt>
                <c:pt idx="1020">
                  <c:v>1948.18</c:v>
                </c:pt>
                <c:pt idx="1021">
                  <c:v>2040.43</c:v>
                </c:pt>
                <c:pt idx="1022">
                  <c:v>2046.33</c:v>
                </c:pt>
                <c:pt idx="1023">
                  <c:v>2113.6999999999998</c:v>
                </c:pt>
                <c:pt idx="1024">
                  <c:v>2153.52</c:v>
                </c:pt>
                <c:pt idx="1025">
                  <c:v>2194.98</c:v>
                </c:pt>
                <c:pt idx="1026">
                  <c:v>2157.23</c:v>
                </c:pt>
                <c:pt idx="1027">
                  <c:v>2262.25</c:v>
                </c:pt>
                <c:pt idx="1028">
                  <c:v>2189.81</c:v>
                </c:pt>
                <c:pt idx="1029">
                  <c:v>2251.6</c:v>
                </c:pt>
                <c:pt idx="1030">
                  <c:v>2359.0300000000002</c:v>
                </c:pt>
                <c:pt idx="1031">
                  <c:v>2428.81</c:v>
                </c:pt>
                <c:pt idx="1032">
                  <c:v>2486.04</c:v>
                </c:pt>
                <c:pt idx="1033">
                  <c:v>2388.67</c:v>
                </c:pt>
                <c:pt idx="1034">
                  <c:v>2482.37</c:v>
                </c:pt>
                <c:pt idx="1035">
                  <c:v>2484.6</c:v>
                </c:pt>
                <c:pt idx="1036">
                  <c:v>2492.4699999999998</c:v>
                </c:pt>
                <c:pt idx="1037">
                  <c:v>2535.27</c:v>
                </c:pt>
                <c:pt idx="1038">
                  <c:v>2579.66</c:v>
                </c:pt>
                <c:pt idx="1039">
                  <c:v>2540.7600000000002</c:v>
                </c:pt>
                <c:pt idx="1040">
                  <c:v>2640.44</c:v>
                </c:pt>
                <c:pt idx="1041">
                  <c:v>2597.5100000000002</c:v>
                </c:pt>
                <c:pt idx="1042">
                  <c:v>2665.84</c:v>
                </c:pt>
                <c:pt idx="1043">
                  <c:v>2745.72</c:v>
                </c:pt>
                <c:pt idx="1044">
                  <c:v>2748.63</c:v>
                </c:pt>
                <c:pt idx="1045">
                  <c:v>2677.28</c:v>
                </c:pt>
                <c:pt idx="1046">
                  <c:v>2811.61</c:v>
                </c:pt>
                <c:pt idx="1047">
                  <c:v>2746.16</c:v>
                </c:pt>
                <c:pt idx="1048">
                  <c:v>2763.3</c:v>
                </c:pt>
                <c:pt idx="1049">
                  <c:v>2779.65</c:v>
                </c:pt>
                <c:pt idx="1050">
                  <c:v>2710.93</c:v>
                </c:pt>
                <c:pt idx="1051">
                  <c:v>2764.45</c:v>
                </c:pt>
                <c:pt idx="1052">
                  <c:v>2595.39</c:v>
                </c:pt>
                <c:pt idx="1053">
                  <c:v>2530.6</c:v>
                </c:pt>
                <c:pt idx="1054">
                  <c:v>2740.6</c:v>
                </c:pt>
                <c:pt idx="1055">
                  <c:v>2748.22</c:v>
                </c:pt>
                <c:pt idx="1056">
                  <c:v>2710.26</c:v>
                </c:pt>
                <c:pt idx="1057">
                  <c:v>2566.94</c:v>
                </c:pt>
                <c:pt idx="1058">
                  <c:v>2554.41</c:v>
                </c:pt>
                <c:pt idx="1059">
                  <c:v>2712.68</c:v>
                </c:pt>
                <c:pt idx="1060">
                  <c:v>2705.54</c:v>
                </c:pt>
                <c:pt idx="1061">
                  <c:v>2736.53</c:v>
                </c:pt>
                <c:pt idx="1062">
                  <c:v>2730.62</c:v>
                </c:pt>
                <c:pt idx="1063">
                  <c:v>2832.2</c:v>
                </c:pt>
                <c:pt idx="1064">
                  <c:v>2826.58</c:v>
                </c:pt>
                <c:pt idx="1065">
                  <c:v>2816.58</c:v>
                </c:pt>
                <c:pt idx="1066">
                  <c:v>2757.62</c:v>
                </c:pt>
                <c:pt idx="1067">
                  <c:v>2856.25</c:v>
                </c:pt>
                <c:pt idx="1068">
                  <c:v>2908.24</c:v>
                </c:pt>
                <c:pt idx="1069">
                  <c:v>2942.02</c:v>
                </c:pt>
                <c:pt idx="1070">
                  <c:v>3042</c:v>
                </c:pt>
                <c:pt idx="1071">
                  <c:v>3038.46</c:v>
                </c:pt>
                <c:pt idx="1072">
                  <c:v>3056.54</c:v>
                </c:pt>
                <c:pt idx="1073">
                  <c:v>3089.52</c:v>
                </c:pt>
                <c:pt idx="1074">
                  <c:v>3101.96</c:v>
                </c:pt>
                <c:pt idx="1075">
                  <c:v>3164.45</c:v>
                </c:pt>
                <c:pt idx="1076">
                  <c:v>3156.3</c:v>
                </c:pt>
                <c:pt idx="1077">
                  <c:v>3199.59</c:v>
                </c:pt>
                <c:pt idx="1078">
                  <c:v>3273.16</c:v>
                </c:pt>
                <c:pt idx="1079">
                  <c:v>3365.07</c:v>
                </c:pt>
                <c:pt idx="1080">
                  <c:v>3400.83</c:v>
                </c:pt>
                <c:pt idx="1081">
                  <c:v>3572.12</c:v>
                </c:pt>
                <c:pt idx="1082">
                  <c:v>3416.71</c:v>
                </c:pt>
                <c:pt idx="1083">
                  <c:v>3316.93</c:v>
                </c:pt>
                <c:pt idx="1084">
                  <c:v>3312.71</c:v>
                </c:pt>
                <c:pt idx="1085">
                  <c:v>3370.77</c:v>
                </c:pt>
                <c:pt idx="1086">
                  <c:v>3381.65</c:v>
                </c:pt>
                <c:pt idx="1087">
                  <c:v>3503.46</c:v>
                </c:pt>
                <c:pt idx="1088">
                  <c:v>3609.49</c:v>
                </c:pt>
                <c:pt idx="1089">
                  <c:v>3619.16</c:v>
                </c:pt>
                <c:pt idx="1090">
                  <c:v>3362.56</c:v>
                </c:pt>
                <c:pt idx="1091">
                  <c:v>3433.65</c:v>
                </c:pt>
                <c:pt idx="1092">
                  <c:v>3128.55</c:v>
                </c:pt>
                <c:pt idx="1093">
                  <c:v>3369.31</c:v>
                </c:pt>
                <c:pt idx="1094">
                  <c:v>3452.77</c:v>
                </c:pt>
                <c:pt idx="1095">
                  <c:v>3494.82</c:v>
                </c:pt>
                <c:pt idx="1096">
                  <c:v>3614.53</c:v>
                </c:pt>
                <c:pt idx="1097">
                  <c:v>3368.52</c:v>
                </c:pt>
                <c:pt idx="1098">
                  <c:v>3600.71</c:v>
                </c:pt>
                <c:pt idx="1099">
                  <c:v>3642.02</c:v>
                </c:pt>
                <c:pt idx="1100">
                  <c:v>3576.13</c:v>
                </c:pt>
                <c:pt idx="1101">
                  <c:v>3634.6</c:v>
                </c:pt>
                <c:pt idx="1102">
                  <c:v>3699.75</c:v>
                </c:pt>
                <c:pt idx="1103">
                  <c:v>3828.85</c:v>
                </c:pt>
                <c:pt idx="1104">
                  <c:v>3941.55</c:v>
                </c:pt>
                <c:pt idx="1105">
                  <c:v>3919.01</c:v>
                </c:pt>
                <c:pt idx="1106">
                  <c:v>3580.51</c:v>
                </c:pt>
                <c:pt idx="1107">
                  <c:v>3140.28</c:v>
                </c:pt>
                <c:pt idx="1108">
                  <c:v>3561.9</c:v>
                </c:pt>
                <c:pt idx="1109">
                  <c:v>3723.19</c:v>
                </c:pt>
                <c:pt idx="1110">
                  <c:v>3769.95</c:v>
                </c:pt>
                <c:pt idx="1111">
                  <c:v>3958.06</c:v>
                </c:pt>
                <c:pt idx="1112">
                  <c:v>4221.37</c:v>
                </c:pt>
                <c:pt idx="1113">
                  <c:v>4052.42</c:v>
                </c:pt>
                <c:pt idx="1114">
                  <c:v>3937.03</c:v>
                </c:pt>
                <c:pt idx="1115">
                  <c:v>4364.0600000000004</c:v>
                </c:pt>
                <c:pt idx="1116">
                  <c:v>4522.3100000000004</c:v>
                </c:pt>
                <c:pt idx="1117">
                  <c:v>4453.37</c:v>
                </c:pt>
                <c:pt idx="1118">
                  <c:v>4542.8900000000003</c:v>
                </c:pt>
                <c:pt idx="1119">
                  <c:v>4703.8999999999996</c:v>
                </c:pt>
                <c:pt idx="1120">
                  <c:v>4908.6899999999996</c:v>
                </c:pt>
                <c:pt idx="1121">
                  <c:v>4897.79</c:v>
                </c:pt>
                <c:pt idx="1122">
                  <c:v>4959.32</c:v>
                </c:pt>
                <c:pt idx="1123">
                  <c:v>5050.1499999999996</c:v>
                </c:pt>
                <c:pt idx="1124">
                  <c:v>5182.99</c:v>
                </c:pt>
                <c:pt idx="1125">
                  <c:v>4923.5200000000004</c:v>
                </c:pt>
                <c:pt idx="1126">
                  <c:v>5222.5</c:v>
                </c:pt>
                <c:pt idx="1127">
                  <c:v>5151.58</c:v>
                </c:pt>
                <c:pt idx="1128">
                  <c:v>5361.95</c:v>
                </c:pt>
                <c:pt idx="1129">
                  <c:v>5034.84</c:v>
                </c:pt>
                <c:pt idx="1130">
                  <c:v>4833.2</c:v>
                </c:pt>
                <c:pt idx="1131">
                  <c:v>4942.68</c:v>
                </c:pt>
                <c:pt idx="1132">
                  <c:v>4483.1400000000003</c:v>
                </c:pt>
                <c:pt idx="1133">
                  <c:v>4433.8</c:v>
                </c:pt>
                <c:pt idx="1134">
                  <c:v>4004.93</c:v>
                </c:pt>
                <c:pt idx="1135">
                  <c:v>4369.8500000000004</c:v>
                </c:pt>
                <c:pt idx="1136">
                  <c:v>4188.3500000000004</c:v>
                </c:pt>
                <c:pt idx="1137">
                  <c:v>3786.41</c:v>
                </c:pt>
                <c:pt idx="1138">
                  <c:v>4073.32</c:v>
                </c:pt>
                <c:pt idx="1139">
                  <c:v>4296.3599999999997</c:v>
                </c:pt>
                <c:pt idx="1140">
                  <c:v>4054.51</c:v>
                </c:pt>
                <c:pt idx="1141">
                  <c:v>4272.28</c:v>
                </c:pt>
                <c:pt idx="1142">
                  <c:v>4136.8999999999996</c:v>
                </c:pt>
                <c:pt idx="1143">
                  <c:v>4269.57</c:v>
                </c:pt>
                <c:pt idx="1144">
                  <c:v>4311.24</c:v>
                </c:pt>
                <c:pt idx="1145">
                  <c:v>4309.3999999999996</c:v>
                </c:pt>
                <c:pt idx="1146">
                  <c:v>4574.99</c:v>
                </c:pt>
                <c:pt idx="1147">
                  <c:v>4708.2700000000004</c:v>
                </c:pt>
                <c:pt idx="1148">
                  <c:v>4602.32</c:v>
                </c:pt>
                <c:pt idx="1149">
                  <c:v>4369.5200000000004</c:v>
                </c:pt>
                <c:pt idx="1150">
                  <c:v>4273.4799999999996</c:v>
                </c:pt>
                <c:pt idx="1151">
                  <c:v>4663.72</c:v>
                </c:pt>
                <c:pt idx="1152">
                  <c:v>4874.7700000000004</c:v>
                </c:pt>
                <c:pt idx="1153">
                  <c:v>4928.03</c:v>
                </c:pt>
                <c:pt idx="1154">
                  <c:v>5147.2299999999996</c:v>
                </c:pt>
                <c:pt idx="1155">
                  <c:v>5275.37</c:v>
                </c:pt>
                <c:pt idx="1156">
                  <c:v>5035.6899999999996</c:v>
                </c:pt>
                <c:pt idx="1157">
                  <c:v>5277.51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9C-4E55-B4B6-09A8E56E6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350415"/>
        <c:axId val="1297351375"/>
      </c:scatterChart>
      <c:valAx>
        <c:axId val="129735041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351375"/>
        <c:crosses val="autoZero"/>
        <c:crossBetween val="midCat"/>
      </c:valAx>
      <c:valAx>
        <c:axId val="1297351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35041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spy close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spy_long_term!$P$1</c:f>
              <c:strCache>
                <c:ptCount val="1"/>
                <c:pt idx="0">
                  <c:v>close_inf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158"/>
              <c:layout>
                <c:manualLayout>
                  <c:x val="-7.7558339523223163E-2"/>
                  <c:y val="-9.21212121212121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84C-4182-A433-4D78C10896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exp"/>
            <c:dispRSqr val="1"/>
            <c:dispEq val="1"/>
            <c:trendlineLbl>
              <c:layout>
                <c:manualLayout>
                  <c:x val="0.12734758155230597"/>
                  <c:y val="0.29108435248785391"/>
                </c:manualLayout>
              </c:layout>
              <c:numFmt formatCode="General" sourceLinked="0"/>
            </c:trendlineLbl>
          </c:trendline>
          <c:xVal>
            <c:numRef>
              <c:f>spy_long_term!$F$2:$F$1160</c:f>
              <c:numCache>
                <c:formatCode>m/d/yyyy</c:formatCode>
                <c:ptCount val="1159"/>
                <c:pt idx="0">
                  <c:v>10197</c:v>
                </c:pt>
                <c:pt idx="1">
                  <c:v>10228</c:v>
                </c:pt>
                <c:pt idx="2">
                  <c:v>10259</c:v>
                </c:pt>
                <c:pt idx="3">
                  <c:v>10288</c:v>
                </c:pt>
                <c:pt idx="4">
                  <c:v>10319</c:v>
                </c:pt>
                <c:pt idx="5">
                  <c:v>10349</c:v>
                </c:pt>
                <c:pt idx="6">
                  <c:v>10380</c:v>
                </c:pt>
                <c:pt idx="7">
                  <c:v>10410</c:v>
                </c:pt>
                <c:pt idx="8">
                  <c:v>10441</c:v>
                </c:pt>
                <c:pt idx="9">
                  <c:v>10472</c:v>
                </c:pt>
                <c:pt idx="10">
                  <c:v>10502</c:v>
                </c:pt>
                <c:pt idx="11">
                  <c:v>10533</c:v>
                </c:pt>
                <c:pt idx="12">
                  <c:v>10563</c:v>
                </c:pt>
                <c:pt idx="13">
                  <c:v>10594</c:v>
                </c:pt>
                <c:pt idx="14">
                  <c:v>10625</c:v>
                </c:pt>
                <c:pt idx="15">
                  <c:v>10653</c:v>
                </c:pt>
                <c:pt idx="16">
                  <c:v>10684</c:v>
                </c:pt>
                <c:pt idx="17">
                  <c:v>10714</c:v>
                </c:pt>
                <c:pt idx="18">
                  <c:v>10745</c:v>
                </c:pt>
                <c:pt idx="19">
                  <c:v>10775</c:v>
                </c:pt>
                <c:pt idx="20">
                  <c:v>10806</c:v>
                </c:pt>
                <c:pt idx="21">
                  <c:v>10837</c:v>
                </c:pt>
                <c:pt idx="22">
                  <c:v>10867</c:v>
                </c:pt>
                <c:pt idx="23">
                  <c:v>10898</c:v>
                </c:pt>
                <c:pt idx="24">
                  <c:v>10928</c:v>
                </c:pt>
                <c:pt idx="25">
                  <c:v>10959</c:v>
                </c:pt>
                <c:pt idx="26">
                  <c:v>10990</c:v>
                </c:pt>
                <c:pt idx="27">
                  <c:v>11018</c:v>
                </c:pt>
                <c:pt idx="28">
                  <c:v>11049</c:v>
                </c:pt>
                <c:pt idx="29">
                  <c:v>11079</c:v>
                </c:pt>
                <c:pt idx="30">
                  <c:v>11110</c:v>
                </c:pt>
                <c:pt idx="31">
                  <c:v>11140</c:v>
                </c:pt>
                <c:pt idx="32">
                  <c:v>11171</c:v>
                </c:pt>
                <c:pt idx="33">
                  <c:v>11202</c:v>
                </c:pt>
                <c:pt idx="34">
                  <c:v>11232</c:v>
                </c:pt>
                <c:pt idx="35">
                  <c:v>11263</c:v>
                </c:pt>
                <c:pt idx="36">
                  <c:v>11293</c:v>
                </c:pt>
                <c:pt idx="37">
                  <c:v>11324</c:v>
                </c:pt>
                <c:pt idx="38">
                  <c:v>11355</c:v>
                </c:pt>
                <c:pt idx="39">
                  <c:v>11383</c:v>
                </c:pt>
                <c:pt idx="40">
                  <c:v>11414</c:v>
                </c:pt>
                <c:pt idx="41">
                  <c:v>11444</c:v>
                </c:pt>
                <c:pt idx="42">
                  <c:v>11475</c:v>
                </c:pt>
                <c:pt idx="43">
                  <c:v>11505</c:v>
                </c:pt>
                <c:pt idx="44">
                  <c:v>11536</c:v>
                </c:pt>
                <c:pt idx="45">
                  <c:v>11567</c:v>
                </c:pt>
                <c:pt idx="46">
                  <c:v>11597</c:v>
                </c:pt>
                <c:pt idx="47">
                  <c:v>11628</c:v>
                </c:pt>
                <c:pt idx="48">
                  <c:v>11658</c:v>
                </c:pt>
                <c:pt idx="49">
                  <c:v>11689</c:v>
                </c:pt>
                <c:pt idx="50">
                  <c:v>11720</c:v>
                </c:pt>
                <c:pt idx="51">
                  <c:v>11749</c:v>
                </c:pt>
                <c:pt idx="52">
                  <c:v>11780</c:v>
                </c:pt>
                <c:pt idx="53">
                  <c:v>11810</c:v>
                </c:pt>
                <c:pt idx="54">
                  <c:v>11841</c:v>
                </c:pt>
                <c:pt idx="55">
                  <c:v>11871</c:v>
                </c:pt>
                <c:pt idx="56">
                  <c:v>11902</c:v>
                </c:pt>
                <c:pt idx="57">
                  <c:v>11933</c:v>
                </c:pt>
                <c:pt idx="58">
                  <c:v>11963</c:v>
                </c:pt>
                <c:pt idx="59">
                  <c:v>11994</c:v>
                </c:pt>
                <c:pt idx="60">
                  <c:v>12024</c:v>
                </c:pt>
                <c:pt idx="61">
                  <c:v>12055</c:v>
                </c:pt>
                <c:pt idx="62">
                  <c:v>12086</c:v>
                </c:pt>
                <c:pt idx="63">
                  <c:v>12114</c:v>
                </c:pt>
                <c:pt idx="64">
                  <c:v>12145</c:v>
                </c:pt>
                <c:pt idx="65">
                  <c:v>12175</c:v>
                </c:pt>
                <c:pt idx="66">
                  <c:v>12206</c:v>
                </c:pt>
                <c:pt idx="67">
                  <c:v>12236</c:v>
                </c:pt>
                <c:pt idx="68">
                  <c:v>12267</c:v>
                </c:pt>
                <c:pt idx="69">
                  <c:v>12298</c:v>
                </c:pt>
                <c:pt idx="70">
                  <c:v>12328</c:v>
                </c:pt>
                <c:pt idx="71">
                  <c:v>12359</c:v>
                </c:pt>
                <c:pt idx="72">
                  <c:v>12389</c:v>
                </c:pt>
                <c:pt idx="73">
                  <c:v>12420</c:v>
                </c:pt>
                <c:pt idx="74">
                  <c:v>12451</c:v>
                </c:pt>
                <c:pt idx="75">
                  <c:v>12479</c:v>
                </c:pt>
                <c:pt idx="76">
                  <c:v>12510</c:v>
                </c:pt>
                <c:pt idx="77">
                  <c:v>12540</c:v>
                </c:pt>
                <c:pt idx="78">
                  <c:v>12571</c:v>
                </c:pt>
                <c:pt idx="79">
                  <c:v>12601</c:v>
                </c:pt>
                <c:pt idx="80">
                  <c:v>12632</c:v>
                </c:pt>
                <c:pt idx="81">
                  <c:v>12663</c:v>
                </c:pt>
                <c:pt idx="82">
                  <c:v>12693</c:v>
                </c:pt>
                <c:pt idx="83">
                  <c:v>12724</c:v>
                </c:pt>
                <c:pt idx="84">
                  <c:v>12754</c:v>
                </c:pt>
                <c:pt idx="85">
                  <c:v>12785</c:v>
                </c:pt>
                <c:pt idx="86">
                  <c:v>12816</c:v>
                </c:pt>
                <c:pt idx="87">
                  <c:v>12844</c:v>
                </c:pt>
                <c:pt idx="88">
                  <c:v>12875</c:v>
                </c:pt>
                <c:pt idx="89">
                  <c:v>12905</c:v>
                </c:pt>
                <c:pt idx="90">
                  <c:v>12936</c:v>
                </c:pt>
                <c:pt idx="91">
                  <c:v>12966</c:v>
                </c:pt>
                <c:pt idx="92">
                  <c:v>12997</c:v>
                </c:pt>
                <c:pt idx="93">
                  <c:v>13028</c:v>
                </c:pt>
                <c:pt idx="94">
                  <c:v>13058</c:v>
                </c:pt>
                <c:pt idx="95">
                  <c:v>13089</c:v>
                </c:pt>
                <c:pt idx="96">
                  <c:v>13119</c:v>
                </c:pt>
                <c:pt idx="97">
                  <c:v>13150</c:v>
                </c:pt>
                <c:pt idx="98">
                  <c:v>13181</c:v>
                </c:pt>
                <c:pt idx="99">
                  <c:v>13210</c:v>
                </c:pt>
                <c:pt idx="100">
                  <c:v>13241</c:v>
                </c:pt>
                <c:pt idx="101">
                  <c:v>13271</c:v>
                </c:pt>
                <c:pt idx="102">
                  <c:v>13302</c:v>
                </c:pt>
                <c:pt idx="103">
                  <c:v>13332</c:v>
                </c:pt>
                <c:pt idx="104">
                  <c:v>13363</c:v>
                </c:pt>
                <c:pt idx="105">
                  <c:v>13394</c:v>
                </c:pt>
                <c:pt idx="106">
                  <c:v>13424</c:v>
                </c:pt>
                <c:pt idx="107">
                  <c:v>13455</c:v>
                </c:pt>
                <c:pt idx="108">
                  <c:v>13485</c:v>
                </c:pt>
                <c:pt idx="109">
                  <c:v>13516</c:v>
                </c:pt>
                <c:pt idx="110">
                  <c:v>13547</c:v>
                </c:pt>
                <c:pt idx="111">
                  <c:v>13575</c:v>
                </c:pt>
                <c:pt idx="112">
                  <c:v>13606</c:v>
                </c:pt>
                <c:pt idx="113">
                  <c:v>13636</c:v>
                </c:pt>
                <c:pt idx="114">
                  <c:v>13667</c:v>
                </c:pt>
                <c:pt idx="115">
                  <c:v>13697</c:v>
                </c:pt>
                <c:pt idx="116">
                  <c:v>13728</c:v>
                </c:pt>
                <c:pt idx="117">
                  <c:v>13759</c:v>
                </c:pt>
                <c:pt idx="118">
                  <c:v>13789</c:v>
                </c:pt>
                <c:pt idx="119">
                  <c:v>13820</c:v>
                </c:pt>
                <c:pt idx="120">
                  <c:v>13850</c:v>
                </c:pt>
                <c:pt idx="121">
                  <c:v>13881</c:v>
                </c:pt>
                <c:pt idx="122">
                  <c:v>13912</c:v>
                </c:pt>
                <c:pt idx="123">
                  <c:v>13940</c:v>
                </c:pt>
                <c:pt idx="124">
                  <c:v>13971</c:v>
                </c:pt>
                <c:pt idx="125">
                  <c:v>14001</c:v>
                </c:pt>
                <c:pt idx="126">
                  <c:v>14032</c:v>
                </c:pt>
                <c:pt idx="127">
                  <c:v>14062</c:v>
                </c:pt>
                <c:pt idx="128">
                  <c:v>14093</c:v>
                </c:pt>
                <c:pt idx="129">
                  <c:v>14124</c:v>
                </c:pt>
                <c:pt idx="130">
                  <c:v>14154</c:v>
                </c:pt>
                <c:pt idx="131">
                  <c:v>14185</c:v>
                </c:pt>
                <c:pt idx="132">
                  <c:v>14215</c:v>
                </c:pt>
                <c:pt idx="133">
                  <c:v>14246</c:v>
                </c:pt>
                <c:pt idx="134">
                  <c:v>14277</c:v>
                </c:pt>
                <c:pt idx="135">
                  <c:v>14305</c:v>
                </c:pt>
                <c:pt idx="136">
                  <c:v>14336</c:v>
                </c:pt>
                <c:pt idx="137">
                  <c:v>14366</c:v>
                </c:pt>
                <c:pt idx="138">
                  <c:v>14397</c:v>
                </c:pt>
                <c:pt idx="139">
                  <c:v>14427</c:v>
                </c:pt>
                <c:pt idx="140">
                  <c:v>14458</c:v>
                </c:pt>
                <c:pt idx="141">
                  <c:v>14489</c:v>
                </c:pt>
                <c:pt idx="142">
                  <c:v>14519</c:v>
                </c:pt>
                <c:pt idx="143">
                  <c:v>14550</c:v>
                </c:pt>
                <c:pt idx="144">
                  <c:v>14580</c:v>
                </c:pt>
                <c:pt idx="145">
                  <c:v>14611</c:v>
                </c:pt>
                <c:pt idx="146">
                  <c:v>14642</c:v>
                </c:pt>
                <c:pt idx="147">
                  <c:v>14671</c:v>
                </c:pt>
                <c:pt idx="148">
                  <c:v>14702</c:v>
                </c:pt>
                <c:pt idx="149">
                  <c:v>14732</c:v>
                </c:pt>
                <c:pt idx="150">
                  <c:v>14763</c:v>
                </c:pt>
                <c:pt idx="151">
                  <c:v>14793</c:v>
                </c:pt>
                <c:pt idx="152">
                  <c:v>14824</c:v>
                </c:pt>
                <c:pt idx="153">
                  <c:v>14855</c:v>
                </c:pt>
                <c:pt idx="154">
                  <c:v>14885</c:v>
                </c:pt>
                <c:pt idx="155">
                  <c:v>14916</c:v>
                </c:pt>
                <c:pt idx="156">
                  <c:v>14946</c:v>
                </c:pt>
                <c:pt idx="157">
                  <c:v>14977</c:v>
                </c:pt>
                <c:pt idx="158">
                  <c:v>15008</c:v>
                </c:pt>
                <c:pt idx="159">
                  <c:v>15036</c:v>
                </c:pt>
                <c:pt idx="160">
                  <c:v>15067</c:v>
                </c:pt>
                <c:pt idx="161">
                  <c:v>15097</c:v>
                </c:pt>
                <c:pt idx="162">
                  <c:v>15128</c:v>
                </c:pt>
                <c:pt idx="163">
                  <c:v>15158</c:v>
                </c:pt>
                <c:pt idx="164">
                  <c:v>15189</c:v>
                </c:pt>
                <c:pt idx="165">
                  <c:v>15220</c:v>
                </c:pt>
                <c:pt idx="166">
                  <c:v>15250</c:v>
                </c:pt>
                <c:pt idx="167">
                  <c:v>15281</c:v>
                </c:pt>
                <c:pt idx="168">
                  <c:v>15311</c:v>
                </c:pt>
                <c:pt idx="169">
                  <c:v>15342</c:v>
                </c:pt>
                <c:pt idx="170">
                  <c:v>15373</c:v>
                </c:pt>
                <c:pt idx="171">
                  <c:v>15401</c:v>
                </c:pt>
                <c:pt idx="172">
                  <c:v>15432</c:v>
                </c:pt>
                <c:pt idx="173">
                  <c:v>15462</c:v>
                </c:pt>
                <c:pt idx="174">
                  <c:v>15493</c:v>
                </c:pt>
                <c:pt idx="175">
                  <c:v>15523</c:v>
                </c:pt>
                <c:pt idx="176">
                  <c:v>15554</c:v>
                </c:pt>
                <c:pt idx="177">
                  <c:v>15585</c:v>
                </c:pt>
                <c:pt idx="178">
                  <c:v>15615</c:v>
                </c:pt>
                <c:pt idx="179">
                  <c:v>15646</c:v>
                </c:pt>
                <c:pt idx="180">
                  <c:v>15676</c:v>
                </c:pt>
                <c:pt idx="181">
                  <c:v>15707</c:v>
                </c:pt>
                <c:pt idx="182">
                  <c:v>15738</c:v>
                </c:pt>
                <c:pt idx="183">
                  <c:v>15766</c:v>
                </c:pt>
                <c:pt idx="184">
                  <c:v>15797</c:v>
                </c:pt>
                <c:pt idx="185">
                  <c:v>15827</c:v>
                </c:pt>
                <c:pt idx="186">
                  <c:v>15858</c:v>
                </c:pt>
                <c:pt idx="187">
                  <c:v>15888</c:v>
                </c:pt>
                <c:pt idx="188">
                  <c:v>15919</c:v>
                </c:pt>
                <c:pt idx="189">
                  <c:v>15950</c:v>
                </c:pt>
                <c:pt idx="190">
                  <c:v>15980</c:v>
                </c:pt>
                <c:pt idx="191">
                  <c:v>16011</c:v>
                </c:pt>
                <c:pt idx="192">
                  <c:v>16041</c:v>
                </c:pt>
                <c:pt idx="193">
                  <c:v>16072</c:v>
                </c:pt>
                <c:pt idx="194">
                  <c:v>16103</c:v>
                </c:pt>
                <c:pt idx="195">
                  <c:v>16132</c:v>
                </c:pt>
                <c:pt idx="196">
                  <c:v>16163</c:v>
                </c:pt>
                <c:pt idx="197">
                  <c:v>16193</c:v>
                </c:pt>
                <c:pt idx="198">
                  <c:v>16224</c:v>
                </c:pt>
                <c:pt idx="199">
                  <c:v>16254</c:v>
                </c:pt>
                <c:pt idx="200">
                  <c:v>16285</c:v>
                </c:pt>
                <c:pt idx="201">
                  <c:v>16316</c:v>
                </c:pt>
                <c:pt idx="202">
                  <c:v>16346</c:v>
                </c:pt>
                <c:pt idx="203">
                  <c:v>16377</c:v>
                </c:pt>
                <c:pt idx="204">
                  <c:v>16407</c:v>
                </c:pt>
                <c:pt idx="205">
                  <c:v>16438</c:v>
                </c:pt>
                <c:pt idx="206">
                  <c:v>16469</c:v>
                </c:pt>
                <c:pt idx="207">
                  <c:v>16497</c:v>
                </c:pt>
                <c:pt idx="208">
                  <c:v>16528</c:v>
                </c:pt>
                <c:pt idx="209">
                  <c:v>16558</c:v>
                </c:pt>
                <c:pt idx="210">
                  <c:v>16589</c:v>
                </c:pt>
                <c:pt idx="211">
                  <c:v>16619</c:v>
                </c:pt>
                <c:pt idx="212">
                  <c:v>16650</c:v>
                </c:pt>
                <c:pt idx="213">
                  <c:v>16681</c:v>
                </c:pt>
                <c:pt idx="214">
                  <c:v>16711</c:v>
                </c:pt>
                <c:pt idx="215">
                  <c:v>16742</c:v>
                </c:pt>
                <c:pt idx="216">
                  <c:v>16772</c:v>
                </c:pt>
                <c:pt idx="217">
                  <c:v>16803</c:v>
                </c:pt>
                <c:pt idx="218">
                  <c:v>16834</c:v>
                </c:pt>
                <c:pt idx="219">
                  <c:v>16862</c:v>
                </c:pt>
                <c:pt idx="220">
                  <c:v>16893</c:v>
                </c:pt>
                <c:pt idx="221">
                  <c:v>16923</c:v>
                </c:pt>
                <c:pt idx="222">
                  <c:v>16954</c:v>
                </c:pt>
                <c:pt idx="223">
                  <c:v>16984</c:v>
                </c:pt>
                <c:pt idx="224">
                  <c:v>17015</c:v>
                </c:pt>
                <c:pt idx="225">
                  <c:v>17046</c:v>
                </c:pt>
                <c:pt idx="226">
                  <c:v>17076</c:v>
                </c:pt>
                <c:pt idx="227">
                  <c:v>17107</c:v>
                </c:pt>
                <c:pt idx="228">
                  <c:v>17137</c:v>
                </c:pt>
                <c:pt idx="229">
                  <c:v>17168</c:v>
                </c:pt>
                <c:pt idx="230">
                  <c:v>17199</c:v>
                </c:pt>
                <c:pt idx="231">
                  <c:v>17227</c:v>
                </c:pt>
                <c:pt idx="232">
                  <c:v>17258</c:v>
                </c:pt>
                <c:pt idx="233">
                  <c:v>17288</c:v>
                </c:pt>
                <c:pt idx="234">
                  <c:v>17319</c:v>
                </c:pt>
                <c:pt idx="235">
                  <c:v>17349</c:v>
                </c:pt>
                <c:pt idx="236">
                  <c:v>17380</c:v>
                </c:pt>
                <c:pt idx="237">
                  <c:v>17411</c:v>
                </c:pt>
                <c:pt idx="238">
                  <c:v>17441</c:v>
                </c:pt>
                <c:pt idx="239">
                  <c:v>17472</c:v>
                </c:pt>
                <c:pt idx="240">
                  <c:v>17502</c:v>
                </c:pt>
                <c:pt idx="241">
                  <c:v>17533</c:v>
                </c:pt>
                <c:pt idx="242">
                  <c:v>17564</c:v>
                </c:pt>
                <c:pt idx="243">
                  <c:v>17593</c:v>
                </c:pt>
                <c:pt idx="244">
                  <c:v>17624</c:v>
                </c:pt>
                <c:pt idx="245">
                  <c:v>17654</c:v>
                </c:pt>
                <c:pt idx="246">
                  <c:v>17685</c:v>
                </c:pt>
                <c:pt idx="247">
                  <c:v>17715</c:v>
                </c:pt>
                <c:pt idx="248">
                  <c:v>17746</c:v>
                </c:pt>
                <c:pt idx="249">
                  <c:v>17777</c:v>
                </c:pt>
                <c:pt idx="250">
                  <c:v>17807</c:v>
                </c:pt>
                <c:pt idx="251">
                  <c:v>17838</c:v>
                </c:pt>
                <c:pt idx="252">
                  <c:v>17868</c:v>
                </c:pt>
                <c:pt idx="253">
                  <c:v>17899</c:v>
                </c:pt>
                <c:pt idx="254">
                  <c:v>17930</c:v>
                </c:pt>
                <c:pt idx="255">
                  <c:v>17958</c:v>
                </c:pt>
                <c:pt idx="256">
                  <c:v>17989</c:v>
                </c:pt>
                <c:pt idx="257">
                  <c:v>18019</c:v>
                </c:pt>
                <c:pt idx="258">
                  <c:v>18050</c:v>
                </c:pt>
                <c:pt idx="259">
                  <c:v>18080</c:v>
                </c:pt>
                <c:pt idx="260">
                  <c:v>18111</c:v>
                </c:pt>
                <c:pt idx="261">
                  <c:v>18142</c:v>
                </c:pt>
                <c:pt idx="262">
                  <c:v>18172</c:v>
                </c:pt>
                <c:pt idx="263">
                  <c:v>18203</c:v>
                </c:pt>
                <c:pt idx="264">
                  <c:v>18233</c:v>
                </c:pt>
                <c:pt idx="265">
                  <c:v>18264</c:v>
                </c:pt>
                <c:pt idx="266">
                  <c:v>18295</c:v>
                </c:pt>
                <c:pt idx="267">
                  <c:v>18323</c:v>
                </c:pt>
                <c:pt idx="268">
                  <c:v>18354</c:v>
                </c:pt>
                <c:pt idx="269">
                  <c:v>18384</c:v>
                </c:pt>
                <c:pt idx="270">
                  <c:v>18415</c:v>
                </c:pt>
                <c:pt idx="271">
                  <c:v>18445</c:v>
                </c:pt>
                <c:pt idx="272">
                  <c:v>18476</c:v>
                </c:pt>
                <c:pt idx="273">
                  <c:v>18507</c:v>
                </c:pt>
                <c:pt idx="274">
                  <c:v>18537</c:v>
                </c:pt>
                <c:pt idx="275">
                  <c:v>18568</c:v>
                </c:pt>
                <c:pt idx="276">
                  <c:v>18598</c:v>
                </c:pt>
                <c:pt idx="277">
                  <c:v>18629</c:v>
                </c:pt>
                <c:pt idx="278">
                  <c:v>18660</c:v>
                </c:pt>
                <c:pt idx="279">
                  <c:v>18688</c:v>
                </c:pt>
                <c:pt idx="280">
                  <c:v>18719</c:v>
                </c:pt>
                <c:pt idx="281">
                  <c:v>18749</c:v>
                </c:pt>
                <c:pt idx="282">
                  <c:v>18780</c:v>
                </c:pt>
                <c:pt idx="283">
                  <c:v>18810</c:v>
                </c:pt>
                <c:pt idx="284">
                  <c:v>18841</c:v>
                </c:pt>
                <c:pt idx="285">
                  <c:v>18872</c:v>
                </c:pt>
                <c:pt idx="286">
                  <c:v>18902</c:v>
                </c:pt>
                <c:pt idx="287">
                  <c:v>18933</c:v>
                </c:pt>
                <c:pt idx="288">
                  <c:v>18963</c:v>
                </c:pt>
                <c:pt idx="289">
                  <c:v>18994</c:v>
                </c:pt>
                <c:pt idx="290">
                  <c:v>19025</c:v>
                </c:pt>
                <c:pt idx="291">
                  <c:v>19054</c:v>
                </c:pt>
                <c:pt idx="292">
                  <c:v>19085</c:v>
                </c:pt>
                <c:pt idx="293">
                  <c:v>19115</c:v>
                </c:pt>
                <c:pt idx="294">
                  <c:v>19146</c:v>
                </c:pt>
                <c:pt idx="295">
                  <c:v>19176</c:v>
                </c:pt>
                <c:pt idx="296">
                  <c:v>19207</c:v>
                </c:pt>
                <c:pt idx="297">
                  <c:v>19238</c:v>
                </c:pt>
                <c:pt idx="298">
                  <c:v>19268</c:v>
                </c:pt>
                <c:pt idx="299">
                  <c:v>19299</c:v>
                </c:pt>
                <c:pt idx="300">
                  <c:v>19329</c:v>
                </c:pt>
                <c:pt idx="301">
                  <c:v>19360</c:v>
                </c:pt>
                <c:pt idx="302">
                  <c:v>19391</c:v>
                </c:pt>
                <c:pt idx="303">
                  <c:v>19419</c:v>
                </c:pt>
                <c:pt idx="304">
                  <c:v>19450</c:v>
                </c:pt>
                <c:pt idx="305">
                  <c:v>19480</c:v>
                </c:pt>
                <c:pt idx="306">
                  <c:v>19511</c:v>
                </c:pt>
                <c:pt idx="307">
                  <c:v>19541</c:v>
                </c:pt>
                <c:pt idx="308">
                  <c:v>19572</c:v>
                </c:pt>
                <c:pt idx="309">
                  <c:v>19603</c:v>
                </c:pt>
                <c:pt idx="310">
                  <c:v>19633</c:v>
                </c:pt>
                <c:pt idx="311">
                  <c:v>19664</c:v>
                </c:pt>
                <c:pt idx="312">
                  <c:v>19694</c:v>
                </c:pt>
                <c:pt idx="313">
                  <c:v>19725</c:v>
                </c:pt>
                <c:pt idx="314">
                  <c:v>19756</c:v>
                </c:pt>
                <c:pt idx="315">
                  <c:v>19784</c:v>
                </c:pt>
                <c:pt idx="316">
                  <c:v>19815</c:v>
                </c:pt>
                <c:pt idx="317">
                  <c:v>19845</c:v>
                </c:pt>
                <c:pt idx="318">
                  <c:v>19876</c:v>
                </c:pt>
                <c:pt idx="319">
                  <c:v>19906</c:v>
                </c:pt>
                <c:pt idx="320">
                  <c:v>19937</c:v>
                </c:pt>
                <c:pt idx="321">
                  <c:v>19968</c:v>
                </c:pt>
                <c:pt idx="322">
                  <c:v>19998</c:v>
                </c:pt>
                <c:pt idx="323">
                  <c:v>20029</c:v>
                </c:pt>
                <c:pt idx="324">
                  <c:v>20059</c:v>
                </c:pt>
                <c:pt idx="325">
                  <c:v>20090</c:v>
                </c:pt>
                <c:pt idx="326">
                  <c:v>20121</c:v>
                </c:pt>
                <c:pt idx="327">
                  <c:v>20149</c:v>
                </c:pt>
                <c:pt idx="328">
                  <c:v>20180</c:v>
                </c:pt>
                <c:pt idx="329">
                  <c:v>20210</c:v>
                </c:pt>
                <c:pt idx="330">
                  <c:v>20241</c:v>
                </c:pt>
                <c:pt idx="331">
                  <c:v>20271</c:v>
                </c:pt>
                <c:pt idx="332">
                  <c:v>20302</c:v>
                </c:pt>
                <c:pt idx="333">
                  <c:v>20333</c:v>
                </c:pt>
                <c:pt idx="334">
                  <c:v>20363</c:v>
                </c:pt>
                <c:pt idx="335">
                  <c:v>20394</c:v>
                </c:pt>
                <c:pt idx="336">
                  <c:v>20424</c:v>
                </c:pt>
                <c:pt idx="337">
                  <c:v>20455</c:v>
                </c:pt>
                <c:pt idx="338">
                  <c:v>20486</c:v>
                </c:pt>
                <c:pt idx="339">
                  <c:v>20515</c:v>
                </c:pt>
                <c:pt idx="340">
                  <c:v>20546</c:v>
                </c:pt>
                <c:pt idx="341">
                  <c:v>20576</c:v>
                </c:pt>
                <c:pt idx="342">
                  <c:v>20607</c:v>
                </c:pt>
                <c:pt idx="343">
                  <c:v>20637</c:v>
                </c:pt>
                <c:pt idx="344">
                  <c:v>20668</c:v>
                </c:pt>
                <c:pt idx="345">
                  <c:v>20699</c:v>
                </c:pt>
                <c:pt idx="346">
                  <c:v>20729</c:v>
                </c:pt>
                <c:pt idx="347">
                  <c:v>20760</c:v>
                </c:pt>
                <c:pt idx="348">
                  <c:v>20790</c:v>
                </c:pt>
                <c:pt idx="349">
                  <c:v>20821</c:v>
                </c:pt>
                <c:pt idx="350">
                  <c:v>20852</c:v>
                </c:pt>
                <c:pt idx="351">
                  <c:v>20880</c:v>
                </c:pt>
                <c:pt idx="352">
                  <c:v>20911</c:v>
                </c:pt>
                <c:pt idx="353">
                  <c:v>20941</c:v>
                </c:pt>
                <c:pt idx="354">
                  <c:v>20972</c:v>
                </c:pt>
                <c:pt idx="355">
                  <c:v>21002</c:v>
                </c:pt>
                <c:pt idx="356">
                  <c:v>21033</c:v>
                </c:pt>
                <c:pt idx="357">
                  <c:v>21064</c:v>
                </c:pt>
                <c:pt idx="358">
                  <c:v>21094</c:v>
                </c:pt>
                <c:pt idx="359">
                  <c:v>21125</c:v>
                </c:pt>
                <c:pt idx="360">
                  <c:v>21155</c:v>
                </c:pt>
                <c:pt idx="361">
                  <c:v>21186</c:v>
                </c:pt>
                <c:pt idx="362">
                  <c:v>21217</c:v>
                </c:pt>
                <c:pt idx="363">
                  <c:v>21245</c:v>
                </c:pt>
                <c:pt idx="364">
                  <c:v>21276</c:v>
                </c:pt>
                <c:pt idx="365">
                  <c:v>21306</c:v>
                </c:pt>
                <c:pt idx="366">
                  <c:v>21337</c:v>
                </c:pt>
                <c:pt idx="367">
                  <c:v>21367</c:v>
                </c:pt>
                <c:pt idx="368">
                  <c:v>21398</c:v>
                </c:pt>
                <c:pt idx="369">
                  <c:v>21429</c:v>
                </c:pt>
                <c:pt idx="370">
                  <c:v>21459</c:v>
                </c:pt>
                <c:pt idx="371">
                  <c:v>21490</c:v>
                </c:pt>
                <c:pt idx="372">
                  <c:v>21520</c:v>
                </c:pt>
                <c:pt idx="373">
                  <c:v>21551</c:v>
                </c:pt>
                <c:pt idx="374">
                  <c:v>21582</c:v>
                </c:pt>
                <c:pt idx="375">
                  <c:v>21610</c:v>
                </c:pt>
                <c:pt idx="376">
                  <c:v>21641</c:v>
                </c:pt>
                <c:pt idx="377">
                  <c:v>21671</c:v>
                </c:pt>
                <c:pt idx="378">
                  <c:v>21702</c:v>
                </c:pt>
                <c:pt idx="379">
                  <c:v>21732</c:v>
                </c:pt>
                <c:pt idx="380">
                  <c:v>21763</c:v>
                </c:pt>
                <c:pt idx="381">
                  <c:v>21794</c:v>
                </c:pt>
                <c:pt idx="382">
                  <c:v>21824</c:v>
                </c:pt>
                <c:pt idx="383">
                  <c:v>21855</c:v>
                </c:pt>
                <c:pt idx="384">
                  <c:v>21885</c:v>
                </c:pt>
                <c:pt idx="385">
                  <c:v>21916</c:v>
                </c:pt>
                <c:pt idx="386">
                  <c:v>21947</c:v>
                </c:pt>
                <c:pt idx="387">
                  <c:v>21976</c:v>
                </c:pt>
                <c:pt idx="388">
                  <c:v>22007</c:v>
                </c:pt>
                <c:pt idx="389">
                  <c:v>22037</c:v>
                </c:pt>
                <c:pt idx="390">
                  <c:v>22068</c:v>
                </c:pt>
                <c:pt idx="391">
                  <c:v>22098</c:v>
                </c:pt>
                <c:pt idx="392">
                  <c:v>22129</c:v>
                </c:pt>
                <c:pt idx="393">
                  <c:v>22160</c:v>
                </c:pt>
                <c:pt idx="394">
                  <c:v>22190</c:v>
                </c:pt>
                <c:pt idx="395">
                  <c:v>22221</c:v>
                </c:pt>
                <c:pt idx="396">
                  <c:v>22251</c:v>
                </c:pt>
                <c:pt idx="397">
                  <c:v>22282</c:v>
                </c:pt>
                <c:pt idx="398">
                  <c:v>22313</c:v>
                </c:pt>
                <c:pt idx="399">
                  <c:v>22341</c:v>
                </c:pt>
                <c:pt idx="400">
                  <c:v>22372</c:v>
                </c:pt>
                <c:pt idx="401">
                  <c:v>22402</c:v>
                </c:pt>
                <c:pt idx="402">
                  <c:v>22433</c:v>
                </c:pt>
                <c:pt idx="403">
                  <c:v>22463</c:v>
                </c:pt>
                <c:pt idx="404">
                  <c:v>22494</c:v>
                </c:pt>
                <c:pt idx="405">
                  <c:v>22525</c:v>
                </c:pt>
                <c:pt idx="406">
                  <c:v>22555</c:v>
                </c:pt>
                <c:pt idx="407">
                  <c:v>22586</c:v>
                </c:pt>
                <c:pt idx="408">
                  <c:v>22616</c:v>
                </c:pt>
                <c:pt idx="409">
                  <c:v>22647</c:v>
                </c:pt>
                <c:pt idx="410">
                  <c:v>22678</c:v>
                </c:pt>
                <c:pt idx="411">
                  <c:v>22706</c:v>
                </c:pt>
                <c:pt idx="412">
                  <c:v>22737</c:v>
                </c:pt>
                <c:pt idx="413">
                  <c:v>22767</c:v>
                </c:pt>
                <c:pt idx="414">
                  <c:v>22798</c:v>
                </c:pt>
                <c:pt idx="415">
                  <c:v>22828</c:v>
                </c:pt>
                <c:pt idx="416">
                  <c:v>22859</c:v>
                </c:pt>
                <c:pt idx="417">
                  <c:v>22890</c:v>
                </c:pt>
                <c:pt idx="418">
                  <c:v>22920</c:v>
                </c:pt>
                <c:pt idx="419">
                  <c:v>22951</c:v>
                </c:pt>
                <c:pt idx="420">
                  <c:v>22981</c:v>
                </c:pt>
                <c:pt idx="421">
                  <c:v>23012</c:v>
                </c:pt>
                <c:pt idx="422">
                  <c:v>23043</c:v>
                </c:pt>
                <c:pt idx="423">
                  <c:v>23071</c:v>
                </c:pt>
                <c:pt idx="424">
                  <c:v>23102</c:v>
                </c:pt>
                <c:pt idx="425">
                  <c:v>23132</c:v>
                </c:pt>
                <c:pt idx="426">
                  <c:v>23163</c:v>
                </c:pt>
                <c:pt idx="427">
                  <c:v>23193</c:v>
                </c:pt>
                <c:pt idx="428">
                  <c:v>23224</c:v>
                </c:pt>
                <c:pt idx="429">
                  <c:v>23255</c:v>
                </c:pt>
                <c:pt idx="430">
                  <c:v>23285</c:v>
                </c:pt>
                <c:pt idx="431">
                  <c:v>23316</c:v>
                </c:pt>
                <c:pt idx="432">
                  <c:v>23346</c:v>
                </c:pt>
                <c:pt idx="433">
                  <c:v>23377</c:v>
                </c:pt>
                <c:pt idx="434">
                  <c:v>23408</c:v>
                </c:pt>
                <c:pt idx="435">
                  <c:v>23437</c:v>
                </c:pt>
                <c:pt idx="436">
                  <c:v>23468</c:v>
                </c:pt>
                <c:pt idx="437">
                  <c:v>23498</c:v>
                </c:pt>
                <c:pt idx="438">
                  <c:v>23529</c:v>
                </c:pt>
                <c:pt idx="439">
                  <c:v>23559</c:v>
                </c:pt>
                <c:pt idx="440">
                  <c:v>23590</c:v>
                </c:pt>
                <c:pt idx="441">
                  <c:v>23621</c:v>
                </c:pt>
                <c:pt idx="442">
                  <c:v>23651</c:v>
                </c:pt>
                <c:pt idx="443">
                  <c:v>23682</c:v>
                </c:pt>
                <c:pt idx="444">
                  <c:v>23712</c:v>
                </c:pt>
                <c:pt idx="445">
                  <c:v>23743</c:v>
                </c:pt>
                <c:pt idx="446">
                  <c:v>23774</c:v>
                </c:pt>
                <c:pt idx="447">
                  <c:v>23802</c:v>
                </c:pt>
                <c:pt idx="448">
                  <c:v>23833</c:v>
                </c:pt>
                <c:pt idx="449">
                  <c:v>23863</c:v>
                </c:pt>
                <c:pt idx="450">
                  <c:v>23894</c:v>
                </c:pt>
                <c:pt idx="451">
                  <c:v>23924</c:v>
                </c:pt>
                <c:pt idx="452">
                  <c:v>23955</c:v>
                </c:pt>
                <c:pt idx="453">
                  <c:v>23986</c:v>
                </c:pt>
                <c:pt idx="454">
                  <c:v>24016</c:v>
                </c:pt>
                <c:pt idx="455">
                  <c:v>24047</c:v>
                </c:pt>
                <c:pt idx="456">
                  <c:v>24077</c:v>
                </c:pt>
                <c:pt idx="457">
                  <c:v>24108</c:v>
                </c:pt>
                <c:pt idx="458">
                  <c:v>24139</c:v>
                </c:pt>
                <c:pt idx="459">
                  <c:v>24167</c:v>
                </c:pt>
                <c:pt idx="460">
                  <c:v>24198</c:v>
                </c:pt>
                <c:pt idx="461">
                  <c:v>24228</c:v>
                </c:pt>
                <c:pt idx="462">
                  <c:v>24259</c:v>
                </c:pt>
                <c:pt idx="463">
                  <c:v>24289</c:v>
                </c:pt>
                <c:pt idx="464">
                  <c:v>24320</c:v>
                </c:pt>
                <c:pt idx="465">
                  <c:v>24351</c:v>
                </c:pt>
                <c:pt idx="466">
                  <c:v>24381</c:v>
                </c:pt>
                <c:pt idx="467">
                  <c:v>24412</c:v>
                </c:pt>
                <c:pt idx="468">
                  <c:v>24442</c:v>
                </c:pt>
                <c:pt idx="469">
                  <c:v>24473</c:v>
                </c:pt>
                <c:pt idx="470">
                  <c:v>24504</c:v>
                </c:pt>
                <c:pt idx="471">
                  <c:v>24532</c:v>
                </c:pt>
                <c:pt idx="472">
                  <c:v>24563</c:v>
                </c:pt>
                <c:pt idx="473">
                  <c:v>24593</c:v>
                </c:pt>
                <c:pt idx="474">
                  <c:v>24624</c:v>
                </c:pt>
                <c:pt idx="475">
                  <c:v>24654</c:v>
                </c:pt>
                <c:pt idx="476">
                  <c:v>24685</c:v>
                </c:pt>
                <c:pt idx="477">
                  <c:v>24716</c:v>
                </c:pt>
                <c:pt idx="478">
                  <c:v>24746</c:v>
                </c:pt>
                <c:pt idx="479">
                  <c:v>24777</c:v>
                </c:pt>
                <c:pt idx="480">
                  <c:v>24807</c:v>
                </c:pt>
                <c:pt idx="481">
                  <c:v>24838</c:v>
                </c:pt>
                <c:pt idx="482">
                  <c:v>24869</c:v>
                </c:pt>
                <c:pt idx="483">
                  <c:v>24898</c:v>
                </c:pt>
                <c:pt idx="484">
                  <c:v>24929</c:v>
                </c:pt>
                <c:pt idx="485">
                  <c:v>24959</c:v>
                </c:pt>
                <c:pt idx="486">
                  <c:v>24990</c:v>
                </c:pt>
                <c:pt idx="487">
                  <c:v>25020</c:v>
                </c:pt>
                <c:pt idx="488">
                  <c:v>25051</c:v>
                </c:pt>
                <c:pt idx="489">
                  <c:v>25082</c:v>
                </c:pt>
                <c:pt idx="490">
                  <c:v>25112</c:v>
                </c:pt>
                <c:pt idx="491">
                  <c:v>25143</c:v>
                </c:pt>
                <c:pt idx="492">
                  <c:v>25173</c:v>
                </c:pt>
                <c:pt idx="493">
                  <c:v>25204</c:v>
                </c:pt>
                <c:pt idx="494">
                  <c:v>25235</c:v>
                </c:pt>
                <c:pt idx="495">
                  <c:v>25263</c:v>
                </c:pt>
                <c:pt idx="496">
                  <c:v>25294</c:v>
                </c:pt>
                <c:pt idx="497">
                  <c:v>25324</c:v>
                </c:pt>
                <c:pt idx="498">
                  <c:v>25355</c:v>
                </c:pt>
                <c:pt idx="499">
                  <c:v>25385</c:v>
                </c:pt>
                <c:pt idx="500">
                  <c:v>25416</c:v>
                </c:pt>
                <c:pt idx="501">
                  <c:v>25447</c:v>
                </c:pt>
                <c:pt idx="502">
                  <c:v>25477</c:v>
                </c:pt>
                <c:pt idx="503">
                  <c:v>25508</c:v>
                </c:pt>
                <c:pt idx="504">
                  <c:v>25538</c:v>
                </c:pt>
                <c:pt idx="505">
                  <c:v>25569</c:v>
                </c:pt>
                <c:pt idx="506">
                  <c:v>25600</c:v>
                </c:pt>
                <c:pt idx="507">
                  <c:v>25628</c:v>
                </c:pt>
                <c:pt idx="508">
                  <c:v>25659</c:v>
                </c:pt>
                <c:pt idx="509">
                  <c:v>25689</c:v>
                </c:pt>
                <c:pt idx="510">
                  <c:v>25720</c:v>
                </c:pt>
                <c:pt idx="511">
                  <c:v>25750</c:v>
                </c:pt>
                <c:pt idx="512">
                  <c:v>25781</c:v>
                </c:pt>
                <c:pt idx="513">
                  <c:v>25812</c:v>
                </c:pt>
                <c:pt idx="514">
                  <c:v>25842</c:v>
                </c:pt>
                <c:pt idx="515">
                  <c:v>25873</c:v>
                </c:pt>
                <c:pt idx="516">
                  <c:v>25903</c:v>
                </c:pt>
                <c:pt idx="517">
                  <c:v>25934</c:v>
                </c:pt>
                <c:pt idx="518">
                  <c:v>25965</c:v>
                </c:pt>
                <c:pt idx="519">
                  <c:v>25993</c:v>
                </c:pt>
                <c:pt idx="520">
                  <c:v>26024</c:v>
                </c:pt>
                <c:pt idx="521">
                  <c:v>26054</c:v>
                </c:pt>
                <c:pt idx="522">
                  <c:v>26085</c:v>
                </c:pt>
                <c:pt idx="523">
                  <c:v>26115</c:v>
                </c:pt>
                <c:pt idx="524">
                  <c:v>26146</c:v>
                </c:pt>
                <c:pt idx="525">
                  <c:v>26177</c:v>
                </c:pt>
                <c:pt idx="526">
                  <c:v>26207</c:v>
                </c:pt>
                <c:pt idx="527">
                  <c:v>26238</c:v>
                </c:pt>
                <c:pt idx="528">
                  <c:v>26268</c:v>
                </c:pt>
                <c:pt idx="529">
                  <c:v>26299</c:v>
                </c:pt>
                <c:pt idx="530">
                  <c:v>26330</c:v>
                </c:pt>
                <c:pt idx="531">
                  <c:v>26359</c:v>
                </c:pt>
                <c:pt idx="532">
                  <c:v>26390</c:v>
                </c:pt>
                <c:pt idx="533">
                  <c:v>26420</c:v>
                </c:pt>
                <c:pt idx="534">
                  <c:v>26451</c:v>
                </c:pt>
                <c:pt idx="535">
                  <c:v>26481</c:v>
                </c:pt>
                <c:pt idx="536">
                  <c:v>26512</c:v>
                </c:pt>
                <c:pt idx="537">
                  <c:v>26543</c:v>
                </c:pt>
                <c:pt idx="538">
                  <c:v>26573</c:v>
                </c:pt>
                <c:pt idx="539">
                  <c:v>26604</c:v>
                </c:pt>
                <c:pt idx="540">
                  <c:v>26634</c:v>
                </c:pt>
                <c:pt idx="541">
                  <c:v>26665</c:v>
                </c:pt>
                <c:pt idx="542">
                  <c:v>26696</c:v>
                </c:pt>
                <c:pt idx="543">
                  <c:v>26724</c:v>
                </c:pt>
                <c:pt idx="544">
                  <c:v>26755</c:v>
                </c:pt>
                <c:pt idx="545">
                  <c:v>26785</c:v>
                </c:pt>
                <c:pt idx="546">
                  <c:v>26816</c:v>
                </c:pt>
                <c:pt idx="547">
                  <c:v>26846</c:v>
                </c:pt>
                <c:pt idx="548">
                  <c:v>26877</c:v>
                </c:pt>
                <c:pt idx="549">
                  <c:v>26908</c:v>
                </c:pt>
                <c:pt idx="550">
                  <c:v>26938</c:v>
                </c:pt>
                <c:pt idx="551">
                  <c:v>26969</c:v>
                </c:pt>
                <c:pt idx="552">
                  <c:v>26999</c:v>
                </c:pt>
                <c:pt idx="553">
                  <c:v>27030</c:v>
                </c:pt>
                <c:pt idx="554">
                  <c:v>27061</c:v>
                </c:pt>
                <c:pt idx="555">
                  <c:v>27089</c:v>
                </c:pt>
                <c:pt idx="556">
                  <c:v>27120</c:v>
                </c:pt>
                <c:pt idx="557">
                  <c:v>27150</c:v>
                </c:pt>
                <c:pt idx="558">
                  <c:v>27181</c:v>
                </c:pt>
                <c:pt idx="559">
                  <c:v>27211</c:v>
                </c:pt>
                <c:pt idx="560">
                  <c:v>27242</c:v>
                </c:pt>
                <c:pt idx="561">
                  <c:v>27273</c:v>
                </c:pt>
                <c:pt idx="562">
                  <c:v>27303</c:v>
                </c:pt>
                <c:pt idx="563">
                  <c:v>27334</c:v>
                </c:pt>
                <c:pt idx="564">
                  <c:v>27364</c:v>
                </c:pt>
                <c:pt idx="565">
                  <c:v>27395</c:v>
                </c:pt>
                <c:pt idx="566">
                  <c:v>27426</c:v>
                </c:pt>
                <c:pt idx="567">
                  <c:v>27454</c:v>
                </c:pt>
                <c:pt idx="568">
                  <c:v>27485</c:v>
                </c:pt>
                <c:pt idx="569">
                  <c:v>27515</c:v>
                </c:pt>
                <c:pt idx="570">
                  <c:v>27546</c:v>
                </c:pt>
                <c:pt idx="571">
                  <c:v>27576</c:v>
                </c:pt>
                <c:pt idx="572">
                  <c:v>27607</c:v>
                </c:pt>
                <c:pt idx="573">
                  <c:v>27638</c:v>
                </c:pt>
                <c:pt idx="574">
                  <c:v>27668</c:v>
                </c:pt>
                <c:pt idx="575">
                  <c:v>27699</c:v>
                </c:pt>
                <c:pt idx="576">
                  <c:v>27729</c:v>
                </c:pt>
                <c:pt idx="577">
                  <c:v>27760</c:v>
                </c:pt>
                <c:pt idx="578">
                  <c:v>27791</c:v>
                </c:pt>
                <c:pt idx="579">
                  <c:v>27820</c:v>
                </c:pt>
                <c:pt idx="580">
                  <c:v>27851</c:v>
                </c:pt>
                <c:pt idx="581">
                  <c:v>27881</c:v>
                </c:pt>
                <c:pt idx="582">
                  <c:v>27912</c:v>
                </c:pt>
                <c:pt idx="583">
                  <c:v>27942</c:v>
                </c:pt>
                <c:pt idx="584">
                  <c:v>27973</c:v>
                </c:pt>
                <c:pt idx="585">
                  <c:v>28004</c:v>
                </c:pt>
                <c:pt idx="586">
                  <c:v>28034</c:v>
                </c:pt>
                <c:pt idx="587">
                  <c:v>28065</c:v>
                </c:pt>
                <c:pt idx="588">
                  <c:v>28095</c:v>
                </c:pt>
                <c:pt idx="589">
                  <c:v>28126</c:v>
                </c:pt>
                <c:pt idx="590">
                  <c:v>28157</c:v>
                </c:pt>
                <c:pt idx="591">
                  <c:v>28185</c:v>
                </c:pt>
                <c:pt idx="592">
                  <c:v>28216</c:v>
                </c:pt>
                <c:pt idx="593">
                  <c:v>28246</c:v>
                </c:pt>
                <c:pt idx="594">
                  <c:v>28277</c:v>
                </c:pt>
                <c:pt idx="595">
                  <c:v>28307</c:v>
                </c:pt>
                <c:pt idx="596">
                  <c:v>28338</c:v>
                </c:pt>
                <c:pt idx="597">
                  <c:v>28369</c:v>
                </c:pt>
                <c:pt idx="598">
                  <c:v>28399</c:v>
                </c:pt>
                <c:pt idx="599">
                  <c:v>28430</c:v>
                </c:pt>
                <c:pt idx="600">
                  <c:v>28460</c:v>
                </c:pt>
                <c:pt idx="601">
                  <c:v>28491</c:v>
                </c:pt>
                <c:pt idx="602">
                  <c:v>28522</c:v>
                </c:pt>
                <c:pt idx="603">
                  <c:v>28550</c:v>
                </c:pt>
                <c:pt idx="604">
                  <c:v>28581</c:v>
                </c:pt>
                <c:pt idx="605">
                  <c:v>28611</c:v>
                </c:pt>
                <c:pt idx="606">
                  <c:v>28642</c:v>
                </c:pt>
                <c:pt idx="607">
                  <c:v>28672</c:v>
                </c:pt>
                <c:pt idx="608">
                  <c:v>28703</c:v>
                </c:pt>
                <c:pt idx="609">
                  <c:v>28734</c:v>
                </c:pt>
                <c:pt idx="610">
                  <c:v>28764</c:v>
                </c:pt>
                <c:pt idx="611">
                  <c:v>28795</c:v>
                </c:pt>
                <c:pt idx="612">
                  <c:v>28825</c:v>
                </c:pt>
                <c:pt idx="613">
                  <c:v>28856</c:v>
                </c:pt>
                <c:pt idx="614">
                  <c:v>28887</c:v>
                </c:pt>
                <c:pt idx="615">
                  <c:v>28915</c:v>
                </c:pt>
                <c:pt idx="616">
                  <c:v>28946</c:v>
                </c:pt>
                <c:pt idx="617">
                  <c:v>28976</c:v>
                </c:pt>
                <c:pt idx="618">
                  <c:v>29007</c:v>
                </c:pt>
                <c:pt idx="619">
                  <c:v>29037</c:v>
                </c:pt>
                <c:pt idx="620">
                  <c:v>29068</c:v>
                </c:pt>
                <c:pt idx="621">
                  <c:v>29099</c:v>
                </c:pt>
                <c:pt idx="622">
                  <c:v>29129</c:v>
                </c:pt>
                <c:pt idx="623">
                  <c:v>29160</c:v>
                </c:pt>
                <c:pt idx="624">
                  <c:v>29190</c:v>
                </c:pt>
                <c:pt idx="625">
                  <c:v>29221</c:v>
                </c:pt>
                <c:pt idx="626">
                  <c:v>29252</c:v>
                </c:pt>
                <c:pt idx="627">
                  <c:v>29281</c:v>
                </c:pt>
                <c:pt idx="628">
                  <c:v>29312</c:v>
                </c:pt>
                <c:pt idx="629">
                  <c:v>29342</c:v>
                </c:pt>
                <c:pt idx="630">
                  <c:v>29373</c:v>
                </c:pt>
                <c:pt idx="631">
                  <c:v>29403</c:v>
                </c:pt>
                <c:pt idx="632">
                  <c:v>29434</c:v>
                </c:pt>
                <c:pt idx="633">
                  <c:v>29465</c:v>
                </c:pt>
                <c:pt idx="634">
                  <c:v>29495</c:v>
                </c:pt>
                <c:pt idx="635">
                  <c:v>29526</c:v>
                </c:pt>
                <c:pt idx="636">
                  <c:v>29556</c:v>
                </c:pt>
                <c:pt idx="637">
                  <c:v>29587</c:v>
                </c:pt>
                <c:pt idx="638">
                  <c:v>29618</c:v>
                </c:pt>
                <c:pt idx="639">
                  <c:v>29646</c:v>
                </c:pt>
                <c:pt idx="640">
                  <c:v>29677</c:v>
                </c:pt>
                <c:pt idx="641">
                  <c:v>29707</c:v>
                </c:pt>
                <c:pt idx="642">
                  <c:v>29738</c:v>
                </c:pt>
                <c:pt idx="643">
                  <c:v>29768</c:v>
                </c:pt>
                <c:pt idx="644">
                  <c:v>29799</c:v>
                </c:pt>
                <c:pt idx="645">
                  <c:v>29830</c:v>
                </c:pt>
                <c:pt idx="646">
                  <c:v>29860</c:v>
                </c:pt>
                <c:pt idx="647">
                  <c:v>29891</c:v>
                </c:pt>
                <c:pt idx="648">
                  <c:v>29921</c:v>
                </c:pt>
                <c:pt idx="649">
                  <c:v>29952</c:v>
                </c:pt>
                <c:pt idx="650">
                  <c:v>29983</c:v>
                </c:pt>
                <c:pt idx="651">
                  <c:v>30011</c:v>
                </c:pt>
                <c:pt idx="652">
                  <c:v>30042</c:v>
                </c:pt>
                <c:pt idx="653">
                  <c:v>30072</c:v>
                </c:pt>
                <c:pt idx="654">
                  <c:v>30103</c:v>
                </c:pt>
                <c:pt idx="655">
                  <c:v>30133</c:v>
                </c:pt>
                <c:pt idx="656">
                  <c:v>30164</c:v>
                </c:pt>
                <c:pt idx="657">
                  <c:v>30195</c:v>
                </c:pt>
                <c:pt idx="658">
                  <c:v>30225</c:v>
                </c:pt>
                <c:pt idx="659">
                  <c:v>30256</c:v>
                </c:pt>
                <c:pt idx="660">
                  <c:v>30286</c:v>
                </c:pt>
                <c:pt idx="661">
                  <c:v>30317</c:v>
                </c:pt>
                <c:pt idx="662">
                  <c:v>30348</c:v>
                </c:pt>
                <c:pt idx="663">
                  <c:v>30376</c:v>
                </c:pt>
                <c:pt idx="664">
                  <c:v>30407</c:v>
                </c:pt>
                <c:pt idx="665">
                  <c:v>30437</c:v>
                </c:pt>
                <c:pt idx="666">
                  <c:v>30468</c:v>
                </c:pt>
                <c:pt idx="667">
                  <c:v>30498</c:v>
                </c:pt>
                <c:pt idx="668">
                  <c:v>30529</c:v>
                </c:pt>
                <c:pt idx="669">
                  <c:v>30560</c:v>
                </c:pt>
                <c:pt idx="670">
                  <c:v>30590</c:v>
                </c:pt>
                <c:pt idx="671">
                  <c:v>30621</c:v>
                </c:pt>
                <c:pt idx="672">
                  <c:v>30651</c:v>
                </c:pt>
                <c:pt idx="673">
                  <c:v>30682</c:v>
                </c:pt>
                <c:pt idx="674">
                  <c:v>30713</c:v>
                </c:pt>
                <c:pt idx="675">
                  <c:v>30742</c:v>
                </c:pt>
                <c:pt idx="676">
                  <c:v>30773</c:v>
                </c:pt>
                <c:pt idx="677">
                  <c:v>30803</c:v>
                </c:pt>
                <c:pt idx="678">
                  <c:v>30834</c:v>
                </c:pt>
                <c:pt idx="679">
                  <c:v>30864</c:v>
                </c:pt>
                <c:pt idx="680">
                  <c:v>30895</c:v>
                </c:pt>
                <c:pt idx="681">
                  <c:v>30926</c:v>
                </c:pt>
                <c:pt idx="682">
                  <c:v>30956</c:v>
                </c:pt>
                <c:pt idx="683">
                  <c:v>30987</c:v>
                </c:pt>
                <c:pt idx="684">
                  <c:v>31017</c:v>
                </c:pt>
                <c:pt idx="685">
                  <c:v>31048</c:v>
                </c:pt>
                <c:pt idx="686">
                  <c:v>31079</c:v>
                </c:pt>
                <c:pt idx="687">
                  <c:v>31107</c:v>
                </c:pt>
                <c:pt idx="688">
                  <c:v>31138</c:v>
                </c:pt>
                <c:pt idx="689">
                  <c:v>31168</c:v>
                </c:pt>
                <c:pt idx="690">
                  <c:v>31199</c:v>
                </c:pt>
                <c:pt idx="691">
                  <c:v>31229</c:v>
                </c:pt>
                <c:pt idx="692">
                  <c:v>31260</c:v>
                </c:pt>
                <c:pt idx="693">
                  <c:v>31291</c:v>
                </c:pt>
                <c:pt idx="694">
                  <c:v>31321</c:v>
                </c:pt>
                <c:pt idx="695">
                  <c:v>31352</c:v>
                </c:pt>
                <c:pt idx="696">
                  <c:v>31382</c:v>
                </c:pt>
                <c:pt idx="697">
                  <c:v>31413</c:v>
                </c:pt>
                <c:pt idx="698">
                  <c:v>31444</c:v>
                </c:pt>
                <c:pt idx="699">
                  <c:v>31472</c:v>
                </c:pt>
                <c:pt idx="700">
                  <c:v>31503</c:v>
                </c:pt>
                <c:pt idx="701">
                  <c:v>31533</c:v>
                </c:pt>
                <c:pt idx="702">
                  <c:v>31564</c:v>
                </c:pt>
                <c:pt idx="703">
                  <c:v>31594</c:v>
                </c:pt>
                <c:pt idx="704">
                  <c:v>31625</c:v>
                </c:pt>
                <c:pt idx="705">
                  <c:v>31656</c:v>
                </c:pt>
                <c:pt idx="706">
                  <c:v>31686</c:v>
                </c:pt>
                <c:pt idx="707">
                  <c:v>31717</c:v>
                </c:pt>
                <c:pt idx="708">
                  <c:v>31747</c:v>
                </c:pt>
                <c:pt idx="709">
                  <c:v>31778</c:v>
                </c:pt>
                <c:pt idx="710">
                  <c:v>31809</c:v>
                </c:pt>
                <c:pt idx="711">
                  <c:v>31837</c:v>
                </c:pt>
                <c:pt idx="712">
                  <c:v>31868</c:v>
                </c:pt>
                <c:pt idx="713">
                  <c:v>31898</c:v>
                </c:pt>
                <c:pt idx="714">
                  <c:v>31929</c:v>
                </c:pt>
                <c:pt idx="715">
                  <c:v>31959</c:v>
                </c:pt>
                <c:pt idx="716">
                  <c:v>31990</c:v>
                </c:pt>
                <c:pt idx="717">
                  <c:v>32021</c:v>
                </c:pt>
                <c:pt idx="718">
                  <c:v>32051</c:v>
                </c:pt>
                <c:pt idx="719">
                  <c:v>32082</c:v>
                </c:pt>
                <c:pt idx="720">
                  <c:v>32112</c:v>
                </c:pt>
                <c:pt idx="721">
                  <c:v>32143</c:v>
                </c:pt>
                <c:pt idx="722">
                  <c:v>32174</c:v>
                </c:pt>
                <c:pt idx="723">
                  <c:v>32203</c:v>
                </c:pt>
                <c:pt idx="724">
                  <c:v>32234</c:v>
                </c:pt>
                <c:pt idx="725">
                  <c:v>32264</c:v>
                </c:pt>
                <c:pt idx="726">
                  <c:v>32295</c:v>
                </c:pt>
                <c:pt idx="727">
                  <c:v>32325</c:v>
                </c:pt>
                <c:pt idx="728">
                  <c:v>32356</c:v>
                </c:pt>
                <c:pt idx="729">
                  <c:v>32387</c:v>
                </c:pt>
                <c:pt idx="730">
                  <c:v>32417</c:v>
                </c:pt>
                <c:pt idx="731">
                  <c:v>32448</c:v>
                </c:pt>
                <c:pt idx="732">
                  <c:v>32478</c:v>
                </c:pt>
                <c:pt idx="733">
                  <c:v>32509</c:v>
                </c:pt>
                <c:pt idx="734">
                  <c:v>32540</c:v>
                </c:pt>
                <c:pt idx="735">
                  <c:v>32568</c:v>
                </c:pt>
                <c:pt idx="736">
                  <c:v>32599</c:v>
                </c:pt>
                <c:pt idx="737">
                  <c:v>32629</c:v>
                </c:pt>
                <c:pt idx="738">
                  <c:v>32660</c:v>
                </c:pt>
                <c:pt idx="739">
                  <c:v>32690</c:v>
                </c:pt>
                <c:pt idx="740">
                  <c:v>32721</c:v>
                </c:pt>
                <c:pt idx="741">
                  <c:v>32752</c:v>
                </c:pt>
                <c:pt idx="742">
                  <c:v>32782</c:v>
                </c:pt>
                <c:pt idx="743">
                  <c:v>32813</c:v>
                </c:pt>
                <c:pt idx="744">
                  <c:v>32843</c:v>
                </c:pt>
                <c:pt idx="745">
                  <c:v>32874</c:v>
                </c:pt>
                <c:pt idx="746">
                  <c:v>32905</c:v>
                </c:pt>
                <c:pt idx="747">
                  <c:v>32933</c:v>
                </c:pt>
                <c:pt idx="748">
                  <c:v>32964</c:v>
                </c:pt>
                <c:pt idx="749">
                  <c:v>32994</c:v>
                </c:pt>
                <c:pt idx="750">
                  <c:v>33025</c:v>
                </c:pt>
                <c:pt idx="751">
                  <c:v>33055</c:v>
                </c:pt>
                <c:pt idx="752">
                  <c:v>33086</c:v>
                </c:pt>
                <c:pt idx="753">
                  <c:v>33117</c:v>
                </c:pt>
                <c:pt idx="754">
                  <c:v>33147</c:v>
                </c:pt>
                <c:pt idx="755">
                  <c:v>33178</c:v>
                </c:pt>
                <c:pt idx="756">
                  <c:v>33208</c:v>
                </c:pt>
                <c:pt idx="757">
                  <c:v>33239</c:v>
                </c:pt>
                <c:pt idx="758">
                  <c:v>33270</c:v>
                </c:pt>
                <c:pt idx="759">
                  <c:v>33298</c:v>
                </c:pt>
                <c:pt idx="760">
                  <c:v>33329</c:v>
                </c:pt>
                <c:pt idx="761">
                  <c:v>33359</c:v>
                </c:pt>
                <c:pt idx="762">
                  <c:v>33390</c:v>
                </c:pt>
                <c:pt idx="763">
                  <c:v>33420</c:v>
                </c:pt>
                <c:pt idx="764">
                  <c:v>33451</c:v>
                </c:pt>
                <c:pt idx="765">
                  <c:v>33482</c:v>
                </c:pt>
                <c:pt idx="766">
                  <c:v>33512</c:v>
                </c:pt>
                <c:pt idx="767">
                  <c:v>33543</c:v>
                </c:pt>
                <c:pt idx="768">
                  <c:v>33573</c:v>
                </c:pt>
                <c:pt idx="769">
                  <c:v>33604</c:v>
                </c:pt>
                <c:pt idx="770">
                  <c:v>33635</c:v>
                </c:pt>
                <c:pt idx="771">
                  <c:v>33664</c:v>
                </c:pt>
                <c:pt idx="772">
                  <c:v>33695</c:v>
                </c:pt>
                <c:pt idx="773">
                  <c:v>33725</c:v>
                </c:pt>
                <c:pt idx="774">
                  <c:v>33756</c:v>
                </c:pt>
                <c:pt idx="775">
                  <c:v>33786</c:v>
                </c:pt>
                <c:pt idx="776">
                  <c:v>33817</c:v>
                </c:pt>
                <c:pt idx="777">
                  <c:v>33848</c:v>
                </c:pt>
                <c:pt idx="778">
                  <c:v>33878</c:v>
                </c:pt>
                <c:pt idx="779">
                  <c:v>33909</c:v>
                </c:pt>
                <c:pt idx="780">
                  <c:v>33939</c:v>
                </c:pt>
                <c:pt idx="781">
                  <c:v>33970</c:v>
                </c:pt>
                <c:pt idx="782">
                  <c:v>34001</c:v>
                </c:pt>
                <c:pt idx="783">
                  <c:v>34029</c:v>
                </c:pt>
                <c:pt idx="784">
                  <c:v>34060</c:v>
                </c:pt>
                <c:pt idx="785">
                  <c:v>34090</c:v>
                </c:pt>
                <c:pt idx="786">
                  <c:v>34121</c:v>
                </c:pt>
                <c:pt idx="787">
                  <c:v>34151</c:v>
                </c:pt>
                <c:pt idx="788">
                  <c:v>34182</c:v>
                </c:pt>
                <c:pt idx="789">
                  <c:v>34213</c:v>
                </c:pt>
                <c:pt idx="790">
                  <c:v>34243</c:v>
                </c:pt>
                <c:pt idx="791">
                  <c:v>34274</c:v>
                </c:pt>
                <c:pt idx="792">
                  <c:v>34304</c:v>
                </c:pt>
                <c:pt idx="793">
                  <c:v>34335</c:v>
                </c:pt>
                <c:pt idx="794">
                  <c:v>34366</c:v>
                </c:pt>
                <c:pt idx="795">
                  <c:v>34394</c:v>
                </c:pt>
                <c:pt idx="796">
                  <c:v>34425</c:v>
                </c:pt>
                <c:pt idx="797">
                  <c:v>34455</c:v>
                </c:pt>
                <c:pt idx="798">
                  <c:v>34486</c:v>
                </c:pt>
                <c:pt idx="799">
                  <c:v>34516</c:v>
                </c:pt>
                <c:pt idx="800">
                  <c:v>34547</c:v>
                </c:pt>
                <c:pt idx="801">
                  <c:v>34578</c:v>
                </c:pt>
                <c:pt idx="802">
                  <c:v>34608</c:v>
                </c:pt>
                <c:pt idx="803">
                  <c:v>34639</c:v>
                </c:pt>
                <c:pt idx="804">
                  <c:v>34669</c:v>
                </c:pt>
                <c:pt idx="805">
                  <c:v>34700</c:v>
                </c:pt>
                <c:pt idx="806">
                  <c:v>34731</c:v>
                </c:pt>
                <c:pt idx="807">
                  <c:v>34759</c:v>
                </c:pt>
                <c:pt idx="808">
                  <c:v>34790</c:v>
                </c:pt>
                <c:pt idx="809">
                  <c:v>34820</c:v>
                </c:pt>
                <c:pt idx="810">
                  <c:v>34851</c:v>
                </c:pt>
                <c:pt idx="811">
                  <c:v>34881</c:v>
                </c:pt>
                <c:pt idx="812">
                  <c:v>34912</c:v>
                </c:pt>
                <c:pt idx="813">
                  <c:v>34943</c:v>
                </c:pt>
                <c:pt idx="814">
                  <c:v>34973</c:v>
                </c:pt>
                <c:pt idx="815">
                  <c:v>35004</c:v>
                </c:pt>
                <c:pt idx="816">
                  <c:v>35034</c:v>
                </c:pt>
                <c:pt idx="817">
                  <c:v>35065</c:v>
                </c:pt>
                <c:pt idx="818">
                  <c:v>35096</c:v>
                </c:pt>
                <c:pt idx="819">
                  <c:v>35125</c:v>
                </c:pt>
                <c:pt idx="820">
                  <c:v>35156</c:v>
                </c:pt>
                <c:pt idx="821">
                  <c:v>35186</c:v>
                </c:pt>
                <c:pt idx="822">
                  <c:v>35217</c:v>
                </c:pt>
                <c:pt idx="823">
                  <c:v>35247</c:v>
                </c:pt>
                <c:pt idx="824">
                  <c:v>35278</c:v>
                </c:pt>
                <c:pt idx="825">
                  <c:v>35309</c:v>
                </c:pt>
                <c:pt idx="826">
                  <c:v>35339</c:v>
                </c:pt>
                <c:pt idx="827">
                  <c:v>35370</c:v>
                </c:pt>
                <c:pt idx="828">
                  <c:v>35400</c:v>
                </c:pt>
                <c:pt idx="829">
                  <c:v>35431</c:v>
                </c:pt>
                <c:pt idx="830">
                  <c:v>35462</c:v>
                </c:pt>
                <c:pt idx="831">
                  <c:v>35490</c:v>
                </c:pt>
                <c:pt idx="832">
                  <c:v>35521</c:v>
                </c:pt>
                <c:pt idx="833">
                  <c:v>35551</c:v>
                </c:pt>
                <c:pt idx="834">
                  <c:v>35582</c:v>
                </c:pt>
                <c:pt idx="835">
                  <c:v>35612</c:v>
                </c:pt>
                <c:pt idx="836">
                  <c:v>35643</c:v>
                </c:pt>
                <c:pt idx="837">
                  <c:v>35674</c:v>
                </c:pt>
                <c:pt idx="838">
                  <c:v>35704</c:v>
                </c:pt>
                <c:pt idx="839">
                  <c:v>35735</c:v>
                </c:pt>
                <c:pt idx="840">
                  <c:v>35765</c:v>
                </c:pt>
                <c:pt idx="841">
                  <c:v>35796</c:v>
                </c:pt>
                <c:pt idx="842">
                  <c:v>35827</c:v>
                </c:pt>
                <c:pt idx="843">
                  <c:v>35855</c:v>
                </c:pt>
                <c:pt idx="844">
                  <c:v>35886</c:v>
                </c:pt>
                <c:pt idx="845">
                  <c:v>35916</c:v>
                </c:pt>
                <c:pt idx="846">
                  <c:v>35947</c:v>
                </c:pt>
                <c:pt idx="847">
                  <c:v>35977</c:v>
                </c:pt>
                <c:pt idx="848">
                  <c:v>36008</c:v>
                </c:pt>
                <c:pt idx="849">
                  <c:v>36039</c:v>
                </c:pt>
                <c:pt idx="850">
                  <c:v>36069</c:v>
                </c:pt>
                <c:pt idx="851">
                  <c:v>36100</c:v>
                </c:pt>
                <c:pt idx="852">
                  <c:v>36130</c:v>
                </c:pt>
                <c:pt idx="853">
                  <c:v>36161</c:v>
                </c:pt>
                <c:pt idx="854">
                  <c:v>36192</c:v>
                </c:pt>
                <c:pt idx="855">
                  <c:v>36220</c:v>
                </c:pt>
                <c:pt idx="856">
                  <c:v>36251</c:v>
                </c:pt>
                <c:pt idx="857">
                  <c:v>36281</c:v>
                </c:pt>
                <c:pt idx="858">
                  <c:v>36312</c:v>
                </c:pt>
                <c:pt idx="859">
                  <c:v>36342</c:v>
                </c:pt>
                <c:pt idx="860">
                  <c:v>36373</c:v>
                </c:pt>
                <c:pt idx="861">
                  <c:v>36404</c:v>
                </c:pt>
                <c:pt idx="862">
                  <c:v>36434</c:v>
                </c:pt>
                <c:pt idx="863">
                  <c:v>36465</c:v>
                </c:pt>
                <c:pt idx="864">
                  <c:v>36495</c:v>
                </c:pt>
                <c:pt idx="865">
                  <c:v>36526</c:v>
                </c:pt>
                <c:pt idx="866">
                  <c:v>36557</c:v>
                </c:pt>
                <c:pt idx="867">
                  <c:v>36586</c:v>
                </c:pt>
                <c:pt idx="868">
                  <c:v>36617</c:v>
                </c:pt>
                <c:pt idx="869">
                  <c:v>36647</c:v>
                </c:pt>
                <c:pt idx="870">
                  <c:v>36678</c:v>
                </c:pt>
                <c:pt idx="871">
                  <c:v>36708</c:v>
                </c:pt>
                <c:pt idx="872">
                  <c:v>36739</c:v>
                </c:pt>
                <c:pt idx="873">
                  <c:v>36770</c:v>
                </c:pt>
                <c:pt idx="874">
                  <c:v>36800</c:v>
                </c:pt>
                <c:pt idx="875">
                  <c:v>36831</c:v>
                </c:pt>
                <c:pt idx="876">
                  <c:v>36861</c:v>
                </c:pt>
                <c:pt idx="877">
                  <c:v>36892</c:v>
                </c:pt>
                <c:pt idx="878">
                  <c:v>36923</c:v>
                </c:pt>
                <c:pt idx="879">
                  <c:v>36951</c:v>
                </c:pt>
                <c:pt idx="880">
                  <c:v>36982</c:v>
                </c:pt>
                <c:pt idx="881">
                  <c:v>37012</c:v>
                </c:pt>
                <c:pt idx="882">
                  <c:v>37043</c:v>
                </c:pt>
                <c:pt idx="883">
                  <c:v>37073</c:v>
                </c:pt>
                <c:pt idx="884">
                  <c:v>37104</c:v>
                </c:pt>
                <c:pt idx="885">
                  <c:v>37135</c:v>
                </c:pt>
                <c:pt idx="886">
                  <c:v>37165</c:v>
                </c:pt>
                <c:pt idx="887">
                  <c:v>37196</c:v>
                </c:pt>
                <c:pt idx="888">
                  <c:v>37226</c:v>
                </c:pt>
                <c:pt idx="889">
                  <c:v>37257</c:v>
                </c:pt>
                <c:pt idx="890">
                  <c:v>37288</c:v>
                </c:pt>
                <c:pt idx="891">
                  <c:v>37316</c:v>
                </c:pt>
                <c:pt idx="892">
                  <c:v>37347</c:v>
                </c:pt>
                <c:pt idx="893">
                  <c:v>37377</c:v>
                </c:pt>
                <c:pt idx="894">
                  <c:v>37408</c:v>
                </c:pt>
                <c:pt idx="895">
                  <c:v>37438</c:v>
                </c:pt>
                <c:pt idx="896">
                  <c:v>37469</c:v>
                </c:pt>
                <c:pt idx="897">
                  <c:v>37500</c:v>
                </c:pt>
                <c:pt idx="898">
                  <c:v>37530</c:v>
                </c:pt>
                <c:pt idx="899">
                  <c:v>37561</c:v>
                </c:pt>
                <c:pt idx="900">
                  <c:v>37591</c:v>
                </c:pt>
                <c:pt idx="901">
                  <c:v>37622</c:v>
                </c:pt>
                <c:pt idx="902">
                  <c:v>37653</c:v>
                </c:pt>
                <c:pt idx="903">
                  <c:v>37681</c:v>
                </c:pt>
                <c:pt idx="904">
                  <c:v>37712</c:v>
                </c:pt>
                <c:pt idx="905">
                  <c:v>37742</c:v>
                </c:pt>
                <c:pt idx="906">
                  <c:v>37773</c:v>
                </c:pt>
                <c:pt idx="907">
                  <c:v>37803</c:v>
                </c:pt>
                <c:pt idx="908">
                  <c:v>37834</c:v>
                </c:pt>
                <c:pt idx="909">
                  <c:v>37865</c:v>
                </c:pt>
                <c:pt idx="910">
                  <c:v>37895</c:v>
                </c:pt>
                <c:pt idx="911">
                  <c:v>37926</c:v>
                </c:pt>
                <c:pt idx="912">
                  <c:v>37956</c:v>
                </c:pt>
                <c:pt idx="913">
                  <c:v>37987</c:v>
                </c:pt>
                <c:pt idx="914">
                  <c:v>38018</c:v>
                </c:pt>
                <c:pt idx="915">
                  <c:v>38047</c:v>
                </c:pt>
                <c:pt idx="916">
                  <c:v>38078</c:v>
                </c:pt>
                <c:pt idx="917">
                  <c:v>38108</c:v>
                </c:pt>
                <c:pt idx="918">
                  <c:v>38139</c:v>
                </c:pt>
                <c:pt idx="919">
                  <c:v>38169</c:v>
                </c:pt>
                <c:pt idx="920">
                  <c:v>38200</c:v>
                </c:pt>
                <c:pt idx="921">
                  <c:v>38231</c:v>
                </c:pt>
                <c:pt idx="922">
                  <c:v>38261</c:v>
                </c:pt>
                <c:pt idx="923">
                  <c:v>38292</c:v>
                </c:pt>
                <c:pt idx="924">
                  <c:v>38322</c:v>
                </c:pt>
                <c:pt idx="925">
                  <c:v>38353</c:v>
                </c:pt>
                <c:pt idx="926">
                  <c:v>38384</c:v>
                </c:pt>
                <c:pt idx="927">
                  <c:v>38412</c:v>
                </c:pt>
                <c:pt idx="928">
                  <c:v>38443</c:v>
                </c:pt>
                <c:pt idx="929">
                  <c:v>38473</c:v>
                </c:pt>
                <c:pt idx="930">
                  <c:v>38504</c:v>
                </c:pt>
                <c:pt idx="931">
                  <c:v>38534</c:v>
                </c:pt>
                <c:pt idx="932">
                  <c:v>38565</c:v>
                </c:pt>
                <c:pt idx="933">
                  <c:v>38596</c:v>
                </c:pt>
                <c:pt idx="934">
                  <c:v>38626</c:v>
                </c:pt>
                <c:pt idx="935">
                  <c:v>38657</c:v>
                </c:pt>
                <c:pt idx="936">
                  <c:v>38687</c:v>
                </c:pt>
                <c:pt idx="937">
                  <c:v>38718</c:v>
                </c:pt>
                <c:pt idx="938">
                  <c:v>38749</c:v>
                </c:pt>
                <c:pt idx="939">
                  <c:v>38777</c:v>
                </c:pt>
                <c:pt idx="940">
                  <c:v>38808</c:v>
                </c:pt>
                <c:pt idx="941">
                  <c:v>38838</c:v>
                </c:pt>
                <c:pt idx="942">
                  <c:v>38869</c:v>
                </c:pt>
                <c:pt idx="943">
                  <c:v>38899</c:v>
                </c:pt>
                <c:pt idx="944">
                  <c:v>38930</c:v>
                </c:pt>
                <c:pt idx="945">
                  <c:v>38961</c:v>
                </c:pt>
                <c:pt idx="946">
                  <c:v>38991</c:v>
                </c:pt>
                <c:pt idx="947">
                  <c:v>39022</c:v>
                </c:pt>
                <c:pt idx="948">
                  <c:v>39052</c:v>
                </c:pt>
                <c:pt idx="949">
                  <c:v>39083</c:v>
                </c:pt>
                <c:pt idx="950">
                  <c:v>39114</c:v>
                </c:pt>
                <c:pt idx="951">
                  <c:v>39142</c:v>
                </c:pt>
                <c:pt idx="952">
                  <c:v>39173</c:v>
                </c:pt>
                <c:pt idx="953">
                  <c:v>39203</c:v>
                </c:pt>
                <c:pt idx="954">
                  <c:v>39234</c:v>
                </c:pt>
                <c:pt idx="955">
                  <c:v>39264</c:v>
                </c:pt>
                <c:pt idx="956">
                  <c:v>39295</c:v>
                </c:pt>
                <c:pt idx="957">
                  <c:v>39326</c:v>
                </c:pt>
                <c:pt idx="958">
                  <c:v>39356</c:v>
                </c:pt>
                <c:pt idx="959">
                  <c:v>39387</c:v>
                </c:pt>
                <c:pt idx="960">
                  <c:v>39417</c:v>
                </c:pt>
                <c:pt idx="961">
                  <c:v>39448</c:v>
                </c:pt>
                <c:pt idx="962">
                  <c:v>39479</c:v>
                </c:pt>
                <c:pt idx="963">
                  <c:v>39508</c:v>
                </c:pt>
                <c:pt idx="964">
                  <c:v>39539</c:v>
                </c:pt>
                <c:pt idx="965">
                  <c:v>39569</c:v>
                </c:pt>
                <c:pt idx="966">
                  <c:v>39600</c:v>
                </c:pt>
                <c:pt idx="967">
                  <c:v>39630</c:v>
                </c:pt>
                <c:pt idx="968">
                  <c:v>39661</c:v>
                </c:pt>
                <c:pt idx="969">
                  <c:v>39692</c:v>
                </c:pt>
                <c:pt idx="970">
                  <c:v>39722</c:v>
                </c:pt>
                <c:pt idx="971">
                  <c:v>39753</c:v>
                </c:pt>
                <c:pt idx="972">
                  <c:v>39783</c:v>
                </c:pt>
                <c:pt idx="973">
                  <c:v>39814</c:v>
                </c:pt>
                <c:pt idx="974">
                  <c:v>39845</c:v>
                </c:pt>
                <c:pt idx="975">
                  <c:v>39873</c:v>
                </c:pt>
                <c:pt idx="976">
                  <c:v>39904</c:v>
                </c:pt>
                <c:pt idx="977">
                  <c:v>39934</c:v>
                </c:pt>
                <c:pt idx="978">
                  <c:v>39965</c:v>
                </c:pt>
                <c:pt idx="979">
                  <c:v>39995</c:v>
                </c:pt>
                <c:pt idx="980">
                  <c:v>40026</c:v>
                </c:pt>
                <c:pt idx="981">
                  <c:v>40057</c:v>
                </c:pt>
                <c:pt idx="982">
                  <c:v>40087</c:v>
                </c:pt>
                <c:pt idx="983">
                  <c:v>40118</c:v>
                </c:pt>
                <c:pt idx="984">
                  <c:v>40148</c:v>
                </c:pt>
                <c:pt idx="985">
                  <c:v>40179</c:v>
                </c:pt>
                <c:pt idx="986">
                  <c:v>40210</c:v>
                </c:pt>
                <c:pt idx="987">
                  <c:v>40238</c:v>
                </c:pt>
                <c:pt idx="988">
                  <c:v>40269</c:v>
                </c:pt>
                <c:pt idx="989">
                  <c:v>40299</c:v>
                </c:pt>
                <c:pt idx="990">
                  <c:v>40330</c:v>
                </c:pt>
                <c:pt idx="991">
                  <c:v>40360</c:v>
                </c:pt>
                <c:pt idx="992">
                  <c:v>40391</c:v>
                </c:pt>
                <c:pt idx="993">
                  <c:v>40422</c:v>
                </c:pt>
                <c:pt idx="994">
                  <c:v>40452</c:v>
                </c:pt>
                <c:pt idx="995">
                  <c:v>40483</c:v>
                </c:pt>
                <c:pt idx="996">
                  <c:v>40513</c:v>
                </c:pt>
                <c:pt idx="997">
                  <c:v>40544</c:v>
                </c:pt>
                <c:pt idx="998">
                  <c:v>40575</c:v>
                </c:pt>
                <c:pt idx="999">
                  <c:v>40603</c:v>
                </c:pt>
                <c:pt idx="1000">
                  <c:v>40634</c:v>
                </c:pt>
                <c:pt idx="1001">
                  <c:v>40664</c:v>
                </c:pt>
                <c:pt idx="1002">
                  <c:v>40695</c:v>
                </c:pt>
                <c:pt idx="1003">
                  <c:v>40725</c:v>
                </c:pt>
                <c:pt idx="1004">
                  <c:v>40756</c:v>
                </c:pt>
                <c:pt idx="1005">
                  <c:v>40787</c:v>
                </c:pt>
                <c:pt idx="1006">
                  <c:v>40817</c:v>
                </c:pt>
                <c:pt idx="1007">
                  <c:v>40848</c:v>
                </c:pt>
                <c:pt idx="1008">
                  <c:v>40878</c:v>
                </c:pt>
                <c:pt idx="1009">
                  <c:v>40909</c:v>
                </c:pt>
                <c:pt idx="1010">
                  <c:v>40940</c:v>
                </c:pt>
                <c:pt idx="1011">
                  <c:v>40969</c:v>
                </c:pt>
                <c:pt idx="1012">
                  <c:v>41000</c:v>
                </c:pt>
                <c:pt idx="1013">
                  <c:v>41030</c:v>
                </c:pt>
                <c:pt idx="1014">
                  <c:v>41061</c:v>
                </c:pt>
                <c:pt idx="1015">
                  <c:v>41091</c:v>
                </c:pt>
                <c:pt idx="1016">
                  <c:v>41122</c:v>
                </c:pt>
                <c:pt idx="1017">
                  <c:v>41153</c:v>
                </c:pt>
                <c:pt idx="1018">
                  <c:v>41183</c:v>
                </c:pt>
                <c:pt idx="1019">
                  <c:v>41214</c:v>
                </c:pt>
                <c:pt idx="1020">
                  <c:v>41244</c:v>
                </c:pt>
                <c:pt idx="1021">
                  <c:v>41275</c:v>
                </c:pt>
                <c:pt idx="1022">
                  <c:v>41306</c:v>
                </c:pt>
                <c:pt idx="1023">
                  <c:v>41334</c:v>
                </c:pt>
                <c:pt idx="1024">
                  <c:v>41365</c:v>
                </c:pt>
                <c:pt idx="1025">
                  <c:v>41395</c:v>
                </c:pt>
                <c:pt idx="1026">
                  <c:v>41426</c:v>
                </c:pt>
                <c:pt idx="1027">
                  <c:v>41456</c:v>
                </c:pt>
                <c:pt idx="1028">
                  <c:v>41487</c:v>
                </c:pt>
                <c:pt idx="1029">
                  <c:v>41518</c:v>
                </c:pt>
                <c:pt idx="1030">
                  <c:v>41548</c:v>
                </c:pt>
                <c:pt idx="1031">
                  <c:v>41579</c:v>
                </c:pt>
                <c:pt idx="1032">
                  <c:v>41609</c:v>
                </c:pt>
                <c:pt idx="1033">
                  <c:v>41640</c:v>
                </c:pt>
                <c:pt idx="1034">
                  <c:v>41671</c:v>
                </c:pt>
                <c:pt idx="1035">
                  <c:v>41699</c:v>
                </c:pt>
                <c:pt idx="1036">
                  <c:v>41730</c:v>
                </c:pt>
                <c:pt idx="1037">
                  <c:v>41760</c:v>
                </c:pt>
                <c:pt idx="1038">
                  <c:v>41791</c:v>
                </c:pt>
                <c:pt idx="1039">
                  <c:v>41821</c:v>
                </c:pt>
                <c:pt idx="1040">
                  <c:v>41852</c:v>
                </c:pt>
                <c:pt idx="1041">
                  <c:v>41883</c:v>
                </c:pt>
                <c:pt idx="1042">
                  <c:v>41913</c:v>
                </c:pt>
                <c:pt idx="1043">
                  <c:v>41944</c:v>
                </c:pt>
                <c:pt idx="1044">
                  <c:v>41974</c:v>
                </c:pt>
                <c:pt idx="1045">
                  <c:v>42005</c:v>
                </c:pt>
                <c:pt idx="1046">
                  <c:v>42036</c:v>
                </c:pt>
                <c:pt idx="1047">
                  <c:v>42064</c:v>
                </c:pt>
                <c:pt idx="1048">
                  <c:v>42095</c:v>
                </c:pt>
                <c:pt idx="1049">
                  <c:v>42125</c:v>
                </c:pt>
                <c:pt idx="1050">
                  <c:v>42156</c:v>
                </c:pt>
                <c:pt idx="1051">
                  <c:v>42186</c:v>
                </c:pt>
                <c:pt idx="1052">
                  <c:v>42217</c:v>
                </c:pt>
                <c:pt idx="1053">
                  <c:v>42248</c:v>
                </c:pt>
                <c:pt idx="1054">
                  <c:v>42278</c:v>
                </c:pt>
                <c:pt idx="1055">
                  <c:v>42309</c:v>
                </c:pt>
                <c:pt idx="1056">
                  <c:v>42339</c:v>
                </c:pt>
                <c:pt idx="1057">
                  <c:v>42370</c:v>
                </c:pt>
                <c:pt idx="1058">
                  <c:v>42401</c:v>
                </c:pt>
                <c:pt idx="1059">
                  <c:v>42430</c:v>
                </c:pt>
                <c:pt idx="1060">
                  <c:v>42461</c:v>
                </c:pt>
                <c:pt idx="1061">
                  <c:v>42491</c:v>
                </c:pt>
                <c:pt idx="1062">
                  <c:v>42522</c:v>
                </c:pt>
                <c:pt idx="1063">
                  <c:v>42552</c:v>
                </c:pt>
                <c:pt idx="1064">
                  <c:v>42583</c:v>
                </c:pt>
                <c:pt idx="1065">
                  <c:v>42614</c:v>
                </c:pt>
                <c:pt idx="1066">
                  <c:v>42644</c:v>
                </c:pt>
                <c:pt idx="1067">
                  <c:v>42675</c:v>
                </c:pt>
                <c:pt idx="1068">
                  <c:v>42705</c:v>
                </c:pt>
                <c:pt idx="1069">
                  <c:v>42736</c:v>
                </c:pt>
                <c:pt idx="1070">
                  <c:v>42767</c:v>
                </c:pt>
                <c:pt idx="1071">
                  <c:v>42795</c:v>
                </c:pt>
                <c:pt idx="1072">
                  <c:v>42826</c:v>
                </c:pt>
                <c:pt idx="1073">
                  <c:v>42856</c:v>
                </c:pt>
                <c:pt idx="1074">
                  <c:v>42887</c:v>
                </c:pt>
                <c:pt idx="1075">
                  <c:v>42917</c:v>
                </c:pt>
                <c:pt idx="1076">
                  <c:v>42948</c:v>
                </c:pt>
                <c:pt idx="1077">
                  <c:v>42979</c:v>
                </c:pt>
                <c:pt idx="1078">
                  <c:v>43009</c:v>
                </c:pt>
                <c:pt idx="1079">
                  <c:v>43040</c:v>
                </c:pt>
                <c:pt idx="1080">
                  <c:v>43070</c:v>
                </c:pt>
                <c:pt idx="1081">
                  <c:v>43101</c:v>
                </c:pt>
                <c:pt idx="1082">
                  <c:v>43132</c:v>
                </c:pt>
                <c:pt idx="1083">
                  <c:v>43160</c:v>
                </c:pt>
                <c:pt idx="1084">
                  <c:v>43191</c:v>
                </c:pt>
                <c:pt idx="1085">
                  <c:v>43221</c:v>
                </c:pt>
                <c:pt idx="1086">
                  <c:v>43252</c:v>
                </c:pt>
                <c:pt idx="1087">
                  <c:v>43282</c:v>
                </c:pt>
                <c:pt idx="1088">
                  <c:v>43313</c:v>
                </c:pt>
                <c:pt idx="1089">
                  <c:v>43344</c:v>
                </c:pt>
                <c:pt idx="1090">
                  <c:v>43374</c:v>
                </c:pt>
                <c:pt idx="1091">
                  <c:v>43405</c:v>
                </c:pt>
                <c:pt idx="1092">
                  <c:v>43435</c:v>
                </c:pt>
                <c:pt idx="1093">
                  <c:v>43466</c:v>
                </c:pt>
                <c:pt idx="1094">
                  <c:v>43497</c:v>
                </c:pt>
                <c:pt idx="1095">
                  <c:v>43525</c:v>
                </c:pt>
                <c:pt idx="1096">
                  <c:v>43556</c:v>
                </c:pt>
                <c:pt idx="1097">
                  <c:v>43586</c:v>
                </c:pt>
                <c:pt idx="1098">
                  <c:v>43617</c:v>
                </c:pt>
                <c:pt idx="1099">
                  <c:v>43647</c:v>
                </c:pt>
                <c:pt idx="1100">
                  <c:v>43678</c:v>
                </c:pt>
                <c:pt idx="1101">
                  <c:v>43709</c:v>
                </c:pt>
                <c:pt idx="1102">
                  <c:v>43739</c:v>
                </c:pt>
                <c:pt idx="1103">
                  <c:v>43770</c:v>
                </c:pt>
                <c:pt idx="1104">
                  <c:v>43800</c:v>
                </c:pt>
                <c:pt idx="1105">
                  <c:v>43831</c:v>
                </c:pt>
                <c:pt idx="1106">
                  <c:v>43862</c:v>
                </c:pt>
                <c:pt idx="1107">
                  <c:v>43891</c:v>
                </c:pt>
                <c:pt idx="1108">
                  <c:v>43922</c:v>
                </c:pt>
                <c:pt idx="1109">
                  <c:v>43952</c:v>
                </c:pt>
                <c:pt idx="1110">
                  <c:v>43983</c:v>
                </c:pt>
                <c:pt idx="1111">
                  <c:v>44013</c:v>
                </c:pt>
                <c:pt idx="1112">
                  <c:v>44044</c:v>
                </c:pt>
                <c:pt idx="1113">
                  <c:v>44075</c:v>
                </c:pt>
                <c:pt idx="1114">
                  <c:v>44105</c:v>
                </c:pt>
                <c:pt idx="1115">
                  <c:v>44136</c:v>
                </c:pt>
                <c:pt idx="1116">
                  <c:v>44166</c:v>
                </c:pt>
                <c:pt idx="1117">
                  <c:v>44197</c:v>
                </c:pt>
                <c:pt idx="1118">
                  <c:v>44228</c:v>
                </c:pt>
                <c:pt idx="1119">
                  <c:v>44256</c:v>
                </c:pt>
                <c:pt idx="1120">
                  <c:v>44287</c:v>
                </c:pt>
                <c:pt idx="1121">
                  <c:v>44317</c:v>
                </c:pt>
                <c:pt idx="1122">
                  <c:v>44348</c:v>
                </c:pt>
                <c:pt idx="1123">
                  <c:v>44378</c:v>
                </c:pt>
                <c:pt idx="1124">
                  <c:v>44409</c:v>
                </c:pt>
                <c:pt idx="1125">
                  <c:v>44440</c:v>
                </c:pt>
                <c:pt idx="1126">
                  <c:v>44470</c:v>
                </c:pt>
                <c:pt idx="1127">
                  <c:v>44501</c:v>
                </c:pt>
                <c:pt idx="1128">
                  <c:v>44531</c:v>
                </c:pt>
                <c:pt idx="1129">
                  <c:v>44562</c:v>
                </c:pt>
                <c:pt idx="1130">
                  <c:v>44593</c:v>
                </c:pt>
                <c:pt idx="1131">
                  <c:v>44621</c:v>
                </c:pt>
                <c:pt idx="1132">
                  <c:v>44652</c:v>
                </c:pt>
                <c:pt idx="1133">
                  <c:v>44682</c:v>
                </c:pt>
                <c:pt idx="1134">
                  <c:v>44713</c:v>
                </c:pt>
                <c:pt idx="1135">
                  <c:v>44743</c:v>
                </c:pt>
                <c:pt idx="1136">
                  <c:v>44774</c:v>
                </c:pt>
                <c:pt idx="1137">
                  <c:v>44805</c:v>
                </c:pt>
                <c:pt idx="1138">
                  <c:v>44835</c:v>
                </c:pt>
                <c:pt idx="1139">
                  <c:v>44866</c:v>
                </c:pt>
                <c:pt idx="1140">
                  <c:v>44896</c:v>
                </c:pt>
                <c:pt idx="1141">
                  <c:v>44927</c:v>
                </c:pt>
                <c:pt idx="1142">
                  <c:v>44958</c:v>
                </c:pt>
                <c:pt idx="1143">
                  <c:v>44986</c:v>
                </c:pt>
                <c:pt idx="1144">
                  <c:v>45017</c:v>
                </c:pt>
                <c:pt idx="1145">
                  <c:v>45047</c:v>
                </c:pt>
                <c:pt idx="1146">
                  <c:v>45078</c:v>
                </c:pt>
                <c:pt idx="1147">
                  <c:v>45108</c:v>
                </c:pt>
                <c:pt idx="1148">
                  <c:v>45139</c:v>
                </c:pt>
                <c:pt idx="1149">
                  <c:v>45170</c:v>
                </c:pt>
                <c:pt idx="1150">
                  <c:v>45200</c:v>
                </c:pt>
                <c:pt idx="1151">
                  <c:v>45231</c:v>
                </c:pt>
                <c:pt idx="1152">
                  <c:v>45261</c:v>
                </c:pt>
                <c:pt idx="1153">
                  <c:v>45292</c:v>
                </c:pt>
                <c:pt idx="1154">
                  <c:v>45323</c:v>
                </c:pt>
                <c:pt idx="1155">
                  <c:v>45352</c:v>
                </c:pt>
                <c:pt idx="1156">
                  <c:v>45383</c:v>
                </c:pt>
                <c:pt idx="1157">
                  <c:v>45413</c:v>
                </c:pt>
                <c:pt idx="1158">
                  <c:v>45444</c:v>
                </c:pt>
              </c:numCache>
            </c:numRef>
          </c:xVal>
          <c:yVal>
            <c:numRef>
              <c:f>spy_long_term!$P$2:$P$1160</c:f>
              <c:numCache>
                <c:formatCode>General</c:formatCode>
                <c:ptCount val="1159"/>
                <c:pt idx="0">
                  <c:v>17.66</c:v>
                </c:pt>
                <c:pt idx="1">
                  <c:v>17.57</c:v>
                </c:pt>
                <c:pt idx="2">
                  <c:v>17.260000000000002</c:v>
                </c:pt>
                <c:pt idx="3">
                  <c:v>19.28</c:v>
                </c:pt>
                <c:pt idx="4">
                  <c:v>19.75</c:v>
                </c:pt>
                <c:pt idx="5">
                  <c:v>20</c:v>
                </c:pt>
                <c:pt idx="6">
                  <c:v>19.14</c:v>
                </c:pt>
                <c:pt idx="7">
                  <c:v>19.43</c:v>
                </c:pt>
                <c:pt idx="8">
                  <c:v>20.87</c:v>
                </c:pt>
                <c:pt idx="9">
                  <c:v>21.14</c:v>
                </c:pt>
                <c:pt idx="10">
                  <c:v>21.68</c:v>
                </c:pt>
                <c:pt idx="11">
                  <c:v>24.28</c:v>
                </c:pt>
                <c:pt idx="12">
                  <c:v>24.35</c:v>
                </c:pt>
                <c:pt idx="13">
                  <c:v>25.74</c:v>
                </c:pt>
                <c:pt idx="14">
                  <c:v>25.59</c:v>
                </c:pt>
                <c:pt idx="15">
                  <c:v>25.53</c:v>
                </c:pt>
                <c:pt idx="16">
                  <c:v>25.94</c:v>
                </c:pt>
                <c:pt idx="17">
                  <c:v>24.83</c:v>
                </c:pt>
                <c:pt idx="18">
                  <c:v>27.41</c:v>
                </c:pt>
                <c:pt idx="19">
                  <c:v>28.88</c:v>
                </c:pt>
                <c:pt idx="20">
                  <c:v>31.71</c:v>
                </c:pt>
                <c:pt idx="21">
                  <c:v>30.16</c:v>
                </c:pt>
                <c:pt idx="22">
                  <c:v>24.15</c:v>
                </c:pt>
                <c:pt idx="23">
                  <c:v>20.92</c:v>
                </c:pt>
                <c:pt idx="24">
                  <c:v>21.45</c:v>
                </c:pt>
                <c:pt idx="25">
                  <c:v>22.79</c:v>
                </c:pt>
                <c:pt idx="26">
                  <c:v>23.28</c:v>
                </c:pt>
                <c:pt idx="27">
                  <c:v>24.15</c:v>
                </c:pt>
                <c:pt idx="28">
                  <c:v>24.9</c:v>
                </c:pt>
                <c:pt idx="29">
                  <c:v>24.49</c:v>
                </c:pt>
                <c:pt idx="30">
                  <c:v>20.46</c:v>
                </c:pt>
                <c:pt idx="31">
                  <c:v>21.21</c:v>
                </c:pt>
                <c:pt idx="32">
                  <c:v>21.37</c:v>
                </c:pt>
                <c:pt idx="33">
                  <c:v>18.59</c:v>
                </c:pt>
                <c:pt idx="34">
                  <c:v>16.940000000000001</c:v>
                </c:pt>
                <c:pt idx="35">
                  <c:v>16.57</c:v>
                </c:pt>
                <c:pt idx="36">
                  <c:v>15.34</c:v>
                </c:pt>
                <c:pt idx="37">
                  <c:v>16.09</c:v>
                </c:pt>
                <c:pt idx="38">
                  <c:v>17.93</c:v>
                </c:pt>
                <c:pt idx="39">
                  <c:v>16.690000000000001</c:v>
                </c:pt>
                <c:pt idx="40">
                  <c:v>15.09</c:v>
                </c:pt>
                <c:pt idx="41">
                  <c:v>13.02</c:v>
                </c:pt>
                <c:pt idx="42">
                  <c:v>14.83</c:v>
                </c:pt>
                <c:pt idx="43">
                  <c:v>13.73</c:v>
                </c:pt>
                <c:pt idx="44">
                  <c:v>13.86</c:v>
                </c:pt>
                <c:pt idx="45">
                  <c:v>9.7100000000000009</c:v>
                </c:pt>
                <c:pt idx="46">
                  <c:v>10.53</c:v>
                </c:pt>
                <c:pt idx="47">
                  <c:v>9.5</c:v>
                </c:pt>
                <c:pt idx="48">
                  <c:v>8.1199999999999992</c:v>
                </c:pt>
                <c:pt idx="49">
                  <c:v>7.89</c:v>
                </c:pt>
                <c:pt idx="50">
                  <c:v>8.2899999999999991</c:v>
                </c:pt>
                <c:pt idx="51">
                  <c:v>7.31</c:v>
                </c:pt>
                <c:pt idx="52">
                  <c:v>5.83</c:v>
                </c:pt>
                <c:pt idx="53">
                  <c:v>4.47</c:v>
                </c:pt>
                <c:pt idx="54">
                  <c:v>4.43</c:v>
                </c:pt>
                <c:pt idx="55">
                  <c:v>6.1</c:v>
                </c:pt>
                <c:pt idx="56">
                  <c:v>8.39</c:v>
                </c:pt>
                <c:pt idx="57">
                  <c:v>8.08</c:v>
                </c:pt>
                <c:pt idx="58">
                  <c:v>6.96</c:v>
                </c:pt>
                <c:pt idx="59">
                  <c:v>6.55</c:v>
                </c:pt>
                <c:pt idx="60">
                  <c:v>6.89</c:v>
                </c:pt>
                <c:pt idx="61">
                  <c:v>6.94</c:v>
                </c:pt>
                <c:pt idx="62">
                  <c:v>5.66</c:v>
                </c:pt>
                <c:pt idx="63">
                  <c:v>5.85</c:v>
                </c:pt>
                <c:pt idx="64">
                  <c:v>8.32</c:v>
                </c:pt>
                <c:pt idx="65">
                  <c:v>9.64</c:v>
                </c:pt>
                <c:pt idx="66">
                  <c:v>10.91</c:v>
                </c:pt>
                <c:pt idx="67">
                  <c:v>9.9499999999999993</c:v>
                </c:pt>
                <c:pt idx="68">
                  <c:v>11.09</c:v>
                </c:pt>
                <c:pt idx="69">
                  <c:v>9.83</c:v>
                </c:pt>
                <c:pt idx="70">
                  <c:v>8.9600000000000009</c:v>
                </c:pt>
                <c:pt idx="71">
                  <c:v>9.8800000000000008</c:v>
                </c:pt>
                <c:pt idx="72">
                  <c:v>10.1</c:v>
                </c:pt>
                <c:pt idx="73">
                  <c:v>11.17</c:v>
                </c:pt>
                <c:pt idx="74">
                  <c:v>10.76</c:v>
                </c:pt>
                <c:pt idx="75">
                  <c:v>10.75</c:v>
                </c:pt>
                <c:pt idx="76">
                  <c:v>10.46</c:v>
                </c:pt>
                <c:pt idx="77">
                  <c:v>9.61</c:v>
                </c:pt>
                <c:pt idx="78">
                  <c:v>9.81</c:v>
                </c:pt>
                <c:pt idx="79">
                  <c:v>8.68</c:v>
                </c:pt>
                <c:pt idx="80">
                  <c:v>9.15</c:v>
                </c:pt>
                <c:pt idx="81">
                  <c:v>9.1</c:v>
                </c:pt>
                <c:pt idx="82">
                  <c:v>8.81</c:v>
                </c:pt>
                <c:pt idx="83">
                  <c:v>9.5399999999999991</c:v>
                </c:pt>
                <c:pt idx="84">
                  <c:v>9.5</c:v>
                </c:pt>
                <c:pt idx="85">
                  <c:v>9.1</c:v>
                </c:pt>
                <c:pt idx="86">
                  <c:v>8.74</c:v>
                </c:pt>
                <c:pt idx="87">
                  <c:v>8.4700000000000006</c:v>
                </c:pt>
                <c:pt idx="88">
                  <c:v>9.2799999999999994</c:v>
                </c:pt>
                <c:pt idx="89">
                  <c:v>9.58</c:v>
                </c:pt>
                <c:pt idx="90">
                  <c:v>10.23</c:v>
                </c:pt>
                <c:pt idx="91">
                  <c:v>11.08</c:v>
                </c:pt>
                <c:pt idx="92">
                  <c:v>11.32</c:v>
                </c:pt>
                <c:pt idx="93">
                  <c:v>11.59</c:v>
                </c:pt>
                <c:pt idx="94">
                  <c:v>12.46</c:v>
                </c:pt>
                <c:pt idx="95">
                  <c:v>12.95</c:v>
                </c:pt>
                <c:pt idx="96">
                  <c:v>13.43</c:v>
                </c:pt>
                <c:pt idx="97">
                  <c:v>14.31</c:v>
                </c:pt>
                <c:pt idx="98">
                  <c:v>14.55</c:v>
                </c:pt>
                <c:pt idx="99">
                  <c:v>14.92</c:v>
                </c:pt>
                <c:pt idx="100">
                  <c:v>13.77</c:v>
                </c:pt>
                <c:pt idx="101">
                  <c:v>14.4</c:v>
                </c:pt>
                <c:pt idx="102">
                  <c:v>14.84</c:v>
                </c:pt>
                <c:pt idx="103">
                  <c:v>15.85</c:v>
                </c:pt>
                <c:pt idx="104">
                  <c:v>15.99</c:v>
                </c:pt>
                <c:pt idx="105">
                  <c:v>16.010000000000002</c:v>
                </c:pt>
                <c:pt idx="106">
                  <c:v>17.21</c:v>
                </c:pt>
                <c:pt idx="107">
                  <c:v>17.28</c:v>
                </c:pt>
                <c:pt idx="108">
                  <c:v>17.18</c:v>
                </c:pt>
                <c:pt idx="109">
                  <c:v>17.829999999999998</c:v>
                </c:pt>
                <c:pt idx="110">
                  <c:v>18.09</c:v>
                </c:pt>
                <c:pt idx="111">
                  <c:v>17.920000000000002</c:v>
                </c:pt>
                <c:pt idx="112">
                  <c:v>16.43</c:v>
                </c:pt>
                <c:pt idx="113">
                  <c:v>16.260000000000002</c:v>
                </c:pt>
                <c:pt idx="114">
                  <c:v>15.4</c:v>
                </c:pt>
                <c:pt idx="115">
                  <c:v>16.98</c:v>
                </c:pt>
                <c:pt idx="116">
                  <c:v>16.04</c:v>
                </c:pt>
                <c:pt idx="117">
                  <c:v>13.76</c:v>
                </c:pt>
                <c:pt idx="118">
                  <c:v>12.36</c:v>
                </c:pt>
                <c:pt idx="119">
                  <c:v>11.11</c:v>
                </c:pt>
                <c:pt idx="120">
                  <c:v>10.55</c:v>
                </c:pt>
                <c:pt idx="121">
                  <c:v>10.69</c:v>
                </c:pt>
                <c:pt idx="122">
                  <c:v>11.34</c:v>
                </c:pt>
                <c:pt idx="123">
                  <c:v>8.5</c:v>
                </c:pt>
                <c:pt idx="124">
                  <c:v>9.6999999999999993</c:v>
                </c:pt>
                <c:pt idx="125">
                  <c:v>9.27</c:v>
                </c:pt>
                <c:pt idx="126">
                  <c:v>11.56</c:v>
                </c:pt>
                <c:pt idx="127">
                  <c:v>12.4</c:v>
                </c:pt>
                <c:pt idx="128">
                  <c:v>12.06</c:v>
                </c:pt>
                <c:pt idx="129">
                  <c:v>12.24</c:v>
                </c:pt>
                <c:pt idx="130">
                  <c:v>13.17</c:v>
                </c:pt>
                <c:pt idx="131">
                  <c:v>12.73</c:v>
                </c:pt>
                <c:pt idx="132">
                  <c:v>13.21</c:v>
                </c:pt>
                <c:pt idx="133">
                  <c:v>12.3</c:v>
                </c:pt>
                <c:pt idx="134">
                  <c:v>12.7</c:v>
                </c:pt>
                <c:pt idx="135">
                  <c:v>10.98</c:v>
                </c:pt>
                <c:pt idx="136">
                  <c:v>10.92</c:v>
                </c:pt>
                <c:pt idx="137">
                  <c:v>11.6</c:v>
                </c:pt>
                <c:pt idx="138">
                  <c:v>10.86</c:v>
                </c:pt>
                <c:pt idx="139">
                  <c:v>12.04</c:v>
                </c:pt>
                <c:pt idx="140">
                  <c:v>11.18</c:v>
                </c:pt>
                <c:pt idx="141">
                  <c:v>13.02</c:v>
                </c:pt>
                <c:pt idx="142">
                  <c:v>12.83</c:v>
                </c:pt>
                <c:pt idx="143">
                  <c:v>12.2</c:v>
                </c:pt>
                <c:pt idx="144">
                  <c:v>12.49</c:v>
                </c:pt>
                <c:pt idx="145">
                  <c:v>12.05</c:v>
                </c:pt>
                <c:pt idx="146">
                  <c:v>12.13</c:v>
                </c:pt>
                <c:pt idx="147">
                  <c:v>12.25</c:v>
                </c:pt>
                <c:pt idx="148">
                  <c:v>12.19</c:v>
                </c:pt>
                <c:pt idx="149">
                  <c:v>9.27</c:v>
                </c:pt>
                <c:pt idx="150">
                  <c:v>9.98</c:v>
                </c:pt>
                <c:pt idx="151">
                  <c:v>10.29</c:v>
                </c:pt>
                <c:pt idx="152">
                  <c:v>10.56</c:v>
                </c:pt>
                <c:pt idx="153">
                  <c:v>10.66</c:v>
                </c:pt>
                <c:pt idx="154">
                  <c:v>11.08</c:v>
                </c:pt>
                <c:pt idx="155">
                  <c:v>10.61</c:v>
                </c:pt>
                <c:pt idx="156">
                  <c:v>10.58</c:v>
                </c:pt>
                <c:pt idx="157">
                  <c:v>10.07</c:v>
                </c:pt>
                <c:pt idx="158">
                  <c:v>9.92</c:v>
                </c:pt>
                <c:pt idx="159">
                  <c:v>9.9600000000000009</c:v>
                </c:pt>
                <c:pt idx="160">
                  <c:v>9.31</c:v>
                </c:pt>
                <c:pt idx="161">
                  <c:v>9.35</c:v>
                </c:pt>
                <c:pt idx="162">
                  <c:v>9.85</c:v>
                </c:pt>
                <c:pt idx="163">
                  <c:v>10.39</c:v>
                </c:pt>
                <c:pt idx="164">
                  <c:v>10.3</c:v>
                </c:pt>
                <c:pt idx="165">
                  <c:v>10.199999999999999</c:v>
                </c:pt>
                <c:pt idx="166">
                  <c:v>9.5</c:v>
                </c:pt>
                <c:pt idx="167">
                  <c:v>9.1</c:v>
                </c:pt>
                <c:pt idx="168">
                  <c:v>8.69</c:v>
                </c:pt>
                <c:pt idx="169">
                  <c:v>8.81</c:v>
                </c:pt>
                <c:pt idx="170">
                  <c:v>8.59</c:v>
                </c:pt>
                <c:pt idx="171">
                  <c:v>8.01</c:v>
                </c:pt>
                <c:pt idx="172">
                  <c:v>7.66</c:v>
                </c:pt>
                <c:pt idx="173">
                  <c:v>8.15</c:v>
                </c:pt>
                <c:pt idx="174">
                  <c:v>8.3000000000000007</c:v>
                </c:pt>
                <c:pt idx="175">
                  <c:v>8.56</c:v>
                </c:pt>
                <c:pt idx="176">
                  <c:v>8.6199999999999992</c:v>
                </c:pt>
                <c:pt idx="177">
                  <c:v>8.85</c:v>
                </c:pt>
                <c:pt idx="178">
                  <c:v>9.42</c:v>
                </c:pt>
                <c:pt idx="179">
                  <c:v>9.2899999999999991</c:v>
                </c:pt>
                <c:pt idx="180">
                  <c:v>9.77</c:v>
                </c:pt>
                <c:pt idx="181">
                  <c:v>10.47</c:v>
                </c:pt>
                <c:pt idx="182">
                  <c:v>11</c:v>
                </c:pt>
                <c:pt idx="183">
                  <c:v>11.58</c:v>
                </c:pt>
                <c:pt idx="184">
                  <c:v>11.59</c:v>
                </c:pt>
                <c:pt idx="185">
                  <c:v>12.11</c:v>
                </c:pt>
                <c:pt idx="186">
                  <c:v>12.35</c:v>
                </c:pt>
                <c:pt idx="187">
                  <c:v>11.68</c:v>
                </c:pt>
                <c:pt idx="188">
                  <c:v>11.8</c:v>
                </c:pt>
                <c:pt idx="189">
                  <c:v>12.08</c:v>
                </c:pt>
                <c:pt idx="190">
                  <c:v>11.92</c:v>
                </c:pt>
                <c:pt idx="191">
                  <c:v>11.02</c:v>
                </c:pt>
                <c:pt idx="192">
                  <c:v>11.67</c:v>
                </c:pt>
                <c:pt idx="193">
                  <c:v>11.85</c:v>
                </c:pt>
                <c:pt idx="194">
                  <c:v>11.82</c:v>
                </c:pt>
                <c:pt idx="195">
                  <c:v>12.02</c:v>
                </c:pt>
                <c:pt idx="196">
                  <c:v>11.87</c:v>
                </c:pt>
                <c:pt idx="197">
                  <c:v>12.35</c:v>
                </c:pt>
                <c:pt idx="198">
                  <c:v>12.98</c:v>
                </c:pt>
                <c:pt idx="199">
                  <c:v>12.71</c:v>
                </c:pt>
                <c:pt idx="200">
                  <c:v>12.82</c:v>
                </c:pt>
                <c:pt idx="201">
                  <c:v>12.78</c:v>
                </c:pt>
                <c:pt idx="202">
                  <c:v>12.78</c:v>
                </c:pt>
                <c:pt idx="203">
                  <c:v>12.83</c:v>
                </c:pt>
                <c:pt idx="204">
                  <c:v>13.28</c:v>
                </c:pt>
                <c:pt idx="205">
                  <c:v>13.47</c:v>
                </c:pt>
                <c:pt idx="206">
                  <c:v>14.3</c:v>
                </c:pt>
                <c:pt idx="207">
                  <c:v>13.64</c:v>
                </c:pt>
                <c:pt idx="208">
                  <c:v>14.84</c:v>
                </c:pt>
                <c:pt idx="209">
                  <c:v>15.01</c:v>
                </c:pt>
                <c:pt idx="210">
                  <c:v>14.96</c:v>
                </c:pt>
                <c:pt idx="211">
                  <c:v>14.66</c:v>
                </c:pt>
                <c:pt idx="212">
                  <c:v>15.51</c:v>
                </c:pt>
                <c:pt idx="213">
                  <c:v>16.16</c:v>
                </c:pt>
                <c:pt idx="214">
                  <c:v>16.649999999999999</c:v>
                </c:pt>
                <c:pt idx="215">
                  <c:v>17.190000000000001</c:v>
                </c:pt>
                <c:pt idx="216">
                  <c:v>17.36</c:v>
                </c:pt>
                <c:pt idx="217">
                  <c:v>18.57</c:v>
                </c:pt>
                <c:pt idx="218">
                  <c:v>17.28</c:v>
                </c:pt>
                <c:pt idx="219">
                  <c:v>18.079999999999998</c:v>
                </c:pt>
                <c:pt idx="220">
                  <c:v>18.760000000000002</c:v>
                </c:pt>
                <c:pt idx="221">
                  <c:v>19.18</c:v>
                </c:pt>
                <c:pt idx="222">
                  <c:v>18.43</c:v>
                </c:pt>
                <c:pt idx="223">
                  <c:v>17.96</c:v>
                </c:pt>
                <c:pt idx="224">
                  <c:v>16.649999999999999</c:v>
                </c:pt>
                <c:pt idx="225">
                  <c:v>14.96</c:v>
                </c:pt>
                <c:pt idx="226">
                  <c:v>14.84</c:v>
                </c:pt>
                <c:pt idx="227">
                  <c:v>14.67</c:v>
                </c:pt>
                <c:pt idx="228">
                  <c:v>15.3</c:v>
                </c:pt>
                <c:pt idx="229">
                  <c:v>15.66</c:v>
                </c:pt>
                <c:pt idx="230">
                  <c:v>15.43</c:v>
                </c:pt>
                <c:pt idx="231">
                  <c:v>15.17</c:v>
                </c:pt>
                <c:pt idx="232">
                  <c:v>14.58</c:v>
                </c:pt>
                <c:pt idx="233">
                  <c:v>14.45</c:v>
                </c:pt>
                <c:pt idx="234">
                  <c:v>15.21</c:v>
                </c:pt>
                <c:pt idx="235">
                  <c:v>15.76</c:v>
                </c:pt>
                <c:pt idx="236">
                  <c:v>15.32</c:v>
                </c:pt>
                <c:pt idx="237">
                  <c:v>15.11</c:v>
                </c:pt>
                <c:pt idx="238">
                  <c:v>15.43</c:v>
                </c:pt>
                <c:pt idx="239">
                  <c:v>14.99</c:v>
                </c:pt>
                <c:pt idx="240">
                  <c:v>15.3</c:v>
                </c:pt>
                <c:pt idx="241">
                  <c:v>14.69</c:v>
                </c:pt>
                <c:pt idx="242">
                  <c:v>14</c:v>
                </c:pt>
                <c:pt idx="243">
                  <c:v>15.08</c:v>
                </c:pt>
                <c:pt idx="244">
                  <c:v>15.48</c:v>
                </c:pt>
                <c:pt idx="245">
                  <c:v>16.690000000000001</c:v>
                </c:pt>
                <c:pt idx="246">
                  <c:v>16.739999999999998</c:v>
                </c:pt>
                <c:pt idx="247">
                  <c:v>15.85</c:v>
                </c:pt>
                <c:pt idx="248">
                  <c:v>15.97</c:v>
                </c:pt>
                <c:pt idx="249">
                  <c:v>15.49</c:v>
                </c:pt>
                <c:pt idx="250">
                  <c:v>16.54</c:v>
                </c:pt>
                <c:pt idx="251">
                  <c:v>14.75</c:v>
                </c:pt>
                <c:pt idx="252">
                  <c:v>15.2</c:v>
                </c:pt>
                <c:pt idx="253">
                  <c:v>15.22</c:v>
                </c:pt>
                <c:pt idx="254">
                  <c:v>14.62</c:v>
                </c:pt>
                <c:pt idx="255">
                  <c:v>15.06</c:v>
                </c:pt>
                <c:pt idx="256">
                  <c:v>14.74</c:v>
                </c:pt>
                <c:pt idx="257">
                  <c:v>14.19</c:v>
                </c:pt>
                <c:pt idx="258">
                  <c:v>14.16</c:v>
                </c:pt>
                <c:pt idx="259">
                  <c:v>15.04</c:v>
                </c:pt>
                <c:pt idx="260">
                  <c:v>15.22</c:v>
                </c:pt>
                <c:pt idx="261">
                  <c:v>15.58</c:v>
                </c:pt>
                <c:pt idx="262">
                  <c:v>16.04</c:v>
                </c:pt>
                <c:pt idx="263">
                  <c:v>16.059999999999999</c:v>
                </c:pt>
                <c:pt idx="264">
                  <c:v>16.760000000000002</c:v>
                </c:pt>
                <c:pt idx="265">
                  <c:v>17.05</c:v>
                </c:pt>
                <c:pt idx="266">
                  <c:v>17.22</c:v>
                </c:pt>
                <c:pt idx="267">
                  <c:v>17.29</c:v>
                </c:pt>
                <c:pt idx="268">
                  <c:v>18.07</c:v>
                </c:pt>
                <c:pt idx="269">
                  <c:v>18.78</c:v>
                </c:pt>
                <c:pt idx="270">
                  <c:v>17.690000000000001</c:v>
                </c:pt>
                <c:pt idx="271">
                  <c:v>17.84</c:v>
                </c:pt>
                <c:pt idx="272">
                  <c:v>18.420000000000002</c:v>
                </c:pt>
                <c:pt idx="273">
                  <c:v>19.45</c:v>
                </c:pt>
                <c:pt idx="274">
                  <c:v>19.53</c:v>
                </c:pt>
                <c:pt idx="275">
                  <c:v>19.510000000000002</c:v>
                </c:pt>
                <c:pt idx="276">
                  <c:v>20.41</c:v>
                </c:pt>
                <c:pt idx="277">
                  <c:v>21.66</c:v>
                </c:pt>
                <c:pt idx="278">
                  <c:v>21.8</c:v>
                </c:pt>
                <c:pt idx="279">
                  <c:v>21.4</c:v>
                </c:pt>
                <c:pt idx="280">
                  <c:v>22.43</c:v>
                </c:pt>
                <c:pt idx="281">
                  <c:v>21.52</c:v>
                </c:pt>
                <c:pt idx="282">
                  <c:v>20.96</c:v>
                </c:pt>
                <c:pt idx="283">
                  <c:v>22.4</c:v>
                </c:pt>
                <c:pt idx="284">
                  <c:v>23.28</c:v>
                </c:pt>
                <c:pt idx="285">
                  <c:v>23.26</c:v>
                </c:pt>
                <c:pt idx="286">
                  <c:v>22.94</c:v>
                </c:pt>
                <c:pt idx="287">
                  <c:v>22.88</c:v>
                </c:pt>
                <c:pt idx="288">
                  <c:v>23.77</c:v>
                </c:pt>
                <c:pt idx="289">
                  <c:v>24.14</c:v>
                </c:pt>
                <c:pt idx="290">
                  <c:v>23.26</c:v>
                </c:pt>
                <c:pt idx="291">
                  <c:v>24.37</c:v>
                </c:pt>
                <c:pt idx="292">
                  <c:v>23.32</c:v>
                </c:pt>
                <c:pt idx="293">
                  <c:v>23.86</c:v>
                </c:pt>
                <c:pt idx="294">
                  <c:v>24.96</c:v>
                </c:pt>
                <c:pt idx="295">
                  <c:v>25.4</c:v>
                </c:pt>
                <c:pt idx="296">
                  <c:v>25.03</c:v>
                </c:pt>
                <c:pt idx="297">
                  <c:v>24.54</c:v>
                </c:pt>
                <c:pt idx="298">
                  <c:v>24.52</c:v>
                </c:pt>
                <c:pt idx="299">
                  <c:v>25.66</c:v>
                </c:pt>
                <c:pt idx="300">
                  <c:v>26.57</c:v>
                </c:pt>
                <c:pt idx="301">
                  <c:v>26.38</c:v>
                </c:pt>
                <c:pt idx="302">
                  <c:v>25.9</c:v>
                </c:pt>
                <c:pt idx="303">
                  <c:v>25.29</c:v>
                </c:pt>
                <c:pt idx="304">
                  <c:v>24.62</c:v>
                </c:pt>
                <c:pt idx="305">
                  <c:v>24.54</c:v>
                </c:pt>
                <c:pt idx="306">
                  <c:v>24.14</c:v>
                </c:pt>
                <c:pt idx="307">
                  <c:v>24.75</c:v>
                </c:pt>
                <c:pt idx="308">
                  <c:v>23.32</c:v>
                </c:pt>
                <c:pt idx="309">
                  <c:v>23.35</c:v>
                </c:pt>
                <c:pt idx="310">
                  <c:v>24.54</c:v>
                </c:pt>
                <c:pt idx="311">
                  <c:v>24.76</c:v>
                </c:pt>
                <c:pt idx="312">
                  <c:v>24.81</c:v>
                </c:pt>
                <c:pt idx="313">
                  <c:v>26.08</c:v>
                </c:pt>
                <c:pt idx="314">
                  <c:v>26.15</c:v>
                </c:pt>
                <c:pt idx="315">
                  <c:v>26.94</c:v>
                </c:pt>
                <c:pt idx="316">
                  <c:v>28.26</c:v>
                </c:pt>
                <c:pt idx="317">
                  <c:v>29.19</c:v>
                </c:pt>
                <c:pt idx="318">
                  <c:v>29.21</c:v>
                </c:pt>
                <c:pt idx="319">
                  <c:v>30.88</c:v>
                </c:pt>
                <c:pt idx="320">
                  <c:v>29.83</c:v>
                </c:pt>
                <c:pt idx="321">
                  <c:v>32.31</c:v>
                </c:pt>
                <c:pt idx="322">
                  <c:v>31.68</c:v>
                </c:pt>
                <c:pt idx="323">
                  <c:v>34.24</c:v>
                </c:pt>
                <c:pt idx="324">
                  <c:v>35.979999999999997</c:v>
                </c:pt>
                <c:pt idx="325">
                  <c:v>36.630000000000003</c:v>
                </c:pt>
                <c:pt idx="326">
                  <c:v>36.76</c:v>
                </c:pt>
                <c:pt idx="327">
                  <c:v>36.58</c:v>
                </c:pt>
                <c:pt idx="328">
                  <c:v>37.96</c:v>
                </c:pt>
                <c:pt idx="329">
                  <c:v>37.909999999999997</c:v>
                </c:pt>
                <c:pt idx="330">
                  <c:v>41.03</c:v>
                </c:pt>
                <c:pt idx="331">
                  <c:v>43.52</c:v>
                </c:pt>
                <c:pt idx="332">
                  <c:v>43.18</c:v>
                </c:pt>
                <c:pt idx="333">
                  <c:v>43.67</c:v>
                </c:pt>
                <c:pt idx="334">
                  <c:v>42.34</c:v>
                </c:pt>
                <c:pt idx="335">
                  <c:v>45.51</c:v>
                </c:pt>
                <c:pt idx="336">
                  <c:v>45.48</c:v>
                </c:pt>
                <c:pt idx="337">
                  <c:v>43.82</c:v>
                </c:pt>
                <c:pt idx="338">
                  <c:v>45.34</c:v>
                </c:pt>
                <c:pt idx="339">
                  <c:v>48.48</c:v>
                </c:pt>
                <c:pt idx="340">
                  <c:v>48.38</c:v>
                </c:pt>
                <c:pt idx="341">
                  <c:v>45.2</c:v>
                </c:pt>
                <c:pt idx="342">
                  <c:v>46.97</c:v>
                </c:pt>
                <c:pt idx="343">
                  <c:v>49.39</c:v>
                </c:pt>
                <c:pt idx="344">
                  <c:v>47.51</c:v>
                </c:pt>
                <c:pt idx="345">
                  <c:v>45.35</c:v>
                </c:pt>
                <c:pt idx="346">
                  <c:v>45.58</c:v>
                </c:pt>
                <c:pt idx="347">
                  <c:v>45.08</c:v>
                </c:pt>
                <c:pt idx="348">
                  <c:v>46.67</c:v>
                </c:pt>
                <c:pt idx="349">
                  <c:v>44.72</c:v>
                </c:pt>
                <c:pt idx="350">
                  <c:v>43.26</c:v>
                </c:pt>
                <c:pt idx="351">
                  <c:v>44.11</c:v>
                </c:pt>
                <c:pt idx="352">
                  <c:v>45.74</c:v>
                </c:pt>
                <c:pt idx="353">
                  <c:v>47.43</c:v>
                </c:pt>
                <c:pt idx="354">
                  <c:v>47.37</c:v>
                </c:pt>
                <c:pt idx="355">
                  <c:v>47.91</c:v>
                </c:pt>
                <c:pt idx="356">
                  <c:v>45.22</c:v>
                </c:pt>
                <c:pt idx="357">
                  <c:v>42.42</c:v>
                </c:pt>
                <c:pt idx="358">
                  <c:v>41.06</c:v>
                </c:pt>
                <c:pt idx="359">
                  <c:v>41.72</c:v>
                </c:pt>
                <c:pt idx="360">
                  <c:v>39.99</c:v>
                </c:pt>
                <c:pt idx="361">
                  <c:v>41.7</c:v>
                </c:pt>
                <c:pt idx="362">
                  <c:v>40.840000000000003</c:v>
                </c:pt>
                <c:pt idx="363">
                  <c:v>42.1</c:v>
                </c:pt>
                <c:pt idx="364">
                  <c:v>43.44</c:v>
                </c:pt>
                <c:pt idx="365">
                  <c:v>44.09</c:v>
                </c:pt>
                <c:pt idx="366">
                  <c:v>45.24</c:v>
                </c:pt>
                <c:pt idx="367">
                  <c:v>47.19</c:v>
                </c:pt>
                <c:pt idx="368">
                  <c:v>47.75</c:v>
                </c:pt>
                <c:pt idx="369">
                  <c:v>50.06</c:v>
                </c:pt>
                <c:pt idx="370">
                  <c:v>51.33</c:v>
                </c:pt>
                <c:pt idx="371">
                  <c:v>52.48</c:v>
                </c:pt>
                <c:pt idx="372">
                  <c:v>55.21</c:v>
                </c:pt>
                <c:pt idx="373">
                  <c:v>55.45</c:v>
                </c:pt>
                <c:pt idx="374">
                  <c:v>55.41</c:v>
                </c:pt>
                <c:pt idx="375">
                  <c:v>55.44</c:v>
                </c:pt>
                <c:pt idx="376">
                  <c:v>57.59</c:v>
                </c:pt>
                <c:pt idx="377">
                  <c:v>58.68</c:v>
                </c:pt>
                <c:pt idx="378">
                  <c:v>58.47</c:v>
                </c:pt>
                <c:pt idx="379">
                  <c:v>60.51</c:v>
                </c:pt>
                <c:pt idx="380">
                  <c:v>59.6</c:v>
                </c:pt>
                <c:pt idx="381">
                  <c:v>56.88</c:v>
                </c:pt>
                <c:pt idx="382">
                  <c:v>57.52</c:v>
                </c:pt>
                <c:pt idx="383">
                  <c:v>58.28</c:v>
                </c:pt>
                <c:pt idx="384">
                  <c:v>59.89</c:v>
                </c:pt>
                <c:pt idx="385">
                  <c:v>55.61</c:v>
                </c:pt>
                <c:pt idx="386">
                  <c:v>56.12</c:v>
                </c:pt>
                <c:pt idx="387">
                  <c:v>55.34</c:v>
                </c:pt>
                <c:pt idx="388">
                  <c:v>54.37</c:v>
                </c:pt>
                <c:pt idx="389">
                  <c:v>55.83</c:v>
                </c:pt>
                <c:pt idx="390">
                  <c:v>56.92</c:v>
                </c:pt>
                <c:pt idx="391">
                  <c:v>55.51</c:v>
                </c:pt>
                <c:pt idx="392">
                  <c:v>56.96</c:v>
                </c:pt>
                <c:pt idx="393">
                  <c:v>53.52</c:v>
                </c:pt>
                <c:pt idx="394">
                  <c:v>53.39</c:v>
                </c:pt>
                <c:pt idx="395">
                  <c:v>55.54</c:v>
                </c:pt>
                <c:pt idx="396">
                  <c:v>58.11</c:v>
                </c:pt>
                <c:pt idx="397">
                  <c:v>61.78</c:v>
                </c:pt>
                <c:pt idx="398">
                  <c:v>63.44</c:v>
                </c:pt>
                <c:pt idx="399">
                  <c:v>65.06</c:v>
                </c:pt>
                <c:pt idx="400">
                  <c:v>65.31</c:v>
                </c:pt>
                <c:pt idx="401">
                  <c:v>66.56</c:v>
                </c:pt>
                <c:pt idx="402">
                  <c:v>64.64</c:v>
                </c:pt>
                <c:pt idx="403">
                  <c:v>66.760000000000005</c:v>
                </c:pt>
                <c:pt idx="404">
                  <c:v>68.069999999999993</c:v>
                </c:pt>
                <c:pt idx="405">
                  <c:v>66.73</c:v>
                </c:pt>
                <c:pt idx="406">
                  <c:v>68.62</c:v>
                </c:pt>
                <c:pt idx="407">
                  <c:v>71.319999999999993</c:v>
                </c:pt>
                <c:pt idx="408">
                  <c:v>71.55</c:v>
                </c:pt>
                <c:pt idx="409">
                  <c:v>68.84</c:v>
                </c:pt>
                <c:pt idx="410">
                  <c:v>69.959999999999994</c:v>
                </c:pt>
                <c:pt idx="411">
                  <c:v>69.55</c:v>
                </c:pt>
                <c:pt idx="412">
                  <c:v>65.239999999999995</c:v>
                </c:pt>
                <c:pt idx="413">
                  <c:v>59.63</c:v>
                </c:pt>
                <c:pt idx="414">
                  <c:v>54.75</c:v>
                </c:pt>
                <c:pt idx="415">
                  <c:v>58.23</c:v>
                </c:pt>
                <c:pt idx="416">
                  <c:v>59.12</c:v>
                </c:pt>
                <c:pt idx="417">
                  <c:v>56.27</c:v>
                </c:pt>
                <c:pt idx="418">
                  <c:v>56.52</c:v>
                </c:pt>
                <c:pt idx="419">
                  <c:v>62.26</c:v>
                </c:pt>
                <c:pt idx="420">
                  <c:v>63.1</c:v>
                </c:pt>
                <c:pt idx="421">
                  <c:v>66.2</c:v>
                </c:pt>
                <c:pt idx="422">
                  <c:v>64.290000000000006</c:v>
                </c:pt>
                <c:pt idx="423">
                  <c:v>66.569999999999993</c:v>
                </c:pt>
                <c:pt idx="424">
                  <c:v>69.8</c:v>
                </c:pt>
                <c:pt idx="425">
                  <c:v>70.8</c:v>
                </c:pt>
                <c:pt idx="426">
                  <c:v>69.37</c:v>
                </c:pt>
                <c:pt idx="427">
                  <c:v>69.13</c:v>
                </c:pt>
                <c:pt idx="428">
                  <c:v>72.5</c:v>
                </c:pt>
                <c:pt idx="429">
                  <c:v>71.7</c:v>
                </c:pt>
                <c:pt idx="430">
                  <c:v>74.010000000000005</c:v>
                </c:pt>
                <c:pt idx="431">
                  <c:v>73.23</c:v>
                </c:pt>
                <c:pt idx="432">
                  <c:v>75.02</c:v>
                </c:pt>
                <c:pt idx="433">
                  <c:v>77.040000000000006</c:v>
                </c:pt>
                <c:pt idx="434">
                  <c:v>77.8</c:v>
                </c:pt>
                <c:pt idx="435">
                  <c:v>78.98</c:v>
                </c:pt>
                <c:pt idx="436">
                  <c:v>79.459999999999994</c:v>
                </c:pt>
                <c:pt idx="437">
                  <c:v>80.37</c:v>
                </c:pt>
                <c:pt idx="438">
                  <c:v>81.69</c:v>
                </c:pt>
                <c:pt idx="439">
                  <c:v>83.18</c:v>
                </c:pt>
                <c:pt idx="440">
                  <c:v>81.83</c:v>
                </c:pt>
                <c:pt idx="441">
                  <c:v>84.18</c:v>
                </c:pt>
                <c:pt idx="442">
                  <c:v>84.86</c:v>
                </c:pt>
                <c:pt idx="443">
                  <c:v>84.42</c:v>
                </c:pt>
                <c:pt idx="444">
                  <c:v>84.75</c:v>
                </c:pt>
                <c:pt idx="445">
                  <c:v>87.56</c:v>
                </c:pt>
                <c:pt idx="446">
                  <c:v>87.43</c:v>
                </c:pt>
                <c:pt idx="447">
                  <c:v>86.16</c:v>
                </c:pt>
                <c:pt idx="448">
                  <c:v>89.11</c:v>
                </c:pt>
                <c:pt idx="449">
                  <c:v>88.42</c:v>
                </c:pt>
                <c:pt idx="450">
                  <c:v>84.12</c:v>
                </c:pt>
                <c:pt idx="451">
                  <c:v>85.25</c:v>
                </c:pt>
                <c:pt idx="452">
                  <c:v>87.17</c:v>
                </c:pt>
                <c:pt idx="453">
                  <c:v>89.96</c:v>
                </c:pt>
                <c:pt idx="454">
                  <c:v>92.42</c:v>
                </c:pt>
                <c:pt idx="455">
                  <c:v>91.61</c:v>
                </c:pt>
                <c:pt idx="456">
                  <c:v>92.43</c:v>
                </c:pt>
                <c:pt idx="457">
                  <c:v>92.88</c:v>
                </c:pt>
                <c:pt idx="458">
                  <c:v>91.22</c:v>
                </c:pt>
                <c:pt idx="459">
                  <c:v>89.23</c:v>
                </c:pt>
                <c:pt idx="460">
                  <c:v>91.06</c:v>
                </c:pt>
                <c:pt idx="461">
                  <c:v>86.13</c:v>
                </c:pt>
                <c:pt idx="462">
                  <c:v>84.74</c:v>
                </c:pt>
                <c:pt idx="463">
                  <c:v>83.6</c:v>
                </c:pt>
                <c:pt idx="464">
                  <c:v>77.099999999999994</c:v>
                </c:pt>
                <c:pt idx="465">
                  <c:v>76.56</c:v>
                </c:pt>
                <c:pt idx="466">
                  <c:v>80.2</c:v>
                </c:pt>
                <c:pt idx="467">
                  <c:v>80.45</c:v>
                </c:pt>
                <c:pt idx="468">
                  <c:v>80.33</c:v>
                </c:pt>
                <c:pt idx="469">
                  <c:v>86.61</c:v>
                </c:pt>
                <c:pt idx="470">
                  <c:v>86.78</c:v>
                </c:pt>
                <c:pt idx="471">
                  <c:v>90.2</c:v>
                </c:pt>
                <c:pt idx="472">
                  <c:v>94.01</c:v>
                </c:pt>
                <c:pt idx="473">
                  <c:v>89.08</c:v>
                </c:pt>
                <c:pt idx="474">
                  <c:v>90.64</c:v>
                </c:pt>
                <c:pt idx="475">
                  <c:v>94.75</c:v>
                </c:pt>
                <c:pt idx="476">
                  <c:v>93.64</c:v>
                </c:pt>
                <c:pt idx="477">
                  <c:v>96.71</c:v>
                </c:pt>
                <c:pt idx="478">
                  <c:v>93.3</c:v>
                </c:pt>
                <c:pt idx="479">
                  <c:v>94</c:v>
                </c:pt>
                <c:pt idx="480">
                  <c:v>96.47</c:v>
                </c:pt>
                <c:pt idx="481">
                  <c:v>92.24</c:v>
                </c:pt>
                <c:pt idx="482">
                  <c:v>89.36</c:v>
                </c:pt>
                <c:pt idx="483">
                  <c:v>90.2</c:v>
                </c:pt>
                <c:pt idx="484">
                  <c:v>97.46</c:v>
                </c:pt>
                <c:pt idx="485">
                  <c:v>98.68</c:v>
                </c:pt>
                <c:pt idx="486">
                  <c:v>99.58</c:v>
                </c:pt>
                <c:pt idx="487">
                  <c:v>97.74</c:v>
                </c:pt>
                <c:pt idx="488">
                  <c:v>98.86</c:v>
                </c:pt>
                <c:pt idx="489">
                  <c:v>102.67</c:v>
                </c:pt>
                <c:pt idx="490">
                  <c:v>103.41</c:v>
                </c:pt>
                <c:pt idx="491">
                  <c:v>108.37</c:v>
                </c:pt>
                <c:pt idx="492">
                  <c:v>103.86</c:v>
                </c:pt>
                <c:pt idx="493">
                  <c:v>103.01</c:v>
                </c:pt>
                <c:pt idx="494">
                  <c:v>98.13</c:v>
                </c:pt>
                <c:pt idx="495">
                  <c:v>101.51</c:v>
                </c:pt>
                <c:pt idx="496">
                  <c:v>103.69</c:v>
                </c:pt>
                <c:pt idx="497">
                  <c:v>103.46</c:v>
                </c:pt>
                <c:pt idx="498">
                  <c:v>97.71</c:v>
                </c:pt>
                <c:pt idx="499">
                  <c:v>91.83</c:v>
                </c:pt>
                <c:pt idx="500">
                  <c:v>95.51</c:v>
                </c:pt>
                <c:pt idx="501">
                  <c:v>93.12</c:v>
                </c:pt>
                <c:pt idx="502">
                  <c:v>97.12</c:v>
                </c:pt>
                <c:pt idx="503">
                  <c:v>93.81</c:v>
                </c:pt>
                <c:pt idx="504">
                  <c:v>92.06</c:v>
                </c:pt>
                <c:pt idx="505">
                  <c:v>85.02</c:v>
                </c:pt>
                <c:pt idx="506">
                  <c:v>89.5</c:v>
                </c:pt>
                <c:pt idx="507">
                  <c:v>89.63</c:v>
                </c:pt>
                <c:pt idx="508">
                  <c:v>81.52</c:v>
                </c:pt>
                <c:pt idx="509">
                  <c:v>76.55</c:v>
                </c:pt>
                <c:pt idx="510">
                  <c:v>72.72</c:v>
                </c:pt>
                <c:pt idx="511">
                  <c:v>78.05</c:v>
                </c:pt>
                <c:pt idx="512">
                  <c:v>81.52</c:v>
                </c:pt>
                <c:pt idx="513">
                  <c:v>84.3</c:v>
                </c:pt>
                <c:pt idx="514">
                  <c:v>83.25</c:v>
                </c:pt>
                <c:pt idx="515">
                  <c:v>87.2</c:v>
                </c:pt>
                <c:pt idx="516">
                  <c:v>92.15</c:v>
                </c:pt>
                <c:pt idx="517">
                  <c:v>95.88</c:v>
                </c:pt>
                <c:pt idx="518">
                  <c:v>96.75</c:v>
                </c:pt>
                <c:pt idx="519">
                  <c:v>100.31</c:v>
                </c:pt>
                <c:pt idx="520">
                  <c:v>103.95</c:v>
                </c:pt>
                <c:pt idx="521">
                  <c:v>99.63</c:v>
                </c:pt>
                <c:pt idx="522">
                  <c:v>98.7</c:v>
                </c:pt>
                <c:pt idx="523">
                  <c:v>95.58</c:v>
                </c:pt>
                <c:pt idx="524">
                  <c:v>99.03</c:v>
                </c:pt>
                <c:pt idx="525">
                  <c:v>98.34</c:v>
                </c:pt>
                <c:pt idx="526">
                  <c:v>94.23</c:v>
                </c:pt>
                <c:pt idx="527">
                  <c:v>93.99</c:v>
                </c:pt>
                <c:pt idx="528">
                  <c:v>102.09</c:v>
                </c:pt>
                <c:pt idx="529">
                  <c:v>103.94</c:v>
                </c:pt>
                <c:pt idx="530">
                  <c:v>106.57</c:v>
                </c:pt>
                <c:pt idx="531">
                  <c:v>107.2</c:v>
                </c:pt>
                <c:pt idx="532">
                  <c:v>107.67</c:v>
                </c:pt>
                <c:pt idx="533">
                  <c:v>109.53</c:v>
                </c:pt>
                <c:pt idx="534">
                  <c:v>107.14</c:v>
                </c:pt>
                <c:pt idx="535">
                  <c:v>107.39</c:v>
                </c:pt>
                <c:pt idx="536">
                  <c:v>111.09</c:v>
                </c:pt>
                <c:pt idx="537">
                  <c:v>110.55</c:v>
                </c:pt>
                <c:pt idx="538">
                  <c:v>111.58</c:v>
                </c:pt>
                <c:pt idx="539">
                  <c:v>116.67</c:v>
                </c:pt>
                <c:pt idx="540">
                  <c:v>118.05</c:v>
                </c:pt>
                <c:pt idx="541">
                  <c:v>116.03</c:v>
                </c:pt>
                <c:pt idx="542">
                  <c:v>111.68</c:v>
                </c:pt>
                <c:pt idx="543">
                  <c:v>111.52</c:v>
                </c:pt>
                <c:pt idx="544">
                  <c:v>106.97</c:v>
                </c:pt>
                <c:pt idx="545">
                  <c:v>104.95</c:v>
                </c:pt>
                <c:pt idx="546">
                  <c:v>104.26</c:v>
                </c:pt>
                <c:pt idx="547">
                  <c:v>108.22</c:v>
                </c:pt>
                <c:pt idx="548">
                  <c:v>104.25</c:v>
                </c:pt>
                <c:pt idx="549">
                  <c:v>108.43</c:v>
                </c:pt>
                <c:pt idx="550">
                  <c:v>108.29</c:v>
                </c:pt>
                <c:pt idx="551">
                  <c:v>95.96</c:v>
                </c:pt>
                <c:pt idx="552">
                  <c:v>97.55</c:v>
                </c:pt>
                <c:pt idx="553">
                  <c:v>96.57</c:v>
                </c:pt>
                <c:pt idx="554">
                  <c:v>96.22</c:v>
                </c:pt>
                <c:pt idx="555">
                  <c:v>93.98</c:v>
                </c:pt>
                <c:pt idx="556">
                  <c:v>90.31</c:v>
                </c:pt>
                <c:pt idx="557">
                  <c:v>87.28</c:v>
                </c:pt>
                <c:pt idx="558">
                  <c:v>86</c:v>
                </c:pt>
                <c:pt idx="559">
                  <c:v>79.31</c:v>
                </c:pt>
                <c:pt idx="560">
                  <c:v>72.150000000000006</c:v>
                </c:pt>
                <c:pt idx="561">
                  <c:v>63.54</c:v>
                </c:pt>
                <c:pt idx="562">
                  <c:v>73.900000000000006</c:v>
                </c:pt>
                <c:pt idx="563">
                  <c:v>69.97</c:v>
                </c:pt>
                <c:pt idx="564">
                  <c:v>68.56</c:v>
                </c:pt>
                <c:pt idx="565">
                  <c:v>76.98</c:v>
                </c:pt>
                <c:pt idx="566">
                  <c:v>81.59</c:v>
                </c:pt>
                <c:pt idx="567">
                  <c:v>83.36</c:v>
                </c:pt>
                <c:pt idx="568">
                  <c:v>87.3</c:v>
                </c:pt>
                <c:pt idx="569">
                  <c:v>91.15</c:v>
                </c:pt>
                <c:pt idx="570">
                  <c:v>95.19</c:v>
                </c:pt>
                <c:pt idx="571">
                  <c:v>88.75</c:v>
                </c:pt>
                <c:pt idx="572">
                  <c:v>86.88</c:v>
                </c:pt>
                <c:pt idx="573">
                  <c:v>83.87</c:v>
                </c:pt>
                <c:pt idx="574">
                  <c:v>89.04</c:v>
                </c:pt>
                <c:pt idx="575">
                  <c:v>91.24</c:v>
                </c:pt>
                <c:pt idx="576">
                  <c:v>90.19</c:v>
                </c:pt>
                <c:pt idx="577">
                  <c:v>100.86</c:v>
                </c:pt>
                <c:pt idx="578">
                  <c:v>99.71</c:v>
                </c:pt>
                <c:pt idx="579">
                  <c:v>102.77</c:v>
                </c:pt>
                <c:pt idx="580">
                  <c:v>101.64</c:v>
                </c:pt>
                <c:pt idx="581">
                  <c:v>100.18</c:v>
                </c:pt>
                <c:pt idx="582">
                  <c:v>104.28</c:v>
                </c:pt>
                <c:pt idx="583">
                  <c:v>103.44</c:v>
                </c:pt>
                <c:pt idx="584">
                  <c:v>102.91</c:v>
                </c:pt>
                <c:pt idx="585">
                  <c:v>105.24</c:v>
                </c:pt>
                <c:pt idx="586">
                  <c:v>102.9</c:v>
                </c:pt>
                <c:pt idx="587">
                  <c:v>102.1</c:v>
                </c:pt>
                <c:pt idx="588">
                  <c:v>107.46</c:v>
                </c:pt>
                <c:pt idx="589">
                  <c:v>102.03</c:v>
                </c:pt>
                <c:pt idx="590">
                  <c:v>99.82</c:v>
                </c:pt>
                <c:pt idx="591">
                  <c:v>98.42</c:v>
                </c:pt>
                <c:pt idx="592">
                  <c:v>98.44</c:v>
                </c:pt>
                <c:pt idx="593">
                  <c:v>96.12</c:v>
                </c:pt>
                <c:pt idx="594">
                  <c:v>100.48</c:v>
                </c:pt>
                <c:pt idx="595">
                  <c:v>98.85</c:v>
                </c:pt>
                <c:pt idx="596">
                  <c:v>96.77</c:v>
                </c:pt>
                <c:pt idx="597">
                  <c:v>96.53</c:v>
                </c:pt>
                <c:pt idx="598">
                  <c:v>92.34</c:v>
                </c:pt>
                <c:pt idx="599">
                  <c:v>94.83</c:v>
                </c:pt>
                <c:pt idx="600">
                  <c:v>95.1</c:v>
                </c:pt>
                <c:pt idx="601">
                  <c:v>89.25</c:v>
                </c:pt>
                <c:pt idx="602">
                  <c:v>87.04</c:v>
                </c:pt>
                <c:pt idx="603">
                  <c:v>89.21</c:v>
                </c:pt>
                <c:pt idx="604">
                  <c:v>96.83</c:v>
                </c:pt>
                <c:pt idx="605">
                  <c:v>97.24</c:v>
                </c:pt>
                <c:pt idx="606">
                  <c:v>95.53</c:v>
                </c:pt>
                <c:pt idx="607">
                  <c:v>100.68</c:v>
                </c:pt>
                <c:pt idx="608">
                  <c:v>103.29</c:v>
                </c:pt>
                <c:pt idx="609">
                  <c:v>102.54</c:v>
                </c:pt>
                <c:pt idx="610">
                  <c:v>93.15</c:v>
                </c:pt>
                <c:pt idx="611">
                  <c:v>94.7</c:v>
                </c:pt>
                <c:pt idx="612">
                  <c:v>96.11</c:v>
                </c:pt>
                <c:pt idx="613">
                  <c:v>99.93</c:v>
                </c:pt>
                <c:pt idx="614">
                  <c:v>96.28</c:v>
                </c:pt>
                <c:pt idx="615">
                  <c:v>101.59</c:v>
                </c:pt>
                <c:pt idx="616">
                  <c:v>101.76</c:v>
                </c:pt>
                <c:pt idx="617">
                  <c:v>99.08</c:v>
                </c:pt>
                <c:pt idx="618">
                  <c:v>102.91</c:v>
                </c:pt>
                <c:pt idx="619">
                  <c:v>103.81</c:v>
                </c:pt>
                <c:pt idx="620">
                  <c:v>109.32</c:v>
                </c:pt>
                <c:pt idx="621">
                  <c:v>109.32</c:v>
                </c:pt>
                <c:pt idx="622">
                  <c:v>101.82</c:v>
                </c:pt>
                <c:pt idx="623">
                  <c:v>106.16</c:v>
                </c:pt>
                <c:pt idx="624">
                  <c:v>107.94</c:v>
                </c:pt>
                <c:pt idx="625">
                  <c:v>114.16</c:v>
                </c:pt>
                <c:pt idx="626">
                  <c:v>113.66</c:v>
                </c:pt>
                <c:pt idx="627">
                  <c:v>102.09</c:v>
                </c:pt>
                <c:pt idx="628">
                  <c:v>106.29</c:v>
                </c:pt>
                <c:pt idx="629">
                  <c:v>111.24</c:v>
                </c:pt>
                <c:pt idx="630">
                  <c:v>114.24</c:v>
                </c:pt>
                <c:pt idx="631">
                  <c:v>121.67</c:v>
                </c:pt>
                <c:pt idx="632">
                  <c:v>122.38</c:v>
                </c:pt>
                <c:pt idx="633">
                  <c:v>125.46</c:v>
                </c:pt>
                <c:pt idx="634">
                  <c:v>127.47</c:v>
                </c:pt>
                <c:pt idx="635">
                  <c:v>140.52000000000001</c:v>
                </c:pt>
                <c:pt idx="636">
                  <c:v>135.76</c:v>
                </c:pt>
                <c:pt idx="637">
                  <c:v>129.55000000000001</c:v>
                </c:pt>
                <c:pt idx="638">
                  <c:v>131.27000000000001</c:v>
                </c:pt>
                <c:pt idx="639">
                  <c:v>136</c:v>
                </c:pt>
                <c:pt idx="640">
                  <c:v>132.81</c:v>
                </c:pt>
                <c:pt idx="641">
                  <c:v>132.59</c:v>
                </c:pt>
                <c:pt idx="642">
                  <c:v>131.21</c:v>
                </c:pt>
                <c:pt idx="643">
                  <c:v>130.91999999999999</c:v>
                </c:pt>
                <c:pt idx="644">
                  <c:v>122.79</c:v>
                </c:pt>
                <c:pt idx="645">
                  <c:v>116.18</c:v>
                </c:pt>
                <c:pt idx="646">
                  <c:v>121.89</c:v>
                </c:pt>
                <c:pt idx="647">
                  <c:v>126.35</c:v>
                </c:pt>
                <c:pt idx="648">
                  <c:v>122.55</c:v>
                </c:pt>
                <c:pt idx="649">
                  <c:v>120.4</c:v>
                </c:pt>
                <c:pt idx="650">
                  <c:v>113.11</c:v>
                </c:pt>
                <c:pt idx="651">
                  <c:v>111.96</c:v>
                </c:pt>
                <c:pt idx="652">
                  <c:v>116.44</c:v>
                </c:pt>
                <c:pt idx="653">
                  <c:v>111.88</c:v>
                </c:pt>
                <c:pt idx="654">
                  <c:v>109.61</c:v>
                </c:pt>
                <c:pt idx="655">
                  <c:v>107.09</c:v>
                </c:pt>
                <c:pt idx="656">
                  <c:v>119.51</c:v>
                </c:pt>
                <c:pt idx="657">
                  <c:v>120.42</c:v>
                </c:pt>
                <c:pt idx="658">
                  <c:v>133.72</c:v>
                </c:pt>
                <c:pt idx="659">
                  <c:v>138.53</c:v>
                </c:pt>
                <c:pt idx="660">
                  <c:v>140.63999999999999</c:v>
                </c:pt>
                <c:pt idx="661">
                  <c:v>145.30000000000001</c:v>
                </c:pt>
                <c:pt idx="662">
                  <c:v>148.06</c:v>
                </c:pt>
                <c:pt idx="663">
                  <c:v>152.96</c:v>
                </c:pt>
                <c:pt idx="664">
                  <c:v>164.43</c:v>
                </c:pt>
                <c:pt idx="665">
                  <c:v>162.38999999999999</c:v>
                </c:pt>
                <c:pt idx="666">
                  <c:v>167.64</c:v>
                </c:pt>
                <c:pt idx="667">
                  <c:v>162.56</c:v>
                </c:pt>
                <c:pt idx="668">
                  <c:v>164.4</c:v>
                </c:pt>
                <c:pt idx="669">
                  <c:v>166.07</c:v>
                </c:pt>
                <c:pt idx="670">
                  <c:v>163.55000000000001</c:v>
                </c:pt>
                <c:pt idx="671">
                  <c:v>166.4</c:v>
                </c:pt>
                <c:pt idx="672">
                  <c:v>164.93</c:v>
                </c:pt>
                <c:pt idx="673">
                  <c:v>163.41</c:v>
                </c:pt>
                <c:pt idx="674">
                  <c:v>157.06</c:v>
                </c:pt>
                <c:pt idx="675">
                  <c:v>159.18</c:v>
                </c:pt>
                <c:pt idx="676">
                  <c:v>160.05000000000001</c:v>
                </c:pt>
                <c:pt idx="677">
                  <c:v>150.55000000000001</c:v>
                </c:pt>
                <c:pt idx="678">
                  <c:v>153.18</c:v>
                </c:pt>
                <c:pt idx="679">
                  <c:v>150.66</c:v>
                </c:pt>
                <c:pt idx="680">
                  <c:v>166.68</c:v>
                </c:pt>
                <c:pt idx="681">
                  <c:v>166.1</c:v>
                </c:pt>
                <c:pt idx="682">
                  <c:v>166.09</c:v>
                </c:pt>
                <c:pt idx="683">
                  <c:v>163.58000000000001</c:v>
                </c:pt>
                <c:pt idx="684">
                  <c:v>167.24</c:v>
                </c:pt>
                <c:pt idx="685">
                  <c:v>179.63</c:v>
                </c:pt>
                <c:pt idx="686">
                  <c:v>181.18</c:v>
                </c:pt>
                <c:pt idx="687">
                  <c:v>180.66</c:v>
                </c:pt>
                <c:pt idx="688">
                  <c:v>179.83</c:v>
                </c:pt>
                <c:pt idx="689">
                  <c:v>189.55</c:v>
                </c:pt>
                <c:pt idx="690">
                  <c:v>191.85</c:v>
                </c:pt>
                <c:pt idx="691">
                  <c:v>190.92</c:v>
                </c:pt>
                <c:pt idx="692">
                  <c:v>188.63</c:v>
                </c:pt>
                <c:pt idx="693">
                  <c:v>182.08</c:v>
                </c:pt>
                <c:pt idx="694">
                  <c:v>189.82</c:v>
                </c:pt>
                <c:pt idx="695">
                  <c:v>202.17</c:v>
                </c:pt>
                <c:pt idx="696">
                  <c:v>211.28</c:v>
                </c:pt>
                <c:pt idx="697">
                  <c:v>211.78</c:v>
                </c:pt>
                <c:pt idx="698">
                  <c:v>226.92</c:v>
                </c:pt>
                <c:pt idx="699">
                  <c:v>238.9</c:v>
                </c:pt>
                <c:pt idx="700">
                  <c:v>235.52</c:v>
                </c:pt>
                <c:pt idx="701">
                  <c:v>247.35</c:v>
                </c:pt>
                <c:pt idx="702">
                  <c:v>250.84</c:v>
                </c:pt>
                <c:pt idx="703">
                  <c:v>236.12</c:v>
                </c:pt>
                <c:pt idx="704">
                  <c:v>252.93</c:v>
                </c:pt>
                <c:pt idx="705">
                  <c:v>231.32</c:v>
                </c:pt>
                <c:pt idx="706">
                  <c:v>243.98</c:v>
                </c:pt>
                <c:pt idx="707">
                  <c:v>249.22</c:v>
                </c:pt>
                <c:pt idx="708">
                  <c:v>242.17</c:v>
                </c:pt>
                <c:pt idx="709">
                  <c:v>274.08</c:v>
                </c:pt>
                <c:pt idx="710">
                  <c:v>284.2</c:v>
                </c:pt>
                <c:pt idx="711">
                  <c:v>291.7</c:v>
                </c:pt>
                <c:pt idx="712">
                  <c:v>288.36</c:v>
                </c:pt>
                <c:pt idx="713">
                  <c:v>290.10000000000002</c:v>
                </c:pt>
                <c:pt idx="714">
                  <c:v>304</c:v>
                </c:pt>
                <c:pt idx="715">
                  <c:v>318.66000000000003</c:v>
                </c:pt>
                <c:pt idx="716">
                  <c:v>329.8</c:v>
                </c:pt>
                <c:pt idx="717">
                  <c:v>321.83</c:v>
                </c:pt>
                <c:pt idx="718">
                  <c:v>251.79</c:v>
                </c:pt>
                <c:pt idx="719">
                  <c:v>230.3</c:v>
                </c:pt>
                <c:pt idx="720">
                  <c:v>247.08</c:v>
                </c:pt>
                <c:pt idx="721">
                  <c:v>257.07</c:v>
                </c:pt>
                <c:pt idx="722">
                  <c:v>267.82</c:v>
                </c:pt>
                <c:pt idx="723">
                  <c:v>258.89</c:v>
                </c:pt>
                <c:pt idx="724">
                  <c:v>261.33</c:v>
                </c:pt>
                <c:pt idx="725">
                  <c:v>262.16000000000003</c:v>
                </c:pt>
                <c:pt idx="726">
                  <c:v>273.5</c:v>
                </c:pt>
                <c:pt idx="727">
                  <c:v>272.02</c:v>
                </c:pt>
                <c:pt idx="728">
                  <c:v>261.52</c:v>
                </c:pt>
                <c:pt idx="729">
                  <c:v>271.91000000000003</c:v>
                </c:pt>
                <c:pt idx="730">
                  <c:v>278.97000000000003</c:v>
                </c:pt>
                <c:pt idx="731">
                  <c:v>273.7</c:v>
                </c:pt>
                <c:pt idx="732">
                  <c:v>277.72000000000003</c:v>
                </c:pt>
                <c:pt idx="733">
                  <c:v>297.47000000000003</c:v>
                </c:pt>
                <c:pt idx="734">
                  <c:v>288.86</c:v>
                </c:pt>
                <c:pt idx="735">
                  <c:v>294.87</c:v>
                </c:pt>
                <c:pt idx="736">
                  <c:v>309.64</c:v>
                </c:pt>
                <c:pt idx="737">
                  <c:v>320.52</c:v>
                </c:pt>
                <c:pt idx="738">
                  <c:v>317.98</c:v>
                </c:pt>
                <c:pt idx="739">
                  <c:v>346.08</c:v>
                </c:pt>
                <c:pt idx="740">
                  <c:v>351.45</c:v>
                </c:pt>
                <c:pt idx="741">
                  <c:v>349.15</c:v>
                </c:pt>
                <c:pt idx="742">
                  <c:v>340.36</c:v>
                </c:pt>
                <c:pt idx="743">
                  <c:v>345.99</c:v>
                </c:pt>
                <c:pt idx="744">
                  <c:v>353.4</c:v>
                </c:pt>
                <c:pt idx="745">
                  <c:v>329.08</c:v>
                </c:pt>
                <c:pt idx="746">
                  <c:v>331.89</c:v>
                </c:pt>
                <c:pt idx="747">
                  <c:v>339.94</c:v>
                </c:pt>
                <c:pt idx="748">
                  <c:v>330.8</c:v>
                </c:pt>
                <c:pt idx="749">
                  <c:v>361.23</c:v>
                </c:pt>
                <c:pt idx="750">
                  <c:v>358.02</c:v>
                </c:pt>
                <c:pt idx="751">
                  <c:v>356.15</c:v>
                </c:pt>
                <c:pt idx="752">
                  <c:v>322.56</c:v>
                </c:pt>
                <c:pt idx="753">
                  <c:v>306.05</c:v>
                </c:pt>
                <c:pt idx="754">
                  <c:v>304</c:v>
                </c:pt>
                <c:pt idx="755">
                  <c:v>322.22000000000003</c:v>
                </c:pt>
                <c:pt idx="756">
                  <c:v>330.22</c:v>
                </c:pt>
                <c:pt idx="757">
                  <c:v>343.93</c:v>
                </c:pt>
                <c:pt idx="758">
                  <c:v>367.07</c:v>
                </c:pt>
                <c:pt idx="759">
                  <c:v>375.22</c:v>
                </c:pt>
                <c:pt idx="760">
                  <c:v>375.34</c:v>
                </c:pt>
                <c:pt idx="761">
                  <c:v>389.83</c:v>
                </c:pt>
                <c:pt idx="762">
                  <c:v>371.16</c:v>
                </c:pt>
                <c:pt idx="763">
                  <c:v>387.81</c:v>
                </c:pt>
                <c:pt idx="764">
                  <c:v>395.43</c:v>
                </c:pt>
                <c:pt idx="765">
                  <c:v>387.86</c:v>
                </c:pt>
                <c:pt idx="766">
                  <c:v>392.45</c:v>
                </c:pt>
                <c:pt idx="767">
                  <c:v>375.22</c:v>
                </c:pt>
                <c:pt idx="768">
                  <c:v>417.09</c:v>
                </c:pt>
                <c:pt idx="769">
                  <c:v>408.78</c:v>
                </c:pt>
                <c:pt idx="770">
                  <c:v>412.7</c:v>
                </c:pt>
                <c:pt idx="771">
                  <c:v>403.69</c:v>
                </c:pt>
                <c:pt idx="772">
                  <c:v>414.95</c:v>
                </c:pt>
                <c:pt idx="773">
                  <c:v>415.35</c:v>
                </c:pt>
                <c:pt idx="774">
                  <c:v>408.14</c:v>
                </c:pt>
                <c:pt idx="775">
                  <c:v>424.21</c:v>
                </c:pt>
                <c:pt idx="776">
                  <c:v>414.03</c:v>
                </c:pt>
                <c:pt idx="777">
                  <c:v>417.8</c:v>
                </c:pt>
                <c:pt idx="778">
                  <c:v>418.68</c:v>
                </c:pt>
                <c:pt idx="779">
                  <c:v>431.35</c:v>
                </c:pt>
                <c:pt idx="780">
                  <c:v>435.71</c:v>
                </c:pt>
                <c:pt idx="781">
                  <c:v>438.78</c:v>
                </c:pt>
                <c:pt idx="782">
                  <c:v>443.38</c:v>
                </c:pt>
                <c:pt idx="783">
                  <c:v>451.67</c:v>
                </c:pt>
                <c:pt idx="784">
                  <c:v>440.19</c:v>
                </c:pt>
                <c:pt idx="785">
                  <c:v>450.19</c:v>
                </c:pt>
                <c:pt idx="786">
                  <c:v>450.53</c:v>
                </c:pt>
                <c:pt idx="787">
                  <c:v>448.13</c:v>
                </c:pt>
                <c:pt idx="788">
                  <c:v>463.56</c:v>
                </c:pt>
                <c:pt idx="789">
                  <c:v>458.93</c:v>
                </c:pt>
                <c:pt idx="790">
                  <c:v>467.83</c:v>
                </c:pt>
                <c:pt idx="791">
                  <c:v>461.79</c:v>
                </c:pt>
                <c:pt idx="792">
                  <c:v>466.45</c:v>
                </c:pt>
                <c:pt idx="793">
                  <c:v>481.61</c:v>
                </c:pt>
                <c:pt idx="794">
                  <c:v>467.14</c:v>
                </c:pt>
                <c:pt idx="795">
                  <c:v>445.77</c:v>
                </c:pt>
                <c:pt idx="796">
                  <c:v>450.91</c:v>
                </c:pt>
                <c:pt idx="797">
                  <c:v>456.5</c:v>
                </c:pt>
                <c:pt idx="798">
                  <c:v>444.27</c:v>
                </c:pt>
                <c:pt idx="799">
                  <c:v>458.26</c:v>
                </c:pt>
                <c:pt idx="800">
                  <c:v>475.49</c:v>
                </c:pt>
                <c:pt idx="801">
                  <c:v>462.71</c:v>
                </c:pt>
                <c:pt idx="802">
                  <c:v>472.35</c:v>
                </c:pt>
                <c:pt idx="803">
                  <c:v>453.69</c:v>
                </c:pt>
                <c:pt idx="804">
                  <c:v>459.27</c:v>
                </c:pt>
                <c:pt idx="805">
                  <c:v>470.42</c:v>
                </c:pt>
                <c:pt idx="806">
                  <c:v>487.39</c:v>
                </c:pt>
                <c:pt idx="807">
                  <c:v>500.71</c:v>
                </c:pt>
                <c:pt idx="808">
                  <c:v>514.71</c:v>
                </c:pt>
                <c:pt idx="809">
                  <c:v>533.4</c:v>
                </c:pt>
                <c:pt idx="810">
                  <c:v>544.75</c:v>
                </c:pt>
                <c:pt idx="811">
                  <c:v>562.05999999999995</c:v>
                </c:pt>
                <c:pt idx="812">
                  <c:v>561.88</c:v>
                </c:pt>
                <c:pt idx="813">
                  <c:v>584.41</c:v>
                </c:pt>
                <c:pt idx="814">
                  <c:v>581.5</c:v>
                </c:pt>
                <c:pt idx="815">
                  <c:v>605.37</c:v>
                </c:pt>
                <c:pt idx="816">
                  <c:v>615.92999999999995</c:v>
                </c:pt>
                <c:pt idx="817">
                  <c:v>636.02</c:v>
                </c:pt>
                <c:pt idx="818">
                  <c:v>640.42999999999995</c:v>
                </c:pt>
                <c:pt idx="819">
                  <c:v>645.5</c:v>
                </c:pt>
                <c:pt idx="820">
                  <c:v>654.16999999999996</c:v>
                </c:pt>
                <c:pt idx="821">
                  <c:v>669.12</c:v>
                </c:pt>
                <c:pt idx="822">
                  <c:v>670.63</c:v>
                </c:pt>
                <c:pt idx="823">
                  <c:v>639.95000000000005</c:v>
                </c:pt>
                <c:pt idx="824">
                  <c:v>651.99</c:v>
                </c:pt>
                <c:pt idx="825">
                  <c:v>687.33</c:v>
                </c:pt>
                <c:pt idx="826">
                  <c:v>705.27</c:v>
                </c:pt>
                <c:pt idx="827">
                  <c:v>757.02</c:v>
                </c:pt>
                <c:pt idx="828">
                  <c:v>740.74</c:v>
                </c:pt>
                <c:pt idx="829">
                  <c:v>786.16</c:v>
                </c:pt>
                <c:pt idx="830">
                  <c:v>790.82</c:v>
                </c:pt>
                <c:pt idx="831">
                  <c:v>757.12</c:v>
                </c:pt>
                <c:pt idx="832">
                  <c:v>801.34</c:v>
                </c:pt>
                <c:pt idx="833">
                  <c:v>848.28</c:v>
                </c:pt>
                <c:pt idx="834">
                  <c:v>885.14</c:v>
                </c:pt>
                <c:pt idx="835">
                  <c:v>954.31</c:v>
                </c:pt>
                <c:pt idx="836">
                  <c:v>899.47</c:v>
                </c:pt>
                <c:pt idx="837">
                  <c:v>947.28</c:v>
                </c:pt>
                <c:pt idx="838">
                  <c:v>914.62</c:v>
                </c:pt>
                <c:pt idx="839">
                  <c:v>955.4</c:v>
                </c:pt>
                <c:pt idx="840">
                  <c:v>970.43</c:v>
                </c:pt>
                <c:pt idx="841">
                  <c:v>980.28</c:v>
                </c:pt>
                <c:pt idx="842">
                  <c:v>1049.3399999999999</c:v>
                </c:pt>
                <c:pt idx="843">
                  <c:v>1101.75</c:v>
                </c:pt>
                <c:pt idx="844">
                  <c:v>1111.75</c:v>
                </c:pt>
                <c:pt idx="845">
                  <c:v>1090.82</c:v>
                </c:pt>
                <c:pt idx="846">
                  <c:v>1133.8399999999999</c:v>
                </c:pt>
                <c:pt idx="847">
                  <c:v>1120.67</c:v>
                </c:pt>
                <c:pt idx="848">
                  <c:v>957.28</c:v>
                </c:pt>
                <c:pt idx="849">
                  <c:v>1017.01</c:v>
                </c:pt>
                <c:pt idx="850">
                  <c:v>1098.67</c:v>
                </c:pt>
                <c:pt idx="851">
                  <c:v>1163.6300000000001</c:v>
                </c:pt>
                <c:pt idx="852">
                  <c:v>1229.23</c:v>
                </c:pt>
                <c:pt idx="853">
                  <c:v>1279.6400000000001</c:v>
                </c:pt>
                <c:pt idx="854">
                  <c:v>1238.33</c:v>
                </c:pt>
                <c:pt idx="855">
                  <c:v>1286.3699999999999</c:v>
                </c:pt>
                <c:pt idx="856">
                  <c:v>1335.18</c:v>
                </c:pt>
                <c:pt idx="857">
                  <c:v>1301.8399999999999</c:v>
                </c:pt>
                <c:pt idx="858">
                  <c:v>1372.71</c:v>
                </c:pt>
                <c:pt idx="859">
                  <c:v>1328.72</c:v>
                </c:pt>
                <c:pt idx="860">
                  <c:v>1320.41</c:v>
                </c:pt>
                <c:pt idx="861">
                  <c:v>1282.71</c:v>
                </c:pt>
                <c:pt idx="862">
                  <c:v>1362.93</c:v>
                </c:pt>
                <c:pt idx="863">
                  <c:v>1388.91</c:v>
                </c:pt>
                <c:pt idx="864">
                  <c:v>1469.25</c:v>
                </c:pt>
                <c:pt idx="865">
                  <c:v>1394.46</c:v>
                </c:pt>
                <c:pt idx="866">
                  <c:v>1366.42</c:v>
                </c:pt>
                <c:pt idx="867">
                  <c:v>1498.58</c:v>
                </c:pt>
                <c:pt idx="868">
                  <c:v>1452.43</c:v>
                </c:pt>
                <c:pt idx="869">
                  <c:v>1420.6</c:v>
                </c:pt>
                <c:pt idx="870">
                  <c:v>1454.6</c:v>
                </c:pt>
                <c:pt idx="871">
                  <c:v>1430.83</c:v>
                </c:pt>
                <c:pt idx="872">
                  <c:v>1517.68</c:v>
                </c:pt>
                <c:pt idx="873">
                  <c:v>1436.51</c:v>
                </c:pt>
                <c:pt idx="874">
                  <c:v>1429.4</c:v>
                </c:pt>
                <c:pt idx="875">
                  <c:v>1314.95</c:v>
                </c:pt>
                <c:pt idx="876">
                  <c:v>1320.28</c:v>
                </c:pt>
                <c:pt idx="877">
                  <c:v>1366.01</c:v>
                </c:pt>
                <c:pt idx="878">
                  <c:v>1239.94</c:v>
                </c:pt>
                <c:pt idx="879">
                  <c:v>1160.33</c:v>
                </c:pt>
                <c:pt idx="880">
                  <c:v>1249.46</c:v>
                </c:pt>
                <c:pt idx="881">
                  <c:v>1255.82</c:v>
                </c:pt>
                <c:pt idx="882">
                  <c:v>1224.3800000000001</c:v>
                </c:pt>
                <c:pt idx="883">
                  <c:v>1211.23</c:v>
                </c:pt>
                <c:pt idx="884">
                  <c:v>1133.58</c:v>
                </c:pt>
                <c:pt idx="885">
                  <c:v>1040.94</c:v>
                </c:pt>
                <c:pt idx="886">
                  <c:v>1059.78</c:v>
                </c:pt>
                <c:pt idx="887">
                  <c:v>1139.45</c:v>
                </c:pt>
                <c:pt idx="888">
                  <c:v>1148.08</c:v>
                </c:pt>
                <c:pt idx="889">
                  <c:v>1130.2</c:v>
                </c:pt>
                <c:pt idx="890">
                  <c:v>1106.73</c:v>
                </c:pt>
                <c:pt idx="891">
                  <c:v>1147.3900000000001</c:v>
                </c:pt>
                <c:pt idx="892">
                  <c:v>1076.92</c:v>
                </c:pt>
                <c:pt idx="893">
                  <c:v>1067.1400000000001</c:v>
                </c:pt>
                <c:pt idx="894">
                  <c:v>989.82</c:v>
                </c:pt>
                <c:pt idx="895">
                  <c:v>911.62</c:v>
                </c:pt>
                <c:pt idx="896">
                  <c:v>916.07</c:v>
                </c:pt>
                <c:pt idx="897">
                  <c:v>815.28</c:v>
                </c:pt>
                <c:pt idx="898">
                  <c:v>885.76</c:v>
                </c:pt>
                <c:pt idx="899">
                  <c:v>936.31</c:v>
                </c:pt>
                <c:pt idx="900">
                  <c:v>879.82</c:v>
                </c:pt>
                <c:pt idx="901">
                  <c:v>855.7</c:v>
                </c:pt>
                <c:pt idx="902">
                  <c:v>841.15</c:v>
                </c:pt>
                <c:pt idx="903">
                  <c:v>848.18</c:v>
                </c:pt>
                <c:pt idx="904">
                  <c:v>916.92</c:v>
                </c:pt>
                <c:pt idx="905">
                  <c:v>963.59</c:v>
                </c:pt>
                <c:pt idx="906">
                  <c:v>974.5</c:v>
                </c:pt>
                <c:pt idx="907">
                  <c:v>990.31</c:v>
                </c:pt>
                <c:pt idx="908">
                  <c:v>1008.01</c:v>
                </c:pt>
                <c:pt idx="909">
                  <c:v>995.97</c:v>
                </c:pt>
                <c:pt idx="910">
                  <c:v>1050.71</c:v>
                </c:pt>
                <c:pt idx="911">
                  <c:v>1058.2</c:v>
                </c:pt>
                <c:pt idx="912">
                  <c:v>1111.92</c:v>
                </c:pt>
                <c:pt idx="913">
                  <c:v>1131.1300000000001</c:v>
                </c:pt>
                <c:pt idx="914">
                  <c:v>1144.94</c:v>
                </c:pt>
                <c:pt idx="915">
                  <c:v>1126.21</c:v>
                </c:pt>
                <c:pt idx="916">
                  <c:v>1107.3</c:v>
                </c:pt>
                <c:pt idx="917">
                  <c:v>1120.68</c:v>
                </c:pt>
                <c:pt idx="918">
                  <c:v>1140.8399999999999</c:v>
                </c:pt>
                <c:pt idx="919">
                  <c:v>1101.72</c:v>
                </c:pt>
                <c:pt idx="920">
                  <c:v>1104.24</c:v>
                </c:pt>
                <c:pt idx="921">
                  <c:v>1114.58</c:v>
                </c:pt>
                <c:pt idx="922">
                  <c:v>1130.2</c:v>
                </c:pt>
                <c:pt idx="923">
                  <c:v>1173.82</c:v>
                </c:pt>
                <c:pt idx="924">
                  <c:v>1211.92</c:v>
                </c:pt>
                <c:pt idx="925">
                  <c:v>1181.27</c:v>
                </c:pt>
                <c:pt idx="926">
                  <c:v>1203.5999999999999</c:v>
                </c:pt>
                <c:pt idx="927">
                  <c:v>1180.5899999999999</c:v>
                </c:pt>
                <c:pt idx="928">
                  <c:v>1156.8499999999999</c:v>
                </c:pt>
                <c:pt idx="929">
                  <c:v>1191.5</c:v>
                </c:pt>
                <c:pt idx="930">
                  <c:v>1191.33</c:v>
                </c:pt>
                <c:pt idx="931">
                  <c:v>1234.18</c:v>
                </c:pt>
                <c:pt idx="932">
                  <c:v>1220.33</c:v>
                </c:pt>
                <c:pt idx="933">
                  <c:v>1228.81</c:v>
                </c:pt>
                <c:pt idx="934">
                  <c:v>1207.01</c:v>
                </c:pt>
                <c:pt idx="935">
                  <c:v>1249.48</c:v>
                </c:pt>
                <c:pt idx="936">
                  <c:v>1248.29</c:v>
                </c:pt>
                <c:pt idx="937">
                  <c:v>1280.08</c:v>
                </c:pt>
                <c:pt idx="938">
                  <c:v>1280.6600000000001</c:v>
                </c:pt>
                <c:pt idx="939">
                  <c:v>1294.8699999999999</c:v>
                </c:pt>
                <c:pt idx="940">
                  <c:v>1310.6099999999999</c:v>
                </c:pt>
                <c:pt idx="941">
                  <c:v>1270.0899999999999</c:v>
                </c:pt>
                <c:pt idx="942">
                  <c:v>1270.2</c:v>
                </c:pt>
                <c:pt idx="943">
                  <c:v>1276.6600000000001</c:v>
                </c:pt>
                <c:pt idx="944">
                  <c:v>1303.82</c:v>
                </c:pt>
                <c:pt idx="945">
                  <c:v>1335.85</c:v>
                </c:pt>
                <c:pt idx="946">
                  <c:v>1377.94</c:v>
                </c:pt>
                <c:pt idx="947">
                  <c:v>1400.63</c:v>
                </c:pt>
                <c:pt idx="948">
                  <c:v>1418.3</c:v>
                </c:pt>
                <c:pt idx="949">
                  <c:v>1438.24</c:v>
                </c:pt>
                <c:pt idx="950">
                  <c:v>1406.82</c:v>
                </c:pt>
                <c:pt idx="951">
                  <c:v>1420.86</c:v>
                </c:pt>
                <c:pt idx="952">
                  <c:v>1482.37</c:v>
                </c:pt>
                <c:pt idx="953">
                  <c:v>1530.62</c:v>
                </c:pt>
                <c:pt idx="954">
                  <c:v>1503.35</c:v>
                </c:pt>
                <c:pt idx="955">
                  <c:v>1455.27</c:v>
                </c:pt>
                <c:pt idx="956">
                  <c:v>1473.99</c:v>
                </c:pt>
                <c:pt idx="957">
                  <c:v>1526.75</c:v>
                </c:pt>
                <c:pt idx="958">
                  <c:v>1549.38</c:v>
                </c:pt>
                <c:pt idx="959">
                  <c:v>1481.14</c:v>
                </c:pt>
                <c:pt idx="960">
                  <c:v>1468.36</c:v>
                </c:pt>
                <c:pt idx="961">
                  <c:v>1378.55</c:v>
                </c:pt>
                <c:pt idx="962">
                  <c:v>1330.63</c:v>
                </c:pt>
                <c:pt idx="963">
                  <c:v>1322.7</c:v>
                </c:pt>
                <c:pt idx="964">
                  <c:v>1385.59</c:v>
                </c:pt>
                <c:pt idx="965">
                  <c:v>1400.38</c:v>
                </c:pt>
                <c:pt idx="966">
                  <c:v>1280</c:v>
                </c:pt>
                <c:pt idx="967">
                  <c:v>1267.3800000000001</c:v>
                </c:pt>
                <c:pt idx="968">
                  <c:v>1282.83</c:v>
                </c:pt>
                <c:pt idx="969">
                  <c:v>1166.3599999999999</c:v>
                </c:pt>
                <c:pt idx="970">
                  <c:v>968.75</c:v>
                </c:pt>
                <c:pt idx="971">
                  <c:v>896.24</c:v>
                </c:pt>
                <c:pt idx="972">
                  <c:v>903.25</c:v>
                </c:pt>
                <c:pt idx="973">
                  <c:v>825.88</c:v>
                </c:pt>
                <c:pt idx="974">
                  <c:v>735.09</c:v>
                </c:pt>
                <c:pt idx="975">
                  <c:v>797.87</c:v>
                </c:pt>
                <c:pt idx="976">
                  <c:v>872.81</c:v>
                </c:pt>
                <c:pt idx="977">
                  <c:v>919.14</c:v>
                </c:pt>
                <c:pt idx="978">
                  <c:v>919.32</c:v>
                </c:pt>
                <c:pt idx="979">
                  <c:v>987.48</c:v>
                </c:pt>
                <c:pt idx="980">
                  <c:v>1020.62</c:v>
                </c:pt>
                <c:pt idx="981">
                  <c:v>1057.08</c:v>
                </c:pt>
                <c:pt idx="982">
                  <c:v>1036.19</c:v>
                </c:pt>
                <c:pt idx="983">
                  <c:v>1095.6300000000001</c:v>
                </c:pt>
                <c:pt idx="984">
                  <c:v>1115.0999999999999</c:v>
                </c:pt>
                <c:pt idx="985">
                  <c:v>1073.8699999999999</c:v>
                </c:pt>
                <c:pt idx="986">
                  <c:v>1104.49</c:v>
                </c:pt>
                <c:pt idx="987">
                  <c:v>1169.43</c:v>
                </c:pt>
                <c:pt idx="988">
                  <c:v>1186.69</c:v>
                </c:pt>
                <c:pt idx="989">
                  <c:v>1089.4100000000001</c:v>
                </c:pt>
                <c:pt idx="990">
                  <c:v>1030.71</c:v>
                </c:pt>
                <c:pt idx="991">
                  <c:v>1101.5999999999999</c:v>
                </c:pt>
                <c:pt idx="992">
                  <c:v>1049.33</c:v>
                </c:pt>
                <c:pt idx="993">
                  <c:v>1141.2</c:v>
                </c:pt>
                <c:pt idx="994">
                  <c:v>1183.26</c:v>
                </c:pt>
                <c:pt idx="995">
                  <c:v>1180.55</c:v>
                </c:pt>
                <c:pt idx="996">
                  <c:v>1257.6400000000001</c:v>
                </c:pt>
                <c:pt idx="997">
                  <c:v>1286.1199999999999</c:v>
                </c:pt>
                <c:pt idx="998">
                  <c:v>1327.22</c:v>
                </c:pt>
                <c:pt idx="999">
                  <c:v>1325.83</c:v>
                </c:pt>
                <c:pt idx="1000">
                  <c:v>1363.61</c:v>
                </c:pt>
                <c:pt idx="1001">
                  <c:v>1345.2</c:v>
                </c:pt>
                <c:pt idx="1002">
                  <c:v>1320.64</c:v>
                </c:pt>
                <c:pt idx="1003">
                  <c:v>1292.28</c:v>
                </c:pt>
                <c:pt idx="1004">
                  <c:v>1218.8900000000001</c:v>
                </c:pt>
                <c:pt idx="1005">
                  <c:v>1131.42</c:v>
                </c:pt>
                <c:pt idx="1006">
                  <c:v>1253.3</c:v>
                </c:pt>
                <c:pt idx="1007">
                  <c:v>1246.96</c:v>
                </c:pt>
                <c:pt idx="1008">
                  <c:v>1257.5999999999999</c:v>
                </c:pt>
                <c:pt idx="1009">
                  <c:v>1312.41</c:v>
                </c:pt>
                <c:pt idx="1010">
                  <c:v>1365.68</c:v>
                </c:pt>
                <c:pt idx="1011">
                  <c:v>1408.47</c:v>
                </c:pt>
                <c:pt idx="1012">
                  <c:v>1397.91</c:v>
                </c:pt>
                <c:pt idx="1013">
                  <c:v>1310.33</c:v>
                </c:pt>
                <c:pt idx="1014">
                  <c:v>1362.16</c:v>
                </c:pt>
                <c:pt idx="1015">
                  <c:v>1379.32</c:v>
                </c:pt>
                <c:pt idx="1016">
                  <c:v>1406.58</c:v>
                </c:pt>
                <c:pt idx="1017">
                  <c:v>1440.67</c:v>
                </c:pt>
                <c:pt idx="1018">
                  <c:v>1412.16</c:v>
                </c:pt>
                <c:pt idx="1019">
                  <c:v>1416.18</c:v>
                </c:pt>
                <c:pt idx="1020">
                  <c:v>1426.19</c:v>
                </c:pt>
                <c:pt idx="1021">
                  <c:v>1498.11</c:v>
                </c:pt>
                <c:pt idx="1022">
                  <c:v>1514.68</c:v>
                </c:pt>
                <c:pt idx="1023">
                  <c:v>1569.19</c:v>
                </c:pt>
                <c:pt idx="1024">
                  <c:v>1597.57</c:v>
                </c:pt>
                <c:pt idx="1025">
                  <c:v>1630.74</c:v>
                </c:pt>
                <c:pt idx="1026">
                  <c:v>1606.28</c:v>
                </c:pt>
                <c:pt idx="1027">
                  <c:v>1685.73</c:v>
                </c:pt>
                <c:pt idx="1028">
                  <c:v>1632.97</c:v>
                </c:pt>
                <c:pt idx="1029">
                  <c:v>1681.55</c:v>
                </c:pt>
                <c:pt idx="1030">
                  <c:v>1756.54</c:v>
                </c:pt>
                <c:pt idx="1031">
                  <c:v>1805.81</c:v>
                </c:pt>
                <c:pt idx="1032">
                  <c:v>1848.36</c:v>
                </c:pt>
                <c:pt idx="1033">
                  <c:v>1782.59</c:v>
                </c:pt>
                <c:pt idx="1034">
                  <c:v>1859.45</c:v>
                </c:pt>
                <c:pt idx="1035">
                  <c:v>1872.34</c:v>
                </c:pt>
                <c:pt idx="1036">
                  <c:v>1883.95</c:v>
                </c:pt>
                <c:pt idx="1037">
                  <c:v>1923.57</c:v>
                </c:pt>
                <c:pt idx="1038">
                  <c:v>1960.23</c:v>
                </c:pt>
                <c:pt idx="1039">
                  <c:v>1930.67</c:v>
                </c:pt>
                <c:pt idx="1040">
                  <c:v>2003.37</c:v>
                </c:pt>
                <c:pt idx="1041">
                  <c:v>1972.29</c:v>
                </c:pt>
                <c:pt idx="1042">
                  <c:v>2018.05</c:v>
                </c:pt>
                <c:pt idx="1043">
                  <c:v>2067.56</c:v>
                </c:pt>
                <c:pt idx="1044">
                  <c:v>2058.9</c:v>
                </c:pt>
                <c:pt idx="1045">
                  <c:v>1994.99</c:v>
                </c:pt>
                <c:pt idx="1046">
                  <c:v>2104.5</c:v>
                </c:pt>
                <c:pt idx="1047">
                  <c:v>2067.89</c:v>
                </c:pt>
                <c:pt idx="1048">
                  <c:v>2085.5100000000002</c:v>
                </c:pt>
                <c:pt idx="1049">
                  <c:v>2107.39</c:v>
                </c:pt>
                <c:pt idx="1050">
                  <c:v>2063.11</c:v>
                </c:pt>
                <c:pt idx="1051">
                  <c:v>2103.84</c:v>
                </c:pt>
                <c:pt idx="1052">
                  <c:v>1972.18</c:v>
                </c:pt>
                <c:pt idx="1053">
                  <c:v>1920.03</c:v>
                </c:pt>
                <c:pt idx="1054">
                  <c:v>2079.36</c:v>
                </c:pt>
                <c:pt idx="1055">
                  <c:v>2080.41</c:v>
                </c:pt>
                <c:pt idx="1056">
                  <c:v>2043.94</c:v>
                </c:pt>
                <c:pt idx="1057">
                  <c:v>1940.24</c:v>
                </c:pt>
                <c:pt idx="1058">
                  <c:v>1932.23</c:v>
                </c:pt>
                <c:pt idx="1059">
                  <c:v>2059.7399999999998</c:v>
                </c:pt>
                <c:pt idx="1060">
                  <c:v>2065.3000000000002</c:v>
                </c:pt>
                <c:pt idx="1061">
                  <c:v>2096.96</c:v>
                </c:pt>
                <c:pt idx="1062">
                  <c:v>2098.86</c:v>
                </c:pt>
                <c:pt idx="1063">
                  <c:v>2173.6</c:v>
                </c:pt>
                <c:pt idx="1064">
                  <c:v>2170.9499999999998</c:v>
                </c:pt>
                <c:pt idx="1065">
                  <c:v>2168.27</c:v>
                </c:pt>
                <c:pt idx="1066">
                  <c:v>2126.15</c:v>
                </c:pt>
                <c:pt idx="1067">
                  <c:v>2198.81</c:v>
                </c:pt>
                <c:pt idx="1068">
                  <c:v>2238.83</c:v>
                </c:pt>
                <c:pt idx="1069">
                  <c:v>2278.87</c:v>
                </c:pt>
                <c:pt idx="1070">
                  <c:v>2363.64</c:v>
                </c:pt>
                <c:pt idx="1071">
                  <c:v>2362.7199999999998</c:v>
                </c:pt>
                <c:pt idx="1072">
                  <c:v>2384.1999999999998</c:v>
                </c:pt>
                <c:pt idx="1073">
                  <c:v>2411.8000000000002</c:v>
                </c:pt>
                <c:pt idx="1074">
                  <c:v>2423.41</c:v>
                </c:pt>
                <c:pt idx="1075">
                  <c:v>2470.3000000000002</c:v>
                </c:pt>
                <c:pt idx="1076">
                  <c:v>2471.65</c:v>
                </c:pt>
                <c:pt idx="1077">
                  <c:v>2519.36</c:v>
                </c:pt>
                <c:pt idx="1078">
                  <c:v>2575.2600000000002</c:v>
                </c:pt>
                <c:pt idx="1079">
                  <c:v>2647.58</c:v>
                </c:pt>
                <c:pt idx="1080">
                  <c:v>2673.61</c:v>
                </c:pt>
                <c:pt idx="1081">
                  <c:v>2823.81</c:v>
                </c:pt>
                <c:pt idx="1082">
                  <c:v>2713.83</c:v>
                </c:pt>
                <c:pt idx="1083">
                  <c:v>2640.87</c:v>
                </c:pt>
                <c:pt idx="1084">
                  <c:v>2648.05</c:v>
                </c:pt>
                <c:pt idx="1085">
                  <c:v>2705.27</c:v>
                </c:pt>
                <c:pt idx="1086">
                  <c:v>2718.37</c:v>
                </c:pt>
                <c:pt idx="1087">
                  <c:v>2816.29</c:v>
                </c:pt>
                <c:pt idx="1088">
                  <c:v>2901.52</c:v>
                </c:pt>
                <c:pt idx="1089">
                  <c:v>2913.98</c:v>
                </c:pt>
                <c:pt idx="1090">
                  <c:v>2711.74</c:v>
                </c:pt>
                <c:pt idx="1091">
                  <c:v>2760.17</c:v>
                </c:pt>
                <c:pt idx="1092">
                  <c:v>2506.85</c:v>
                </c:pt>
                <c:pt idx="1093">
                  <c:v>2704.1</c:v>
                </c:pt>
                <c:pt idx="1094">
                  <c:v>2784.49</c:v>
                </c:pt>
                <c:pt idx="1095">
                  <c:v>2834.4</c:v>
                </c:pt>
                <c:pt idx="1096">
                  <c:v>2945.83</c:v>
                </c:pt>
                <c:pt idx="1097">
                  <c:v>2752.06</c:v>
                </c:pt>
                <c:pt idx="1098">
                  <c:v>2941.76</c:v>
                </c:pt>
                <c:pt idx="1099">
                  <c:v>2980.38</c:v>
                </c:pt>
                <c:pt idx="1100">
                  <c:v>2926.46</c:v>
                </c:pt>
                <c:pt idx="1101">
                  <c:v>2976.74</c:v>
                </c:pt>
                <c:pt idx="1102">
                  <c:v>3037.56</c:v>
                </c:pt>
                <c:pt idx="1103">
                  <c:v>3140.98</c:v>
                </c:pt>
                <c:pt idx="1104">
                  <c:v>3230.78</c:v>
                </c:pt>
                <c:pt idx="1105">
                  <c:v>3225.52</c:v>
                </c:pt>
                <c:pt idx="1106">
                  <c:v>2954.22</c:v>
                </c:pt>
                <c:pt idx="1107">
                  <c:v>2584.59</c:v>
                </c:pt>
                <c:pt idx="1108">
                  <c:v>2912.43</c:v>
                </c:pt>
                <c:pt idx="1109">
                  <c:v>3044.31</c:v>
                </c:pt>
                <c:pt idx="1110">
                  <c:v>3100.29</c:v>
                </c:pt>
                <c:pt idx="1111">
                  <c:v>3271.12</c:v>
                </c:pt>
                <c:pt idx="1112">
                  <c:v>3500.31</c:v>
                </c:pt>
                <c:pt idx="1113">
                  <c:v>3363</c:v>
                </c:pt>
                <c:pt idx="1114">
                  <c:v>3269.96</c:v>
                </c:pt>
                <c:pt idx="1115">
                  <c:v>3621.63</c:v>
                </c:pt>
                <c:pt idx="1116">
                  <c:v>3756.07</c:v>
                </c:pt>
                <c:pt idx="1117">
                  <c:v>3714.24</c:v>
                </c:pt>
                <c:pt idx="1118">
                  <c:v>3811.15</c:v>
                </c:pt>
                <c:pt idx="1119">
                  <c:v>3972.89</c:v>
                </c:pt>
                <c:pt idx="1120">
                  <c:v>4181.17</c:v>
                </c:pt>
                <c:pt idx="1121">
                  <c:v>4204.1099999999997</c:v>
                </c:pt>
                <c:pt idx="1122">
                  <c:v>4297.5</c:v>
                </c:pt>
                <c:pt idx="1123">
                  <c:v>4395.26</c:v>
                </c:pt>
                <c:pt idx="1124">
                  <c:v>4522.68</c:v>
                </c:pt>
                <c:pt idx="1125">
                  <c:v>4307.54</c:v>
                </c:pt>
                <c:pt idx="1126">
                  <c:v>4605.38</c:v>
                </c:pt>
                <c:pt idx="1127">
                  <c:v>4567</c:v>
                </c:pt>
                <c:pt idx="1128">
                  <c:v>4766.18</c:v>
                </c:pt>
                <c:pt idx="1129">
                  <c:v>4515.55</c:v>
                </c:pt>
                <c:pt idx="1130">
                  <c:v>4373.9399999999996</c:v>
                </c:pt>
                <c:pt idx="1131">
                  <c:v>4530.41</c:v>
                </c:pt>
                <c:pt idx="1132">
                  <c:v>4131.93</c:v>
                </c:pt>
                <c:pt idx="1133">
                  <c:v>4132.1499999999996</c:v>
                </c:pt>
                <c:pt idx="1134">
                  <c:v>3785.38</c:v>
                </c:pt>
                <c:pt idx="1135">
                  <c:v>4130.29</c:v>
                </c:pt>
                <c:pt idx="1136">
                  <c:v>3955</c:v>
                </c:pt>
                <c:pt idx="1137">
                  <c:v>3585.62</c:v>
                </c:pt>
                <c:pt idx="1138">
                  <c:v>3871.98</c:v>
                </c:pt>
                <c:pt idx="1139">
                  <c:v>4080.11</c:v>
                </c:pt>
                <c:pt idx="1140">
                  <c:v>3839.5</c:v>
                </c:pt>
                <c:pt idx="1141">
                  <c:v>4076.6</c:v>
                </c:pt>
                <c:pt idx="1142">
                  <c:v>3970.15</c:v>
                </c:pt>
                <c:pt idx="1143">
                  <c:v>4109.3100000000004</c:v>
                </c:pt>
                <c:pt idx="1144">
                  <c:v>4169.4799999999996</c:v>
                </c:pt>
                <c:pt idx="1145">
                  <c:v>4179.83</c:v>
                </c:pt>
                <c:pt idx="1146">
                  <c:v>4450.38</c:v>
                </c:pt>
                <c:pt idx="1147">
                  <c:v>4588.96</c:v>
                </c:pt>
                <c:pt idx="1148">
                  <c:v>4507.66</c:v>
                </c:pt>
                <c:pt idx="1149">
                  <c:v>4288.05</c:v>
                </c:pt>
                <c:pt idx="1150">
                  <c:v>4193.8</c:v>
                </c:pt>
                <c:pt idx="1151">
                  <c:v>4567.8</c:v>
                </c:pt>
                <c:pt idx="1152">
                  <c:v>4769.83</c:v>
                </c:pt>
                <c:pt idx="1153">
                  <c:v>4845.6499999999996</c:v>
                </c:pt>
                <c:pt idx="1154">
                  <c:v>5096.2700000000004</c:v>
                </c:pt>
                <c:pt idx="1155">
                  <c:v>5254.35</c:v>
                </c:pt>
                <c:pt idx="1156">
                  <c:v>5035.6899999999996</c:v>
                </c:pt>
                <c:pt idx="1157">
                  <c:v>5277.51</c:v>
                </c:pt>
                <c:pt idx="1158">
                  <c:v>5352.96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4C-4182-A433-4D78C1089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350415"/>
        <c:axId val="1297351375"/>
      </c:scatterChart>
      <c:valAx>
        <c:axId val="1297350415"/>
        <c:scaling>
          <c:orientation val="minMax"/>
          <c:min val="42000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351375"/>
        <c:crosses val="autoZero"/>
        <c:crossBetween val="midCat"/>
      </c:valAx>
      <c:valAx>
        <c:axId val="1297351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35041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spy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spy_long_term!$M$1</c:f>
              <c:strCache>
                <c:ptCount val="1"/>
                <c:pt idx="0">
                  <c:v>log close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20000"/>
                  <a:lumOff val="80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3046024818533"/>
                  <c:y val="0.31551252468063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spy_long_term!$F$2:$F$1160</c:f>
              <c:numCache>
                <c:formatCode>m/d/yyyy</c:formatCode>
                <c:ptCount val="1159"/>
                <c:pt idx="0">
                  <c:v>10197</c:v>
                </c:pt>
                <c:pt idx="1">
                  <c:v>10228</c:v>
                </c:pt>
                <c:pt idx="2">
                  <c:v>10259</c:v>
                </c:pt>
                <c:pt idx="3">
                  <c:v>10288</c:v>
                </c:pt>
                <c:pt idx="4">
                  <c:v>10319</c:v>
                </c:pt>
                <c:pt idx="5">
                  <c:v>10349</c:v>
                </c:pt>
                <c:pt idx="6">
                  <c:v>10380</c:v>
                </c:pt>
                <c:pt idx="7">
                  <c:v>10410</c:v>
                </c:pt>
                <c:pt idx="8">
                  <c:v>10441</c:v>
                </c:pt>
                <c:pt idx="9">
                  <c:v>10472</c:v>
                </c:pt>
                <c:pt idx="10">
                  <c:v>10502</c:v>
                </c:pt>
                <c:pt idx="11">
                  <c:v>10533</c:v>
                </c:pt>
                <c:pt idx="12">
                  <c:v>10563</c:v>
                </c:pt>
                <c:pt idx="13">
                  <c:v>10594</c:v>
                </c:pt>
                <c:pt idx="14">
                  <c:v>10625</c:v>
                </c:pt>
                <c:pt idx="15">
                  <c:v>10653</c:v>
                </c:pt>
                <c:pt idx="16">
                  <c:v>10684</c:v>
                </c:pt>
                <c:pt idx="17">
                  <c:v>10714</c:v>
                </c:pt>
                <c:pt idx="18">
                  <c:v>10745</c:v>
                </c:pt>
                <c:pt idx="19">
                  <c:v>10775</c:v>
                </c:pt>
                <c:pt idx="20">
                  <c:v>10806</c:v>
                </c:pt>
                <c:pt idx="21">
                  <c:v>10837</c:v>
                </c:pt>
                <c:pt idx="22">
                  <c:v>10867</c:v>
                </c:pt>
                <c:pt idx="23">
                  <c:v>10898</c:v>
                </c:pt>
                <c:pt idx="24">
                  <c:v>10928</c:v>
                </c:pt>
                <c:pt idx="25">
                  <c:v>10959</c:v>
                </c:pt>
                <c:pt idx="26">
                  <c:v>10990</c:v>
                </c:pt>
                <c:pt idx="27">
                  <c:v>11018</c:v>
                </c:pt>
                <c:pt idx="28">
                  <c:v>11049</c:v>
                </c:pt>
                <c:pt idx="29">
                  <c:v>11079</c:v>
                </c:pt>
                <c:pt idx="30">
                  <c:v>11110</c:v>
                </c:pt>
                <c:pt idx="31">
                  <c:v>11140</c:v>
                </c:pt>
                <c:pt idx="32">
                  <c:v>11171</c:v>
                </c:pt>
                <c:pt idx="33">
                  <c:v>11202</c:v>
                </c:pt>
                <c:pt idx="34">
                  <c:v>11232</c:v>
                </c:pt>
                <c:pt idx="35">
                  <c:v>11263</c:v>
                </c:pt>
                <c:pt idx="36">
                  <c:v>11293</c:v>
                </c:pt>
                <c:pt idx="37">
                  <c:v>11324</c:v>
                </c:pt>
                <c:pt idx="38">
                  <c:v>11355</c:v>
                </c:pt>
                <c:pt idx="39">
                  <c:v>11383</c:v>
                </c:pt>
                <c:pt idx="40">
                  <c:v>11414</c:v>
                </c:pt>
                <c:pt idx="41">
                  <c:v>11444</c:v>
                </c:pt>
                <c:pt idx="42">
                  <c:v>11475</c:v>
                </c:pt>
                <c:pt idx="43">
                  <c:v>11505</c:v>
                </c:pt>
                <c:pt idx="44">
                  <c:v>11536</c:v>
                </c:pt>
                <c:pt idx="45">
                  <c:v>11567</c:v>
                </c:pt>
                <c:pt idx="46">
                  <c:v>11597</c:v>
                </c:pt>
                <c:pt idx="47">
                  <c:v>11628</c:v>
                </c:pt>
                <c:pt idx="48">
                  <c:v>11658</c:v>
                </c:pt>
                <c:pt idx="49">
                  <c:v>11689</c:v>
                </c:pt>
                <c:pt idx="50">
                  <c:v>11720</c:v>
                </c:pt>
                <c:pt idx="51">
                  <c:v>11749</c:v>
                </c:pt>
                <c:pt idx="52">
                  <c:v>11780</c:v>
                </c:pt>
                <c:pt idx="53">
                  <c:v>11810</c:v>
                </c:pt>
                <c:pt idx="54">
                  <c:v>11841</c:v>
                </c:pt>
                <c:pt idx="55">
                  <c:v>11871</c:v>
                </c:pt>
                <c:pt idx="56">
                  <c:v>11902</c:v>
                </c:pt>
                <c:pt idx="57">
                  <c:v>11933</c:v>
                </c:pt>
                <c:pt idx="58">
                  <c:v>11963</c:v>
                </c:pt>
                <c:pt idx="59">
                  <c:v>11994</c:v>
                </c:pt>
                <c:pt idx="60">
                  <c:v>12024</c:v>
                </c:pt>
                <c:pt idx="61">
                  <c:v>12055</c:v>
                </c:pt>
                <c:pt idx="62">
                  <c:v>12086</c:v>
                </c:pt>
                <c:pt idx="63">
                  <c:v>12114</c:v>
                </c:pt>
                <c:pt idx="64">
                  <c:v>12145</c:v>
                </c:pt>
                <c:pt idx="65">
                  <c:v>12175</c:v>
                </c:pt>
                <c:pt idx="66">
                  <c:v>12206</c:v>
                </c:pt>
                <c:pt idx="67">
                  <c:v>12236</c:v>
                </c:pt>
                <c:pt idx="68">
                  <c:v>12267</c:v>
                </c:pt>
                <c:pt idx="69">
                  <c:v>12298</c:v>
                </c:pt>
                <c:pt idx="70">
                  <c:v>12328</c:v>
                </c:pt>
                <c:pt idx="71">
                  <c:v>12359</c:v>
                </c:pt>
                <c:pt idx="72">
                  <c:v>12389</c:v>
                </c:pt>
                <c:pt idx="73">
                  <c:v>12420</c:v>
                </c:pt>
                <c:pt idx="74">
                  <c:v>12451</c:v>
                </c:pt>
                <c:pt idx="75">
                  <c:v>12479</c:v>
                </c:pt>
                <c:pt idx="76">
                  <c:v>12510</c:v>
                </c:pt>
                <c:pt idx="77">
                  <c:v>12540</c:v>
                </c:pt>
                <c:pt idx="78">
                  <c:v>12571</c:v>
                </c:pt>
                <c:pt idx="79">
                  <c:v>12601</c:v>
                </c:pt>
                <c:pt idx="80">
                  <c:v>12632</c:v>
                </c:pt>
                <c:pt idx="81">
                  <c:v>12663</c:v>
                </c:pt>
                <c:pt idx="82">
                  <c:v>12693</c:v>
                </c:pt>
                <c:pt idx="83">
                  <c:v>12724</c:v>
                </c:pt>
                <c:pt idx="84">
                  <c:v>12754</c:v>
                </c:pt>
                <c:pt idx="85">
                  <c:v>12785</c:v>
                </c:pt>
                <c:pt idx="86">
                  <c:v>12816</c:v>
                </c:pt>
                <c:pt idx="87">
                  <c:v>12844</c:v>
                </c:pt>
                <c:pt idx="88">
                  <c:v>12875</c:v>
                </c:pt>
                <c:pt idx="89">
                  <c:v>12905</c:v>
                </c:pt>
                <c:pt idx="90">
                  <c:v>12936</c:v>
                </c:pt>
                <c:pt idx="91">
                  <c:v>12966</c:v>
                </c:pt>
                <c:pt idx="92">
                  <c:v>12997</c:v>
                </c:pt>
                <c:pt idx="93">
                  <c:v>13028</c:v>
                </c:pt>
                <c:pt idx="94">
                  <c:v>13058</c:v>
                </c:pt>
                <c:pt idx="95">
                  <c:v>13089</c:v>
                </c:pt>
                <c:pt idx="96">
                  <c:v>13119</c:v>
                </c:pt>
                <c:pt idx="97">
                  <c:v>13150</c:v>
                </c:pt>
                <c:pt idx="98">
                  <c:v>13181</c:v>
                </c:pt>
                <c:pt idx="99">
                  <c:v>13210</c:v>
                </c:pt>
                <c:pt idx="100">
                  <c:v>13241</c:v>
                </c:pt>
                <c:pt idx="101">
                  <c:v>13271</c:v>
                </c:pt>
                <c:pt idx="102">
                  <c:v>13302</c:v>
                </c:pt>
                <c:pt idx="103">
                  <c:v>13332</c:v>
                </c:pt>
                <c:pt idx="104">
                  <c:v>13363</c:v>
                </c:pt>
                <c:pt idx="105">
                  <c:v>13394</c:v>
                </c:pt>
                <c:pt idx="106">
                  <c:v>13424</c:v>
                </c:pt>
                <c:pt idx="107">
                  <c:v>13455</c:v>
                </c:pt>
                <c:pt idx="108">
                  <c:v>13485</c:v>
                </c:pt>
                <c:pt idx="109">
                  <c:v>13516</c:v>
                </c:pt>
                <c:pt idx="110">
                  <c:v>13547</c:v>
                </c:pt>
                <c:pt idx="111">
                  <c:v>13575</c:v>
                </c:pt>
                <c:pt idx="112">
                  <c:v>13606</c:v>
                </c:pt>
                <c:pt idx="113">
                  <c:v>13636</c:v>
                </c:pt>
                <c:pt idx="114">
                  <c:v>13667</c:v>
                </c:pt>
                <c:pt idx="115">
                  <c:v>13697</c:v>
                </c:pt>
                <c:pt idx="116">
                  <c:v>13728</c:v>
                </c:pt>
                <c:pt idx="117">
                  <c:v>13759</c:v>
                </c:pt>
                <c:pt idx="118">
                  <c:v>13789</c:v>
                </c:pt>
                <c:pt idx="119">
                  <c:v>13820</c:v>
                </c:pt>
                <c:pt idx="120">
                  <c:v>13850</c:v>
                </c:pt>
                <c:pt idx="121">
                  <c:v>13881</c:v>
                </c:pt>
                <c:pt idx="122">
                  <c:v>13912</c:v>
                </c:pt>
                <c:pt idx="123">
                  <c:v>13940</c:v>
                </c:pt>
                <c:pt idx="124">
                  <c:v>13971</c:v>
                </c:pt>
                <c:pt idx="125">
                  <c:v>14001</c:v>
                </c:pt>
                <c:pt idx="126">
                  <c:v>14032</c:v>
                </c:pt>
                <c:pt idx="127">
                  <c:v>14062</c:v>
                </c:pt>
                <c:pt idx="128">
                  <c:v>14093</c:v>
                </c:pt>
                <c:pt idx="129">
                  <c:v>14124</c:v>
                </c:pt>
                <c:pt idx="130">
                  <c:v>14154</c:v>
                </c:pt>
                <c:pt idx="131">
                  <c:v>14185</c:v>
                </c:pt>
                <c:pt idx="132">
                  <c:v>14215</c:v>
                </c:pt>
                <c:pt idx="133">
                  <c:v>14246</c:v>
                </c:pt>
                <c:pt idx="134">
                  <c:v>14277</c:v>
                </c:pt>
                <c:pt idx="135">
                  <c:v>14305</c:v>
                </c:pt>
                <c:pt idx="136">
                  <c:v>14336</c:v>
                </c:pt>
                <c:pt idx="137">
                  <c:v>14366</c:v>
                </c:pt>
                <c:pt idx="138">
                  <c:v>14397</c:v>
                </c:pt>
                <c:pt idx="139">
                  <c:v>14427</c:v>
                </c:pt>
                <c:pt idx="140">
                  <c:v>14458</c:v>
                </c:pt>
                <c:pt idx="141">
                  <c:v>14489</c:v>
                </c:pt>
                <c:pt idx="142">
                  <c:v>14519</c:v>
                </c:pt>
                <c:pt idx="143">
                  <c:v>14550</c:v>
                </c:pt>
                <c:pt idx="144">
                  <c:v>14580</c:v>
                </c:pt>
                <c:pt idx="145">
                  <c:v>14611</c:v>
                </c:pt>
                <c:pt idx="146">
                  <c:v>14642</c:v>
                </c:pt>
                <c:pt idx="147">
                  <c:v>14671</c:v>
                </c:pt>
                <c:pt idx="148">
                  <c:v>14702</c:v>
                </c:pt>
                <c:pt idx="149">
                  <c:v>14732</c:v>
                </c:pt>
                <c:pt idx="150">
                  <c:v>14763</c:v>
                </c:pt>
                <c:pt idx="151">
                  <c:v>14793</c:v>
                </c:pt>
                <c:pt idx="152">
                  <c:v>14824</c:v>
                </c:pt>
                <c:pt idx="153">
                  <c:v>14855</c:v>
                </c:pt>
                <c:pt idx="154">
                  <c:v>14885</c:v>
                </c:pt>
                <c:pt idx="155">
                  <c:v>14916</c:v>
                </c:pt>
                <c:pt idx="156">
                  <c:v>14946</c:v>
                </c:pt>
                <c:pt idx="157">
                  <c:v>14977</c:v>
                </c:pt>
                <c:pt idx="158">
                  <c:v>15008</c:v>
                </c:pt>
                <c:pt idx="159">
                  <c:v>15036</c:v>
                </c:pt>
                <c:pt idx="160">
                  <c:v>15067</c:v>
                </c:pt>
                <c:pt idx="161">
                  <c:v>15097</c:v>
                </c:pt>
                <c:pt idx="162">
                  <c:v>15128</c:v>
                </c:pt>
                <c:pt idx="163">
                  <c:v>15158</c:v>
                </c:pt>
                <c:pt idx="164">
                  <c:v>15189</c:v>
                </c:pt>
                <c:pt idx="165">
                  <c:v>15220</c:v>
                </c:pt>
                <c:pt idx="166">
                  <c:v>15250</c:v>
                </c:pt>
                <c:pt idx="167">
                  <c:v>15281</c:v>
                </c:pt>
                <c:pt idx="168">
                  <c:v>15311</c:v>
                </c:pt>
                <c:pt idx="169">
                  <c:v>15342</c:v>
                </c:pt>
                <c:pt idx="170">
                  <c:v>15373</c:v>
                </c:pt>
                <c:pt idx="171">
                  <c:v>15401</c:v>
                </c:pt>
                <c:pt idx="172">
                  <c:v>15432</c:v>
                </c:pt>
                <c:pt idx="173">
                  <c:v>15462</c:v>
                </c:pt>
                <c:pt idx="174">
                  <c:v>15493</c:v>
                </c:pt>
                <c:pt idx="175">
                  <c:v>15523</c:v>
                </c:pt>
                <c:pt idx="176">
                  <c:v>15554</c:v>
                </c:pt>
                <c:pt idx="177">
                  <c:v>15585</c:v>
                </c:pt>
                <c:pt idx="178">
                  <c:v>15615</c:v>
                </c:pt>
                <c:pt idx="179">
                  <c:v>15646</c:v>
                </c:pt>
                <c:pt idx="180">
                  <c:v>15676</c:v>
                </c:pt>
                <c:pt idx="181">
                  <c:v>15707</c:v>
                </c:pt>
                <c:pt idx="182">
                  <c:v>15738</c:v>
                </c:pt>
                <c:pt idx="183">
                  <c:v>15766</c:v>
                </c:pt>
                <c:pt idx="184">
                  <c:v>15797</c:v>
                </c:pt>
                <c:pt idx="185">
                  <c:v>15827</c:v>
                </c:pt>
                <c:pt idx="186">
                  <c:v>15858</c:v>
                </c:pt>
                <c:pt idx="187">
                  <c:v>15888</c:v>
                </c:pt>
                <c:pt idx="188">
                  <c:v>15919</c:v>
                </c:pt>
                <c:pt idx="189">
                  <c:v>15950</c:v>
                </c:pt>
                <c:pt idx="190">
                  <c:v>15980</c:v>
                </c:pt>
                <c:pt idx="191">
                  <c:v>16011</c:v>
                </c:pt>
                <c:pt idx="192">
                  <c:v>16041</c:v>
                </c:pt>
                <c:pt idx="193">
                  <c:v>16072</c:v>
                </c:pt>
                <c:pt idx="194">
                  <c:v>16103</c:v>
                </c:pt>
                <c:pt idx="195">
                  <c:v>16132</c:v>
                </c:pt>
                <c:pt idx="196">
                  <c:v>16163</c:v>
                </c:pt>
                <c:pt idx="197">
                  <c:v>16193</c:v>
                </c:pt>
                <c:pt idx="198">
                  <c:v>16224</c:v>
                </c:pt>
                <c:pt idx="199">
                  <c:v>16254</c:v>
                </c:pt>
                <c:pt idx="200">
                  <c:v>16285</c:v>
                </c:pt>
                <c:pt idx="201">
                  <c:v>16316</c:v>
                </c:pt>
                <c:pt idx="202">
                  <c:v>16346</c:v>
                </c:pt>
                <c:pt idx="203">
                  <c:v>16377</c:v>
                </c:pt>
                <c:pt idx="204">
                  <c:v>16407</c:v>
                </c:pt>
                <c:pt idx="205">
                  <c:v>16438</c:v>
                </c:pt>
                <c:pt idx="206">
                  <c:v>16469</c:v>
                </c:pt>
                <c:pt idx="207">
                  <c:v>16497</c:v>
                </c:pt>
                <c:pt idx="208">
                  <c:v>16528</c:v>
                </c:pt>
                <c:pt idx="209">
                  <c:v>16558</c:v>
                </c:pt>
                <c:pt idx="210">
                  <c:v>16589</c:v>
                </c:pt>
                <c:pt idx="211">
                  <c:v>16619</c:v>
                </c:pt>
                <c:pt idx="212">
                  <c:v>16650</c:v>
                </c:pt>
                <c:pt idx="213">
                  <c:v>16681</c:v>
                </c:pt>
                <c:pt idx="214">
                  <c:v>16711</c:v>
                </c:pt>
                <c:pt idx="215">
                  <c:v>16742</c:v>
                </c:pt>
                <c:pt idx="216">
                  <c:v>16772</c:v>
                </c:pt>
                <c:pt idx="217">
                  <c:v>16803</c:v>
                </c:pt>
                <c:pt idx="218">
                  <c:v>16834</c:v>
                </c:pt>
                <c:pt idx="219">
                  <c:v>16862</c:v>
                </c:pt>
                <c:pt idx="220">
                  <c:v>16893</c:v>
                </c:pt>
                <c:pt idx="221">
                  <c:v>16923</c:v>
                </c:pt>
                <c:pt idx="222">
                  <c:v>16954</c:v>
                </c:pt>
                <c:pt idx="223">
                  <c:v>16984</c:v>
                </c:pt>
                <c:pt idx="224">
                  <c:v>17015</c:v>
                </c:pt>
                <c:pt idx="225">
                  <c:v>17046</c:v>
                </c:pt>
                <c:pt idx="226">
                  <c:v>17076</c:v>
                </c:pt>
                <c:pt idx="227">
                  <c:v>17107</c:v>
                </c:pt>
                <c:pt idx="228">
                  <c:v>17137</c:v>
                </c:pt>
                <c:pt idx="229">
                  <c:v>17168</c:v>
                </c:pt>
                <c:pt idx="230">
                  <c:v>17199</c:v>
                </c:pt>
                <c:pt idx="231">
                  <c:v>17227</c:v>
                </c:pt>
                <c:pt idx="232">
                  <c:v>17258</c:v>
                </c:pt>
                <c:pt idx="233">
                  <c:v>17288</c:v>
                </c:pt>
                <c:pt idx="234">
                  <c:v>17319</c:v>
                </c:pt>
                <c:pt idx="235">
                  <c:v>17349</c:v>
                </c:pt>
                <c:pt idx="236">
                  <c:v>17380</c:v>
                </c:pt>
                <c:pt idx="237">
                  <c:v>17411</c:v>
                </c:pt>
                <c:pt idx="238">
                  <c:v>17441</c:v>
                </c:pt>
                <c:pt idx="239">
                  <c:v>17472</c:v>
                </c:pt>
                <c:pt idx="240">
                  <c:v>17502</c:v>
                </c:pt>
                <c:pt idx="241">
                  <c:v>17533</c:v>
                </c:pt>
                <c:pt idx="242">
                  <c:v>17564</c:v>
                </c:pt>
                <c:pt idx="243">
                  <c:v>17593</c:v>
                </c:pt>
                <c:pt idx="244">
                  <c:v>17624</c:v>
                </c:pt>
                <c:pt idx="245">
                  <c:v>17654</c:v>
                </c:pt>
                <c:pt idx="246">
                  <c:v>17685</c:v>
                </c:pt>
                <c:pt idx="247">
                  <c:v>17715</c:v>
                </c:pt>
                <c:pt idx="248">
                  <c:v>17746</c:v>
                </c:pt>
                <c:pt idx="249">
                  <c:v>17777</c:v>
                </c:pt>
                <c:pt idx="250">
                  <c:v>17807</c:v>
                </c:pt>
                <c:pt idx="251">
                  <c:v>17838</c:v>
                </c:pt>
                <c:pt idx="252">
                  <c:v>17868</c:v>
                </c:pt>
                <c:pt idx="253">
                  <c:v>17899</c:v>
                </c:pt>
                <c:pt idx="254">
                  <c:v>17930</c:v>
                </c:pt>
                <c:pt idx="255">
                  <c:v>17958</c:v>
                </c:pt>
                <c:pt idx="256">
                  <c:v>17989</c:v>
                </c:pt>
                <c:pt idx="257">
                  <c:v>18019</c:v>
                </c:pt>
                <c:pt idx="258">
                  <c:v>18050</c:v>
                </c:pt>
                <c:pt idx="259">
                  <c:v>18080</c:v>
                </c:pt>
                <c:pt idx="260">
                  <c:v>18111</c:v>
                </c:pt>
                <c:pt idx="261">
                  <c:v>18142</c:v>
                </c:pt>
                <c:pt idx="262">
                  <c:v>18172</c:v>
                </c:pt>
                <c:pt idx="263">
                  <c:v>18203</c:v>
                </c:pt>
                <c:pt idx="264">
                  <c:v>18233</c:v>
                </c:pt>
                <c:pt idx="265">
                  <c:v>18264</c:v>
                </c:pt>
                <c:pt idx="266">
                  <c:v>18295</c:v>
                </c:pt>
                <c:pt idx="267">
                  <c:v>18323</c:v>
                </c:pt>
                <c:pt idx="268">
                  <c:v>18354</c:v>
                </c:pt>
                <c:pt idx="269">
                  <c:v>18384</c:v>
                </c:pt>
                <c:pt idx="270">
                  <c:v>18415</c:v>
                </c:pt>
                <c:pt idx="271">
                  <c:v>18445</c:v>
                </c:pt>
                <c:pt idx="272">
                  <c:v>18476</c:v>
                </c:pt>
                <c:pt idx="273">
                  <c:v>18507</c:v>
                </c:pt>
                <c:pt idx="274">
                  <c:v>18537</c:v>
                </c:pt>
                <c:pt idx="275">
                  <c:v>18568</c:v>
                </c:pt>
                <c:pt idx="276">
                  <c:v>18598</c:v>
                </c:pt>
                <c:pt idx="277">
                  <c:v>18629</c:v>
                </c:pt>
                <c:pt idx="278">
                  <c:v>18660</c:v>
                </c:pt>
                <c:pt idx="279">
                  <c:v>18688</c:v>
                </c:pt>
                <c:pt idx="280">
                  <c:v>18719</c:v>
                </c:pt>
                <c:pt idx="281">
                  <c:v>18749</c:v>
                </c:pt>
                <c:pt idx="282">
                  <c:v>18780</c:v>
                </c:pt>
                <c:pt idx="283">
                  <c:v>18810</c:v>
                </c:pt>
                <c:pt idx="284">
                  <c:v>18841</c:v>
                </c:pt>
                <c:pt idx="285">
                  <c:v>18872</c:v>
                </c:pt>
                <c:pt idx="286">
                  <c:v>18902</c:v>
                </c:pt>
                <c:pt idx="287">
                  <c:v>18933</c:v>
                </c:pt>
                <c:pt idx="288">
                  <c:v>18963</c:v>
                </c:pt>
                <c:pt idx="289">
                  <c:v>18994</c:v>
                </c:pt>
                <c:pt idx="290">
                  <c:v>19025</c:v>
                </c:pt>
                <c:pt idx="291">
                  <c:v>19054</c:v>
                </c:pt>
                <c:pt idx="292">
                  <c:v>19085</c:v>
                </c:pt>
                <c:pt idx="293">
                  <c:v>19115</c:v>
                </c:pt>
                <c:pt idx="294">
                  <c:v>19146</c:v>
                </c:pt>
                <c:pt idx="295">
                  <c:v>19176</c:v>
                </c:pt>
                <c:pt idx="296">
                  <c:v>19207</c:v>
                </c:pt>
                <c:pt idx="297">
                  <c:v>19238</c:v>
                </c:pt>
                <c:pt idx="298">
                  <c:v>19268</c:v>
                </c:pt>
                <c:pt idx="299">
                  <c:v>19299</c:v>
                </c:pt>
                <c:pt idx="300">
                  <c:v>19329</c:v>
                </c:pt>
                <c:pt idx="301">
                  <c:v>19360</c:v>
                </c:pt>
                <c:pt idx="302">
                  <c:v>19391</c:v>
                </c:pt>
                <c:pt idx="303">
                  <c:v>19419</c:v>
                </c:pt>
                <c:pt idx="304">
                  <c:v>19450</c:v>
                </c:pt>
                <c:pt idx="305">
                  <c:v>19480</c:v>
                </c:pt>
                <c:pt idx="306">
                  <c:v>19511</c:v>
                </c:pt>
                <c:pt idx="307">
                  <c:v>19541</c:v>
                </c:pt>
                <c:pt idx="308">
                  <c:v>19572</c:v>
                </c:pt>
                <c:pt idx="309">
                  <c:v>19603</c:v>
                </c:pt>
                <c:pt idx="310">
                  <c:v>19633</c:v>
                </c:pt>
                <c:pt idx="311">
                  <c:v>19664</c:v>
                </c:pt>
                <c:pt idx="312">
                  <c:v>19694</c:v>
                </c:pt>
                <c:pt idx="313">
                  <c:v>19725</c:v>
                </c:pt>
                <c:pt idx="314">
                  <c:v>19756</c:v>
                </c:pt>
                <c:pt idx="315">
                  <c:v>19784</c:v>
                </c:pt>
                <c:pt idx="316">
                  <c:v>19815</c:v>
                </c:pt>
                <c:pt idx="317">
                  <c:v>19845</c:v>
                </c:pt>
                <c:pt idx="318">
                  <c:v>19876</c:v>
                </c:pt>
                <c:pt idx="319">
                  <c:v>19906</c:v>
                </c:pt>
                <c:pt idx="320">
                  <c:v>19937</c:v>
                </c:pt>
                <c:pt idx="321">
                  <c:v>19968</c:v>
                </c:pt>
                <c:pt idx="322">
                  <c:v>19998</c:v>
                </c:pt>
                <c:pt idx="323">
                  <c:v>20029</c:v>
                </c:pt>
                <c:pt idx="324">
                  <c:v>20059</c:v>
                </c:pt>
                <c:pt idx="325">
                  <c:v>20090</c:v>
                </c:pt>
                <c:pt idx="326">
                  <c:v>20121</c:v>
                </c:pt>
                <c:pt idx="327">
                  <c:v>20149</c:v>
                </c:pt>
                <c:pt idx="328">
                  <c:v>20180</c:v>
                </c:pt>
                <c:pt idx="329">
                  <c:v>20210</c:v>
                </c:pt>
                <c:pt idx="330">
                  <c:v>20241</c:v>
                </c:pt>
                <c:pt idx="331">
                  <c:v>20271</c:v>
                </c:pt>
                <c:pt idx="332">
                  <c:v>20302</c:v>
                </c:pt>
                <c:pt idx="333">
                  <c:v>20333</c:v>
                </c:pt>
                <c:pt idx="334">
                  <c:v>20363</c:v>
                </c:pt>
                <c:pt idx="335">
                  <c:v>20394</c:v>
                </c:pt>
                <c:pt idx="336">
                  <c:v>20424</c:v>
                </c:pt>
                <c:pt idx="337">
                  <c:v>20455</c:v>
                </c:pt>
                <c:pt idx="338">
                  <c:v>20486</c:v>
                </c:pt>
                <c:pt idx="339">
                  <c:v>20515</c:v>
                </c:pt>
                <c:pt idx="340">
                  <c:v>20546</c:v>
                </c:pt>
                <c:pt idx="341">
                  <c:v>20576</c:v>
                </c:pt>
                <c:pt idx="342">
                  <c:v>20607</c:v>
                </c:pt>
                <c:pt idx="343">
                  <c:v>20637</c:v>
                </c:pt>
                <c:pt idx="344">
                  <c:v>20668</c:v>
                </c:pt>
                <c:pt idx="345">
                  <c:v>20699</c:v>
                </c:pt>
                <c:pt idx="346">
                  <c:v>20729</c:v>
                </c:pt>
                <c:pt idx="347">
                  <c:v>20760</c:v>
                </c:pt>
                <c:pt idx="348">
                  <c:v>20790</c:v>
                </c:pt>
                <c:pt idx="349">
                  <c:v>20821</c:v>
                </c:pt>
                <c:pt idx="350">
                  <c:v>20852</c:v>
                </c:pt>
                <c:pt idx="351">
                  <c:v>20880</c:v>
                </c:pt>
                <c:pt idx="352">
                  <c:v>20911</c:v>
                </c:pt>
                <c:pt idx="353">
                  <c:v>20941</c:v>
                </c:pt>
                <c:pt idx="354">
                  <c:v>20972</c:v>
                </c:pt>
                <c:pt idx="355">
                  <c:v>21002</c:v>
                </c:pt>
                <c:pt idx="356">
                  <c:v>21033</c:v>
                </c:pt>
                <c:pt idx="357">
                  <c:v>21064</c:v>
                </c:pt>
                <c:pt idx="358">
                  <c:v>21094</c:v>
                </c:pt>
                <c:pt idx="359">
                  <c:v>21125</c:v>
                </c:pt>
                <c:pt idx="360">
                  <c:v>21155</c:v>
                </c:pt>
                <c:pt idx="361">
                  <c:v>21186</c:v>
                </c:pt>
                <c:pt idx="362">
                  <c:v>21217</c:v>
                </c:pt>
                <c:pt idx="363">
                  <c:v>21245</c:v>
                </c:pt>
                <c:pt idx="364">
                  <c:v>21276</c:v>
                </c:pt>
                <c:pt idx="365">
                  <c:v>21306</c:v>
                </c:pt>
                <c:pt idx="366">
                  <c:v>21337</c:v>
                </c:pt>
                <c:pt idx="367">
                  <c:v>21367</c:v>
                </c:pt>
                <c:pt idx="368">
                  <c:v>21398</c:v>
                </c:pt>
                <c:pt idx="369">
                  <c:v>21429</c:v>
                </c:pt>
                <c:pt idx="370">
                  <c:v>21459</c:v>
                </c:pt>
                <c:pt idx="371">
                  <c:v>21490</c:v>
                </c:pt>
                <c:pt idx="372">
                  <c:v>21520</c:v>
                </c:pt>
                <c:pt idx="373">
                  <c:v>21551</c:v>
                </c:pt>
                <c:pt idx="374">
                  <c:v>21582</c:v>
                </c:pt>
                <c:pt idx="375">
                  <c:v>21610</c:v>
                </c:pt>
                <c:pt idx="376">
                  <c:v>21641</c:v>
                </c:pt>
                <c:pt idx="377">
                  <c:v>21671</c:v>
                </c:pt>
                <c:pt idx="378">
                  <c:v>21702</c:v>
                </c:pt>
                <c:pt idx="379">
                  <c:v>21732</c:v>
                </c:pt>
                <c:pt idx="380">
                  <c:v>21763</c:v>
                </c:pt>
                <c:pt idx="381">
                  <c:v>21794</c:v>
                </c:pt>
                <c:pt idx="382">
                  <c:v>21824</c:v>
                </c:pt>
                <c:pt idx="383">
                  <c:v>21855</c:v>
                </c:pt>
                <c:pt idx="384">
                  <c:v>21885</c:v>
                </c:pt>
                <c:pt idx="385">
                  <c:v>21916</c:v>
                </c:pt>
                <c:pt idx="386">
                  <c:v>21947</c:v>
                </c:pt>
                <c:pt idx="387">
                  <c:v>21976</c:v>
                </c:pt>
                <c:pt idx="388">
                  <c:v>22007</c:v>
                </c:pt>
                <c:pt idx="389">
                  <c:v>22037</c:v>
                </c:pt>
                <c:pt idx="390">
                  <c:v>22068</c:v>
                </c:pt>
                <c:pt idx="391">
                  <c:v>22098</c:v>
                </c:pt>
                <c:pt idx="392">
                  <c:v>22129</c:v>
                </c:pt>
                <c:pt idx="393">
                  <c:v>22160</c:v>
                </c:pt>
                <c:pt idx="394">
                  <c:v>22190</c:v>
                </c:pt>
                <c:pt idx="395">
                  <c:v>22221</c:v>
                </c:pt>
                <c:pt idx="396">
                  <c:v>22251</c:v>
                </c:pt>
                <c:pt idx="397">
                  <c:v>22282</c:v>
                </c:pt>
                <c:pt idx="398">
                  <c:v>22313</c:v>
                </c:pt>
                <c:pt idx="399">
                  <c:v>22341</c:v>
                </c:pt>
                <c:pt idx="400">
                  <c:v>22372</c:v>
                </c:pt>
                <c:pt idx="401">
                  <c:v>22402</c:v>
                </c:pt>
                <c:pt idx="402">
                  <c:v>22433</c:v>
                </c:pt>
                <c:pt idx="403">
                  <c:v>22463</c:v>
                </c:pt>
                <c:pt idx="404">
                  <c:v>22494</c:v>
                </c:pt>
                <c:pt idx="405">
                  <c:v>22525</c:v>
                </c:pt>
                <c:pt idx="406">
                  <c:v>22555</c:v>
                </c:pt>
                <c:pt idx="407">
                  <c:v>22586</c:v>
                </c:pt>
                <c:pt idx="408">
                  <c:v>22616</c:v>
                </c:pt>
                <c:pt idx="409">
                  <c:v>22647</c:v>
                </c:pt>
                <c:pt idx="410">
                  <c:v>22678</c:v>
                </c:pt>
                <c:pt idx="411">
                  <c:v>22706</c:v>
                </c:pt>
                <c:pt idx="412">
                  <c:v>22737</c:v>
                </c:pt>
                <c:pt idx="413">
                  <c:v>22767</c:v>
                </c:pt>
                <c:pt idx="414">
                  <c:v>22798</c:v>
                </c:pt>
                <c:pt idx="415">
                  <c:v>22828</c:v>
                </c:pt>
                <c:pt idx="416">
                  <c:v>22859</c:v>
                </c:pt>
                <c:pt idx="417">
                  <c:v>22890</c:v>
                </c:pt>
                <c:pt idx="418">
                  <c:v>22920</c:v>
                </c:pt>
                <c:pt idx="419">
                  <c:v>22951</c:v>
                </c:pt>
                <c:pt idx="420">
                  <c:v>22981</c:v>
                </c:pt>
                <c:pt idx="421">
                  <c:v>23012</c:v>
                </c:pt>
                <c:pt idx="422">
                  <c:v>23043</c:v>
                </c:pt>
                <c:pt idx="423">
                  <c:v>23071</c:v>
                </c:pt>
                <c:pt idx="424">
                  <c:v>23102</c:v>
                </c:pt>
                <c:pt idx="425">
                  <c:v>23132</c:v>
                </c:pt>
                <c:pt idx="426">
                  <c:v>23163</c:v>
                </c:pt>
                <c:pt idx="427">
                  <c:v>23193</c:v>
                </c:pt>
                <c:pt idx="428">
                  <c:v>23224</c:v>
                </c:pt>
                <c:pt idx="429">
                  <c:v>23255</c:v>
                </c:pt>
                <c:pt idx="430">
                  <c:v>23285</c:v>
                </c:pt>
                <c:pt idx="431">
                  <c:v>23316</c:v>
                </c:pt>
                <c:pt idx="432">
                  <c:v>23346</c:v>
                </c:pt>
                <c:pt idx="433">
                  <c:v>23377</c:v>
                </c:pt>
                <c:pt idx="434">
                  <c:v>23408</c:v>
                </c:pt>
                <c:pt idx="435">
                  <c:v>23437</c:v>
                </c:pt>
                <c:pt idx="436">
                  <c:v>23468</c:v>
                </c:pt>
                <c:pt idx="437">
                  <c:v>23498</c:v>
                </c:pt>
                <c:pt idx="438">
                  <c:v>23529</c:v>
                </c:pt>
                <c:pt idx="439">
                  <c:v>23559</c:v>
                </c:pt>
                <c:pt idx="440">
                  <c:v>23590</c:v>
                </c:pt>
                <c:pt idx="441">
                  <c:v>23621</c:v>
                </c:pt>
                <c:pt idx="442">
                  <c:v>23651</c:v>
                </c:pt>
                <c:pt idx="443">
                  <c:v>23682</c:v>
                </c:pt>
                <c:pt idx="444">
                  <c:v>23712</c:v>
                </c:pt>
                <c:pt idx="445">
                  <c:v>23743</c:v>
                </c:pt>
                <c:pt idx="446">
                  <c:v>23774</c:v>
                </c:pt>
                <c:pt idx="447">
                  <c:v>23802</c:v>
                </c:pt>
                <c:pt idx="448">
                  <c:v>23833</c:v>
                </c:pt>
                <c:pt idx="449">
                  <c:v>23863</c:v>
                </c:pt>
                <c:pt idx="450">
                  <c:v>23894</c:v>
                </c:pt>
                <c:pt idx="451">
                  <c:v>23924</c:v>
                </c:pt>
                <c:pt idx="452">
                  <c:v>23955</c:v>
                </c:pt>
                <c:pt idx="453">
                  <c:v>23986</c:v>
                </c:pt>
                <c:pt idx="454">
                  <c:v>24016</c:v>
                </c:pt>
                <c:pt idx="455">
                  <c:v>24047</c:v>
                </c:pt>
                <c:pt idx="456">
                  <c:v>24077</c:v>
                </c:pt>
                <c:pt idx="457">
                  <c:v>24108</c:v>
                </c:pt>
                <c:pt idx="458">
                  <c:v>24139</c:v>
                </c:pt>
                <c:pt idx="459">
                  <c:v>24167</c:v>
                </c:pt>
                <c:pt idx="460">
                  <c:v>24198</c:v>
                </c:pt>
                <c:pt idx="461">
                  <c:v>24228</c:v>
                </c:pt>
                <c:pt idx="462">
                  <c:v>24259</c:v>
                </c:pt>
                <c:pt idx="463">
                  <c:v>24289</c:v>
                </c:pt>
                <c:pt idx="464">
                  <c:v>24320</c:v>
                </c:pt>
                <c:pt idx="465">
                  <c:v>24351</c:v>
                </c:pt>
                <c:pt idx="466">
                  <c:v>24381</c:v>
                </c:pt>
                <c:pt idx="467">
                  <c:v>24412</c:v>
                </c:pt>
                <c:pt idx="468">
                  <c:v>24442</c:v>
                </c:pt>
                <c:pt idx="469">
                  <c:v>24473</c:v>
                </c:pt>
                <c:pt idx="470">
                  <c:v>24504</c:v>
                </c:pt>
                <c:pt idx="471">
                  <c:v>24532</c:v>
                </c:pt>
                <c:pt idx="472">
                  <c:v>24563</c:v>
                </c:pt>
                <c:pt idx="473">
                  <c:v>24593</c:v>
                </c:pt>
                <c:pt idx="474">
                  <c:v>24624</c:v>
                </c:pt>
                <c:pt idx="475">
                  <c:v>24654</c:v>
                </c:pt>
                <c:pt idx="476">
                  <c:v>24685</c:v>
                </c:pt>
                <c:pt idx="477">
                  <c:v>24716</c:v>
                </c:pt>
                <c:pt idx="478">
                  <c:v>24746</c:v>
                </c:pt>
                <c:pt idx="479">
                  <c:v>24777</c:v>
                </c:pt>
                <c:pt idx="480">
                  <c:v>24807</c:v>
                </c:pt>
                <c:pt idx="481">
                  <c:v>24838</c:v>
                </c:pt>
                <c:pt idx="482">
                  <c:v>24869</c:v>
                </c:pt>
                <c:pt idx="483">
                  <c:v>24898</c:v>
                </c:pt>
                <c:pt idx="484">
                  <c:v>24929</c:v>
                </c:pt>
                <c:pt idx="485">
                  <c:v>24959</c:v>
                </c:pt>
                <c:pt idx="486">
                  <c:v>24990</c:v>
                </c:pt>
                <c:pt idx="487">
                  <c:v>25020</c:v>
                </c:pt>
                <c:pt idx="488">
                  <c:v>25051</c:v>
                </c:pt>
                <c:pt idx="489">
                  <c:v>25082</c:v>
                </c:pt>
                <c:pt idx="490">
                  <c:v>25112</c:v>
                </c:pt>
                <c:pt idx="491">
                  <c:v>25143</c:v>
                </c:pt>
                <c:pt idx="492">
                  <c:v>25173</c:v>
                </c:pt>
                <c:pt idx="493">
                  <c:v>25204</c:v>
                </c:pt>
                <c:pt idx="494">
                  <c:v>25235</c:v>
                </c:pt>
                <c:pt idx="495">
                  <c:v>25263</c:v>
                </c:pt>
                <c:pt idx="496">
                  <c:v>25294</c:v>
                </c:pt>
                <c:pt idx="497">
                  <c:v>25324</c:v>
                </c:pt>
                <c:pt idx="498">
                  <c:v>25355</c:v>
                </c:pt>
                <c:pt idx="499">
                  <c:v>25385</c:v>
                </c:pt>
                <c:pt idx="500">
                  <c:v>25416</c:v>
                </c:pt>
                <c:pt idx="501">
                  <c:v>25447</c:v>
                </c:pt>
                <c:pt idx="502">
                  <c:v>25477</c:v>
                </c:pt>
                <c:pt idx="503">
                  <c:v>25508</c:v>
                </c:pt>
                <c:pt idx="504">
                  <c:v>25538</c:v>
                </c:pt>
                <c:pt idx="505">
                  <c:v>25569</c:v>
                </c:pt>
                <c:pt idx="506">
                  <c:v>25600</c:v>
                </c:pt>
                <c:pt idx="507">
                  <c:v>25628</c:v>
                </c:pt>
                <c:pt idx="508">
                  <c:v>25659</c:v>
                </c:pt>
                <c:pt idx="509">
                  <c:v>25689</c:v>
                </c:pt>
                <c:pt idx="510">
                  <c:v>25720</c:v>
                </c:pt>
                <c:pt idx="511">
                  <c:v>25750</c:v>
                </c:pt>
                <c:pt idx="512">
                  <c:v>25781</c:v>
                </c:pt>
                <c:pt idx="513">
                  <c:v>25812</c:v>
                </c:pt>
                <c:pt idx="514">
                  <c:v>25842</c:v>
                </c:pt>
                <c:pt idx="515">
                  <c:v>25873</c:v>
                </c:pt>
                <c:pt idx="516">
                  <c:v>25903</c:v>
                </c:pt>
                <c:pt idx="517">
                  <c:v>25934</c:v>
                </c:pt>
                <c:pt idx="518">
                  <c:v>25965</c:v>
                </c:pt>
                <c:pt idx="519">
                  <c:v>25993</c:v>
                </c:pt>
                <c:pt idx="520">
                  <c:v>26024</c:v>
                </c:pt>
                <c:pt idx="521">
                  <c:v>26054</c:v>
                </c:pt>
                <c:pt idx="522">
                  <c:v>26085</c:v>
                </c:pt>
                <c:pt idx="523">
                  <c:v>26115</c:v>
                </c:pt>
                <c:pt idx="524">
                  <c:v>26146</c:v>
                </c:pt>
                <c:pt idx="525">
                  <c:v>26177</c:v>
                </c:pt>
                <c:pt idx="526">
                  <c:v>26207</c:v>
                </c:pt>
                <c:pt idx="527">
                  <c:v>26238</c:v>
                </c:pt>
                <c:pt idx="528">
                  <c:v>26268</c:v>
                </c:pt>
                <c:pt idx="529">
                  <c:v>26299</c:v>
                </c:pt>
                <c:pt idx="530">
                  <c:v>26330</c:v>
                </c:pt>
                <c:pt idx="531">
                  <c:v>26359</c:v>
                </c:pt>
                <c:pt idx="532">
                  <c:v>26390</c:v>
                </c:pt>
                <c:pt idx="533">
                  <c:v>26420</c:v>
                </c:pt>
                <c:pt idx="534">
                  <c:v>26451</c:v>
                </c:pt>
                <c:pt idx="535">
                  <c:v>26481</c:v>
                </c:pt>
                <c:pt idx="536">
                  <c:v>26512</c:v>
                </c:pt>
                <c:pt idx="537">
                  <c:v>26543</c:v>
                </c:pt>
                <c:pt idx="538">
                  <c:v>26573</c:v>
                </c:pt>
                <c:pt idx="539">
                  <c:v>26604</c:v>
                </c:pt>
                <c:pt idx="540">
                  <c:v>26634</c:v>
                </c:pt>
                <c:pt idx="541">
                  <c:v>26665</c:v>
                </c:pt>
                <c:pt idx="542">
                  <c:v>26696</c:v>
                </c:pt>
                <c:pt idx="543">
                  <c:v>26724</c:v>
                </c:pt>
                <c:pt idx="544">
                  <c:v>26755</c:v>
                </c:pt>
                <c:pt idx="545">
                  <c:v>26785</c:v>
                </c:pt>
                <c:pt idx="546">
                  <c:v>26816</c:v>
                </c:pt>
                <c:pt idx="547">
                  <c:v>26846</c:v>
                </c:pt>
                <c:pt idx="548">
                  <c:v>26877</c:v>
                </c:pt>
                <c:pt idx="549">
                  <c:v>26908</c:v>
                </c:pt>
                <c:pt idx="550">
                  <c:v>26938</c:v>
                </c:pt>
                <c:pt idx="551">
                  <c:v>26969</c:v>
                </c:pt>
                <c:pt idx="552">
                  <c:v>26999</c:v>
                </c:pt>
                <c:pt idx="553">
                  <c:v>27030</c:v>
                </c:pt>
                <c:pt idx="554">
                  <c:v>27061</c:v>
                </c:pt>
                <c:pt idx="555">
                  <c:v>27089</c:v>
                </c:pt>
                <c:pt idx="556">
                  <c:v>27120</c:v>
                </c:pt>
                <c:pt idx="557">
                  <c:v>27150</c:v>
                </c:pt>
                <c:pt idx="558">
                  <c:v>27181</c:v>
                </c:pt>
                <c:pt idx="559">
                  <c:v>27211</c:v>
                </c:pt>
                <c:pt idx="560">
                  <c:v>27242</c:v>
                </c:pt>
                <c:pt idx="561">
                  <c:v>27273</c:v>
                </c:pt>
                <c:pt idx="562">
                  <c:v>27303</c:v>
                </c:pt>
                <c:pt idx="563">
                  <c:v>27334</c:v>
                </c:pt>
                <c:pt idx="564">
                  <c:v>27364</c:v>
                </c:pt>
                <c:pt idx="565">
                  <c:v>27395</c:v>
                </c:pt>
                <c:pt idx="566">
                  <c:v>27426</c:v>
                </c:pt>
                <c:pt idx="567">
                  <c:v>27454</c:v>
                </c:pt>
                <c:pt idx="568">
                  <c:v>27485</c:v>
                </c:pt>
                <c:pt idx="569">
                  <c:v>27515</c:v>
                </c:pt>
                <c:pt idx="570">
                  <c:v>27546</c:v>
                </c:pt>
                <c:pt idx="571">
                  <c:v>27576</c:v>
                </c:pt>
                <c:pt idx="572">
                  <c:v>27607</c:v>
                </c:pt>
                <c:pt idx="573">
                  <c:v>27638</c:v>
                </c:pt>
                <c:pt idx="574">
                  <c:v>27668</c:v>
                </c:pt>
                <c:pt idx="575">
                  <c:v>27699</c:v>
                </c:pt>
                <c:pt idx="576">
                  <c:v>27729</c:v>
                </c:pt>
                <c:pt idx="577">
                  <c:v>27760</c:v>
                </c:pt>
                <c:pt idx="578">
                  <c:v>27791</c:v>
                </c:pt>
                <c:pt idx="579">
                  <c:v>27820</c:v>
                </c:pt>
                <c:pt idx="580">
                  <c:v>27851</c:v>
                </c:pt>
                <c:pt idx="581">
                  <c:v>27881</c:v>
                </c:pt>
                <c:pt idx="582">
                  <c:v>27912</c:v>
                </c:pt>
                <c:pt idx="583">
                  <c:v>27942</c:v>
                </c:pt>
                <c:pt idx="584">
                  <c:v>27973</c:v>
                </c:pt>
                <c:pt idx="585">
                  <c:v>28004</c:v>
                </c:pt>
                <c:pt idx="586">
                  <c:v>28034</c:v>
                </c:pt>
                <c:pt idx="587">
                  <c:v>28065</c:v>
                </c:pt>
                <c:pt idx="588">
                  <c:v>28095</c:v>
                </c:pt>
                <c:pt idx="589">
                  <c:v>28126</c:v>
                </c:pt>
                <c:pt idx="590">
                  <c:v>28157</c:v>
                </c:pt>
                <c:pt idx="591">
                  <c:v>28185</c:v>
                </c:pt>
                <c:pt idx="592">
                  <c:v>28216</c:v>
                </c:pt>
                <c:pt idx="593">
                  <c:v>28246</c:v>
                </c:pt>
                <c:pt idx="594">
                  <c:v>28277</c:v>
                </c:pt>
                <c:pt idx="595">
                  <c:v>28307</c:v>
                </c:pt>
                <c:pt idx="596">
                  <c:v>28338</c:v>
                </c:pt>
                <c:pt idx="597">
                  <c:v>28369</c:v>
                </c:pt>
                <c:pt idx="598">
                  <c:v>28399</c:v>
                </c:pt>
                <c:pt idx="599">
                  <c:v>28430</c:v>
                </c:pt>
                <c:pt idx="600">
                  <c:v>28460</c:v>
                </c:pt>
                <c:pt idx="601">
                  <c:v>28491</c:v>
                </c:pt>
                <c:pt idx="602">
                  <c:v>28522</c:v>
                </c:pt>
                <c:pt idx="603">
                  <c:v>28550</c:v>
                </c:pt>
                <c:pt idx="604">
                  <c:v>28581</c:v>
                </c:pt>
                <c:pt idx="605">
                  <c:v>28611</c:v>
                </c:pt>
                <c:pt idx="606">
                  <c:v>28642</c:v>
                </c:pt>
                <c:pt idx="607">
                  <c:v>28672</c:v>
                </c:pt>
                <c:pt idx="608">
                  <c:v>28703</c:v>
                </c:pt>
                <c:pt idx="609">
                  <c:v>28734</c:v>
                </c:pt>
                <c:pt idx="610">
                  <c:v>28764</c:v>
                </c:pt>
                <c:pt idx="611">
                  <c:v>28795</c:v>
                </c:pt>
                <c:pt idx="612">
                  <c:v>28825</c:v>
                </c:pt>
                <c:pt idx="613">
                  <c:v>28856</c:v>
                </c:pt>
                <c:pt idx="614">
                  <c:v>28887</c:v>
                </c:pt>
                <c:pt idx="615">
                  <c:v>28915</c:v>
                </c:pt>
                <c:pt idx="616">
                  <c:v>28946</c:v>
                </c:pt>
                <c:pt idx="617">
                  <c:v>28976</c:v>
                </c:pt>
                <c:pt idx="618">
                  <c:v>29007</c:v>
                </c:pt>
                <c:pt idx="619">
                  <c:v>29037</c:v>
                </c:pt>
                <c:pt idx="620">
                  <c:v>29068</c:v>
                </c:pt>
                <c:pt idx="621">
                  <c:v>29099</c:v>
                </c:pt>
                <c:pt idx="622">
                  <c:v>29129</c:v>
                </c:pt>
                <c:pt idx="623">
                  <c:v>29160</c:v>
                </c:pt>
                <c:pt idx="624">
                  <c:v>29190</c:v>
                </c:pt>
                <c:pt idx="625">
                  <c:v>29221</c:v>
                </c:pt>
                <c:pt idx="626">
                  <c:v>29252</c:v>
                </c:pt>
                <c:pt idx="627">
                  <c:v>29281</c:v>
                </c:pt>
                <c:pt idx="628">
                  <c:v>29312</c:v>
                </c:pt>
                <c:pt idx="629">
                  <c:v>29342</c:v>
                </c:pt>
                <c:pt idx="630">
                  <c:v>29373</c:v>
                </c:pt>
                <c:pt idx="631">
                  <c:v>29403</c:v>
                </c:pt>
                <c:pt idx="632">
                  <c:v>29434</c:v>
                </c:pt>
                <c:pt idx="633">
                  <c:v>29465</c:v>
                </c:pt>
                <c:pt idx="634">
                  <c:v>29495</c:v>
                </c:pt>
                <c:pt idx="635">
                  <c:v>29526</c:v>
                </c:pt>
                <c:pt idx="636">
                  <c:v>29556</c:v>
                </c:pt>
                <c:pt idx="637">
                  <c:v>29587</c:v>
                </c:pt>
                <c:pt idx="638">
                  <c:v>29618</c:v>
                </c:pt>
                <c:pt idx="639">
                  <c:v>29646</c:v>
                </c:pt>
                <c:pt idx="640">
                  <c:v>29677</c:v>
                </c:pt>
                <c:pt idx="641">
                  <c:v>29707</c:v>
                </c:pt>
                <c:pt idx="642">
                  <c:v>29738</c:v>
                </c:pt>
                <c:pt idx="643">
                  <c:v>29768</c:v>
                </c:pt>
                <c:pt idx="644">
                  <c:v>29799</c:v>
                </c:pt>
                <c:pt idx="645">
                  <c:v>29830</c:v>
                </c:pt>
                <c:pt idx="646">
                  <c:v>29860</c:v>
                </c:pt>
                <c:pt idx="647">
                  <c:v>29891</c:v>
                </c:pt>
                <c:pt idx="648">
                  <c:v>29921</c:v>
                </c:pt>
                <c:pt idx="649">
                  <c:v>29952</c:v>
                </c:pt>
                <c:pt idx="650">
                  <c:v>29983</c:v>
                </c:pt>
                <c:pt idx="651">
                  <c:v>30011</c:v>
                </c:pt>
                <c:pt idx="652">
                  <c:v>30042</c:v>
                </c:pt>
                <c:pt idx="653">
                  <c:v>30072</c:v>
                </c:pt>
                <c:pt idx="654">
                  <c:v>30103</c:v>
                </c:pt>
                <c:pt idx="655">
                  <c:v>30133</c:v>
                </c:pt>
                <c:pt idx="656">
                  <c:v>30164</c:v>
                </c:pt>
                <c:pt idx="657">
                  <c:v>30195</c:v>
                </c:pt>
                <c:pt idx="658">
                  <c:v>30225</c:v>
                </c:pt>
                <c:pt idx="659">
                  <c:v>30256</c:v>
                </c:pt>
                <c:pt idx="660">
                  <c:v>30286</c:v>
                </c:pt>
                <c:pt idx="661">
                  <c:v>30317</c:v>
                </c:pt>
                <c:pt idx="662">
                  <c:v>30348</c:v>
                </c:pt>
                <c:pt idx="663">
                  <c:v>30376</c:v>
                </c:pt>
                <c:pt idx="664">
                  <c:v>30407</c:v>
                </c:pt>
                <c:pt idx="665">
                  <c:v>30437</c:v>
                </c:pt>
                <c:pt idx="666">
                  <c:v>30468</c:v>
                </c:pt>
                <c:pt idx="667">
                  <c:v>30498</c:v>
                </c:pt>
                <c:pt idx="668">
                  <c:v>30529</c:v>
                </c:pt>
                <c:pt idx="669">
                  <c:v>30560</c:v>
                </c:pt>
                <c:pt idx="670">
                  <c:v>30590</c:v>
                </c:pt>
                <c:pt idx="671">
                  <c:v>30621</c:v>
                </c:pt>
                <c:pt idx="672">
                  <c:v>30651</c:v>
                </c:pt>
                <c:pt idx="673">
                  <c:v>30682</c:v>
                </c:pt>
                <c:pt idx="674">
                  <c:v>30713</c:v>
                </c:pt>
                <c:pt idx="675">
                  <c:v>30742</c:v>
                </c:pt>
                <c:pt idx="676">
                  <c:v>30773</c:v>
                </c:pt>
                <c:pt idx="677">
                  <c:v>30803</c:v>
                </c:pt>
                <c:pt idx="678">
                  <c:v>30834</c:v>
                </c:pt>
                <c:pt idx="679">
                  <c:v>30864</c:v>
                </c:pt>
                <c:pt idx="680">
                  <c:v>30895</c:v>
                </c:pt>
                <c:pt idx="681">
                  <c:v>30926</c:v>
                </c:pt>
                <c:pt idx="682">
                  <c:v>30956</c:v>
                </c:pt>
                <c:pt idx="683">
                  <c:v>30987</c:v>
                </c:pt>
                <c:pt idx="684">
                  <c:v>31017</c:v>
                </c:pt>
                <c:pt idx="685">
                  <c:v>31048</c:v>
                </c:pt>
                <c:pt idx="686">
                  <c:v>31079</c:v>
                </c:pt>
                <c:pt idx="687">
                  <c:v>31107</c:v>
                </c:pt>
                <c:pt idx="688">
                  <c:v>31138</c:v>
                </c:pt>
                <c:pt idx="689">
                  <c:v>31168</c:v>
                </c:pt>
                <c:pt idx="690">
                  <c:v>31199</c:v>
                </c:pt>
                <c:pt idx="691">
                  <c:v>31229</c:v>
                </c:pt>
                <c:pt idx="692">
                  <c:v>31260</c:v>
                </c:pt>
                <c:pt idx="693">
                  <c:v>31291</c:v>
                </c:pt>
                <c:pt idx="694">
                  <c:v>31321</c:v>
                </c:pt>
                <c:pt idx="695">
                  <c:v>31352</c:v>
                </c:pt>
                <c:pt idx="696">
                  <c:v>31382</c:v>
                </c:pt>
                <c:pt idx="697">
                  <c:v>31413</c:v>
                </c:pt>
                <c:pt idx="698">
                  <c:v>31444</c:v>
                </c:pt>
                <c:pt idx="699">
                  <c:v>31472</c:v>
                </c:pt>
                <c:pt idx="700">
                  <c:v>31503</c:v>
                </c:pt>
                <c:pt idx="701">
                  <c:v>31533</c:v>
                </c:pt>
                <c:pt idx="702">
                  <c:v>31564</c:v>
                </c:pt>
                <c:pt idx="703">
                  <c:v>31594</c:v>
                </c:pt>
                <c:pt idx="704">
                  <c:v>31625</c:v>
                </c:pt>
                <c:pt idx="705">
                  <c:v>31656</c:v>
                </c:pt>
                <c:pt idx="706">
                  <c:v>31686</c:v>
                </c:pt>
                <c:pt idx="707">
                  <c:v>31717</c:v>
                </c:pt>
                <c:pt idx="708">
                  <c:v>31747</c:v>
                </c:pt>
                <c:pt idx="709">
                  <c:v>31778</c:v>
                </c:pt>
                <c:pt idx="710">
                  <c:v>31809</c:v>
                </c:pt>
                <c:pt idx="711">
                  <c:v>31837</c:v>
                </c:pt>
                <c:pt idx="712">
                  <c:v>31868</c:v>
                </c:pt>
                <c:pt idx="713">
                  <c:v>31898</c:v>
                </c:pt>
                <c:pt idx="714">
                  <c:v>31929</c:v>
                </c:pt>
                <c:pt idx="715">
                  <c:v>31959</c:v>
                </c:pt>
                <c:pt idx="716">
                  <c:v>31990</c:v>
                </c:pt>
                <c:pt idx="717">
                  <c:v>32021</c:v>
                </c:pt>
                <c:pt idx="718">
                  <c:v>32051</c:v>
                </c:pt>
                <c:pt idx="719">
                  <c:v>32082</c:v>
                </c:pt>
                <c:pt idx="720">
                  <c:v>32112</c:v>
                </c:pt>
                <c:pt idx="721">
                  <c:v>32143</c:v>
                </c:pt>
                <c:pt idx="722">
                  <c:v>32174</c:v>
                </c:pt>
                <c:pt idx="723">
                  <c:v>32203</c:v>
                </c:pt>
                <c:pt idx="724">
                  <c:v>32234</c:v>
                </c:pt>
                <c:pt idx="725">
                  <c:v>32264</c:v>
                </c:pt>
                <c:pt idx="726">
                  <c:v>32295</c:v>
                </c:pt>
                <c:pt idx="727">
                  <c:v>32325</c:v>
                </c:pt>
                <c:pt idx="728">
                  <c:v>32356</c:v>
                </c:pt>
                <c:pt idx="729">
                  <c:v>32387</c:v>
                </c:pt>
                <c:pt idx="730">
                  <c:v>32417</c:v>
                </c:pt>
                <c:pt idx="731">
                  <c:v>32448</c:v>
                </c:pt>
                <c:pt idx="732">
                  <c:v>32478</c:v>
                </c:pt>
                <c:pt idx="733">
                  <c:v>32509</c:v>
                </c:pt>
                <c:pt idx="734">
                  <c:v>32540</c:v>
                </c:pt>
                <c:pt idx="735">
                  <c:v>32568</c:v>
                </c:pt>
                <c:pt idx="736">
                  <c:v>32599</c:v>
                </c:pt>
                <c:pt idx="737">
                  <c:v>32629</c:v>
                </c:pt>
                <c:pt idx="738">
                  <c:v>32660</c:v>
                </c:pt>
                <c:pt idx="739">
                  <c:v>32690</c:v>
                </c:pt>
                <c:pt idx="740">
                  <c:v>32721</c:v>
                </c:pt>
                <c:pt idx="741">
                  <c:v>32752</c:v>
                </c:pt>
                <c:pt idx="742">
                  <c:v>32782</c:v>
                </c:pt>
                <c:pt idx="743">
                  <c:v>32813</c:v>
                </c:pt>
                <c:pt idx="744">
                  <c:v>32843</c:v>
                </c:pt>
                <c:pt idx="745">
                  <c:v>32874</c:v>
                </c:pt>
                <c:pt idx="746">
                  <c:v>32905</c:v>
                </c:pt>
                <c:pt idx="747">
                  <c:v>32933</c:v>
                </c:pt>
                <c:pt idx="748">
                  <c:v>32964</c:v>
                </c:pt>
                <c:pt idx="749">
                  <c:v>32994</c:v>
                </c:pt>
                <c:pt idx="750">
                  <c:v>33025</c:v>
                </c:pt>
                <c:pt idx="751">
                  <c:v>33055</c:v>
                </c:pt>
                <c:pt idx="752">
                  <c:v>33086</c:v>
                </c:pt>
                <c:pt idx="753">
                  <c:v>33117</c:v>
                </c:pt>
                <c:pt idx="754">
                  <c:v>33147</c:v>
                </c:pt>
                <c:pt idx="755">
                  <c:v>33178</c:v>
                </c:pt>
                <c:pt idx="756">
                  <c:v>33208</c:v>
                </c:pt>
                <c:pt idx="757">
                  <c:v>33239</c:v>
                </c:pt>
                <c:pt idx="758">
                  <c:v>33270</c:v>
                </c:pt>
                <c:pt idx="759">
                  <c:v>33298</c:v>
                </c:pt>
                <c:pt idx="760">
                  <c:v>33329</c:v>
                </c:pt>
                <c:pt idx="761">
                  <c:v>33359</c:v>
                </c:pt>
                <c:pt idx="762">
                  <c:v>33390</c:v>
                </c:pt>
                <c:pt idx="763">
                  <c:v>33420</c:v>
                </c:pt>
                <c:pt idx="764">
                  <c:v>33451</c:v>
                </c:pt>
                <c:pt idx="765">
                  <c:v>33482</c:v>
                </c:pt>
                <c:pt idx="766">
                  <c:v>33512</c:v>
                </c:pt>
                <c:pt idx="767">
                  <c:v>33543</c:v>
                </c:pt>
                <c:pt idx="768">
                  <c:v>33573</c:v>
                </c:pt>
                <c:pt idx="769">
                  <c:v>33604</c:v>
                </c:pt>
                <c:pt idx="770">
                  <c:v>33635</c:v>
                </c:pt>
                <c:pt idx="771">
                  <c:v>33664</c:v>
                </c:pt>
                <c:pt idx="772">
                  <c:v>33695</c:v>
                </c:pt>
                <c:pt idx="773">
                  <c:v>33725</c:v>
                </c:pt>
                <c:pt idx="774">
                  <c:v>33756</c:v>
                </c:pt>
                <c:pt idx="775">
                  <c:v>33786</c:v>
                </c:pt>
                <c:pt idx="776">
                  <c:v>33817</c:v>
                </c:pt>
                <c:pt idx="777">
                  <c:v>33848</c:v>
                </c:pt>
                <c:pt idx="778">
                  <c:v>33878</c:v>
                </c:pt>
                <c:pt idx="779">
                  <c:v>33909</c:v>
                </c:pt>
                <c:pt idx="780">
                  <c:v>33939</c:v>
                </c:pt>
                <c:pt idx="781">
                  <c:v>33970</c:v>
                </c:pt>
                <c:pt idx="782">
                  <c:v>34001</c:v>
                </c:pt>
                <c:pt idx="783">
                  <c:v>34029</c:v>
                </c:pt>
                <c:pt idx="784">
                  <c:v>34060</c:v>
                </c:pt>
                <c:pt idx="785">
                  <c:v>34090</c:v>
                </c:pt>
                <c:pt idx="786">
                  <c:v>34121</c:v>
                </c:pt>
                <c:pt idx="787">
                  <c:v>34151</c:v>
                </c:pt>
                <c:pt idx="788">
                  <c:v>34182</c:v>
                </c:pt>
                <c:pt idx="789">
                  <c:v>34213</c:v>
                </c:pt>
                <c:pt idx="790">
                  <c:v>34243</c:v>
                </c:pt>
                <c:pt idx="791">
                  <c:v>34274</c:v>
                </c:pt>
                <c:pt idx="792">
                  <c:v>34304</c:v>
                </c:pt>
                <c:pt idx="793">
                  <c:v>34335</c:v>
                </c:pt>
                <c:pt idx="794">
                  <c:v>34366</c:v>
                </c:pt>
                <c:pt idx="795">
                  <c:v>34394</c:v>
                </c:pt>
                <c:pt idx="796">
                  <c:v>34425</c:v>
                </c:pt>
                <c:pt idx="797">
                  <c:v>34455</c:v>
                </c:pt>
                <c:pt idx="798">
                  <c:v>34486</c:v>
                </c:pt>
                <c:pt idx="799">
                  <c:v>34516</c:v>
                </c:pt>
                <c:pt idx="800">
                  <c:v>34547</c:v>
                </c:pt>
                <c:pt idx="801">
                  <c:v>34578</c:v>
                </c:pt>
                <c:pt idx="802">
                  <c:v>34608</c:v>
                </c:pt>
                <c:pt idx="803">
                  <c:v>34639</c:v>
                </c:pt>
                <c:pt idx="804">
                  <c:v>34669</c:v>
                </c:pt>
                <c:pt idx="805">
                  <c:v>34700</c:v>
                </c:pt>
                <c:pt idx="806">
                  <c:v>34731</c:v>
                </c:pt>
                <c:pt idx="807">
                  <c:v>34759</c:v>
                </c:pt>
                <c:pt idx="808">
                  <c:v>34790</c:v>
                </c:pt>
                <c:pt idx="809">
                  <c:v>34820</c:v>
                </c:pt>
                <c:pt idx="810">
                  <c:v>34851</c:v>
                </c:pt>
                <c:pt idx="811">
                  <c:v>34881</c:v>
                </c:pt>
                <c:pt idx="812">
                  <c:v>34912</c:v>
                </c:pt>
                <c:pt idx="813">
                  <c:v>34943</c:v>
                </c:pt>
                <c:pt idx="814">
                  <c:v>34973</c:v>
                </c:pt>
                <c:pt idx="815">
                  <c:v>35004</c:v>
                </c:pt>
                <c:pt idx="816">
                  <c:v>35034</c:v>
                </c:pt>
                <c:pt idx="817">
                  <c:v>35065</c:v>
                </c:pt>
                <c:pt idx="818">
                  <c:v>35096</c:v>
                </c:pt>
                <c:pt idx="819">
                  <c:v>35125</c:v>
                </c:pt>
                <c:pt idx="820">
                  <c:v>35156</c:v>
                </c:pt>
                <c:pt idx="821">
                  <c:v>35186</c:v>
                </c:pt>
                <c:pt idx="822">
                  <c:v>35217</c:v>
                </c:pt>
                <c:pt idx="823">
                  <c:v>35247</c:v>
                </c:pt>
                <c:pt idx="824">
                  <c:v>35278</c:v>
                </c:pt>
                <c:pt idx="825">
                  <c:v>35309</c:v>
                </c:pt>
                <c:pt idx="826">
                  <c:v>35339</c:v>
                </c:pt>
                <c:pt idx="827">
                  <c:v>35370</c:v>
                </c:pt>
                <c:pt idx="828">
                  <c:v>35400</c:v>
                </c:pt>
                <c:pt idx="829">
                  <c:v>35431</c:v>
                </c:pt>
                <c:pt idx="830">
                  <c:v>35462</c:v>
                </c:pt>
                <c:pt idx="831">
                  <c:v>35490</c:v>
                </c:pt>
                <c:pt idx="832">
                  <c:v>35521</c:v>
                </c:pt>
                <c:pt idx="833">
                  <c:v>35551</c:v>
                </c:pt>
                <c:pt idx="834">
                  <c:v>35582</c:v>
                </c:pt>
                <c:pt idx="835">
                  <c:v>35612</c:v>
                </c:pt>
                <c:pt idx="836">
                  <c:v>35643</c:v>
                </c:pt>
                <c:pt idx="837">
                  <c:v>35674</c:v>
                </c:pt>
                <c:pt idx="838">
                  <c:v>35704</c:v>
                </c:pt>
                <c:pt idx="839">
                  <c:v>35735</c:v>
                </c:pt>
                <c:pt idx="840">
                  <c:v>35765</c:v>
                </c:pt>
                <c:pt idx="841">
                  <c:v>35796</c:v>
                </c:pt>
                <c:pt idx="842">
                  <c:v>35827</c:v>
                </c:pt>
                <c:pt idx="843">
                  <c:v>35855</c:v>
                </c:pt>
                <c:pt idx="844">
                  <c:v>35886</c:v>
                </c:pt>
                <c:pt idx="845">
                  <c:v>35916</c:v>
                </c:pt>
                <c:pt idx="846">
                  <c:v>35947</c:v>
                </c:pt>
                <c:pt idx="847">
                  <c:v>35977</c:v>
                </c:pt>
                <c:pt idx="848">
                  <c:v>36008</c:v>
                </c:pt>
                <c:pt idx="849">
                  <c:v>36039</c:v>
                </c:pt>
                <c:pt idx="850">
                  <c:v>36069</c:v>
                </c:pt>
                <c:pt idx="851">
                  <c:v>36100</c:v>
                </c:pt>
                <c:pt idx="852">
                  <c:v>36130</c:v>
                </c:pt>
                <c:pt idx="853">
                  <c:v>36161</c:v>
                </c:pt>
                <c:pt idx="854">
                  <c:v>36192</c:v>
                </c:pt>
                <c:pt idx="855">
                  <c:v>36220</c:v>
                </c:pt>
                <c:pt idx="856">
                  <c:v>36251</c:v>
                </c:pt>
                <c:pt idx="857">
                  <c:v>36281</c:v>
                </c:pt>
                <c:pt idx="858">
                  <c:v>36312</c:v>
                </c:pt>
                <c:pt idx="859">
                  <c:v>36342</c:v>
                </c:pt>
                <c:pt idx="860">
                  <c:v>36373</c:v>
                </c:pt>
                <c:pt idx="861">
                  <c:v>36404</c:v>
                </c:pt>
                <c:pt idx="862">
                  <c:v>36434</c:v>
                </c:pt>
                <c:pt idx="863">
                  <c:v>36465</c:v>
                </c:pt>
                <c:pt idx="864">
                  <c:v>36495</c:v>
                </c:pt>
                <c:pt idx="865">
                  <c:v>36526</c:v>
                </c:pt>
                <c:pt idx="866">
                  <c:v>36557</c:v>
                </c:pt>
                <c:pt idx="867">
                  <c:v>36586</c:v>
                </c:pt>
                <c:pt idx="868">
                  <c:v>36617</c:v>
                </c:pt>
                <c:pt idx="869">
                  <c:v>36647</c:v>
                </c:pt>
                <c:pt idx="870">
                  <c:v>36678</c:v>
                </c:pt>
                <c:pt idx="871">
                  <c:v>36708</c:v>
                </c:pt>
                <c:pt idx="872">
                  <c:v>36739</c:v>
                </c:pt>
                <c:pt idx="873">
                  <c:v>36770</c:v>
                </c:pt>
                <c:pt idx="874">
                  <c:v>36800</c:v>
                </c:pt>
                <c:pt idx="875">
                  <c:v>36831</c:v>
                </c:pt>
                <c:pt idx="876">
                  <c:v>36861</c:v>
                </c:pt>
                <c:pt idx="877">
                  <c:v>36892</c:v>
                </c:pt>
                <c:pt idx="878">
                  <c:v>36923</c:v>
                </c:pt>
                <c:pt idx="879">
                  <c:v>36951</c:v>
                </c:pt>
                <c:pt idx="880">
                  <c:v>36982</c:v>
                </c:pt>
                <c:pt idx="881">
                  <c:v>37012</c:v>
                </c:pt>
                <c:pt idx="882">
                  <c:v>37043</c:v>
                </c:pt>
                <c:pt idx="883">
                  <c:v>37073</c:v>
                </c:pt>
                <c:pt idx="884">
                  <c:v>37104</c:v>
                </c:pt>
                <c:pt idx="885">
                  <c:v>37135</c:v>
                </c:pt>
                <c:pt idx="886">
                  <c:v>37165</c:v>
                </c:pt>
                <c:pt idx="887">
                  <c:v>37196</c:v>
                </c:pt>
                <c:pt idx="888">
                  <c:v>37226</c:v>
                </c:pt>
                <c:pt idx="889">
                  <c:v>37257</c:v>
                </c:pt>
                <c:pt idx="890">
                  <c:v>37288</c:v>
                </c:pt>
                <c:pt idx="891">
                  <c:v>37316</c:v>
                </c:pt>
                <c:pt idx="892">
                  <c:v>37347</c:v>
                </c:pt>
                <c:pt idx="893">
                  <c:v>37377</c:v>
                </c:pt>
                <c:pt idx="894">
                  <c:v>37408</c:v>
                </c:pt>
                <c:pt idx="895">
                  <c:v>37438</c:v>
                </c:pt>
                <c:pt idx="896">
                  <c:v>37469</c:v>
                </c:pt>
                <c:pt idx="897">
                  <c:v>37500</c:v>
                </c:pt>
                <c:pt idx="898">
                  <c:v>37530</c:v>
                </c:pt>
                <c:pt idx="899">
                  <c:v>37561</c:v>
                </c:pt>
                <c:pt idx="900">
                  <c:v>37591</c:v>
                </c:pt>
                <c:pt idx="901">
                  <c:v>37622</c:v>
                </c:pt>
                <c:pt idx="902">
                  <c:v>37653</c:v>
                </c:pt>
                <c:pt idx="903">
                  <c:v>37681</c:v>
                </c:pt>
                <c:pt idx="904">
                  <c:v>37712</c:v>
                </c:pt>
                <c:pt idx="905">
                  <c:v>37742</c:v>
                </c:pt>
                <c:pt idx="906">
                  <c:v>37773</c:v>
                </c:pt>
                <c:pt idx="907">
                  <c:v>37803</c:v>
                </c:pt>
                <c:pt idx="908">
                  <c:v>37834</c:v>
                </c:pt>
                <c:pt idx="909">
                  <c:v>37865</c:v>
                </c:pt>
                <c:pt idx="910">
                  <c:v>37895</c:v>
                </c:pt>
                <c:pt idx="911">
                  <c:v>37926</c:v>
                </c:pt>
                <c:pt idx="912">
                  <c:v>37956</c:v>
                </c:pt>
                <c:pt idx="913">
                  <c:v>37987</c:v>
                </c:pt>
                <c:pt idx="914">
                  <c:v>38018</c:v>
                </c:pt>
                <c:pt idx="915">
                  <c:v>38047</c:v>
                </c:pt>
                <c:pt idx="916">
                  <c:v>38078</c:v>
                </c:pt>
                <c:pt idx="917">
                  <c:v>38108</c:v>
                </c:pt>
                <c:pt idx="918">
                  <c:v>38139</c:v>
                </c:pt>
                <c:pt idx="919">
                  <c:v>38169</c:v>
                </c:pt>
                <c:pt idx="920">
                  <c:v>38200</c:v>
                </c:pt>
                <c:pt idx="921">
                  <c:v>38231</c:v>
                </c:pt>
                <c:pt idx="922">
                  <c:v>38261</c:v>
                </c:pt>
                <c:pt idx="923">
                  <c:v>38292</c:v>
                </c:pt>
                <c:pt idx="924">
                  <c:v>38322</c:v>
                </c:pt>
                <c:pt idx="925">
                  <c:v>38353</c:v>
                </c:pt>
                <c:pt idx="926">
                  <c:v>38384</c:v>
                </c:pt>
                <c:pt idx="927">
                  <c:v>38412</c:v>
                </c:pt>
                <c:pt idx="928">
                  <c:v>38443</c:v>
                </c:pt>
                <c:pt idx="929">
                  <c:v>38473</c:v>
                </c:pt>
                <c:pt idx="930">
                  <c:v>38504</c:v>
                </c:pt>
                <c:pt idx="931">
                  <c:v>38534</c:v>
                </c:pt>
                <c:pt idx="932">
                  <c:v>38565</c:v>
                </c:pt>
                <c:pt idx="933">
                  <c:v>38596</c:v>
                </c:pt>
                <c:pt idx="934">
                  <c:v>38626</c:v>
                </c:pt>
                <c:pt idx="935">
                  <c:v>38657</c:v>
                </c:pt>
                <c:pt idx="936">
                  <c:v>38687</c:v>
                </c:pt>
                <c:pt idx="937">
                  <c:v>38718</c:v>
                </c:pt>
                <c:pt idx="938">
                  <c:v>38749</c:v>
                </c:pt>
                <c:pt idx="939">
                  <c:v>38777</c:v>
                </c:pt>
                <c:pt idx="940">
                  <c:v>38808</c:v>
                </c:pt>
                <c:pt idx="941">
                  <c:v>38838</c:v>
                </c:pt>
                <c:pt idx="942">
                  <c:v>38869</c:v>
                </c:pt>
                <c:pt idx="943">
                  <c:v>38899</c:v>
                </c:pt>
                <c:pt idx="944">
                  <c:v>38930</c:v>
                </c:pt>
                <c:pt idx="945">
                  <c:v>38961</c:v>
                </c:pt>
                <c:pt idx="946">
                  <c:v>38991</c:v>
                </c:pt>
                <c:pt idx="947">
                  <c:v>39022</c:v>
                </c:pt>
                <c:pt idx="948">
                  <c:v>39052</c:v>
                </c:pt>
                <c:pt idx="949">
                  <c:v>39083</c:v>
                </c:pt>
                <c:pt idx="950">
                  <c:v>39114</c:v>
                </c:pt>
                <c:pt idx="951">
                  <c:v>39142</c:v>
                </c:pt>
                <c:pt idx="952">
                  <c:v>39173</c:v>
                </c:pt>
                <c:pt idx="953">
                  <c:v>39203</c:v>
                </c:pt>
                <c:pt idx="954">
                  <c:v>39234</c:v>
                </c:pt>
                <c:pt idx="955">
                  <c:v>39264</c:v>
                </c:pt>
                <c:pt idx="956">
                  <c:v>39295</c:v>
                </c:pt>
                <c:pt idx="957">
                  <c:v>39326</c:v>
                </c:pt>
                <c:pt idx="958">
                  <c:v>39356</c:v>
                </c:pt>
                <c:pt idx="959">
                  <c:v>39387</c:v>
                </c:pt>
                <c:pt idx="960">
                  <c:v>39417</c:v>
                </c:pt>
                <c:pt idx="961">
                  <c:v>39448</c:v>
                </c:pt>
                <c:pt idx="962">
                  <c:v>39479</c:v>
                </c:pt>
                <c:pt idx="963">
                  <c:v>39508</c:v>
                </c:pt>
                <c:pt idx="964">
                  <c:v>39539</c:v>
                </c:pt>
                <c:pt idx="965">
                  <c:v>39569</c:v>
                </c:pt>
                <c:pt idx="966">
                  <c:v>39600</c:v>
                </c:pt>
                <c:pt idx="967">
                  <c:v>39630</c:v>
                </c:pt>
                <c:pt idx="968">
                  <c:v>39661</c:v>
                </c:pt>
                <c:pt idx="969">
                  <c:v>39692</c:v>
                </c:pt>
                <c:pt idx="970">
                  <c:v>39722</c:v>
                </c:pt>
                <c:pt idx="971">
                  <c:v>39753</c:v>
                </c:pt>
                <c:pt idx="972">
                  <c:v>39783</c:v>
                </c:pt>
                <c:pt idx="973">
                  <c:v>39814</c:v>
                </c:pt>
                <c:pt idx="974">
                  <c:v>39845</c:v>
                </c:pt>
                <c:pt idx="975">
                  <c:v>39873</c:v>
                </c:pt>
                <c:pt idx="976">
                  <c:v>39904</c:v>
                </c:pt>
                <c:pt idx="977">
                  <c:v>39934</c:v>
                </c:pt>
                <c:pt idx="978">
                  <c:v>39965</c:v>
                </c:pt>
                <c:pt idx="979">
                  <c:v>39995</c:v>
                </c:pt>
                <c:pt idx="980">
                  <c:v>40026</c:v>
                </c:pt>
                <c:pt idx="981">
                  <c:v>40057</c:v>
                </c:pt>
                <c:pt idx="982">
                  <c:v>40087</c:v>
                </c:pt>
                <c:pt idx="983">
                  <c:v>40118</c:v>
                </c:pt>
                <c:pt idx="984">
                  <c:v>40148</c:v>
                </c:pt>
                <c:pt idx="985">
                  <c:v>40179</c:v>
                </c:pt>
                <c:pt idx="986">
                  <c:v>40210</c:v>
                </c:pt>
                <c:pt idx="987">
                  <c:v>40238</c:v>
                </c:pt>
                <c:pt idx="988">
                  <c:v>40269</c:v>
                </c:pt>
                <c:pt idx="989">
                  <c:v>40299</c:v>
                </c:pt>
                <c:pt idx="990">
                  <c:v>40330</c:v>
                </c:pt>
                <c:pt idx="991">
                  <c:v>40360</c:v>
                </c:pt>
                <c:pt idx="992">
                  <c:v>40391</c:v>
                </c:pt>
                <c:pt idx="993">
                  <c:v>40422</c:v>
                </c:pt>
                <c:pt idx="994">
                  <c:v>40452</c:v>
                </c:pt>
                <c:pt idx="995">
                  <c:v>40483</c:v>
                </c:pt>
                <c:pt idx="996">
                  <c:v>40513</c:v>
                </c:pt>
                <c:pt idx="997">
                  <c:v>40544</c:v>
                </c:pt>
                <c:pt idx="998">
                  <c:v>40575</c:v>
                </c:pt>
                <c:pt idx="999">
                  <c:v>40603</c:v>
                </c:pt>
                <c:pt idx="1000">
                  <c:v>40634</c:v>
                </c:pt>
                <c:pt idx="1001">
                  <c:v>40664</c:v>
                </c:pt>
                <c:pt idx="1002">
                  <c:v>40695</c:v>
                </c:pt>
                <c:pt idx="1003">
                  <c:v>40725</c:v>
                </c:pt>
                <c:pt idx="1004">
                  <c:v>40756</c:v>
                </c:pt>
                <c:pt idx="1005">
                  <c:v>40787</c:v>
                </c:pt>
                <c:pt idx="1006">
                  <c:v>40817</c:v>
                </c:pt>
                <c:pt idx="1007">
                  <c:v>40848</c:v>
                </c:pt>
                <c:pt idx="1008">
                  <c:v>40878</c:v>
                </c:pt>
                <c:pt idx="1009">
                  <c:v>40909</c:v>
                </c:pt>
                <c:pt idx="1010">
                  <c:v>40940</c:v>
                </c:pt>
                <c:pt idx="1011">
                  <c:v>40969</c:v>
                </c:pt>
                <c:pt idx="1012">
                  <c:v>41000</c:v>
                </c:pt>
                <c:pt idx="1013">
                  <c:v>41030</c:v>
                </c:pt>
                <c:pt idx="1014">
                  <c:v>41061</c:v>
                </c:pt>
                <c:pt idx="1015">
                  <c:v>41091</c:v>
                </c:pt>
                <c:pt idx="1016">
                  <c:v>41122</c:v>
                </c:pt>
                <c:pt idx="1017">
                  <c:v>41153</c:v>
                </c:pt>
                <c:pt idx="1018">
                  <c:v>41183</c:v>
                </c:pt>
                <c:pt idx="1019">
                  <c:v>41214</c:v>
                </c:pt>
                <c:pt idx="1020">
                  <c:v>41244</c:v>
                </c:pt>
                <c:pt idx="1021">
                  <c:v>41275</c:v>
                </c:pt>
                <c:pt idx="1022">
                  <c:v>41306</c:v>
                </c:pt>
                <c:pt idx="1023">
                  <c:v>41334</c:v>
                </c:pt>
                <c:pt idx="1024">
                  <c:v>41365</c:v>
                </c:pt>
                <c:pt idx="1025">
                  <c:v>41395</c:v>
                </c:pt>
                <c:pt idx="1026">
                  <c:v>41426</c:v>
                </c:pt>
                <c:pt idx="1027">
                  <c:v>41456</c:v>
                </c:pt>
                <c:pt idx="1028">
                  <c:v>41487</c:v>
                </c:pt>
                <c:pt idx="1029">
                  <c:v>41518</c:v>
                </c:pt>
                <c:pt idx="1030">
                  <c:v>41548</c:v>
                </c:pt>
                <c:pt idx="1031">
                  <c:v>41579</c:v>
                </c:pt>
                <c:pt idx="1032">
                  <c:v>41609</c:v>
                </c:pt>
                <c:pt idx="1033">
                  <c:v>41640</c:v>
                </c:pt>
                <c:pt idx="1034">
                  <c:v>41671</c:v>
                </c:pt>
                <c:pt idx="1035">
                  <c:v>41699</c:v>
                </c:pt>
                <c:pt idx="1036">
                  <c:v>41730</c:v>
                </c:pt>
                <c:pt idx="1037">
                  <c:v>41760</c:v>
                </c:pt>
                <c:pt idx="1038">
                  <c:v>41791</c:v>
                </c:pt>
                <c:pt idx="1039">
                  <c:v>41821</c:v>
                </c:pt>
                <c:pt idx="1040">
                  <c:v>41852</c:v>
                </c:pt>
                <c:pt idx="1041">
                  <c:v>41883</c:v>
                </c:pt>
                <c:pt idx="1042">
                  <c:v>41913</c:v>
                </c:pt>
                <c:pt idx="1043">
                  <c:v>41944</c:v>
                </c:pt>
                <c:pt idx="1044">
                  <c:v>41974</c:v>
                </c:pt>
                <c:pt idx="1045">
                  <c:v>42005</c:v>
                </c:pt>
                <c:pt idx="1046">
                  <c:v>42036</c:v>
                </c:pt>
                <c:pt idx="1047">
                  <c:v>42064</c:v>
                </c:pt>
                <c:pt idx="1048">
                  <c:v>42095</c:v>
                </c:pt>
                <c:pt idx="1049">
                  <c:v>42125</c:v>
                </c:pt>
                <c:pt idx="1050">
                  <c:v>42156</c:v>
                </c:pt>
                <c:pt idx="1051">
                  <c:v>42186</c:v>
                </c:pt>
                <c:pt idx="1052">
                  <c:v>42217</c:v>
                </c:pt>
                <c:pt idx="1053">
                  <c:v>42248</c:v>
                </c:pt>
                <c:pt idx="1054">
                  <c:v>42278</c:v>
                </c:pt>
                <c:pt idx="1055">
                  <c:v>42309</c:v>
                </c:pt>
                <c:pt idx="1056">
                  <c:v>42339</c:v>
                </c:pt>
                <c:pt idx="1057">
                  <c:v>42370</c:v>
                </c:pt>
                <c:pt idx="1058">
                  <c:v>42401</c:v>
                </c:pt>
                <c:pt idx="1059">
                  <c:v>42430</c:v>
                </c:pt>
                <c:pt idx="1060">
                  <c:v>42461</c:v>
                </c:pt>
                <c:pt idx="1061">
                  <c:v>42491</c:v>
                </c:pt>
                <c:pt idx="1062">
                  <c:v>42522</c:v>
                </c:pt>
                <c:pt idx="1063">
                  <c:v>42552</c:v>
                </c:pt>
                <c:pt idx="1064">
                  <c:v>42583</c:v>
                </c:pt>
                <c:pt idx="1065">
                  <c:v>42614</c:v>
                </c:pt>
                <c:pt idx="1066">
                  <c:v>42644</c:v>
                </c:pt>
                <c:pt idx="1067">
                  <c:v>42675</c:v>
                </c:pt>
                <c:pt idx="1068">
                  <c:v>42705</c:v>
                </c:pt>
                <c:pt idx="1069">
                  <c:v>42736</c:v>
                </c:pt>
                <c:pt idx="1070">
                  <c:v>42767</c:v>
                </c:pt>
                <c:pt idx="1071">
                  <c:v>42795</c:v>
                </c:pt>
                <c:pt idx="1072">
                  <c:v>42826</c:v>
                </c:pt>
                <c:pt idx="1073">
                  <c:v>42856</c:v>
                </c:pt>
                <c:pt idx="1074">
                  <c:v>42887</c:v>
                </c:pt>
                <c:pt idx="1075">
                  <c:v>42917</c:v>
                </c:pt>
                <c:pt idx="1076">
                  <c:v>42948</c:v>
                </c:pt>
                <c:pt idx="1077">
                  <c:v>42979</c:v>
                </c:pt>
                <c:pt idx="1078">
                  <c:v>43009</c:v>
                </c:pt>
                <c:pt idx="1079">
                  <c:v>43040</c:v>
                </c:pt>
                <c:pt idx="1080">
                  <c:v>43070</c:v>
                </c:pt>
                <c:pt idx="1081">
                  <c:v>43101</c:v>
                </c:pt>
                <c:pt idx="1082">
                  <c:v>43132</c:v>
                </c:pt>
                <c:pt idx="1083">
                  <c:v>43160</c:v>
                </c:pt>
                <c:pt idx="1084">
                  <c:v>43191</c:v>
                </c:pt>
                <c:pt idx="1085">
                  <c:v>43221</c:v>
                </c:pt>
                <c:pt idx="1086">
                  <c:v>43252</c:v>
                </c:pt>
                <c:pt idx="1087">
                  <c:v>43282</c:v>
                </c:pt>
                <c:pt idx="1088">
                  <c:v>43313</c:v>
                </c:pt>
                <c:pt idx="1089">
                  <c:v>43344</c:v>
                </c:pt>
                <c:pt idx="1090">
                  <c:v>43374</c:v>
                </c:pt>
                <c:pt idx="1091">
                  <c:v>43405</c:v>
                </c:pt>
                <c:pt idx="1092">
                  <c:v>43435</c:v>
                </c:pt>
                <c:pt idx="1093">
                  <c:v>43466</c:v>
                </c:pt>
                <c:pt idx="1094">
                  <c:v>43497</c:v>
                </c:pt>
                <c:pt idx="1095">
                  <c:v>43525</c:v>
                </c:pt>
                <c:pt idx="1096">
                  <c:v>43556</c:v>
                </c:pt>
                <c:pt idx="1097">
                  <c:v>43586</c:v>
                </c:pt>
                <c:pt idx="1098">
                  <c:v>43617</c:v>
                </c:pt>
                <c:pt idx="1099">
                  <c:v>43647</c:v>
                </c:pt>
                <c:pt idx="1100">
                  <c:v>43678</c:v>
                </c:pt>
                <c:pt idx="1101">
                  <c:v>43709</c:v>
                </c:pt>
                <c:pt idx="1102">
                  <c:v>43739</c:v>
                </c:pt>
                <c:pt idx="1103">
                  <c:v>43770</c:v>
                </c:pt>
                <c:pt idx="1104">
                  <c:v>43800</c:v>
                </c:pt>
                <c:pt idx="1105">
                  <c:v>43831</c:v>
                </c:pt>
                <c:pt idx="1106">
                  <c:v>43862</c:v>
                </c:pt>
                <c:pt idx="1107">
                  <c:v>43891</c:v>
                </c:pt>
                <c:pt idx="1108">
                  <c:v>43922</c:v>
                </c:pt>
                <c:pt idx="1109">
                  <c:v>43952</c:v>
                </c:pt>
                <c:pt idx="1110">
                  <c:v>43983</c:v>
                </c:pt>
                <c:pt idx="1111">
                  <c:v>44013</c:v>
                </c:pt>
                <c:pt idx="1112">
                  <c:v>44044</c:v>
                </c:pt>
                <c:pt idx="1113">
                  <c:v>44075</c:v>
                </c:pt>
                <c:pt idx="1114">
                  <c:v>44105</c:v>
                </c:pt>
                <c:pt idx="1115">
                  <c:v>44136</c:v>
                </c:pt>
                <c:pt idx="1116">
                  <c:v>44166</c:v>
                </c:pt>
                <c:pt idx="1117">
                  <c:v>44197</c:v>
                </c:pt>
                <c:pt idx="1118">
                  <c:v>44228</c:v>
                </c:pt>
                <c:pt idx="1119">
                  <c:v>44256</c:v>
                </c:pt>
                <c:pt idx="1120">
                  <c:v>44287</c:v>
                </c:pt>
                <c:pt idx="1121">
                  <c:v>44317</c:v>
                </c:pt>
                <c:pt idx="1122">
                  <c:v>44348</c:v>
                </c:pt>
                <c:pt idx="1123">
                  <c:v>44378</c:v>
                </c:pt>
                <c:pt idx="1124">
                  <c:v>44409</c:v>
                </c:pt>
                <c:pt idx="1125">
                  <c:v>44440</c:v>
                </c:pt>
                <c:pt idx="1126">
                  <c:v>44470</c:v>
                </c:pt>
                <c:pt idx="1127">
                  <c:v>44501</c:v>
                </c:pt>
                <c:pt idx="1128">
                  <c:v>44531</c:v>
                </c:pt>
                <c:pt idx="1129">
                  <c:v>44562</c:v>
                </c:pt>
                <c:pt idx="1130">
                  <c:v>44593</c:v>
                </c:pt>
                <c:pt idx="1131">
                  <c:v>44621</c:v>
                </c:pt>
                <c:pt idx="1132">
                  <c:v>44652</c:v>
                </c:pt>
                <c:pt idx="1133">
                  <c:v>44682</c:v>
                </c:pt>
                <c:pt idx="1134">
                  <c:v>44713</c:v>
                </c:pt>
                <c:pt idx="1135">
                  <c:v>44743</c:v>
                </c:pt>
                <c:pt idx="1136">
                  <c:v>44774</c:v>
                </c:pt>
                <c:pt idx="1137">
                  <c:v>44805</c:v>
                </c:pt>
                <c:pt idx="1138">
                  <c:v>44835</c:v>
                </c:pt>
                <c:pt idx="1139">
                  <c:v>44866</c:v>
                </c:pt>
                <c:pt idx="1140">
                  <c:v>44896</c:v>
                </c:pt>
                <c:pt idx="1141">
                  <c:v>44927</c:v>
                </c:pt>
                <c:pt idx="1142">
                  <c:v>44958</c:v>
                </c:pt>
                <c:pt idx="1143">
                  <c:v>44986</c:v>
                </c:pt>
                <c:pt idx="1144">
                  <c:v>45017</c:v>
                </c:pt>
                <c:pt idx="1145">
                  <c:v>45047</c:v>
                </c:pt>
                <c:pt idx="1146">
                  <c:v>45078</c:v>
                </c:pt>
                <c:pt idx="1147">
                  <c:v>45108</c:v>
                </c:pt>
                <c:pt idx="1148">
                  <c:v>45139</c:v>
                </c:pt>
                <c:pt idx="1149">
                  <c:v>45170</c:v>
                </c:pt>
                <c:pt idx="1150">
                  <c:v>45200</c:v>
                </c:pt>
                <c:pt idx="1151">
                  <c:v>45231</c:v>
                </c:pt>
                <c:pt idx="1152">
                  <c:v>45261</c:v>
                </c:pt>
                <c:pt idx="1153">
                  <c:v>45292</c:v>
                </c:pt>
                <c:pt idx="1154">
                  <c:v>45323</c:v>
                </c:pt>
                <c:pt idx="1155">
                  <c:v>45352</c:v>
                </c:pt>
                <c:pt idx="1156">
                  <c:v>45383</c:v>
                </c:pt>
                <c:pt idx="1157">
                  <c:v>45413</c:v>
                </c:pt>
                <c:pt idx="1158">
                  <c:v>45444</c:v>
                </c:pt>
              </c:numCache>
            </c:numRef>
          </c:xVal>
          <c:yVal>
            <c:numRef>
              <c:f>spy_long_term!$M$2:$M$1160</c:f>
              <c:numCache>
                <c:formatCode>General</c:formatCode>
                <c:ptCount val="1159"/>
                <c:pt idx="0">
                  <c:v>1.2469906992415498</c:v>
                </c:pt>
                <c:pt idx="1">
                  <c:v>1.2447717614952949</c:v>
                </c:pt>
                <c:pt idx="2">
                  <c:v>1.2370407913791908</c:v>
                </c:pt>
                <c:pt idx="3">
                  <c:v>1.2851070295668119</c:v>
                </c:pt>
                <c:pt idx="4">
                  <c:v>1.2955670999624791</c:v>
                </c:pt>
                <c:pt idx="5">
                  <c:v>1.3010299956639813</c:v>
                </c:pt>
                <c:pt idx="6">
                  <c:v>1.2819419334408249</c:v>
                </c:pt>
                <c:pt idx="7">
                  <c:v>1.2884728005997825</c:v>
                </c:pt>
                <c:pt idx="8">
                  <c:v>1.319522449065454</c:v>
                </c:pt>
                <c:pt idx="9">
                  <c:v>1.3251049829714074</c:v>
                </c:pt>
                <c:pt idx="10">
                  <c:v>1.3360592778663494</c:v>
                </c:pt>
                <c:pt idx="11">
                  <c:v>1.38524868240322</c:v>
                </c:pt>
                <c:pt idx="12">
                  <c:v>1.3864989655506532</c:v>
                </c:pt>
                <c:pt idx="13">
                  <c:v>1.4106085425683679</c:v>
                </c:pt>
                <c:pt idx="14">
                  <c:v>1.4080702858871854</c:v>
                </c:pt>
                <c:pt idx="15">
                  <c:v>1.4070508148042504</c:v>
                </c:pt>
                <c:pt idx="16">
                  <c:v>1.4139699717480614</c:v>
                </c:pt>
                <c:pt idx="17">
                  <c:v>1.3949767195545644</c:v>
                </c:pt>
                <c:pt idx="18">
                  <c:v>1.4379090355394983</c:v>
                </c:pt>
                <c:pt idx="19">
                  <c:v>1.4605971888976015</c:v>
                </c:pt>
                <c:pt idx="20">
                  <c:v>1.5011962420270888</c:v>
                </c:pt>
                <c:pt idx="21">
                  <c:v>1.4794313371977363</c:v>
                </c:pt>
                <c:pt idx="22">
                  <c:v>1.3829171350875309</c:v>
                </c:pt>
                <c:pt idx="23">
                  <c:v>1.3205616801952367</c:v>
                </c:pt>
                <c:pt idx="24">
                  <c:v>1.331427296520743</c:v>
                </c:pt>
                <c:pt idx="25">
                  <c:v>1.3577443251803756</c:v>
                </c:pt>
                <c:pt idx="26">
                  <c:v>1.3669829759778509</c:v>
                </c:pt>
                <c:pt idx="27">
                  <c:v>1.3829171350875309</c:v>
                </c:pt>
                <c:pt idx="28">
                  <c:v>1.3961993470957363</c:v>
                </c:pt>
                <c:pt idx="29">
                  <c:v>1.388988785124714</c:v>
                </c:pt>
                <c:pt idx="30">
                  <c:v>1.3109056293761414</c:v>
                </c:pt>
                <c:pt idx="31">
                  <c:v>1.3265406685165619</c:v>
                </c:pt>
                <c:pt idx="32">
                  <c:v>1.3298045221640695</c:v>
                </c:pt>
                <c:pt idx="33">
                  <c:v>1.2692793897718986</c:v>
                </c:pt>
                <c:pt idx="34">
                  <c:v>1.2289134059946882</c:v>
                </c:pt>
                <c:pt idx="35">
                  <c:v>1.2193225084193366</c:v>
                </c:pt>
                <c:pt idx="36">
                  <c:v>1.1858253596129622</c:v>
                </c:pt>
                <c:pt idx="37">
                  <c:v>1.2065560440990295</c:v>
                </c:pt>
                <c:pt idx="38">
                  <c:v>1.2535802895621828</c:v>
                </c:pt>
                <c:pt idx="39">
                  <c:v>1.2224563366792467</c:v>
                </c:pt>
                <c:pt idx="40">
                  <c:v>1.1786892397755899</c:v>
                </c:pt>
                <c:pt idx="41">
                  <c:v>1.1146109842321732</c:v>
                </c:pt>
                <c:pt idx="42">
                  <c:v>1.171141151028382</c:v>
                </c:pt>
                <c:pt idx="43">
                  <c:v>1.137670537236755</c:v>
                </c:pt>
                <c:pt idx="44">
                  <c:v>1.1417632302757879</c:v>
                </c:pt>
                <c:pt idx="45">
                  <c:v>0.98721922990800492</c:v>
                </c:pt>
                <c:pt idx="46">
                  <c:v>1.0224283711854865</c:v>
                </c:pt>
                <c:pt idx="47">
                  <c:v>0.97772360528884772</c:v>
                </c:pt>
                <c:pt idx="48">
                  <c:v>0.90955602924117529</c:v>
                </c:pt>
                <c:pt idx="49">
                  <c:v>0.8970770032094203</c:v>
                </c:pt>
                <c:pt idx="50">
                  <c:v>0.91855453055027347</c:v>
                </c:pt>
                <c:pt idx="51">
                  <c:v>0.86391737695786042</c:v>
                </c:pt>
                <c:pt idx="52">
                  <c:v>0.76566855475901408</c:v>
                </c:pt>
                <c:pt idx="53">
                  <c:v>0.6503075231319364</c:v>
                </c:pt>
                <c:pt idx="54">
                  <c:v>0.64640372622306952</c:v>
                </c:pt>
                <c:pt idx="55">
                  <c:v>0.78532983501076703</c:v>
                </c:pt>
                <c:pt idx="56">
                  <c:v>0.92376196082870032</c:v>
                </c:pt>
                <c:pt idx="57">
                  <c:v>0.90741136077458617</c:v>
                </c:pt>
                <c:pt idx="58">
                  <c:v>0.84260923961056211</c:v>
                </c:pt>
                <c:pt idx="59">
                  <c:v>0.81624129999178308</c:v>
                </c:pt>
                <c:pt idx="60">
                  <c:v>0.83821922190762577</c:v>
                </c:pt>
                <c:pt idx="61">
                  <c:v>0.84135947045485493</c:v>
                </c:pt>
                <c:pt idx="62">
                  <c:v>0.75281643118827146</c:v>
                </c:pt>
                <c:pt idx="63">
                  <c:v>0.76715586608218045</c:v>
                </c:pt>
                <c:pt idx="64">
                  <c:v>0.92012332629072391</c:v>
                </c:pt>
                <c:pt idx="65">
                  <c:v>0.98407703390283086</c:v>
                </c:pt>
                <c:pt idx="66">
                  <c:v>1.0378247505883418</c:v>
                </c:pt>
                <c:pt idx="67">
                  <c:v>0.99782308074572545</c:v>
                </c:pt>
                <c:pt idx="68">
                  <c:v>1.04493154614916</c:v>
                </c:pt>
                <c:pt idx="69">
                  <c:v>0.99255351783213563</c:v>
                </c:pt>
                <c:pt idx="70">
                  <c:v>0.95230800966212525</c:v>
                </c:pt>
                <c:pt idx="71">
                  <c:v>0.9947569445876282</c:v>
                </c:pt>
                <c:pt idx="72">
                  <c:v>1.0043213737826426</c:v>
                </c:pt>
                <c:pt idx="73">
                  <c:v>1.0480531731156091</c:v>
                </c:pt>
                <c:pt idx="74">
                  <c:v>1.0318122713303703</c:v>
                </c:pt>
                <c:pt idx="75">
                  <c:v>1.0314084642516241</c:v>
                </c:pt>
                <c:pt idx="76">
                  <c:v>1.0195316845312554</c:v>
                </c:pt>
                <c:pt idx="77">
                  <c:v>0.98272338766854528</c:v>
                </c:pt>
                <c:pt idx="78">
                  <c:v>0.99166900737994856</c:v>
                </c:pt>
                <c:pt idx="79">
                  <c:v>0.93851972517649185</c:v>
                </c:pt>
                <c:pt idx="80">
                  <c:v>0.96142109406644827</c:v>
                </c:pt>
                <c:pt idx="81">
                  <c:v>0.95904139232109353</c:v>
                </c:pt>
                <c:pt idx="82">
                  <c:v>0.94497590841204793</c:v>
                </c:pt>
                <c:pt idx="83">
                  <c:v>0.97954837470409506</c:v>
                </c:pt>
                <c:pt idx="84">
                  <c:v>0.97772360528884772</c:v>
                </c:pt>
                <c:pt idx="85">
                  <c:v>0.95904139232109353</c:v>
                </c:pt>
                <c:pt idx="86">
                  <c:v>0.94151143263440307</c:v>
                </c:pt>
                <c:pt idx="87">
                  <c:v>0.92788341033070698</c:v>
                </c:pt>
                <c:pt idx="88">
                  <c:v>0.96754797621886202</c:v>
                </c:pt>
                <c:pt idx="89">
                  <c:v>0.98136550907854447</c:v>
                </c:pt>
                <c:pt idx="90">
                  <c:v>1.0098756337121602</c:v>
                </c:pt>
                <c:pt idx="91">
                  <c:v>1.0445397603924109</c:v>
                </c:pt>
                <c:pt idx="92">
                  <c:v>1.0538464268522527</c:v>
                </c:pt>
                <c:pt idx="93">
                  <c:v>1.064083435963596</c:v>
                </c:pt>
                <c:pt idx="94">
                  <c:v>1.0955180423231508</c:v>
                </c:pt>
                <c:pt idx="95">
                  <c:v>1.1122697684172707</c:v>
                </c:pt>
                <c:pt idx="96">
                  <c:v>1.1280760126687153</c:v>
                </c:pt>
                <c:pt idx="97">
                  <c:v>1.1556396337597763</c:v>
                </c:pt>
                <c:pt idx="98">
                  <c:v>1.1628629933219261</c:v>
                </c:pt>
                <c:pt idx="99">
                  <c:v>1.1737688231366501</c:v>
                </c:pt>
                <c:pt idx="100">
                  <c:v>1.1389339402569236</c:v>
                </c:pt>
                <c:pt idx="101">
                  <c:v>1.1583624920952498</c:v>
                </c:pt>
                <c:pt idx="102">
                  <c:v>1.1714339009430084</c:v>
                </c:pt>
                <c:pt idx="103">
                  <c:v>1.2000292665537702</c:v>
                </c:pt>
                <c:pt idx="104">
                  <c:v>1.2038484637462348</c:v>
                </c:pt>
                <c:pt idx="105">
                  <c:v>1.2043913319192998</c:v>
                </c:pt>
                <c:pt idx="106">
                  <c:v>1.2357808703275603</c:v>
                </c:pt>
                <c:pt idx="107">
                  <c:v>1.2375437381428744</c:v>
                </c:pt>
                <c:pt idx="108">
                  <c:v>1.2350231594952235</c:v>
                </c:pt>
                <c:pt idx="109">
                  <c:v>1.2511513431753545</c:v>
                </c:pt>
                <c:pt idx="110">
                  <c:v>1.2574385668598138</c:v>
                </c:pt>
                <c:pt idx="111">
                  <c:v>1.2533380053261065</c:v>
                </c:pt>
                <c:pt idx="112">
                  <c:v>1.2156375634350618</c:v>
                </c:pt>
                <c:pt idx="113">
                  <c:v>1.2111205412580495</c:v>
                </c:pt>
                <c:pt idx="114">
                  <c:v>1.1875207208364631</c:v>
                </c:pt>
                <c:pt idx="115">
                  <c:v>1.2299376859079338</c:v>
                </c:pt>
                <c:pt idx="116">
                  <c:v>1.2052043639481447</c:v>
                </c:pt>
                <c:pt idx="117">
                  <c:v>1.1386184338994925</c:v>
                </c:pt>
                <c:pt idx="118">
                  <c:v>1.0920184707527971</c:v>
                </c:pt>
                <c:pt idx="119">
                  <c:v>1.0457140589408676</c:v>
                </c:pt>
                <c:pt idx="120">
                  <c:v>1.0232524596337116</c:v>
                </c:pt>
                <c:pt idx="121">
                  <c:v>1.0289777052087781</c:v>
                </c:pt>
                <c:pt idx="122">
                  <c:v>1.0546130545568877</c:v>
                </c:pt>
                <c:pt idx="123">
                  <c:v>0.92941892571429274</c:v>
                </c:pt>
                <c:pt idx="124">
                  <c:v>0.98677173426624487</c:v>
                </c:pt>
                <c:pt idx="125">
                  <c:v>0.96707973414449711</c:v>
                </c:pt>
                <c:pt idx="126">
                  <c:v>1.0629578340845103</c:v>
                </c:pt>
                <c:pt idx="127">
                  <c:v>1.0934216851622351</c:v>
                </c:pt>
                <c:pt idx="128">
                  <c:v>1.0813473078041325</c:v>
                </c:pt>
                <c:pt idx="129">
                  <c:v>1.0877814178095424</c:v>
                </c:pt>
                <c:pt idx="130">
                  <c:v>1.1195857749617839</c:v>
                </c:pt>
                <c:pt idx="131">
                  <c:v>1.1048284036536553</c:v>
                </c:pt>
                <c:pt idx="132">
                  <c:v>1.1209028176145273</c:v>
                </c:pt>
                <c:pt idx="133">
                  <c:v>1.0899051114393981</c:v>
                </c:pt>
                <c:pt idx="134">
                  <c:v>1.1038037209559568</c:v>
                </c:pt>
                <c:pt idx="135">
                  <c:v>1.0406023401140732</c:v>
                </c:pt>
                <c:pt idx="136">
                  <c:v>1.0382226383687185</c:v>
                </c:pt>
                <c:pt idx="137">
                  <c:v>1.0644579892269184</c:v>
                </c:pt>
                <c:pt idx="138">
                  <c:v>1.0358298252528282</c:v>
                </c:pt>
                <c:pt idx="139">
                  <c:v>1.0806264869218056</c:v>
                </c:pt>
                <c:pt idx="140">
                  <c:v>1.0484418035504044</c:v>
                </c:pt>
                <c:pt idx="141">
                  <c:v>1.1146109842321732</c:v>
                </c:pt>
                <c:pt idx="142">
                  <c:v>1.1082266563749286</c:v>
                </c:pt>
                <c:pt idx="143">
                  <c:v>1.0863598306747482</c:v>
                </c:pt>
                <c:pt idx="144">
                  <c:v>1.0965624383741355</c:v>
                </c:pt>
                <c:pt idx="145">
                  <c:v>1.0809870469108873</c:v>
                </c:pt>
                <c:pt idx="146">
                  <c:v>1.0838608008665731</c:v>
                </c:pt>
                <c:pt idx="147">
                  <c:v>1.0881360887005513</c:v>
                </c:pt>
                <c:pt idx="148">
                  <c:v>1.086003705618382</c:v>
                </c:pt>
                <c:pt idx="149">
                  <c:v>0.96707973414449711</c:v>
                </c:pt>
                <c:pt idx="150">
                  <c:v>0.99913054128737111</c:v>
                </c:pt>
                <c:pt idx="151">
                  <c:v>1.0124153747624329</c:v>
                </c:pt>
                <c:pt idx="152">
                  <c:v>1.0236639181977936</c:v>
                </c:pt>
                <c:pt idx="153">
                  <c:v>1.0277572046905534</c:v>
                </c:pt>
                <c:pt idx="154">
                  <c:v>1.0445397603924109</c:v>
                </c:pt>
                <c:pt idx="155">
                  <c:v>1.0257153839013406</c:v>
                </c:pt>
                <c:pt idx="156">
                  <c:v>1.0244856676991669</c:v>
                </c:pt>
                <c:pt idx="157">
                  <c:v>1.003029470553618</c:v>
                </c:pt>
                <c:pt idx="158">
                  <c:v>0.99651167215417868</c:v>
                </c:pt>
                <c:pt idx="159">
                  <c:v>0.99825933842369874</c:v>
                </c:pt>
                <c:pt idx="160">
                  <c:v>0.9689496809813426</c:v>
                </c:pt>
                <c:pt idx="161">
                  <c:v>0.97081161087251777</c:v>
                </c:pt>
                <c:pt idx="162">
                  <c:v>0.99343623049761176</c:v>
                </c:pt>
                <c:pt idx="163">
                  <c:v>1.0166155475571774</c:v>
                </c:pt>
                <c:pt idx="164">
                  <c:v>1.0128372247051722</c:v>
                </c:pt>
                <c:pt idx="165">
                  <c:v>1.0086001717619175</c:v>
                </c:pt>
                <c:pt idx="166">
                  <c:v>0.97772360528884772</c:v>
                </c:pt>
                <c:pt idx="167">
                  <c:v>0.95904139232109353</c:v>
                </c:pt>
                <c:pt idx="168">
                  <c:v>0.93901977644866641</c:v>
                </c:pt>
                <c:pt idx="169">
                  <c:v>0.94497590841204793</c:v>
                </c:pt>
                <c:pt idx="170">
                  <c:v>0.93399316383124231</c:v>
                </c:pt>
                <c:pt idx="171">
                  <c:v>0.90363251608423767</c:v>
                </c:pt>
                <c:pt idx="172">
                  <c:v>0.88422876963260399</c:v>
                </c:pt>
                <c:pt idx="173">
                  <c:v>0.91115760873997664</c:v>
                </c:pt>
                <c:pt idx="174">
                  <c:v>0.91907809237607396</c:v>
                </c:pt>
                <c:pt idx="175">
                  <c:v>0.93247376467715326</c:v>
                </c:pt>
                <c:pt idx="176">
                  <c:v>0.93550726582471277</c:v>
                </c:pt>
                <c:pt idx="177">
                  <c:v>0.94694327069782547</c:v>
                </c:pt>
                <c:pt idx="178">
                  <c:v>0.97405090279287732</c:v>
                </c:pt>
                <c:pt idx="179">
                  <c:v>0.96801571399364172</c:v>
                </c:pt>
                <c:pt idx="180">
                  <c:v>0.98989456371877305</c:v>
                </c:pt>
                <c:pt idx="181">
                  <c:v>1.0199466816788423</c:v>
                </c:pt>
                <c:pt idx="182">
                  <c:v>1.0413926851582251</c:v>
                </c:pt>
                <c:pt idx="183">
                  <c:v>1.0637085593914173</c:v>
                </c:pt>
                <c:pt idx="184">
                  <c:v>1.064083435963596</c:v>
                </c:pt>
                <c:pt idx="185">
                  <c:v>1.0831441431430522</c:v>
                </c:pt>
                <c:pt idx="186">
                  <c:v>1.0916669575956846</c:v>
                </c:pt>
                <c:pt idx="187">
                  <c:v>1.0674428427763807</c:v>
                </c:pt>
                <c:pt idx="188">
                  <c:v>1.0718820073061255</c:v>
                </c:pt>
                <c:pt idx="189">
                  <c:v>1.082066934285113</c:v>
                </c:pt>
                <c:pt idx="190">
                  <c:v>1.0762762554042176</c:v>
                </c:pt>
                <c:pt idx="191">
                  <c:v>1.0421815945157662</c:v>
                </c:pt>
                <c:pt idx="192">
                  <c:v>1.0670708560453701</c:v>
                </c:pt>
                <c:pt idx="193">
                  <c:v>1.0737183503461227</c:v>
                </c:pt>
                <c:pt idx="194">
                  <c:v>1.0726174765452365</c:v>
                </c:pt>
                <c:pt idx="195">
                  <c:v>1.0799044676667207</c:v>
                </c:pt>
                <c:pt idx="196">
                  <c:v>1.0744507189545911</c:v>
                </c:pt>
                <c:pt idx="197">
                  <c:v>1.0916669575956846</c:v>
                </c:pt>
                <c:pt idx="198">
                  <c:v>1.1132746924643504</c:v>
                </c:pt>
                <c:pt idx="199">
                  <c:v>1.1041455505540081</c:v>
                </c:pt>
                <c:pt idx="200">
                  <c:v>1.1078880251827987</c:v>
                </c:pt>
                <c:pt idx="201">
                  <c:v>1.1065308538223813</c:v>
                </c:pt>
                <c:pt idx="202">
                  <c:v>1.1065308538223813</c:v>
                </c:pt>
                <c:pt idx="203">
                  <c:v>1.1082266563749286</c:v>
                </c:pt>
                <c:pt idx="204">
                  <c:v>1.1231980750319988</c:v>
                </c:pt>
                <c:pt idx="205">
                  <c:v>1.1293675957229856</c:v>
                </c:pt>
                <c:pt idx="206">
                  <c:v>1.1553360374650619</c:v>
                </c:pt>
                <c:pt idx="207">
                  <c:v>1.1348143703204601</c:v>
                </c:pt>
                <c:pt idx="208">
                  <c:v>1.1714339009430084</c:v>
                </c:pt>
                <c:pt idx="209">
                  <c:v>1.1763806922432705</c:v>
                </c:pt>
                <c:pt idx="210">
                  <c:v>1.1749315935284426</c:v>
                </c:pt>
                <c:pt idx="211">
                  <c:v>1.1661339703051092</c:v>
                </c:pt>
                <c:pt idx="212">
                  <c:v>1.190611797813605</c:v>
                </c:pt>
                <c:pt idx="213">
                  <c:v>1.2084413564385674</c:v>
                </c:pt>
                <c:pt idx="214">
                  <c:v>1.2214142378423387</c:v>
                </c:pt>
                <c:pt idx="215">
                  <c:v>1.2352758766870524</c:v>
                </c:pt>
                <c:pt idx="216">
                  <c:v>1.2395497208404731</c:v>
                </c:pt>
                <c:pt idx="217">
                  <c:v>1.2688119037397805</c:v>
                </c:pt>
                <c:pt idx="218">
                  <c:v>1.2375437381428744</c:v>
                </c:pt>
                <c:pt idx="219">
                  <c:v>1.2571984261393445</c:v>
                </c:pt>
                <c:pt idx="220">
                  <c:v>1.2732328340430457</c:v>
                </c:pt>
                <c:pt idx="221">
                  <c:v>1.2828486028346449</c:v>
                </c:pt>
                <c:pt idx="222">
                  <c:v>1.2655253352190738</c:v>
                </c:pt>
                <c:pt idx="223">
                  <c:v>1.2543063323312855</c:v>
                </c:pt>
                <c:pt idx="224">
                  <c:v>1.2214142378423387</c:v>
                </c:pt>
                <c:pt idx="225">
                  <c:v>1.1749315935284426</c:v>
                </c:pt>
                <c:pt idx="226">
                  <c:v>1.1714339009430084</c:v>
                </c:pt>
                <c:pt idx="227">
                  <c:v>1.1664301138432827</c:v>
                </c:pt>
                <c:pt idx="228">
                  <c:v>1.1846914308175989</c:v>
                </c:pt>
                <c:pt idx="229">
                  <c:v>1.1947917577219247</c:v>
                </c:pt>
                <c:pt idx="230">
                  <c:v>1.1883659260631483</c:v>
                </c:pt>
                <c:pt idx="231">
                  <c:v>1.1809855807867304</c:v>
                </c:pt>
                <c:pt idx="232">
                  <c:v>1.1637575239819558</c:v>
                </c:pt>
                <c:pt idx="233">
                  <c:v>1.1598678470925667</c:v>
                </c:pt>
                <c:pt idx="234">
                  <c:v>1.1821292140529984</c:v>
                </c:pt>
                <c:pt idx="235">
                  <c:v>1.1975562131535364</c:v>
                </c:pt>
                <c:pt idx="236">
                  <c:v>1.1852587652965851</c:v>
                </c:pt>
                <c:pt idx="237">
                  <c:v>1.1792644643390253</c:v>
                </c:pt>
                <c:pt idx="238">
                  <c:v>1.1883659260631483</c:v>
                </c:pt>
                <c:pt idx="239">
                  <c:v>1.1758016328482794</c:v>
                </c:pt>
                <c:pt idx="240">
                  <c:v>1.1846914308175989</c:v>
                </c:pt>
                <c:pt idx="241">
                  <c:v>1.1670217957902564</c:v>
                </c:pt>
                <c:pt idx="242">
                  <c:v>1.146128035678238</c:v>
                </c:pt>
                <c:pt idx="243">
                  <c:v>1.1784013415337553</c:v>
                </c:pt>
                <c:pt idx="244">
                  <c:v>1.1897709563468739</c:v>
                </c:pt>
                <c:pt idx="245">
                  <c:v>1.2224563366792467</c:v>
                </c:pt>
                <c:pt idx="246">
                  <c:v>1.2237554536572413</c:v>
                </c:pt>
                <c:pt idx="247">
                  <c:v>1.2000292665537702</c:v>
                </c:pt>
                <c:pt idx="248">
                  <c:v>1.203304916138483</c:v>
                </c:pt>
                <c:pt idx="249">
                  <c:v>1.1900514177592061</c:v>
                </c:pt>
                <c:pt idx="250">
                  <c:v>1.2185355052165279</c:v>
                </c:pt>
                <c:pt idx="251">
                  <c:v>1.1687920203141817</c:v>
                </c:pt>
                <c:pt idx="252">
                  <c:v>1.1818435879447726</c:v>
                </c:pt>
                <c:pt idx="253">
                  <c:v>1.182414652434554</c:v>
                </c:pt>
                <c:pt idx="254">
                  <c:v>1.1649473726218416</c:v>
                </c:pt>
                <c:pt idx="255">
                  <c:v>1.1778249718646818</c:v>
                </c:pt>
                <c:pt idx="256">
                  <c:v>1.1684974835230326</c:v>
                </c:pt>
                <c:pt idx="257">
                  <c:v>1.1519823954574739</c:v>
                </c:pt>
                <c:pt idx="258">
                  <c:v>1.1510632533537501</c:v>
                </c:pt>
                <c:pt idx="259">
                  <c:v>1.1772478362556233</c:v>
                </c:pt>
                <c:pt idx="260">
                  <c:v>1.182414652434554</c:v>
                </c:pt>
                <c:pt idx="261">
                  <c:v>1.1925674533365456</c:v>
                </c:pt>
                <c:pt idx="262">
                  <c:v>1.2052043639481447</c:v>
                </c:pt>
                <c:pt idx="263">
                  <c:v>1.2057455409426621</c:v>
                </c:pt>
                <c:pt idx="264">
                  <c:v>1.2242740142942576</c:v>
                </c:pt>
                <c:pt idx="265">
                  <c:v>1.2317243833285165</c:v>
                </c:pt>
                <c:pt idx="266">
                  <c:v>1.236033147117636</c:v>
                </c:pt>
                <c:pt idx="267">
                  <c:v>1.2377949932739225</c:v>
                </c:pt>
                <c:pt idx="268">
                  <c:v>1.2569581525609319</c:v>
                </c:pt>
                <c:pt idx="269">
                  <c:v>1.2736955879300922</c:v>
                </c:pt>
                <c:pt idx="270">
                  <c:v>1.2477278329097232</c:v>
                </c:pt>
                <c:pt idx="271">
                  <c:v>1.2513948500401042</c:v>
                </c:pt>
                <c:pt idx="272">
                  <c:v>1.2652896258608302</c:v>
                </c:pt>
                <c:pt idx="273">
                  <c:v>1.2889196056617265</c:v>
                </c:pt>
                <c:pt idx="274">
                  <c:v>1.2907022432878543</c:v>
                </c:pt>
                <c:pt idx="275">
                  <c:v>1.290257269394518</c:v>
                </c:pt>
                <c:pt idx="276">
                  <c:v>1.3098430047160705</c:v>
                </c:pt>
                <c:pt idx="277">
                  <c:v>1.3356584522893016</c:v>
                </c:pt>
                <c:pt idx="278">
                  <c:v>1.3384564936046048</c:v>
                </c:pt>
                <c:pt idx="279">
                  <c:v>1.3304137733491908</c:v>
                </c:pt>
                <c:pt idx="280">
                  <c:v>1.3508292735829677</c:v>
                </c:pt>
                <c:pt idx="281">
                  <c:v>1.3328422669943516</c:v>
                </c:pt>
                <c:pt idx="282">
                  <c:v>1.321391278311689</c:v>
                </c:pt>
                <c:pt idx="283">
                  <c:v>1.3502480183341627</c:v>
                </c:pt>
                <c:pt idx="284">
                  <c:v>1.3669829759778509</c:v>
                </c:pt>
                <c:pt idx="285">
                  <c:v>1.3666097103924297</c:v>
                </c:pt>
                <c:pt idx="286">
                  <c:v>1.3605934135652489</c:v>
                </c:pt>
                <c:pt idx="287">
                  <c:v>1.3594560201209867</c:v>
                </c:pt>
                <c:pt idx="288">
                  <c:v>1.3760291817281802</c:v>
                </c:pt>
                <c:pt idx="289">
                  <c:v>1.3827372657613304</c:v>
                </c:pt>
                <c:pt idx="290">
                  <c:v>1.3666097103924297</c:v>
                </c:pt>
                <c:pt idx="291">
                  <c:v>1.3868555291847244</c:v>
                </c:pt>
                <c:pt idx="292">
                  <c:v>1.3677285460869766</c:v>
                </c:pt>
                <c:pt idx="293">
                  <c:v>1.3776704393343231</c:v>
                </c:pt>
                <c:pt idx="294">
                  <c:v>1.3972445810103864</c:v>
                </c:pt>
                <c:pt idx="295">
                  <c:v>1.4048337166199381</c:v>
                </c:pt>
                <c:pt idx="296">
                  <c:v>1.3984608496082234</c:v>
                </c:pt>
                <c:pt idx="297">
                  <c:v>1.3898745583909855</c:v>
                </c:pt>
                <c:pt idx="298">
                  <c:v>1.3895204658463773</c:v>
                </c:pt>
                <c:pt idx="299">
                  <c:v>1.4092566520389096</c:v>
                </c:pt>
                <c:pt idx="300">
                  <c:v>1.4243915544102774</c:v>
                </c:pt>
                <c:pt idx="301">
                  <c:v>1.4212747912103465</c:v>
                </c:pt>
                <c:pt idx="302">
                  <c:v>1.4132997640812519</c:v>
                </c:pt>
                <c:pt idx="303">
                  <c:v>1.4029488293444048</c:v>
                </c:pt>
                <c:pt idx="304">
                  <c:v>1.3912880485952974</c:v>
                </c:pt>
                <c:pt idx="305">
                  <c:v>1.3898745583909855</c:v>
                </c:pt>
                <c:pt idx="306">
                  <c:v>1.3827372657613304</c:v>
                </c:pt>
                <c:pt idx="307">
                  <c:v>1.3935752032695876</c:v>
                </c:pt>
                <c:pt idx="308">
                  <c:v>1.3677285460869766</c:v>
                </c:pt>
                <c:pt idx="309">
                  <c:v>1.368286884902131</c:v>
                </c:pt>
                <c:pt idx="310">
                  <c:v>1.3898745583909855</c:v>
                </c:pt>
                <c:pt idx="311">
                  <c:v>1.3937506403480804</c:v>
                </c:pt>
                <c:pt idx="312">
                  <c:v>1.394626764272209</c:v>
                </c:pt>
                <c:pt idx="313">
                  <c:v>1.4163075870598825</c:v>
                </c:pt>
                <c:pt idx="314">
                  <c:v>1.4174716932032929</c:v>
                </c:pt>
                <c:pt idx="315">
                  <c:v>1.4303975913869669</c:v>
                </c:pt>
                <c:pt idx="316">
                  <c:v>1.4511721575125398</c:v>
                </c:pt>
                <c:pt idx="317">
                  <c:v>1.4652340949880143</c:v>
                </c:pt>
                <c:pt idx="318">
                  <c:v>1.4655315569735499</c:v>
                </c:pt>
                <c:pt idx="319">
                  <c:v>1.4896772916636984</c:v>
                </c:pt>
                <c:pt idx="320">
                  <c:v>1.4746532533620627</c:v>
                </c:pt>
                <c:pt idx="321">
                  <c:v>1.5093369580176441</c:v>
                </c:pt>
                <c:pt idx="322">
                  <c:v>1.5007851729174559</c:v>
                </c:pt>
                <c:pt idx="323">
                  <c:v>1.5345337560051155</c:v>
                </c:pt>
                <c:pt idx="324">
                  <c:v>1.5560611590095326</c:v>
                </c:pt>
                <c:pt idx="325">
                  <c:v>1.5638369186645449</c:v>
                </c:pt>
                <c:pt idx="326">
                  <c:v>1.5653755027140737</c:v>
                </c:pt>
                <c:pt idx="327">
                  <c:v>1.5632437011403981</c:v>
                </c:pt>
                <c:pt idx="328">
                  <c:v>1.5793262037552551</c:v>
                </c:pt>
                <c:pt idx="329">
                  <c:v>1.5787537844264345</c:v>
                </c:pt>
                <c:pt idx="330">
                  <c:v>1.6131015169669127</c:v>
                </c:pt>
                <c:pt idx="331">
                  <c:v>1.6386888866901235</c:v>
                </c:pt>
                <c:pt idx="332">
                  <c:v>1.6352826379982119</c:v>
                </c:pt>
                <c:pt idx="333">
                  <c:v>1.6401831919213401</c:v>
                </c:pt>
                <c:pt idx="334">
                  <c:v>1.6267508536833932</c:v>
                </c:pt>
                <c:pt idx="335">
                  <c:v>1.6581068355063928</c:v>
                </c:pt>
                <c:pt idx="336">
                  <c:v>1.6578204560156971</c:v>
                </c:pt>
                <c:pt idx="337">
                  <c:v>1.6416723732246865</c:v>
                </c:pt>
                <c:pt idx="338">
                  <c:v>1.6564815157904986</c:v>
                </c:pt>
                <c:pt idx="339">
                  <c:v>1.6855626111582298</c:v>
                </c:pt>
                <c:pt idx="340">
                  <c:v>1.6846658640258609</c:v>
                </c:pt>
                <c:pt idx="341">
                  <c:v>1.6551384348113822</c:v>
                </c:pt>
                <c:pt idx="342">
                  <c:v>1.671820560183249</c:v>
                </c:pt>
                <c:pt idx="343">
                  <c:v>1.6936390261615482</c:v>
                </c:pt>
                <c:pt idx="344">
                  <c:v>1.6767850304192053</c:v>
                </c:pt>
                <c:pt idx="345">
                  <c:v>1.6565772913961141</c:v>
                </c:pt>
                <c:pt idx="346">
                  <c:v>1.6587743208443568</c:v>
                </c:pt>
                <c:pt idx="347">
                  <c:v>1.653983907374069</c:v>
                </c:pt>
                <c:pt idx="348">
                  <c:v>1.6690378008851559</c:v>
                </c:pt>
                <c:pt idx="349">
                  <c:v>1.6505017948783669</c:v>
                </c:pt>
                <c:pt idx="350">
                  <c:v>1.6360865151030726</c:v>
                </c:pt>
                <c:pt idx="351">
                  <c:v>1.6445370577784073</c:v>
                </c:pt>
                <c:pt idx="352">
                  <c:v>1.6602961602707298</c:v>
                </c:pt>
                <c:pt idx="353">
                  <c:v>1.6760531246518715</c:v>
                </c:pt>
                <c:pt idx="354">
                  <c:v>1.6755033847279566</c:v>
                </c:pt>
                <c:pt idx="355">
                  <c:v>1.6804261708581454</c:v>
                </c:pt>
                <c:pt idx="356">
                  <c:v>1.6553305580093409</c:v>
                </c:pt>
                <c:pt idx="357">
                  <c:v>1.627570664180543</c:v>
                </c:pt>
                <c:pt idx="358">
                  <c:v>1.6134189450345731</c:v>
                </c:pt>
                <c:pt idx="359">
                  <c:v>1.6203442997544932</c:v>
                </c:pt>
                <c:pt idx="360">
                  <c:v>1.6019514041335217</c:v>
                </c:pt>
                <c:pt idx="361">
                  <c:v>1.6201360549737576</c:v>
                </c:pt>
                <c:pt idx="362">
                  <c:v>1.6110857334148727</c:v>
                </c:pt>
                <c:pt idx="363">
                  <c:v>1.6242820958356683</c:v>
                </c:pt>
                <c:pt idx="364">
                  <c:v>1.6378898165807905</c:v>
                </c:pt>
                <c:pt idx="365">
                  <c:v>1.6443400988263226</c:v>
                </c:pt>
                <c:pt idx="366">
                  <c:v>1.6555225962534177</c:v>
                </c:pt>
                <c:pt idx="367">
                  <c:v>1.6738499773429492</c:v>
                </c:pt>
                <c:pt idx="368">
                  <c:v>1.6789733759197651</c:v>
                </c:pt>
                <c:pt idx="369">
                  <c:v>1.6994908452722044</c:v>
                </c:pt>
                <c:pt idx="370">
                  <c:v>1.7103712642607627</c:v>
                </c:pt>
                <c:pt idx="371">
                  <c:v>1.7199938263676038</c:v>
                </c:pt>
                <c:pt idx="372">
                  <c:v>1.7420177471401384</c:v>
                </c:pt>
                <c:pt idx="373">
                  <c:v>1.7439015504851789</c:v>
                </c:pt>
                <c:pt idx="374">
                  <c:v>1.7435881501599038</c:v>
                </c:pt>
                <c:pt idx="375">
                  <c:v>1.7438232216037504</c:v>
                </c:pt>
                <c:pt idx="376">
                  <c:v>1.7603470785299065</c:v>
                </c:pt>
                <c:pt idx="377">
                  <c:v>1.7684901051712452</c:v>
                </c:pt>
                <c:pt idx="378">
                  <c:v>1.7669330938372838</c:v>
                </c:pt>
                <c:pt idx="379">
                  <c:v>1.7818271529324279</c:v>
                </c:pt>
                <c:pt idx="380">
                  <c:v>1.7752462597402365</c:v>
                </c:pt>
                <c:pt idx="381">
                  <c:v>1.7549595877217099</c:v>
                </c:pt>
                <c:pt idx="382">
                  <c:v>1.7598188773748262</c:v>
                </c:pt>
                <c:pt idx="383">
                  <c:v>1.7655195430979524</c:v>
                </c:pt>
                <c:pt idx="384">
                  <c:v>1.7773543130842089</c:v>
                </c:pt>
                <c:pt idx="385">
                  <c:v>1.7451528950769004</c:v>
                </c:pt>
                <c:pt idx="386">
                  <c:v>1.7491176623563223</c:v>
                </c:pt>
                <c:pt idx="387">
                  <c:v>1.7430391548049331</c:v>
                </c:pt>
                <c:pt idx="388">
                  <c:v>1.7353593330017107</c:v>
                </c:pt>
                <c:pt idx="389">
                  <c:v>1.7468676278504294</c:v>
                </c:pt>
                <c:pt idx="390">
                  <c:v>1.7552648914122468</c:v>
                </c:pt>
                <c:pt idx="391">
                  <c:v>1.7443712273318606</c:v>
                </c:pt>
                <c:pt idx="392">
                  <c:v>1.7555699806287999</c:v>
                </c:pt>
                <c:pt idx="393">
                  <c:v>1.7285161047597668</c:v>
                </c:pt>
                <c:pt idx="394">
                  <c:v>1.7274599208579089</c:v>
                </c:pt>
                <c:pt idx="395">
                  <c:v>1.7446058754142388</c:v>
                </c:pt>
                <c:pt idx="396">
                  <c:v>1.7642508754387733</c:v>
                </c:pt>
                <c:pt idx="397">
                  <c:v>1.7908479039654319</c:v>
                </c:pt>
                <c:pt idx="398">
                  <c:v>1.8023631743095474</c:v>
                </c:pt>
                <c:pt idx="399">
                  <c:v>1.8133140589458348</c:v>
                </c:pt>
                <c:pt idx="400">
                  <c:v>1.8149796837607568</c:v>
                </c:pt>
                <c:pt idx="401">
                  <c:v>1.8232133132826676</c:v>
                </c:pt>
                <c:pt idx="402">
                  <c:v>1.8105013477665297</c:v>
                </c:pt>
                <c:pt idx="403">
                  <c:v>1.8245163280072092</c:v>
                </c:pt>
                <c:pt idx="404">
                  <c:v>1.8329557506045984</c:v>
                </c:pt>
                <c:pt idx="405">
                  <c:v>1.8243211248507714</c:v>
                </c:pt>
                <c:pt idx="406">
                  <c:v>1.8364507137201547</c:v>
                </c:pt>
                <c:pt idx="407">
                  <c:v>1.853211334503317</c:v>
                </c:pt>
                <c:pt idx="408">
                  <c:v>1.854609638095795</c:v>
                </c:pt>
                <c:pt idx="409">
                  <c:v>1.8378408616555226</c:v>
                </c:pt>
                <c:pt idx="410">
                  <c:v>1.844849800806639</c:v>
                </c:pt>
                <c:pt idx="411">
                  <c:v>1.8422971343280652</c:v>
                </c:pt>
                <c:pt idx="412">
                  <c:v>1.8145139523682381</c:v>
                </c:pt>
                <c:pt idx="413">
                  <c:v>1.7754648093457392</c:v>
                </c:pt>
                <c:pt idx="414">
                  <c:v>1.738384123512156</c:v>
                </c:pt>
                <c:pt idx="415">
                  <c:v>1.7651467901080253</c:v>
                </c:pt>
                <c:pt idx="416">
                  <c:v>1.7717344253867693</c:v>
                </c:pt>
                <c:pt idx="417">
                  <c:v>1.7502769151539928</c:v>
                </c:pt>
                <c:pt idx="418">
                  <c:v>1.7522021531765211</c:v>
                </c:pt>
                <c:pt idx="419">
                  <c:v>1.7942091163464964</c:v>
                </c:pt>
                <c:pt idx="420">
                  <c:v>1.8000293592441343</c:v>
                </c:pt>
                <c:pt idx="421">
                  <c:v>1.8208579894396999</c:v>
                </c:pt>
                <c:pt idx="422">
                  <c:v>1.8081434257614912</c:v>
                </c:pt>
                <c:pt idx="423">
                  <c:v>1.8232785569516707</c:v>
                </c:pt>
                <c:pt idx="424">
                  <c:v>1.8438554226231612</c:v>
                </c:pt>
                <c:pt idx="425">
                  <c:v>1.8500332576897689</c:v>
                </c:pt>
                <c:pt idx="426">
                  <c:v>1.8411716944995322</c:v>
                </c:pt>
                <c:pt idx="427">
                  <c:v>1.8396665568824333</c:v>
                </c:pt>
                <c:pt idx="428">
                  <c:v>1.8603380065709938</c:v>
                </c:pt>
                <c:pt idx="429">
                  <c:v>1.8555191556678001</c:v>
                </c:pt>
                <c:pt idx="430">
                  <c:v>1.8692904042093985</c:v>
                </c:pt>
                <c:pt idx="431">
                  <c:v>1.8646890341368512</c:v>
                </c:pt>
                <c:pt idx="432">
                  <c:v>1.875177059814704</c:v>
                </c:pt>
                <c:pt idx="433">
                  <c:v>1.8867162741164782</c:v>
                </c:pt>
                <c:pt idx="434">
                  <c:v>1.890979596989689</c:v>
                </c:pt>
                <c:pt idx="435">
                  <c:v>1.8975171294005253</c:v>
                </c:pt>
                <c:pt idx="436">
                  <c:v>1.900148560719344</c:v>
                </c:pt>
                <c:pt idx="437">
                  <c:v>1.9050939683278714</c:v>
                </c:pt>
                <c:pt idx="438">
                  <c:v>1.912168896059627</c:v>
                </c:pt>
                <c:pt idx="439">
                  <c:v>1.9200189160289149</c:v>
                </c:pt>
                <c:pt idx="440">
                  <c:v>1.9129125511760969</c:v>
                </c:pt>
                <c:pt idx="441">
                  <c:v>1.9252089214120036</c:v>
                </c:pt>
                <c:pt idx="442">
                  <c:v>1.928703027430597</c:v>
                </c:pt>
                <c:pt idx="443">
                  <c:v>1.9264453478183894</c:v>
                </c:pt>
                <c:pt idx="444">
                  <c:v>1.9281397068751198</c:v>
                </c:pt>
                <c:pt idx="445">
                  <c:v>1.942305752895894</c:v>
                </c:pt>
                <c:pt idx="446">
                  <c:v>1.9416604783883924</c:v>
                </c:pt>
                <c:pt idx="447">
                  <c:v>1.9353056902899251</c:v>
                </c:pt>
                <c:pt idx="448">
                  <c:v>1.9499264436679122</c:v>
                </c:pt>
                <c:pt idx="449">
                  <c:v>1.9465505105698553</c:v>
                </c:pt>
                <c:pt idx="450">
                  <c:v>1.9248992640142835</c:v>
                </c:pt>
                <c:pt idx="451">
                  <c:v>1.9306943876645353</c:v>
                </c:pt>
                <c:pt idx="452">
                  <c:v>1.9403670459856652</c:v>
                </c:pt>
                <c:pt idx="453">
                  <c:v>1.9540494467635945</c:v>
                </c:pt>
                <c:pt idx="454">
                  <c:v>1.9657659641826861</c:v>
                </c:pt>
                <c:pt idx="455">
                  <c:v>1.9619428831413872</c:v>
                </c:pt>
                <c:pt idx="456">
                  <c:v>1.9658129530366031</c:v>
                </c:pt>
                <c:pt idx="457">
                  <c:v>1.9679222067305173</c:v>
                </c:pt>
                <c:pt idx="458">
                  <c:v>1.9600900679049196</c:v>
                </c:pt>
                <c:pt idx="459">
                  <c:v>1.9505108929859967</c:v>
                </c:pt>
                <c:pt idx="460">
                  <c:v>1.9593276459721711</c:v>
                </c:pt>
                <c:pt idx="461">
                  <c:v>1.9351544472161684</c:v>
                </c:pt>
                <c:pt idx="462">
                  <c:v>1.9280884596649708</c:v>
                </c:pt>
                <c:pt idx="463">
                  <c:v>1.9222062774390163</c:v>
                </c:pt>
                <c:pt idx="464">
                  <c:v>1.887054378050957</c:v>
                </c:pt>
                <c:pt idx="465">
                  <c:v>1.8840019247687871</c:v>
                </c:pt>
                <c:pt idx="466">
                  <c:v>1.9041743682841634</c:v>
                </c:pt>
                <c:pt idx="467">
                  <c:v>1.9055260484350485</c:v>
                </c:pt>
                <c:pt idx="468">
                  <c:v>1.9048777669634047</c:v>
                </c:pt>
                <c:pt idx="469">
                  <c:v>1.9375680386003828</c:v>
                </c:pt>
                <c:pt idx="470">
                  <c:v>1.938419645793193</c:v>
                </c:pt>
                <c:pt idx="471">
                  <c:v>1.9552065375419418</c:v>
                </c:pt>
                <c:pt idx="472">
                  <c:v>1.9731740526829722</c:v>
                </c:pt>
                <c:pt idx="473">
                  <c:v>1.9497802083620006</c:v>
                </c:pt>
                <c:pt idx="474">
                  <c:v>1.9573198968553409</c:v>
                </c:pt>
                <c:pt idx="475">
                  <c:v>1.9765792186401099</c:v>
                </c:pt>
                <c:pt idx="476">
                  <c:v>1.9714614050245867</c:v>
                </c:pt>
                <c:pt idx="477">
                  <c:v>1.9854713832895876</c:v>
                </c:pt>
                <c:pt idx="478">
                  <c:v>1.9698816437464999</c:v>
                </c:pt>
                <c:pt idx="479">
                  <c:v>1.9731278535996986</c:v>
                </c:pt>
                <c:pt idx="480">
                  <c:v>1.9843922785242656</c:v>
                </c:pt>
                <c:pt idx="481">
                  <c:v>1.9649192942866427</c:v>
                </c:pt>
                <c:pt idx="482">
                  <c:v>1.9511431601075526</c:v>
                </c:pt>
                <c:pt idx="483">
                  <c:v>1.9552065375419418</c:v>
                </c:pt>
                <c:pt idx="484">
                  <c:v>1.9888264070452757</c:v>
                </c:pt>
                <c:pt idx="485">
                  <c:v>1.9942291408176984</c:v>
                </c:pt>
                <c:pt idx="486">
                  <c:v>1.9981721219394406</c:v>
                </c:pt>
                <c:pt idx="487">
                  <c:v>1.9900723346921529</c:v>
                </c:pt>
                <c:pt idx="488">
                  <c:v>1.995020606124758</c:v>
                </c:pt>
                <c:pt idx="489">
                  <c:v>2.0114435620220745</c:v>
                </c:pt>
                <c:pt idx="490">
                  <c:v>2.0145625381276102</c:v>
                </c:pt>
                <c:pt idx="491">
                  <c:v>2.0349090733677482</c:v>
                </c:pt>
                <c:pt idx="492">
                  <c:v>2.0164483182590374</c:v>
                </c:pt>
                <c:pt idx="493">
                  <c:v>2.01287938717129</c:v>
                </c:pt>
                <c:pt idx="494">
                  <c:v>1.9918017988446441</c:v>
                </c:pt>
                <c:pt idx="495">
                  <c:v>2.0065088277752898</c:v>
                </c:pt>
                <c:pt idx="496">
                  <c:v>2.0157368744774504</c:v>
                </c:pt>
                <c:pt idx="497">
                  <c:v>2.0147724740730637</c:v>
                </c:pt>
                <c:pt idx="498">
                  <c:v>1.9899390132845356</c:v>
                </c:pt>
                <c:pt idx="499">
                  <c:v>1.9629845843169971</c:v>
                </c:pt>
                <c:pt idx="500">
                  <c:v>1.9800488450649567</c:v>
                </c:pt>
                <c:pt idx="501">
                  <c:v>1.9690429673058132</c:v>
                </c:pt>
                <c:pt idx="502">
                  <c:v>1.9873086737311825</c:v>
                </c:pt>
                <c:pt idx="503">
                  <c:v>1.9722491359625958</c:v>
                </c:pt>
                <c:pt idx="504">
                  <c:v>1.9640709705579555</c:v>
                </c:pt>
                <c:pt idx="505">
                  <c:v>1.9295211006311039</c:v>
                </c:pt>
                <c:pt idx="506">
                  <c:v>1.9518230353159121</c:v>
                </c:pt>
                <c:pt idx="507">
                  <c:v>1.9524533964230333</c:v>
                </c:pt>
                <c:pt idx="508">
                  <c:v>1.91126417099837</c:v>
                </c:pt>
                <c:pt idx="509">
                  <c:v>1.8839451950342798</c:v>
                </c:pt>
                <c:pt idx="510">
                  <c:v>1.8616538702139109</c:v>
                </c:pt>
                <c:pt idx="511">
                  <c:v>1.8923729073984363</c:v>
                </c:pt>
                <c:pt idx="512">
                  <c:v>1.91126417099837</c:v>
                </c:pt>
                <c:pt idx="513">
                  <c:v>1.9258275746247424</c:v>
                </c:pt>
                <c:pt idx="514">
                  <c:v>1.9203842421783575</c:v>
                </c:pt>
                <c:pt idx="515">
                  <c:v>1.9405164849325673</c:v>
                </c:pt>
                <c:pt idx="516">
                  <c:v>1.9644953395550926</c:v>
                </c:pt>
                <c:pt idx="517">
                  <c:v>1.9817280253616163</c:v>
                </c:pt>
                <c:pt idx="518">
                  <c:v>1.9856509736909491</c:v>
                </c:pt>
                <c:pt idx="519">
                  <c:v>2.0013442304116014</c:v>
                </c:pt>
                <c:pt idx="520">
                  <c:v>2.0168244936674879</c:v>
                </c:pt>
                <c:pt idx="521">
                  <c:v>1.9983901303180476</c:v>
                </c:pt>
                <c:pt idx="522">
                  <c:v>1.9943171526696368</c:v>
                </c:pt>
                <c:pt idx="523">
                  <c:v>1.9803670261847752</c:v>
                </c:pt>
                <c:pt idx="524">
                  <c:v>1.995766779049974</c:v>
                </c:pt>
                <c:pt idx="525">
                  <c:v>1.9927302039541428</c:v>
                </c:pt>
                <c:pt idx="526">
                  <c:v>1.9741891911181673</c:v>
                </c:pt>
                <c:pt idx="527">
                  <c:v>1.9730816496013677</c:v>
                </c:pt>
                <c:pt idx="528">
                  <c:v>2.0089832038154718</c:v>
                </c:pt>
                <c:pt idx="529">
                  <c:v>2.0167827124868407</c:v>
                </c:pt>
                <c:pt idx="530">
                  <c:v>2.0276349657775441</c:v>
                </c:pt>
                <c:pt idx="531">
                  <c:v>2.030194785356751</c:v>
                </c:pt>
                <c:pt idx="532">
                  <c:v>2.0320947130529023</c:v>
                </c:pt>
                <c:pt idx="533">
                  <c:v>2.03953308766939</c:v>
                </c:pt>
                <c:pt idx="534">
                  <c:v>2.0299516420368406</c:v>
                </c:pt>
                <c:pt idx="535">
                  <c:v>2.030963842378275</c:v>
                </c:pt>
                <c:pt idx="536">
                  <c:v>2.0456749667691052</c:v>
                </c:pt>
                <c:pt idx="537">
                  <c:v>2.0435587469147327</c:v>
                </c:pt>
                <c:pt idx="538">
                  <c:v>2.0475863570743504</c:v>
                </c:pt>
                <c:pt idx="539">
                  <c:v>2.066959197867122</c:v>
                </c:pt>
                <c:pt idx="540">
                  <c:v>2.0720659914147457</c:v>
                </c:pt>
                <c:pt idx="541">
                  <c:v>2.0645702922440257</c:v>
                </c:pt>
                <c:pt idx="542">
                  <c:v>2.0479754052790859</c:v>
                </c:pt>
                <c:pt idx="543">
                  <c:v>2.0473527607539341</c:v>
                </c:pt>
                <c:pt idx="544">
                  <c:v>2.0292619958041751</c:v>
                </c:pt>
                <c:pt idx="545">
                  <c:v>2.0209824429184193</c:v>
                </c:pt>
                <c:pt idx="546">
                  <c:v>2.0181177205910004</c:v>
                </c:pt>
                <c:pt idx="547">
                  <c:v>2.0343075295965631</c:v>
                </c:pt>
                <c:pt idx="548">
                  <c:v>2.0180760636457951</c:v>
                </c:pt>
                <c:pt idx="549">
                  <c:v>2.0351494577734628</c:v>
                </c:pt>
                <c:pt idx="550">
                  <c:v>2.0345883537136245</c:v>
                </c:pt>
                <c:pt idx="551">
                  <c:v>1.9820902392957931</c:v>
                </c:pt>
                <c:pt idx="552">
                  <c:v>1.9892272737305368</c:v>
                </c:pt>
                <c:pt idx="553">
                  <c:v>1.9848422314052758</c:v>
                </c:pt>
                <c:pt idx="554">
                  <c:v>1.9832653525665453</c:v>
                </c:pt>
                <c:pt idx="555">
                  <c:v>1.973035440686933</c:v>
                </c:pt>
                <c:pt idx="556">
                  <c:v>1.9557358422776658</c:v>
                </c:pt>
                <c:pt idx="557">
                  <c:v>1.9409147375802855</c:v>
                </c:pt>
                <c:pt idx="558">
                  <c:v>1.9344984512435677</c:v>
                </c:pt>
                <c:pt idx="559">
                  <c:v>1.8993279498776541</c:v>
                </c:pt>
                <c:pt idx="560">
                  <c:v>1.8582363354295131</c:v>
                </c:pt>
                <c:pt idx="561">
                  <c:v>1.8030472104911286</c:v>
                </c:pt>
                <c:pt idx="562">
                  <c:v>1.8686444383948257</c:v>
                </c:pt>
                <c:pt idx="563">
                  <c:v>1.8449118739121406</c:v>
                </c:pt>
                <c:pt idx="564">
                  <c:v>1.8360708089151418</c:v>
                </c:pt>
                <c:pt idx="565">
                  <c:v>1.8863779067585722</c:v>
                </c:pt>
                <c:pt idx="566">
                  <c:v>1.9116369331294423</c:v>
                </c:pt>
                <c:pt idx="567">
                  <c:v>1.9209577059554492</c:v>
                </c:pt>
                <c:pt idx="568">
                  <c:v>1.9410142437055697</c:v>
                </c:pt>
                <c:pt idx="569">
                  <c:v>1.9597566729909952</c:v>
                </c:pt>
                <c:pt idx="570">
                  <c:v>1.9785913268200748</c:v>
                </c:pt>
                <c:pt idx="571">
                  <c:v>1.9481683617271317</c:v>
                </c:pt>
                <c:pt idx="572">
                  <c:v>1.9389198122447717</c:v>
                </c:pt>
                <c:pt idx="573">
                  <c:v>1.9236066430174592</c:v>
                </c:pt>
                <c:pt idx="574">
                  <c:v>1.949585151326652</c:v>
                </c:pt>
                <c:pt idx="575">
                  <c:v>1.9601852766046108</c:v>
                </c:pt>
                <c:pt idx="576">
                  <c:v>1.9551583869257936</c:v>
                </c:pt>
                <c:pt idx="577">
                  <c:v>2.0037189638231148</c:v>
                </c:pt>
                <c:pt idx="578">
                  <c:v>1.9987387162558177</c:v>
                </c:pt>
                <c:pt idx="579">
                  <c:v>2.0118663565277242</c:v>
                </c:pt>
                <c:pt idx="580">
                  <c:v>2.0070646563783319</c:v>
                </c:pt>
                <c:pt idx="581">
                  <c:v>2.0007810273534954</c:v>
                </c:pt>
                <c:pt idx="582">
                  <c:v>2.0182010224962914</c:v>
                </c:pt>
                <c:pt idx="583">
                  <c:v>2.0146885118723374</c:v>
                </c:pt>
                <c:pt idx="584">
                  <c:v>2.0124575782007734</c:v>
                </c:pt>
                <c:pt idx="585">
                  <c:v>2.0221808394136653</c:v>
                </c:pt>
                <c:pt idx="586">
                  <c:v>2.0124153747624329</c:v>
                </c:pt>
                <c:pt idx="587">
                  <c:v>2.0090257420869104</c:v>
                </c:pt>
                <c:pt idx="588">
                  <c:v>2.031246836232675</c:v>
                </c:pt>
                <c:pt idx="589">
                  <c:v>2.0087278866523848</c:v>
                </c:pt>
                <c:pt idx="590">
                  <c:v>1.9992175655301037</c:v>
                </c:pt>
                <c:pt idx="591">
                  <c:v>1.993083360698062</c:v>
                </c:pt>
                <c:pt idx="592">
                  <c:v>1.9931716050307648</c:v>
                </c:pt>
                <c:pt idx="593">
                  <c:v>1.9828137621318624</c:v>
                </c:pt>
                <c:pt idx="594">
                  <c:v>2.0020796263931211</c:v>
                </c:pt>
                <c:pt idx="595">
                  <c:v>1.994976673649691</c:v>
                </c:pt>
                <c:pt idx="596">
                  <c:v>1.9857407410500745</c:v>
                </c:pt>
                <c:pt idx="597">
                  <c:v>1.9846623061901065</c:v>
                </c:pt>
                <c:pt idx="598">
                  <c:v>1.9653898702151225</c:v>
                </c:pt>
                <c:pt idx="599">
                  <c:v>1.976945750559242</c:v>
                </c:pt>
                <c:pt idx="600">
                  <c:v>1.9781805169374138</c:v>
                </c:pt>
                <c:pt idx="601">
                  <c:v>1.9506082247842309</c:v>
                </c:pt>
                <c:pt idx="602">
                  <c:v>1.9397188823541047</c:v>
                </c:pt>
                <c:pt idx="603">
                  <c:v>1.9504135393693811</c:v>
                </c:pt>
                <c:pt idx="604">
                  <c:v>1.9860099318532611</c:v>
                </c:pt>
                <c:pt idx="605">
                  <c:v>1.987844950171298</c:v>
                </c:pt>
                <c:pt idx="606">
                  <c:v>1.9801397777457546</c:v>
                </c:pt>
                <c:pt idx="607">
                  <c:v>2.0029432068763251</c:v>
                </c:pt>
                <c:pt idx="608">
                  <c:v>2.0140582774243359</c:v>
                </c:pt>
                <c:pt idx="609">
                  <c:v>2.0108933131043805</c:v>
                </c:pt>
                <c:pt idx="610">
                  <c:v>1.9691828592322616</c:v>
                </c:pt>
                <c:pt idx="611">
                  <c:v>1.9763499790032735</c:v>
                </c:pt>
                <c:pt idx="612">
                  <c:v>1.982768577251012</c:v>
                </c:pt>
                <c:pt idx="613">
                  <c:v>1.9996958874108393</c:v>
                </c:pt>
                <c:pt idx="614">
                  <c:v>1.9835360816029923</c:v>
                </c:pt>
                <c:pt idx="615">
                  <c:v>2.0068509603242721</c:v>
                </c:pt>
                <c:pt idx="616">
                  <c:v>2.0075770983043388</c:v>
                </c:pt>
                <c:pt idx="617">
                  <c:v>1.9959859979137993</c:v>
                </c:pt>
                <c:pt idx="618">
                  <c:v>2.0124575782007734</c:v>
                </c:pt>
                <c:pt idx="619">
                  <c:v>2.0162391910426387</c:v>
                </c:pt>
                <c:pt idx="620">
                  <c:v>2.0386996230206229</c:v>
                </c:pt>
                <c:pt idx="621">
                  <c:v>2.0386996230206229</c:v>
                </c:pt>
                <c:pt idx="622">
                  <c:v>2.0078330927013193</c:v>
                </c:pt>
                <c:pt idx="623">
                  <c:v>2.0259609098563791</c:v>
                </c:pt>
                <c:pt idx="624">
                  <c:v>2.0331824137291949</c:v>
                </c:pt>
                <c:pt idx="625">
                  <c:v>2.0575139601065904</c:v>
                </c:pt>
                <c:pt idx="626">
                  <c:v>2.0556076517087116</c:v>
                </c:pt>
                <c:pt idx="627">
                  <c:v>2.0089832038154718</c:v>
                </c:pt>
                <c:pt idx="628">
                  <c:v>2.0264924070528396</c:v>
                </c:pt>
                <c:pt idx="629">
                  <c:v>2.0462609801921219</c:v>
                </c:pt>
                <c:pt idx="630">
                  <c:v>2.057818194432099</c:v>
                </c:pt>
                <c:pt idx="631">
                  <c:v>2.0851835080527787</c:v>
                </c:pt>
                <c:pt idx="632">
                  <c:v>2.08771044886063</c:v>
                </c:pt>
                <c:pt idx="633">
                  <c:v>2.0985052832013156</c:v>
                </c:pt>
                <c:pt idx="634">
                  <c:v>2.105407985809177</c:v>
                </c:pt>
                <c:pt idx="635">
                  <c:v>2.1477381411199881</c:v>
                </c:pt>
                <c:pt idx="636">
                  <c:v>2.1327718293096192</c:v>
                </c:pt>
                <c:pt idx="637">
                  <c:v>2.1124374173218436</c:v>
                </c:pt>
                <c:pt idx="638">
                  <c:v>2.1181654852431238</c:v>
                </c:pt>
                <c:pt idx="639">
                  <c:v>2.1335389083702174</c:v>
                </c:pt>
                <c:pt idx="640">
                  <c:v>2.1232307766985103</c:v>
                </c:pt>
                <c:pt idx="641">
                  <c:v>2.1225107706103201</c:v>
                </c:pt>
                <c:pt idx="642">
                  <c:v>2.1179669354917672</c:v>
                </c:pt>
                <c:pt idx="643">
                  <c:v>2.1170059966359664</c:v>
                </c:pt>
                <c:pt idx="644">
                  <c:v>2.0891629993649321</c:v>
                </c:pt>
                <c:pt idx="645">
                  <c:v>2.0651313721402098</c:v>
                </c:pt>
                <c:pt idx="646">
                  <c:v>2.0859680770460742</c:v>
                </c:pt>
                <c:pt idx="647">
                  <c:v>2.1015752462559334</c:v>
                </c:pt>
                <c:pt idx="648">
                  <c:v>2.0883133155880969</c:v>
                </c:pt>
                <c:pt idx="649">
                  <c:v>2.0806264869218056</c:v>
                </c:pt>
                <c:pt idx="650">
                  <c:v>2.0535010023864153</c:v>
                </c:pt>
                <c:pt idx="651">
                  <c:v>2.0490628897941248</c:v>
                </c:pt>
                <c:pt idx="652">
                  <c:v>2.066102196766773</c:v>
                </c:pt>
                <c:pt idx="653">
                  <c:v>2.0487524576994898</c:v>
                </c:pt>
                <c:pt idx="654">
                  <c:v>2.0398501777496647</c:v>
                </c:pt>
                <c:pt idx="655">
                  <c:v>2.0297489185668369</c:v>
                </c:pt>
                <c:pt idx="656">
                  <c:v>2.077404246398098</c:v>
                </c:pt>
                <c:pt idx="657">
                  <c:v>2.0806986228711293</c:v>
                </c:pt>
                <c:pt idx="658">
                  <c:v>2.1261963679205311</c:v>
                </c:pt>
                <c:pt idx="659">
                  <c:v>2.141543834220653</c:v>
                </c:pt>
                <c:pt idx="660">
                  <c:v>2.1481088577296967</c:v>
                </c:pt>
                <c:pt idx="661">
                  <c:v>2.1622656142980214</c:v>
                </c:pt>
                <c:pt idx="662">
                  <c:v>2.1704377450461831</c:v>
                </c:pt>
                <c:pt idx="663">
                  <c:v>2.184577874932025</c:v>
                </c:pt>
                <c:pt idx="664">
                  <c:v>2.2159810567918625</c:v>
                </c:pt>
                <c:pt idx="665">
                  <c:v>2.2105592818107236</c:v>
                </c:pt>
                <c:pt idx="666">
                  <c:v>2.2243776521618068</c:v>
                </c:pt>
                <c:pt idx="667">
                  <c:v>2.2110136906038251</c:v>
                </c:pt>
                <c:pt idx="668">
                  <c:v>2.2159018132040318</c:v>
                </c:pt>
                <c:pt idx="669">
                  <c:v>2.2202911856651553</c:v>
                </c:pt>
                <c:pt idx="670">
                  <c:v>2.2136505484610005</c:v>
                </c:pt>
                <c:pt idx="671">
                  <c:v>2.2211533219547053</c:v>
                </c:pt>
                <c:pt idx="672">
                  <c:v>2.2172996589764962</c:v>
                </c:pt>
                <c:pt idx="673">
                  <c:v>2.2132786299927947</c:v>
                </c:pt>
                <c:pt idx="674">
                  <c:v>2.196065593116304</c:v>
                </c:pt>
                <c:pt idx="675">
                  <c:v>2.2018885003659729</c:v>
                </c:pt>
                <c:pt idx="676">
                  <c:v>2.204255678480151</c:v>
                </c:pt>
                <c:pt idx="677">
                  <c:v>2.1776807598487782</c:v>
                </c:pt>
                <c:pt idx="678">
                  <c:v>2.1852020651878941</c:v>
                </c:pt>
                <c:pt idx="679">
                  <c:v>2.177997963096566</c:v>
                </c:pt>
                <c:pt idx="680">
                  <c:v>2.2218834917852406</c:v>
                </c:pt>
                <c:pt idx="681">
                  <c:v>2.2203696324513946</c:v>
                </c:pt>
                <c:pt idx="682">
                  <c:v>2.2203434850970472</c:v>
                </c:pt>
                <c:pt idx="683">
                  <c:v>2.2137302038548414</c:v>
                </c:pt>
                <c:pt idx="684">
                  <c:v>2.223340158878377</c:v>
                </c:pt>
                <c:pt idx="685">
                  <c:v>2.254378869894893</c:v>
                </c:pt>
                <c:pt idx="686">
                  <c:v>2.2581102553218813</c:v>
                </c:pt>
                <c:pt idx="687">
                  <c:v>2.2568620058964028</c:v>
                </c:pt>
                <c:pt idx="688">
                  <c:v>2.2548621442806032</c:v>
                </c:pt>
                <c:pt idx="689">
                  <c:v>2.2777237887624535</c:v>
                </c:pt>
                <c:pt idx="690">
                  <c:v>2.2829618035343353</c:v>
                </c:pt>
                <c:pt idx="691">
                  <c:v>2.2808514256942063</c:v>
                </c:pt>
                <c:pt idx="692">
                  <c:v>2.2756107647445725</c:v>
                </c:pt>
                <c:pt idx="693">
                  <c:v>2.2602622447149772</c:v>
                </c:pt>
                <c:pt idx="694">
                  <c:v>2.2783419690609072</c:v>
                </c:pt>
                <c:pt idx="695">
                  <c:v>2.3057167110913648</c:v>
                </c:pt>
                <c:pt idx="696">
                  <c:v>2.3248583881988676</c:v>
                </c:pt>
                <c:pt idx="697">
                  <c:v>2.3258849439689993</c:v>
                </c:pt>
                <c:pt idx="698">
                  <c:v>2.3558727748926644</c:v>
                </c:pt>
                <c:pt idx="699">
                  <c:v>2.3782161497498779</c:v>
                </c:pt>
                <c:pt idx="700">
                  <c:v>2.3720277926574047</c:v>
                </c:pt>
                <c:pt idx="701">
                  <c:v>2.3933119147002002</c:v>
                </c:pt>
                <c:pt idx="702">
                  <c:v>2.3993967921033121</c:v>
                </c:pt>
                <c:pt idx="703">
                  <c:v>2.3731327745491573</c:v>
                </c:pt>
                <c:pt idx="704">
                  <c:v>2.4030003440211631</c:v>
                </c:pt>
                <c:pt idx="705">
                  <c:v>2.364213183631557</c:v>
                </c:pt>
                <c:pt idx="706">
                  <c:v>2.3873542269713663</c:v>
                </c:pt>
                <c:pt idx="707">
                  <c:v>2.3965828916833831</c:v>
                </c:pt>
                <c:pt idx="708">
                  <c:v>2.3841203417738819</c:v>
                </c:pt>
                <c:pt idx="709">
                  <c:v>2.4378773456214353</c:v>
                </c:pt>
                <c:pt idx="710">
                  <c:v>2.4536240735914507</c:v>
                </c:pt>
                <c:pt idx="711">
                  <c:v>2.4649364291217326</c:v>
                </c:pt>
                <c:pt idx="712">
                  <c:v>2.4599350168515248</c:v>
                </c:pt>
                <c:pt idx="713">
                  <c:v>2.4625477288026643</c:v>
                </c:pt>
                <c:pt idx="714">
                  <c:v>2.4828735836087539</c:v>
                </c:pt>
                <c:pt idx="715">
                  <c:v>2.5033275518027809</c:v>
                </c:pt>
                <c:pt idx="716">
                  <c:v>2.5182506513085001</c:v>
                </c:pt>
                <c:pt idx="717">
                  <c:v>2.5076265252421419</c:v>
                </c:pt>
                <c:pt idx="718">
                  <c:v>2.4010384778327678</c:v>
                </c:pt>
                <c:pt idx="719">
                  <c:v>2.3622939379642309</c:v>
                </c:pt>
                <c:pt idx="720">
                  <c:v>2.3928375926656562</c:v>
                </c:pt>
                <c:pt idx="721">
                  <c:v>2.4100513975504518</c:v>
                </c:pt>
                <c:pt idx="722">
                  <c:v>2.427843005705534</c:v>
                </c:pt>
                <c:pt idx="723">
                  <c:v>2.4131152755075091</c:v>
                </c:pt>
                <c:pt idx="724">
                  <c:v>2.4171892684590151</c:v>
                </c:pt>
                <c:pt idx="725">
                  <c:v>2.4185664283743193</c:v>
                </c:pt>
                <c:pt idx="726">
                  <c:v>2.4369573306694496</c:v>
                </c:pt>
                <c:pt idx="727">
                  <c:v>2.4346008362780207</c:v>
                </c:pt>
                <c:pt idx="728">
                  <c:v>2.4175049075723125</c:v>
                </c:pt>
                <c:pt idx="729">
                  <c:v>2.4344251798749519</c:v>
                </c:pt>
                <c:pt idx="730">
                  <c:v>2.4455575024313672</c:v>
                </c:pt>
                <c:pt idx="731">
                  <c:v>2.4372747974101237</c:v>
                </c:pt>
                <c:pt idx="732">
                  <c:v>2.4436071565845157</c:v>
                </c:pt>
                <c:pt idx="733">
                  <c:v>2.4734431734547626</c:v>
                </c:pt>
                <c:pt idx="734">
                  <c:v>2.4606874069116857</c:v>
                </c:pt>
                <c:pt idx="735">
                  <c:v>2.469630589787438</c:v>
                </c:pt>
                <c:pt idx="736">
                  <c:v>2.490857058784643</c:v>
                </c:pt>
                <c:pt idx="737">
                  <c:v>2.5058551340689976</c:v>
                </c:pt>
                <c:pt idx="738">
                  <c:v>2.5023998050071032</c:v>
                </c:pt>
                <c:pt idx="739">
                  <c:v>2.5391765020950161</c:v>
                </c:pt>
                <c:pt idx="740">
                  <c:v>2.5458635476526439</c:v>
                </c:pt>
                <c:pt idx="741">
                  <c:v>2.5430120463770352</c:v>
                </c:pt>
                <c:pt idx="742">
                  <c:v>2.5319385149847458</c:v>
                </c:pt>
                <c:pt idx="743">
                  <c:v>2.5390635467477489</c:v>
                </c:pt>
                <c:pt idx="744">
                  <c:v>2.5482665451707454</c:v>
                </c:pt>
                <c:pt idx="745">
                  <c:v>2.5173014886341569</c:v>
                </c:pt>
                <c:pt idx="746">
                  <c:v>2.5209941671110871</c:v>
                </c:pt>
                <c:pt idx="747">
                  <c:v>2.5314022700763998</c:v>
                </c:pt>
                <c:pt idx="748">
                  <c:v>2.5195655008805091</c:v>
                </c:pt>
                <c:pt idx="749">
                  <c:v>2.5577838111138451</c:v>
                </c:pt>
                <c:pt idx="750">
                  <c:v>2.5539072882277418</c:v>
                </c:pt>
                <c:pt idx="751">
                  <c:v>2.551632948680588</c:v>
                </c:pt>
                <c:pt idx="752">
                  <c:v>2.5086105104294125</c:v>
                </c:pt>
                <c:pt idx="753">
                  <c:v>2.4857923838352063</c:v>
                </c:pt>
                <c:pt idx="754">
                  <c:v>2.4828735836087539</c:v>
                </c:pt>
                <c:pt idx="755">
                  <c:v>2.5081524933149453</c:v>
                </c:pt>
                <c:pt idx="756">
                  <c:v>2.5188033730654769</c:v>
                </c:pt>
                <c:pt idx="757">
                  <c:v>2.5364700597016503</c:v>
                </c:pt>
                <c:pt idx="758">
                  <c:v>2.5647488918130179</c:v>
                </c:pt>
                <c:pt idx="759">
                  <c:v>2.5742859791157318</c:v>
                </c:pt>
                <c:pt idx="760">
                  <c:v>2.5744248496611175</c:v>
                </c:pt>
                <c:pt idx="761">
                  <c:v>2.590875257904016</c:v>
                </c:pt>
                <c:pt idx="762">
                  <c:v>2.569561166050804</c:v>
                </c:pt>
                <c:pt idx="763">
                  <c:v>2.5886190035276928</c:v>
                </c:pt>
                <c:pt idx="764">
                  <c:v>2.5970696147505841</c:v>
                </c:pt>
                <c:pt idx="765">
                  <c:v>2.5886749931215283</c:v>
                </c:pt>
                <c:pt idx="766">
                  <c:v>2.5937843334193196</c:v>
                </c:pt>
                <c:pt idx="767">
                  <c:v>2.5742859791157318</c:v>
                </c:pt>
                <c:pt idx="768">
                  <c:v>2.6202297774821752</c:v>
                </c:pt>
                <c:pt idx="769">
                  <c:v>2.6114896393230413</c:v>
                </c:pt>
                <c:pt idx="770">
                  <c:v>2.615634468877416</c:v>
                </c:pt>
                <c:pt idx="771">
                  <c:v>2.6060479914251542</c:v>
                </c:pt>
                <c:pt idx="772">
                  <c:v>2.6179957689233793</c:v>
                </c:pt>
                <c:pt idx="773">
                  <c:v>2.6184142148012559</c:v>
                </c:pt>
                <c:pt idx="774">
                  <c:v>2.610809160144461</c:v>
                </c:pt>
                <c:pt idx="775">
                  <c:v>2.6275809020250267</c:v>
                </c:pt>
                <c:pt idx="776">
                  <c:v>2.617031810595345</c:v>
                </c:pt>
                <c:pt idx="777">
                  <c:v>2.6209684356442899</c:v>
                </c:pt>
                <c:pt idx="778">
                  <c:v>2.6218822154957357</c:v>
                </c:pt>
                <c:pt idx="779">
                  <c:v>2.6348298023738992</c:v>
                </c:pt>
                <c:pt idx="780">
                  <c:v>2.6391975275625179</c:v>
                </c:pt>
                <c:pt idx="781">
                  <c:v>2.6422468238078909</c:v>
                </c:pt>
                <c:pt idx="782">
                  <c:v>2.6467760990501499</c:v>
                </c:pt>
                <c:pt idx="783">
                  <c:v>2.6548212456042628</c:v>
                </c:pt>
                <c:pt idx="784">
                  <c:v>2.6436401722606071</c:v>
                </c:pt>
                <c:pt idx="785">
                  <c:v>2.6533958438562975</c:v>
                </c:pt>
                <c:pt idx="786">
                  <c:v>2.6537237151833701</c:v>
                </c:pt>
                <c:pt idx="787">
                  <c:v>2.6514040186694383</c:v>
                </c:pt>
                <c:pt idx="788">
                  <c:v>2.666105954192445</c:v>
                </c:pt>
                <c:pt idx="789">
                  <c:v>2.661746448212428</c:v>
                </c:pt>
                <c:pt idx="790">
                  <c:v>2.6700880678722485</c:v>
                </c:pt>
                <c:pt idx="791">
                  <c:v>2.6644445240947099</c:v>
                </c:pt>
                <c:pt idx="792">
                  <c:v>2.6688050974118163</c:v>
                </c:pt>
                <c:pt idx="793">
                  <c:v>2.6826954958987113</c:v>
                </c:pt>
                <c:pt idx="794">
                  <c:v>2.669447056402543</c:v>
                </c:pt>
                <c:pt idx="795">
                  <c:v>2.6491108374217811</c:v>
                </c:pt>
                <c:pt idx="796">
                  <c:v>2.6540898669248034</c:v>
                </c:pt>
                <c:pt idx="797">
                  <c:v>2.6594407818703178</c:v>
                </c:pt>
                <c:pt idx="798">
                  <c:v>2.6476469878428448</c:v>
                </c:pt>
                <c:pt idx="799">
                  <c:v>2.6611119507699521</c:v>
                </c:pt>
                <c:pt idx="800">
                  <c:v>2.6771413877498014</c:v>
                </c:pt>
                <c:pt idx="801">
                  <c:v>2.6653088854905804</c:v>
                </c:pt>
                <c:pt idx="802">
                  <c:v>2.6742639196922253</c:v>
                </c:pt>
                <c:pt idx="803">
                  <c:v>2.6567592068774752</c:v>
                </c:pt>
                <c:pt idx="804">
                  <c:v>2.6620680777715564</c:v>
                </c:pt>
                <c:pt idx="805">
                  <c:v>2.6724857775769983</c:v>
                </c:pt>
                <c:pt idx="806">
                  <c:v>2.6878766143247583</c:v>
                </c:pt>
                <c:pt idx="807">
                  <c:v>2.699586265058687</c:v>
                </c:pt>
                <c:pt idx="808">
                  <c:v>2.7115626059859972</c:v>
                </c:pt>
                <c:pt idx="809">
                  <c:v>2.7270530113538571</c:v>
                </c:pt>
                <c:pt idx="810">
                  <c:v>2.7361972389182934</c:v>
                </c:pt>
                <c:pt idx="811">
                  <c:v>2.7497826790531081</c:v>
                </c:pt>
                <c:pt idx="812">
                  <c:v>2.7496435737496028</c:v>
                </c:pt>
                <c:pt idx="813">
                  <c:v>2.766717638657985</c:v>
                </c:pt>
                <c:pt idx="814">
                  <c:v>2.7645497190644672</c:v>
                </c:pt>
                <c:pt idx="815">
                  <c:v>2.7820208950525278</c:v>
                </c:pt>
                <c:pt idx="816">
                  <c:v>2.7895313577144716</c:v>
                </c:pt>
                <c:pt idx="817">
                  <c:v>2.8034707724928642</c:v>
                </c:pt>
                <c:pt idx="818">
                  <c:v>2.806471667609058</c:v>
                </c:pt>
                <c:pt idx="819">
                  <c:v>2.8098962466024391</c:v>
                </c:pt>
                <c:pt idx="820">
                  <c:v>2.8156906236575026</c:v>
                </c:pt>
                <c:pt idx="821">
                  <c:v>2.825504011137578</c:v>
                </c:pt>
                <c:pt idx="822">
                  <c:v>2.8264829772810454</c:v>
                </c:pt>
                <c:pt idx="823">
                  <c:v>2.806146043402058</c:v>
                </c:pt>
                <c:pt idx="824">
                  <c:v>2.8142409347225272</c:v>
                </c:pt>
                <c:pt idx="825">
                  <c:v>2.8371653000419235</c:v>
                </c:pt>
                <c:pt idx="826">
                  <c:v>2.8483554106962163</c:v>
                </c:pt>
                <c:pt idx="827">
                  <c:v>2.8791073534431364</c:v>
                </c:pt>
                <c:pt idx="828">
                  <c:v>2.869665797210295</c:v>
                </c:pt>
                <c:pt idx="829">
                  <c:v>2.8955109430439676</c:v>
                </c:pt>
                <c:pt idx="830">
                  <c:v>2.8980776441770457</c:v>
                </c:pt>
                <c:pt idx="831">
                  <c:v>2.8791647186118174</c:v>
                </c:pt>
                <c:pt idx="832">
                  <c:v>2.903816821694861</c:v>
                </c:pt>
                <c:pt idx="833">
                  <c:v>2.9285392277089239</c:v>
                </c:pt>
                <c:pt idx="834">
                  <c:v>2.9470119672162851</c:v>
                </c:pt>
                <c:pt idx="835">
                  <c:v>2.9796894747251339</c:v>
                </c:pt>
                <c:pt idx="836">
                  <c:v>2.953986682910331</c:v>
                </c:pt>
                <c:pt idx="837">
                  <c:v>2.9764783681071214</c:v>
                </c:pt>
                <c:pt idx="838">
                  <c:v>2.9612406938680507</c:v>
                </c:pt>
                <c:pt idx="839">
                  <c:v>2.9801852369473352</c:v>
                </c:pt>
                <c:pt idx="840">
                  <c:v>2.9869642139024855</c:v>
                </c:pt>
                <c:pt idx="841">
                  <c:v>2.9913501421072519</c:v>
                </c:pt>
                <c:pt idx="842">
                  <c:v>3.0209162281357402</c:v>
                </c:pt>
                <c:pt idx="843">
                  <c:v>3.0420830591819565</c:v>
                </c:pt>
                <c:pt idx="844">
                  <c:v>3.0460071381209723</c:v>
                </c:pt>
                <c:pt idx="845">
                  <c:v>3.0377530920583808</c:v>
                </c:pt>
                <c:pt idx="846">
                  <c:v>3.0545517741162747</c:v>
                </c:pt>
                <c:pt idx="847">
                  <c:v>3.0494777461560565</c:v>
                </c:pt>
                <c:pt idx="848">
                  <c:v>2.9810389854979711</c:v>
                </c:pt>
                <c:pt idx="849">
                  <c:v>3.0073252232506378</c:v>
                </c:pt>
                <c:pt idx="850">
                  <c:v>3.040867265944442</c:v>
                </c:pt>
                <c:pt idx="851">
                  <c:v>3.065814909435201</c:v>
                </c:pt>
                <c:pt idx="852">
                  <c:v>3.0896331508972823</c:v>
                </c:pt>
                <c:pt idx="853">
                  <c:v>3.1070878071449259</c:v>
                </c:pt>
                <c:pt idx="854">
                  <c:v>3.092836394345797</c:v>
                </c:pt>
                <c:pt idx="855">
                  <c:v>3.1093659031500374</c:v>
                </c:pt>
                <c:pt idx="856">
                  <c:v>3.1255398183126735</c:v>
                </c:pt>
                <c:pt idx="857">
                  <c:v>3.1145576114310853</c:v>
                </c:pt>
                <c:pt idx="858">
                  <c:v>3.1375787974680103</c:v>
                </c:pt>
                <c:pt idx="859">
                  <c:v>3.1234334720889905</c:v>
                </c:pt>
                <c:pt idx="860">
                  <c:v>3.1207088047588294</c:v>
                </c:pt>
                <c:pt idx="861">
                  <c:v>3.108128480509154</c:v>
                </c:pt>
                <c:pt idx="862">
                  <c:v>3.1344735510698851</c:v>
                </c:pt>
                <c:pt idx="863">
                  <c:v>3.1426741047946871</c:v>
                </c:pt>
                <c:pt idx="864">
                  <c:v>3.1670956993864365</c:v>
                </c:pt>
                <c:pt idx="865">
                  <c:v>3.14440606107003</c:v>
                </c:pt>
                <c:pt idx="866">
                  <c:v>3.1355842100677571</c:v>
                </c:pt>
                <c:pt idx="867">
                  <c:v>3.1756799322207114</c:v>
                </c:pt>
                <c:pt idx="868">
                  <c:v>3.1620952107034688</c:v>
                </c:pt>
                <c:pt idx="869">
                  <c:v>3.1524718103360363</c:v>
                </c:pt>
                <c:pt idx="870">
                  <c:v>3.1627435832354154</c:v>
                </c:pt>
                <c:pt idx="871">
                  <c:v>3.1555880373602623</c:v>
                </c:pt>
                <c:pt idx="872">
                  <c:v>3.181180211029548</c:v>
                </c:pt>
                <c:pt idx="873">
                  <c:v>3.1573086535996007</c:v>
                </c:pt>
                <c:pt idx="874">
                  <c:v>3.1551537777651482</c:v>
                </c:pt>
                <c:pt idx="875">
                  <c:v>3.1189092394136604</c:v>
                </c:pt>
                <c:pt idx="876">
                  <c:v>3.1206660445085213</c:v>
                </c:pt>
                <c:pt idx="877">
                  <c:v>3.1354538786492636</c:v>
                </c:pt>
                <c:pt idx="878">
                  <c:v>3.093400670404685</c:v>
                </c:pt>
                <c:pt idx="879">
                  <c:v>3.0645815209486944</c:v>
                </c:pt>
                <c:pt idx="880">
                  <c:v>3.0967223572553126</c:v>
                </c:pt>
                <c:pt idx="881">
                  <c:v>3.0989273952858536</c:v>
                </c:pt>
                <c:pt idx="882">
                  <c:v>3.0879162268705937</c:v>
                </c:pt>
                <c:pt idx="883">
                  <c:v>3.0832266189865005</c:v>
                </c:pt>
                <c:pt idx="884">
                  <c:v>3.0544521749544171</c:v>
                </c:pt>
                <c:pt idx="885">
                  <c:v>3.0174256974069009</c:v>
                </c:pt>
                <c:pt idx="886">
                  <c:v>3.0252157193190952</c:v>
                </c:pt>
                <c:pt idx="887">
                  <c:v>3.0566952727366505</c:v>
                </c:pt>
                <c:pt idx="888">
                  <c:v>3.0599721514313201</c:v>
                </c:pt>
                <c:pt idx="889">
                  <c:v>3.0531553029618794</c:v>
                </c:pt>
                <c:pt idx="890">
                  <c:v>3.044041682475489</c:v>
                </c:pt>
                <c:pt idx="891">
                  <c:v>3.0597110604987106</c:v>
                </c:pt>
                <c:pt idx="892">
                  <c:v>3.0321834425282517</c:v>
                </c:pt>
                <c:pt idx="893">
                  <c:v>3.0282213990298881</c:v>
                </c:pt>
                <c:pt idx="894">
                  <c:v>2.9955562247851852</c:v>
                </c:pt>
                <c:pt idx="895">
                  <c:v>2.9598138445846409</c:v>
                </c:pt>
                <c:pt idx="896">
                  <c:v>2.9619286608427378</c:v>
                </c:pt>
                <c:pt idx="897">
                  <c:v>2.9113067885816339</c:v>
                </c:pt>
                <c:pt idx="898">
                  <c:v>2.9473160641046263</c:v>
                </c:pt>
                <c:pt idx="899">
                  <c:v>2.9714196617718658</c:v>
                </c:pt>
                <c:pt idx="900">
                  <c:v>2.9443938301015327</c:v>
                </c:pt>
                <c:pt idx="901">
                  <c:v>2.932321531989293</c:v>
                </c:pt>
                <c:pt idx="902">
                  <c:v>2.9248734492621788</c:v>
                </c:pt>
                <c:pt idx="903">
                  <c:v>2.9284880276237573</c:v>
                </c:pt>
                <c:pt idx="904">
                  <c:v>2.9623314457309022</c:v>
                </c:pt>
                <c:pt idx="905">
                  <c:v>2.9838922843033147</c:v>
                </c:pt>
                <c:pt idx="906">
                  <c:v>2.9887818434536402</c:v>
                </c:pt>
                <c:pt idx="907">
                  <c:v>2.9957711645118459</c:v>
                </c:pt>
                <c:pt idx="908">
                  <c:v>3.0034648405651381</c:v>
                </c:pt>
                <c:pt idx="909">
                  <c:v>2.9982462570675961</c:v>
                </c:pt>
                <c:pt idx="910">
                  <c:v>3.0214828656201922</c:v>
                </c:pt>
                <c:pt idx="911">
                  <c:v>3.0245677571960381</c:v>
                </c:pt>
                <c:pt idx="912">
                  <c:v>3.0460735419147613</c:v>
                </c:pt>
                <c:pt idx="913">
                  <c:v>3.0535125209627383</c:v>
                </c:pt>
                <c:pt idx="914">
                  <c:v>3.0587827282901672</c:v>
                </c:pt>
                <c:pt idx="915">
                  <c:v>3.0516193792698965</c:v>
                </c:pt>
                <c:pt idx="916">
                  <c:v>3.0442652999153195</c:v>
                </c:pt>
                <c:pt idx="917">
                  <c:v>3.0494816214498024</c:v>
                </c:pt>
                <c:pt idx="918">
                  <c:v>3.0572247399575878</c:v>
                </c:pt>
                <c:pt idx="919">
                  <c:v>3.0420712334394162</c:v>
                </c:pt>
                <c:pt idx="920">
                  <c:v>3.0430634749764023</c:v>
                </c:pt>
                <c:pt idx="921">
                  <c:v>3.0471112458190803</c:v>
                </c:pt>
                <c:pt idx="922">
                  <c:v>3.0531553029618794</c:v>
                </c:pt>
                <c:pt idx="923">
                  <c:v>3.0696015049182606</c:v>
                </c:pt>
                <c:pt idx="924">
                  <c:v>3.0834739525817074</c:v>
                </c:pt>
                <c:pt idx="925">
                  <c:v>3.0723491745891565</c:v>
                </c:pt>
                <c:pt idx="926">
                  <c:v>3.080482179068043</c:v>
                </c:pt>
                <c:pt idx="927">
                  <c:v>3.0720991002783555</c:v>
                </c:pt>
                <c:pt idx="928">
                  <c:v>3.0632770509176273</c:v>
                </c:pt>
                <c:pt idx="929">
                  <c:v>3.0760940466824751</c:v>
                </c:pt>
                <c:pt idx="930">
                  <c:v>3.0760320782986215</c:v>
                </c:pt>
                <c:pt idx="931">
                  <c:v>3.0913785043535129</c:v>
                </c:pt>
                <c:pt idx="932">
                  <c:v>3.0864772878874218</c:v>
                </c:pt>
                <c:pt idx="933">
                  <c:v>3.0894847369705971</c:v>
                </c:pt>
                <c:pt idx="934">
                  <c:v>3.0817108682140257</c:v>
                </c:pt>
                <c:pt idx="935">
                  <c:v>3.0967293089145267</c:v>
                </c:pt>
                <c:pt idx="936">
                  <c:v>3.0963154914112603</c:v>
                </c:pt>
                <c:pt idx="937">
                  <c:v>3.1072371122047913</c:v>
                </c:pt>
                <c:pt idx="938">
                  <c:v>3.1074338450271872</c:v>
                </c:pt>
                <c:pt idx="939">
                  <c:v>3.1122261690993938</c:v>
                </c:pt>
                <c:pt idx="940">
                  <c:v>3.1174734773148023</c:v>
                </c:pt>
                <c:pt idx="941">
                  <c:v>3.1038344966398008</c:v>
                </c:pt>
                <c:pt idx="942">
                  <c:v>3.1038721084030558</c:v>
                </c:pt>
                <c:pt idx="943">
                  <c:v>3.1060752513867365</c:v>
                </c:pt>
                <c:pt idx="944">
                  <c:v>3.1152176386331596</c:v>
                </c:pt>
                <c:pt idx="945">
                  <c:v>3.1257576947940144</c:v>
                </c:pt>
                <c:pt idx="946">
                  <c:v>3.139230307385668</c:v>
                </c:pt>
                <c:pt idx="947">
                  <c:v>3.1463234242359657</c:v>
                </c:pt>
                <c:pt idx="948">
                  <c:v>3.1517681028951787</c:v>
                </c:pt>
                <c:pt idx="949">
                  <c:v>3.15783136308348</c:v>
                </c:pt>
                <c:pt idx="950">
                  <c:v>3.1482385338188434</c:v>
                </c:pt>
                <c:pt idx="951">
                  <c:v>3.1525512881858808</c:v>
                </c:pt>
                <c:pt idx="952">
                  <c:v>3.1709566172078363</c:v>
                </c:pt>
                <c:pt idx="953">
                  <c:v>3.1848673837829868</c:v>
                </c:pt>
                <c:pt idx="954">
                  <c:v>3.1770601019263083</c:v>
                </c:pt>
                <c:pt idx="955">
                  <c:v>3.1629435765739613</c:v>
                </c:pt>
                <c:pt idx="956">
                  <c:v>3.1684945371461324</c:v>
                </c:pt>
                <c:pt idx="957">
                  <c:v>3.183767928667903</c:v>
                </c:pt>
                <c:pt idx="958">
                  <c:v>3.190157945624704</c:v>
                </c:pt>
                <c:pt idx="959">
                  <c:v>3.1705961107520362</c:v>
                </c:pt>
                <c:pt idx="960">
                  <c:v>3.1668325452572499</c:v>
                </c:pt>
                <c:pt idx="961">
                  <c:v>3.1394225225856403</c:v>
                </c:pt>
                <c:pt idx="962">
                  <c:v>3.1240573106984746</c:v>
                </c:pt>
                <c:pt idx="963">
                  <c:v>3.121461353545985</c:v>
                </c:pt>
                <c:pt idx="964">
                  <c:v>3.1416347403195686</c:v>
                </c:pt>
                <c:pt idx="965">
                  <c:v>3.1462458996139442</c:v>
                </c:pt>
                <c:pt idx="966">
                  <c:v>3.1072099696478683</c:v>
                </c:pt>
                <c:pt idx="967">
                  <c:v>3.102906849421561</c:v>
                </c:pt>
                <c:pt idx="968">
                  <c:v>3.1081691076970883</c:v>
                </c:pt>
                <c:pt idx="969">
                  <c:v>3.0668326172177669</c:v>
                </c:pt>
                <c:pt idx="970">
                  <c:v>2.9862117155143668</c:v>
                </c:pt>
                <c:pt idx="971">
                  <c:v>2.9524243229642275</c:v>
                </c:pt>
                <c:pt idx="972">
                  <c:v>2.9558079702400599</c:v>
                </c:pt>
                <c:pt idx="973">
                  <c:v>2.916916949107534</c:v>
                </c:pt>
                <c:pt idx="974">
                  <c:v>2.8663405147447603</c:v>
                </c:pt>
                <c:pt idx="975">
                  <c:v>2.9019321358596528</c:v>
                </c:pt>
                <c:pt idx="976">
                  <c:v>2.9409197134280625</c:v>
                </c:pt>
                <c:pt idx="977">
                  <c:v>2.9633816665512063</c:v>
                </c:pt>
                <c:pt idx="978">
                  <c:v>2.9634667083873003</c:v>
                </c:pt>
                <c:pt idx="979">
                  <c:v>2.9945283083718168</c:v>
                </c:pt>
                <c:pt idx="980">
                  <c:v>3.0088640744846837</c:v>
                </c:pt>
                <c:pt idx="981">
                  <c:v>3.0241078560338406</c:v>
                </c:pt>
                <c:pt idx="982">
                  <c:v>3.0154393967083162</c:v>
                </c:pt>
                <c:pt idx="983">
                  <c:v>3.0396639153819245</c:v>
                </c:pt>
                <c:pt idx="984">
                  <c:v>3.0473138158153885</c:v>
                </c:pt>
                <c:pt idx="985">
                  <c:v>3.0309517099483987</c:v>
                </c:pt>
                <c:pt idx="986">
                  <c:v>3.0431617881436428</c:v>
                </c:pt>
                <c:pt idx="987">
                  <c:v>3.0679742308278755</c:v>
                </c:pt>
                <c:pt idx="988">
                  <c:v>3.0743372826674977</c:v>
                </c:pt>
                <c:pt idx="989">
                  <c:v>3.0371913574662912</c:v>
                </c:pt>
                <c:pt idx="990">
                  <c:v>3.0131364896132404</c:v>
                </c:pt>
                <c:pt idx="991">
                  <c:v>3.0420239272488674</c:v>
                </c:pt>
                <c:pt idx="992">
                  <c:v>3.020912089376603</c:v>
                </c:pt>
                <c:pt idx="993">
                  <c:v>3.0573617629850389</c:v>
                </c:pt>
                <c:pt idx="994">
                  <c:v>3.0730801834772108</c:v>
                </c:pt>
                <c:pt idx="995">
                  <c:v>3.072084385539477</c:v>
                </c:pt>
                <c:pt idx="996">
                  <c:v>3.0995563419133774</c:v>
                </c:pt>
                <c:pt idx="997">
                  <c:v>3.1092814918436238</c:v>
                </c:pt>
                <c:pt idx="998">
                  <c:v>3.122942917489024</c:v>
                </c:pt>
                <c:pt idx="999">
                  <c:v>3.1224878417195656</c:v>
                </c:pt>
                <c:pt idx="1000">
                  <c:v>3.134690177456307</c:v>
                </c:pt>
                <c:pt idx="1001">
                  <c:v>3.1287868586425982</c:v>
                </c:pt>
                <c:pt idx="1002">
                  <c:v>3.1207844471973218</c:v>
                </c:pt>
                <c:pt idx="1003">
                  <c:v>3.1113566230089877</c:v>
                </c:pt>
                <c:pt idx="1004">
                  <c:v>3.0859645140280789</c:v>
                </c:pt>
                <c:pt idx="1005">
                  <c:v>3.0536238514530627</c:v>
                </c:pt>
                <c:pt idx="1006">
                  <c:v>3.0980550396692434</c:v>
                </c:pt>
                <c:pt idx="1007">
                  <c:v>3.095852522397629</c:v>
                </c:pt>
                <c:pt idx="1008">
                  <c:v>3.0995425286953324</c:v>
                </c:pt>
                <c:pt idx="1009">
                  <c:v>3.1180695308638677</c:v>
                </c:pt>
                <c:pt idx="1010">
                  <c:v>3.1353489493346451</c:v>
                </c:pt>
                <c:pt idx="1011">
                  <c:v>3.1487476010745707</c:v>
                </c:pt>
                <c:pt idx="1012">
                  <c:v>3.1454792116374346</c:v>
                </c:pt>
                <c:pt idx="1013">
                  <c:v>3.1173806843051222</c:v>
                </c:pt>
                <c:pt idx="1014">
                  <c:v>3.1342281230216629</c:v>
                </c:pt>
                <c:pt idx="1015">
                  <c:v>3.1396650334797394</c:v>
                </c:pt>
                <c:pt idx="1016">
                  <c:v>3.1481644379377673</c:v>
                </c:pt>
                <c:pt idx="1017">
                  <c:v>3.1585645126724917</c:v>
                </c:pt>
                <c:pt idx="1018">
                  <c:v>3.1498839057670986</c:v>
                </c:pt>
                <c:pt idx="1019">
                  <c:v>3.1511184567707984</c:v>
                </c:pt>
                <c:pt idx="1020">
                  <c:v>3.1541773869848817</c:v>
                </c:pt>
                <c:pt idx="1021">
                  <c:v>3.1755437029756655</c:v>
                </c:pt>
                <c:pt idx="1022">
                  <c:v>3.180320890981279</c:v>
                </c:pt>
                <c:pt idx="1023">
                  <c:v>3.195675531831538</c:v>
                </c:pt>
                <c:pt idx="1024">
                  <c:v>3.2034598965316574</c:v>
                </c:pt>
                <c:pt idx="1025">
                  <c:v>3.2123847240284147</c:v>
                </c:pt>
                <c:pt idx="1026">
                  <c:v>3.2058212519362499</c:v>
                </c:pt>
                <c:pt idx="1027">
                  <c:v>3.2267880157808806</c:v>
                </c:pt>
                <c:pt idx="1028">
                  <c:v>3.2129782061976995</c:v>
                </c:pt>
                <c:pt idx="1029">
                  <c:v>3.225709785359399</c:v>
                </c:pt>
                <c:pt idx="1030">
                  <c:v>3.2446580440121773</c:v>
                </c:pt>
                <c:pt idx="1031">
                  <c:v>3.2566720536782587</c:v>
                </c:pt>
                <c:pt idx="1032">
                  <c:v>3.2667865614657732</c:v>
                </c:pt>
                <c:pt idx="1033">
                  <c:v>3.2510514658824716</c:v>
                </c:pt>
                <c:pt idx="1034">
                  <c:v>3.2693845048159682</c:v>
                </c:pt>
                <c:pt idx="1035">
                  <c:v>3.2723847155111487</c:v>
                </c:pt>
                <c:pt idx="1036">
                  <c:v>3.2750693724418656</c:v>
                </c:pt>
                <c:pt idx="1037">
                  <c:v>3.2841079951973322</c:v>
                </c:pt>
                <c:pt idx="1038">
                  <c:v>3.2923070314945049</c:v>
                </c:pt>
                <c:pt idx="1039">
                  <c:v>3.2857080482866019</c:v>
                </c:pt>
                <c:pt idx="1040">
                  <c:v>3.3017611660278074</c:v>
                </c:pt>
                <c:pt idx="1041">
                  <c:v>3.2949707727451361</c:v>
                </c:pt>
                <c:pt idx="1042">
                  <c:v>3.3049319222849785</c:v>
                </c:pt>
                <c:pt idx="1043">
                  <c:v>3.3154581215091392</c:v>
                </c:pt>
                <c:pt idx="1044">
                  <c:v>3.3136352536103337</c:v>
                </c:pt>
                <c:pt idx="1045">
                  <c:v>3.299940723102615</c:v>
                </c:pt>
                <c:pt idx="1046">
                  <c:v>3.3231489300840411</c:v>
                </c:pt>
                <c:pt idx="1047">
                  <c:v>3.3155274330371869</c:v>
                </c:pt>
                <c:pt idx="1048">
                  <c:v>3.3192122766246248</c:v>
                </c:pt>
                <c:pt idx="1049">
                  <c:v>3.323744914903052</c:v>
                </c:pt>
                <c:pt idx="1050">
                  <c:v>3.3145223841144182</c:v>
                </c:pt>
                <c:pt idx="1051">
                  <c:v>3.3230127080295464</c:v>
                </c:pt>
                <c:pt idx="1052">
                  <c:v>3.2949465502802564</c:v>
                </c:pt>
                <c:pt idx="1053">
                  <c:v>3.2833080145018156</c:v>
                </c:pt>
                <c:pt idx="1054">
                  <c:v>3.31792968532887</c:v>
                </c:pt>
                <c:pt idx="1055">
                  <c:v>3.3181489326505647</c:v>
                </c:pt>
                <c:pt idx="1056">
                  <c:v>3.3104681429052523</c:v>
                </c:pt>
                <c:pt idx="1057">
                  <c:v>3.2878554537595717</c:v>
                </c:pt>
                <c:pt idx="1058">
                  <c:v>3.2860588207262711</c:v>
                </c:pt>
                <c:pt idx="1059">
                  <c:v>3.3138124030430869</c:v>
                </c:pt>
                <c:pt idx="1060">
                  <c:v>3.3149831450391236</c:v>
                </c:pt>
                <c:pt idx="1061">
                  <c:v>3.3215901462760447</c:v>
                </c:pt>
                <c:pt idx="1062">
                  <c:v>3.3219834708571838</c:v>
                </c:pt>
                <c:pt idx="1063">
                  <c:v>3.3371796254098345</c:v>
                </c:pt>
                <c:pt idx="1064">
                  <c:v>3.3366498211632392</c:v>
                </c:pt>
                <c:pt idx="1065">
                  <c:v>3.3361133609886022</c:v>
                </c:pt>
                <c:pt idx="1066">
                  <c:v>3.327593900767837</c:v>
                </c:pt>
                <c:pt idx="1067">
                  <c:v>3.342187703432379</c:v>
                </c:pt>
                <c:pt idx="1068">
                  <c:v>3.3500211177572776</c:v>
                </c:pt>
                <c:pt idx="1069">
                  <c:v>3.357719551203644</c:v>
                </c:pt>
                <c:pt idx="1070">
                  <c:v>3.3735813309574358</c:v>
                </c:pt>
                <c:pt idx="1071">
                  <c:v>3.3734122575358607</c:v>
                </c:pt>
                <c:pt idx="1072">
                  <c:v>3.3773426836408391</c:v>
                </c:pt>
                <c:pt idx="1073">
                  <c:v>3.3823412908239616</c:v>
                </c:pt>
                <c:pt idx="1074">
                  <c:v>3.3844268956374228</c:v>
                </c:pt>
                <c:pt idx="1075">
                  <c:v>3.3927496983742262</c:v>
                </c:pt>
                <c:pt idx="1076">
                  <c:v>3.3929869721488104</c:v>
                </c:pt>
                <c:pt idx="1077">
                  <c:v>3.4012902297619254</c:v>
                </c:pt>
                <c:pt idx="1078">
                  <c:v>3.4108210822568354</c:v>
                </c:pt>
                <c:pt idx="1079">
                  <c:v>3.4228490917384033</c:v>
                </c:pt>
                <c:pt idx="1080">
                  <c:v>3.4270980569271949</c:v>
                </c:pt>
                <c:pt idx="1081">
                  <c:v>3.4508354718671805</c:v>
                </c:pt>
                <c:pt idx="1082">
                  <c:v>3.4335826390590496</c:v>
                </c:pt>
                <c:pt idx="1083">
                  <c:v>3.4217470230652207</c:v>
                </c:pt>
                <c:pt idx="1084">
                  <c:v>3.4229261811147498</c:v>
                </c:pt>
                <c:pt idx="1085">
                  <c:v>3.432210616451226</c:v>
                </c:pt>
                <c:pt idx="1086">
                  <c:v>3.4343085686665424</c:v>
                </c:pt>
                <c:pt idx="1087">
                  <c:v>3.4496773730961694</c:v>
                </c:pt>
                <c:pt idx="1088">
                  <c:v>3.4626255684761831</c:v>
                </c:pt>
                <c:pt idx="1089">
                  <c:v>3.4644865666791858</c:v>
                </c:pt>
                <c:pt idx="1090">
                  <c:v>3.4332480472974196</c:v>
                </c:pt>
                <c:pt idx="1091">
                  <c:v>3.4409358312638645</c:v>
                </c:pt>
                <c:pt idx="1092">
                  <c:v>3.3991283482696519</c:v>
                </c:pt>
                <c:pt idx="1093">
                  <c:v>3.4320227481590773</c:v>
                </c:pt>
                <c:pt idx="1094">
                  <c:v>3.4447456625372816</c:v>
                </c:pt>
                <c:pt idx="1095">
                  <c:v>3.4524611393251208</c:v>
                </c:pt>
                <c:pt idx="1096">
                  <c:v>3.4692076806626879</c:v>
                </c:pt>
                <c:pt idx="1097">
                  <c:v>3.4396578980899486</c:v>
                </c:pt>
                <c:pt idx="1098">
                  <c:v>3.4686072384366136</c:v>
                </c:pt>
                <c:pt idx="1099">
                  <c:v>3.4742716403788894</c:v>
                </c:pt>
                <c:pt idx="1100">
                  <c:v>3.4663425923839095</c:v>
                </c:pt>
                <c:pt idx="1101">
                  <c:v>3.4737409033412372</c:v>
                </c:pt>
                <c:pt idx="1102">
                  <c:v>3.4825248651780747</c:v>
                </c:pt>
                <c:pt idx="1103">
                  <c:v>3.497065171063487</c:v>
                </c:pt>
                <c:pt idx="1104">
                  <c:v>3.5093073857369239</c:v>
                </c:pt>
                <c:pt idx="1105">
                  <c:v>3.5085997391033312</c:v>
                </c:pt>
                <c:pt idx="1106">
                  <c:v>3.4704428339780744</c:v>
                </c:pt>
                <c:pt idx="1107">
                  <c:v>3.412391659669828</c:v>
                </c:pt>
                <c:pt idx="1108">
                  <c:v>3.4642554959296743</c:v>
                </c:pt>
                <c:pt idx="1109">
                  <c:v>3.4834888742596557</c:v>
                </c:pt>
                <c:pt idx="1110">
                  <c:v>3.4914023194823773</c:v>
                </c:pt>
                <c:pt idx="1111">
                  <c:v>3.5146964763725816</c:v>
                </c:pt>
                <c:pt idx="1112">
                  <c:v>3.5441065087295609</c:v>
                </c:pt>
                <c:pt idx="1113">
                  <c:v>3.5267268673146357</c:v>
                </c:pt>
                <c:pt idx="1114">
                  <c:v>3.5145424401570668</c:v>
                </c:pt>
                <c:pt idx="1115">
                  <c:v>3.5589040790077653</c:v>
                </c:pt>
                <c:pt idx="1116">
                  <c:v>3.5747336773987728</c:v>
                </c:pt>
                <c:pt idx="1117">
                  <c:v>3.5698699627608135</c:v>
                </c:pt>
                <c:pt idx="1118">
                  <c:v>3.5810560421571815</c:v>
                </c:pt>
                <c:pt idx="1119">
                  <c:v>3.5991065406268814</c:v>
                </c:pt>
                <c:pt idx="1120">
                  <c:v>3.6212978256611525</c:v>
                </c:pt>
                <c:pt idx="1121">
                  <c:v>3.6236740707643933</c:v>
                </c:pt>
                <c:pt idx="1122">
                  <c:v>3.6332158853590899</c:v>
                </c:pt>
                <c:pt idx="1123">
                  <c:v>3.6429845707011355</c:v>
                </c:pt>
                <c:pt idx="1124">
                  <c:v>3.6553958605403869</c:v>
                </c:pt>
                <c:pt idx="1125">
                  <c:v>3.6342293190158568</c:v>
                </c:pt>
                <c:pt idx="1126">
                  <c:v>3.6632654706011336</c:v>
                </c:pt>
                <c:pt idx="1127">
                  <c:v>3.6596310116070008</c:v>
                </c:pt>
                <c:pt idx="1128">
                  <c:v>3.6781704399262116</c:v>
                </c:pt>
                <c:pt idx="1129">
                  <c:v>3.6547106555172109</c:v>
                </c:pt>
                <c:pt idx="1130">
                  <c:v>3.6408728212604573</c:v>
                </c:pt>
                <c:pt idx="1131">
                  <c:v>3.6561375072402336</c:v>
                </c:pt>
                <c:pt idx="1132">
                  <c:v>3.6161529554247265</c:v>
                </c:pt>
                <c:pt idx="1133">
                  <c:v>3.6161760783340013</c:v>
                </c:pt>
                <c:pt idx="1134">
                  <c:v>3.5781094832071303</c:v>
                </c:pt>
                <c:pt idx="1135">
                  <c:v>3.6159805458399719</c:v>
                </c:pt>
                <c:pt idx="1136">
                  <c:v>3.5971464878336952</c:v>
                </c:pt>
                <c:pt idx="1137">
                  <c:v>3.5545642616210991</c:v>
                </c:pt>
                <c:pt idx="1138">
                  <c:v>3.5879331053739412</c:v>
                </c:pt>
                <c:pt idx="1139">
                  <c:v>3.6106718718518973</c:v>
                </c:pt>
                <c:pt idx="1140">
                  <c:v>3.5842746719249869</c:v>
                </c:pt>
                <c:pt idx="1141">
                  <c:v>3.6102981001411036</c:v>
                </c:pt>
                <c:pt idx="1142">
                  <c:v>3.5988069155645341</c:v>
                </c:pt>
                <c:pt idx="1143">
                  <c:v>3.6137689050027024</c:v>
                </c:pt>
                <c:pt idx="1144">
                  <c:v>3.620081894970764</c:v>
                </c:pt>
                <c:pt idx="1145">
                  <c:v>3.6211586187216156</c:v>
                </c:pt>
                <c:pt idx="1146">
                  <c:v>3.6483970952185087</c:v>
                </c:pt>
                <c:pt idx="1147">
                  <c:v>3.6617142721520604</c:v>
                </c:pt>
                <c:pt idx="1148">
                  <c:v>3.6539511510092733</c:v>
                </c:pt>
                <c:pt idx="1149">
                  <c:v>3.6322598407233082</c:v>
                </c:pt>
                <c:pt idx="1150">
                  <c:v>3.6226077153597793</c:v>
                </c:pt>
                <c:pt idx="1151">
                  <c:v>3.6597070801769553</c:v>
                </c:pt>
                <c:pt idx="1152">
                  <c:v>3.6785029007638905</c:v>
                </c:pt>
                <c:pt idx="1153">
                  <c:v>3.6853520419603596</c:v>
                </c:pt>
                <c:pt idx="1154">
                  <c:v>3.7072524288256967</c:v>
                </c:pt>
                <c:pt idx="1155">
                  <c:v>3.7205189984093168</c:v>
                </c:pt>
                <c:pt idx="1156">
                  <c:v>3.7020589868382685</c:v>
                </c:pt>
                <c:pt idx="1157">
                  <c:v>3.722429064895981</c:v>
                </c:pt>
                <c:pt idx="1158">
                  <c:v>3.7285939981295213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D8-4662-A768-1F6F41CFF3EC}"/>
            </c:ext>
          </c:extLst>
        </c:ser>
        <c:ser>
          <c:idx val="1"/>
          <c:order val="1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20000"/>
                  <a:lumOff val="8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60909101268277"/>
                  <c:y val="-1.334062849394580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spy_long_term!$F$800:$F$1160</c:f>
              <c:numCache>
                <c:formatCode>m/d/yyyy</c:formatCode>
                <c:ptCount val="361"/>
                <c:pt idx="0">
                  <c:v>34486</c:v>
                </c:pt>
                <c:pt idx="1">
                  <c:v>34516</c:v>
                </c:pt>
                <c:pt idx="2">
                  <c:v>34547</c:v>
                </c:pt>
                <c:pt idx="3">
                  <c:v>34578</c:v>
                </c:pt>
                <c:pt idx="4">
                  <c:v>34608</c:v>
                </c:pt>
                <c:pt idx="5">
                  <c:v>34639</c:v>
                </c:pt>
                <c:pt idx="6">
                  <c:v>34669</c:v>
                </c:pt>
                <c:pt idx="7">
                  <c:v>34700</c:v>
                </c:pt>
                <c:pt idx="8">
                  <c:v>34731</c:v>
                </c:pt>
                <c:pt idx="9">
                  <c:v>34759</c:v>
                </c:pt>
                <c:pt idx="10">
                  <c:v>34790</c:v>
                </c:pt>
                <c:pt idx="11">
                  <c:v>34820</c:v>
                </c:pt>
                <c:pt idx="12">
                  <c:v>34851</c:v>
                </c:pt>
                <c:pt idx="13">
                  <c:v>34881</c:v>
                </c:pt>
                <c:pt idx="14">
                  <c:v>34912</c:v>
                </c:pt>
                <c:pt idx="15">
                  <c:v>34943</c:v>
                </c:pt>
                <c:pt idx="16">
                  <c:v>34973</c:v>
                </c:pt>
                <c:pt idx="17">
                  <c:v>35004</c:v>
                </c:pt>
                <c:pt idx="18">
                  <c:v>35034</c:v>
                </c:pt>
                <c:pt idx="19">
                  <c:v>35065</c:v>
                </c:pt>
                <c:pt idx="20">
                  <c:v>35096</c:v>
                </c:pt>
                <c:pt idx="21">
                  <c:v>35125</c:v>
                </c:pt>
                <c:pt idx="22">
                  <c:v>35156</c:v>
                </c:pt>
                <c:pt idx="23">
                  <c:v>35186</c:v>
                </c:pt>
                <c:pt idx="24">
                  <c:v>35217</c:v>
                </c:pt>
                <c:pt idx="25">
                  <c:v>35247</c:v>
                </c:pt>
                <c:pt idx="26">
                  <c:v>35278</c:v>
                </c:pt>
                <c:pt idx="27">
                  <c:v>35309</c:v>
                </c:pt>
                <c:pt idx="28">
                  <c:v>35339</c:v>
                </c:pt>
                <c:pt idx="29">
                  <c:v>35370</c:v>
                </c:pt>
                <c:pt idx="30">
                  <c:v>35400</c:v>
                </c:pt>
                <c:pt idx="31">
                  <c:v>35431</c:v>
                </c:pt>
                <c:pt idx="32">
                  <c:v>35462</c:v>
                </c:pt>
                <c:pt idx="33">
                  <c:v>35490</c:v>
                </c:pt>
                <c:pt idx="34">
                  <c:v>35521</c:v>
                </c:pt>
                <c:pt idx="35">
                  <c:v>35551</c:v>
                </c:pt>
                <c:pt idx="36">
                  <c:v>35582</c:v>
                </c:pt>
                <c:pt idx="37">
                  <c:v>35612</c:v>
                </c:pt>
                <c:pt idx="38">
                  <c:v>35643</c:v>
                </c:pt>
                <c:pt idx="39">
                  <c:v>35674</c:v>
                </c:pt>
                <c:pt idx="40">
                  <c:v>35704</c:v>
                </c:pt>
                <c:pt idx="41">
                  <c:v>35735</c:v>
                </c:pt>
                <c:pt idx="42">
                  <c:v>35765</c:v>
                </c:pt>
                <c:pt idx="43">
                  <c:v>35796</c:v>
                </c:pt>
                <c:pt idx="44">
                  <c:v>35827</c:v>
                </c:pt>
                <c:pt idx="45">
                  <c:v>35855</c:v>
                </c:pt>
                <c:pt idx="46">
                  <c:v>35886</c:v>
                </c:pt>
                <c:pt idx="47">
                  <c:v>35916</c:v>
                </c:pt>
                <c:pt idx="48">
                  <c:v>35947</c:v>
                </c:pt>
                <c:pt idx="49">
                  <c:v>35977</c:v>
                </c:pt>
                <c:pt idx="50">
                  <c:v>36008</c:v>
                </c:pt>
                <c:pt idx="51">
                  <c:v>36039</c:v>
                </c:pt>
                <c:pt idx="52">
                  <c:v>36069</c:v>
                </c:pt>
                <c:pt idx="53">
                  <c:v>36100</c:v>
                </c:pt>
                <c:pt idx="54">
                  <c:v>36130</c:v>
                </c:pt>
                <c:pt idx="55">
                  <c:v>36161</c:v>
                </c:pt>
                <c:pt idx="56">
                  <c:v>36192</c:v>
                </c:pt>
                <c:pt idx="57">
                  <c:v>36220</c:v>
                </c:pt>
                <c:pt idx="58">
                  <c:v>36251</c:v>
                </c:pt>
                <c:pt idx="59">
                  <c:v>36281</c:v>
                </c:pt>
                <c:pt idx="60">
                  <c:v>36312</c:v>
                </c:pt>
                <c:pt idx="61">
                  <c:v>36342</c:v>
                </c:pt>
                <c:pt idx="62">
                  <c:v>36373</c:v>
                </c:pt>
                <c:pt idx="63">
                  <c:v>36404</c:v>
                </c:pt>
                <c:pt idx="64">
                  <c:v>36434</c:v>
                </c:pt>
                <c:pt idx="65">
                  <c:v>36465</c:v>
                </c:pt>
                <c:pt idx="66">
                  <c:v>36495</c:v>
                </c:pt>
                <c:pt idx="67">
                  <c:v>36526</c:v>
                </c:pt>
                <c:pt idx="68">
                  <c:v>36557</c:v>
                </c:pt>
                <c:pt idx="69">
                  <c:v>36586</c:v>
                </c:pt>
                <c:pt idx="70">
                  <c:v>36617</c:v>
                </c:pt>
                <c:pt idx="71">
                  <c:v>36647</c:v>
                </c:pt>
                <c:pt idx="72">
                  <c:v>36678</c:v>
                </c:pt>
                <c:pt idx="73">
                  <c:v>36708</c:v>
                </c:pt>
                <c:pt idx="74">
                  <c:v>36739</c:v>
                </c:pt>
                <c:pt idx="75">
                  <c:v>36770</c:v>
                </c:pt>
                <c:pt idx="76">
                  <c:v>36800</c:v>
                </c:pt>
                <c:pt idx="77">
                  <c:v>36831</c:v>
                </c:pt>
                <c:pt idx="78">
                  <c:v>36861</c:v>
                </c:pt>
                <c:pt idx="79">
                  <c:v>36892</c:v>
                </c:pt>
                <c:pt idx="80">
                  <c:v>36923</c:v>
                </c:pt>
                <c:pt idx="81">
                  <c:v>36951</c:v>
                </c:pt>
                <c:pt idx="82">
                  <c:v>36982</c:v>
                </c:pt>
                <c:pt idx="83">
                  <c:v>37012</c:v>
                </c:pt>
                <c:pt idx="84">
                  <c:v>37043</c:v>
                </c:pt>
                <c:pt idx="85">
                  <c:v>37073</c:v>
                </c:pt>
                <c:pt idx="86">
                  <c:v>37104</c:v>
                </c:pt>
                <c:pt idx="87">
                  <c:v>37135</c:v>
                </c:pt>
                <c:pt idx="88">
                  <c:v>37165</c:v>
                </c:pt>
                <c:pt idx="89">
                  <c:v>37196</c:v>
                </c:pt>
                <c:pt idx="90">
                  <c:v>37226</c:v>
                </c:pt>
                <c:pt idx="91">
                  <c:v>37257</c:v>
                </c:pt>
                <c:pt idx="92">
                  <c:v>37288</c:v>
                </c:pt>
                <c:pt idx="93">
                  <c:v>37316</c:v>
                </c:pt>
                <c:pt idx="94">
                  <c:v>37347</c:v>
                </c:pt>
                <c:pt idx="95">
                  <c:v>37377</c:v>
                </c:pt>
                <c:pt idx="96">
                  <c:v>37408</c:v>
                </c:pt>
                <c:pt idx="97">
                  <c:v>37438</c:v>
                </c:pt>
                <c:pt idx="98">
                  <c:v>37469</c:v>
                </c:pt>
                <c:pt idx="99">
                  <c:v>37500</c:v>
                </c:pt>
                <c:pt idx="100">
                  <c:v>37530</c:v>
                </c:pt>
                <c:pt idx="101">
                  <c:v>37561</c:v>
                </c:pt>
                <c:pt idx="102">
                  <c:v>37591</c:v>
                </c:pt>
                <c:pt idx="103">
                  <c:v>37622</c:v>
                </c:pt>
                <c:pt idx="104">
                  <c:v>37653</c:v>
                </c:pt>
                <c:pt idx="105">
                  <c:v>37681</c:v>
                </c:pt>
                <c:pt idx="106">
                  <c:v>37712</c:v>
                </c:pt>
                <c:pt idx="107">
                  <c:v>37742</c:v>
                </c:pt>
                <c:pt idx="108">
                  <c:v>37773</c:v>
                </c:pt>
                <c:pt idx="109">
                  <c:v>37803</c:v>
                </c:pt>
                <c:pt idx="110">
                  <c:v>37834</c:v>
                </c:pt>
                <c:pt idx="111">
                  <c:v>37865</c:v>
                </c:pt>
                <c:pt idx="112">
                  <c:v>37895</c:v>
                </c:pt>
                <c:pt idx="113">
                  <c:v>37926</c:v>
                </c:pt>
                <c:pt idx="114">
                  <c:v>37956</c:v>
                </c:pt>
                <c:pt idx="115">
                  <c:v>37987</c:v>
                </c:pt>
                <c:pt idx="116">
                  <c:v>38018</c:v>
                </c:pt>
                <c:pt idx="117">
                  <c:v>38047</c:v>
                </c:pt>
                <c:pt idx="118">
                  <c:v>38078</c:v>
                </c:pt>
                <c:pt idx="119">
                  <c:v>38108</c:v>
                </c:pt>
                <c:pt idx="120">
                  <c:v>38139</c:v>
                </c:pt>
                <c:pt idx="121">
                  <c:v>38169</c:v>
                </c:pt>
                <c:pt idx="122">
                  <c:v>38200</c:v>
                </c:pt>
                <c:pt idx="123">
                  <c:v>38231</c:v>
                </c:pt>
                <c:pt idx="124">
                  <c:v>38261</c:v>
                </c:pt>
                <c:pt idx="125">
                  <c:v>38292</c:v>
                </c:pt>
                <c:pt idx="126">
                  <c:v>38322</c:v>
                </c:pt>
                <c:pt idx="127">
                  <c:v>38353</c:v>
                </c:pt>
                <c:pt idx="128">
                  <c:v>38384</c:v>
                </c:pt>
                <c:pt idx="129">
                  <c:v>38412</c:v>
                </c:pt>
                <c:pt idx="130">
                  <c:v>38443</c:v>
                </c:pt>
                <c:pt idx="131">
                  <c:v>38473</c:v>
                </c:pt>
                <c:pt idx="132">
                  <c:v>38504</c:v>
                </c:pt>
                <c:pt idx="133">
                  <c:v>38534</c:v>
                </c:pt>
                <c:pt idx="134">
                  <c:v>38565</c:v>
                </c:pt>
                <c:pt idx="135">
                  <c:v>38596</c:v>
                </c:pt>
                <c:pt idx="136">
                  <c:v>38626</c:v>
                </c:pt>
                <c:pt idx="137">
                  <c:v>38657</c:v>
                </c:pt>
                <c:pt idx="138">
                  <c:v>38687</c:v>
                </c:pt>
                <c:pt idx="139">
                  <c:v>38718</c:v>
                </c:pt>
                <c:pt idx="140">
                  <c:v>38749</c:v>
                </c:pt>
                <c:pt idx="141">
                  <c:v>38777</c:v>
                </c:pt>
                <c:pt idx="142">
                  <c:v>38808</c:v>
                </c:pt>
                <c:pt idx="143">
                  <c:v>38838</c:v>
                </c:pt>
                <c:pt idx="144">
                  <c:v>38869</c:v>
                </c:pt>
                <c:pt idx="145">
                  <c:v>38899</c:v>
                </c:pt>
                <c:pt idx="146">
                  <c:v>38930</c:v>
                </c:pt>
                <c:pt idx="147">
                  <c:v>38961</c:v>
                </c:pt>
                <c:pt idx="148">
                  <c:v>38991</c:v>
                </c:pt>
                <c:pt idx="149">
                  <c:v>39022</c:v>
                </c:pt>
                <c:pt idx="150">
                  <c:v>39052</c:v>
                </c:pt>
                <c:pt idx="151">
                  <c:v>39083</c:v>
                </c:pt>
                <c:pt idx="152">
                  <c:v>39114</c:v>
                </c:pt>
                <c:pt idx="153">
                  <c:v>39142</c:v>
                </c:pt>
                <c:pt idx="154">
                  <c:v>39173</c:v>
                </c:pt>
                <c:pt idx="155">
                  <c:v>39203</c:v>
                </c:pt>
                <c:pt idx="156">
                  <c:v>39234</c:v>
                </c:pt>
                <c:pt idx="157">
                  <c:v>39264</c:v>
                </c:pt>
                <c:pt idx="158">
                  <c:v>39295</c:v>
                </c:pt>
                <c:pt idx="159">
                  <c:v>39326</c:v>
                </c:pt>
                <c:pt idx="160">
                  <c:v>39356</c:v>
                </c:pt>
                <c:pt idx="161">
                  <c:v>39387</c:v>
                </c:pt>
                <c:pt idx="162">
                  <c:v>39417</c:v>
                </c:pt>
                <c:pt idx="163">
                  <c:v>39448</c:v>
                </c:pt>
                <c:pt idx="164">
                  <c:v>39479</c:v>
                </c:pt>
                <c:pt idx="165">
                  <c:v>39508</c:v>
                </c:pt>
                <c:pt idx="166">
                  <c:v>39539</c:v>
                </c:pt>
                <c:pt idx="167">
                  <c:v>39569</c:v>
                </c:pt>
                <c:pt idx="168">
                  <c:v>39600</c:v>
                </c:pt>
                <c:pt idx="169">
                  <c:v>39630</c:v>
                </c:pt>
                <c:pt idx="170">
                  <c:v>39661</c:v>
                </c:pt>
                <c:pt idx="171">
                  <c:v>39692</c:v>
                </c:pt>
                <c:pt idx="172">
                  <c:v>39722</c:v>
                </c:pt>
                <c:pt idx="173">
                  <c:v>39753</c:v>
                </c:pt>
                <c:pt idx="174">
                  <c:v>39783</c:v>
                </c:pt>
                <c:pt idx="175">
                  <c:v>39814</c:v>
                </c:pt>
                <c:pt idx="176">
                  <c:v>39845</c:v>
                </c:pt>
                <c:pt idx="177">
                  <c:v>39873</c:v>
                </c:pt>
                <c:pt idx="178">
                  <c:v>39904</c:v>
                </c:pt>
                <c:pt idx="179">
                  <c:v>39934</c:v>
                </c:pt>
                <c:pt idx="180">
                  <c:v>39965</c:v>
                </c:pt>
                <c:pt idx="181">
                  <c:v>39995</c:v>
                </c:pt>
                <c:pt idx="182">
                  <c:v>40026</c:v>
                </c:pt>
                <c:pt idx="183">
                  <c:v>40057</c:v>
                </c:pt>
                <c:pt idx="184">
                  <c:v>40087</c:v>
                </c:pt>
                <c:pt idx="185">
                  <c:v>40118</c:v>
                </c:pt>
                <c:pt idx="186">
                  <c:v>40148</c:v>
                </c:pt>
                <c:pt idx="187">
                  <c:v>40179</c:v>
                </c:pt>
                <c:pt idx="188">
                  <c:v>40210</c:v>
                </c:pt>
                <c:pt idx="189">
                  <c:v>40238</c:v>
                </c:pt>
                <c:pt idx="190">
                  <c:v>40269</c:v>
                </c:pt>
                <c:pt idx="191">
                  <c:v>40299</c:v>
                </c:pt>
                <c:pt idx="192">
                  <c:v>40330</c:v>
                </c:pt>
                <c:pt idx="193">
                  <c:v>40360</c:v>
                </c:pt>
                <c:pt idx="194">
                  <c:v>40391</c:v>
                </c:pt>
                <c:pt idx="195">
                  <c:v>40422</c:v>
                </c:pt>
                <c:pt idx="196">
                  <c:v>40452</c:v>
                </c:pt>
                <c:pt idx="197">
                  <c:v>40483</c:v>
                </c:pt>
                <c:pt idx="198">
                  <c:v>40513</c:v>
                </c:pt>
                <c:pt idx="199">
                  <c:v>40544</c:v>
                </c:pt>
                <c:pt idx="200">
                  <c:v>40575</c:v>
                </c:pt>
                <c:pt idx="201">
                  <c:v>40603</c:v>
                </c:pt>
                <c:pt idx="202">
                  <c:v>40634</c:v>
                </c:pt>
                <c:pt idx="203">
                  <c:v>40664</c:v>
                </c:pt>
                <c:pt idx="204">
                  <c:v>40695</c:v>
                </c:pt>
                <c:pt idx="205">
                  <c:v>40725</c:v>
                </c:pt>
                <c:pt idx="206">
                  <c:v>40756</c:v>
                </c:pt>
                <c:pt idx="207">
                  <c:v>40787</c:v>
                </c:pt>
                <c:pt idx="208">
                  <c:v>40817</c:v>
                </c:pt>
                <c:pt idx="209">
                  <c:v>40848</c:v>
                </c:pt>
                <c:pt idx="210">
                  <c:v>40878</c:v>
                </c:pt>
                <c:pt idx="211">
                  <c:v>40909</c:v>
                </c:pt>
                <c:pt idx="212">
                  <c:v>40940</c:v>
                </c:pt>
                <c:pt idx="213">
                  <c:v>40969</c:v>
                </c:pt>
                <c:pt idx="214">
                  <c:v>41000</c:v>
                </c:pt>
                <c:pt idx="215">
                  <c:v>41030</c:v>
                </c:pt>
                <c:pt idx="216">
                  <c:v>41061</c:v>
                </c:pt>
                <c:pt idx="217">
                  <c:v>41091</c:v>
                </c:pt>
                <c:pt idx="218">
                  <c:v>41122</c:v>
                </c:pt>
                <c:pt idx="219">
                  <c:v>41153</c:v>
                </c:pt>
                <c:pt idx="220">
                  <c:v>41183</c:v>
                </c:pt>
                <c:pt idx="221">
                  <c:v>41214</c:v>
                </c:pt>
                <c:pt idx="222">
                  <c:v>41244</c:v>
                </c:pt>
                <c:pt idx="223">
                  <c:v>41275</c:v>
                </c:pt>
                <c:pt idx="224">
                  <c:v>41306</c:v>
                </c:pt>
                <c:pt idx="225">
                  <c:v>41334</c:v>
                </c:pt>
                <c:pt idx="226">
                  <c:v>41365</c:v>
                </c:pt>
                <c:pt idx="227">
                  <c:v>41395</c:v>
                </c:pt>
                <c:pt idx="228">
                  <c:v>41426</c:v>
                </c:pt>
                <c:pt idx="229">
                  <c:v>41456</c:v>
                </c:pt>
                <c:pt idx="230">
                  <c:v>41487</c:v>
                </c:pt>
                <c:pt idx="231">
                  <c:v>41518</c:v>
                </c:pt>
                <c:pt idx="232">
                  <c:v>41548</c:v>
                </c:pt>
                <c:pt idx="233">
                  <c:v>41579</c:v>
                </c:pt>
                <c:pt idx="234">
                  <c:v>41609</c:v>
                </c:pt>
                <c:pt idx="235">
                  <c:v>41640</c:v>
                </c:pt>
                <c:pt idx="236">
                  <c:v>41671</c:v>
                </c:pt>
                <c:pt idx="237">
                  <c:v>41699</c:v>
                </c:pt>
                <c:pt idx="238">
                  <c:v>41730</c:v>
                </c:pt>
                <c:pt idx="239">
                  <c:v>41760</c:v>
                </c:pt>
                <c:pt idx="240">
                  <c:v>41791</c:v>
                </c:pt>
                <c:pt idx="241">
                  <c:v>41821</c:v>
                </c:pt>
                <c:pt idx="242">
                  <c:v>41852</c:v>
                </c:pt>
                <c:pt idx="243">
                  <c:v>41883</c:v>
                </c:pt>
                <c:pt idx="244">
                  <c:v>41913</c:v>
                </c:pt>
                <c:pt idx="245">
                  <c:v>41944</c:v>
                </c:pt>
                <c:pt idx="246">
                  <c:v>41974</c:v>
                </c:pt>
                <c:pt idx="247">
                  <c:v>42005</c:v>
                </c:pt>
                <c:pt idx="248">
                  <c:v>42036</c:v>
                </c:pt>
                <c:pt idx="249">
                  <c:v>42064</c:v>
                </c:pt>
                <c:pt idx="250">
                  <c:v>42095</c:v>
                </c:pt>
                <c:pt idx="251">
                  <c:v>42125</c:v>
                </c:pt>
                <c:pt idx="252">
                  <c:v>42156</c:v>
                </c:pt>
                <c:pt idx="253">
                  <c:v>42186</c:v>
                </c:pt>
                <c:pt idx="254">
                  <c:v>42217</c:v>
                </c:pt>
                <c:pt idx="255">
                  <c:v>42248</c:v>
                </c:pt>
                <c:pt idx="256">
                  <c:v>42278</c:v>
                </c:pt>
                <c:pt idx="257">
                  <c:v>42309</c:v>
                </c:pt>
                <c:pt idx="258">
                  <c:v>42339</c:v>
                </c:pt>
                <c:pt idx="259">
                  <c:v>42370</c:v>
                </c:pt>
                <c:pt idx="260">
                  <c:v>42401</c:v>
                </c:pt>
                <c:pt idx="261">
                  <c:v>42430</c:v>
                </c:pt>
                <c:pt idx="262">
                  <c:v>42461</c:v>
                </c:pt>
                <c:pt idx="263">
                  <c:v>42491</c:v>
                </c:pt>
                <c:pt idx="264">
                  <c:v>42522</c:v>
                </c:pt>
                <c:pt idx="265">
                  <c:v>42552</c:v>
                </c:pt>
                <c:pt idx="266">
                  <c:v>42583</c:v>
                </c:pt>
                <c:pt idx="267">
                  <c:v>42614</c:v>
                </c:pt>
                <c:pt idx="268">
                  <c:v>42644</c:v>
                </c:pt>
                <c:pt idx="269">
                  <c:v>42675</c:v>
                </c:pt>
                <c:pt idx="270">
                  <c:v>42705</c:v>
                </c:pt>
                <c:pt idx="271">
                  <c:v>42736</c:v>
                </c:pt>
                <c:pt idx="272">
                  <c:v>42767</c:v>
                </c:pt>
                <c:pt idx="273">
                  <c:v>42795</c:v>
                </c:pt>
                <c:pt idx="274">
                  <c:v>42826</c:v>
                </c:pt>
                <c:pt idx="275">
                  <c:v>42856</c:v>
                </c:pt>
                <c:pt idx="276">
                  <c:v>42887</c:v>
                </c:pt>
                <c:pt idx="277">
                  <c:v>42917</c:v>
                </c:pt>
                <c:pt idx="278">
                  <c:v>42948</c:v>
                </c:pt>
                <c:pt idx="279">
                  <c:v>42979</c:v>
                </c:pt>
                <c:pt idx="280">
                  <c:v>43009</c:v>
                </c:pt>
                <c:pt idx="281">
                  <c:v>43040</c:v>
                </c:pt>
                <c:pt idx="282">
                  <c:v>43070</c:v>
                </c:pt>
                <c:pt idx="283">
                  <c:v>43101</c:v>
                </c:pt>
                <c:pt idx="284">
                  <c:v>43132</c:v>
                </c:pt>
                <c:pt idx="285">
                  <c:v>43160</c:v>
                </c:pt>
                <c:pt idx="286">
                  <c:v>43191</c:v>
                </c:pt>
                <c:pt idx="287">
                  <c:v>43221</c:v>
                </c:pt>
                <c:pt idx="288">
                  <c:v>43252</c:v>
                </c:pt>
                <c:pt idx="289">
                  <c:v>43282</c:v>
                </c:pt>
                <c:pt idx="290">
                  <c:v>43313</c:v>
                </c:pt>
                <c:pt idx="291">
                  <c:v>43344</c:v>
                </c:pt>
                <c:pt idx="292">
                  <c:v>43374</c:v>
                </c:pt>
                <c:pt idx="293">
                  <c:v>43405</c:v>
                </c:pt>
                <c:pt idx="294">
                  <c:v>43435</c:v>
                </c:pt>
                <c:pt idx="295">
                  <c:v>43466</c:v>
                </c:pt>
                <c:pt idx="296">
                  <c:v>43497</c:v>
                </c:pt>
                <c:pt idx="297">
                  <c:v>43525</c:v>
                </c:pt>
                <c:pt idx="298">
                  <c:v>43556</c:v>
                </c:pt>
                <c:pt idx="299">
                  <c:v>43586</c:v>
                </c:pt>
                <c:pt idx="300">
                  <c:v>43617</c:v>
                </c:pt>
                <c:pt idx="301">
                  <c:v>43647</c:v>
                </c:pt>
                <c:pt idx="302">
                  <c:v>43678</c:v>
                </c:pt>
                <c:pt idx="303">
                  <c:v>43709</c:v>
                </c:pt>
                <c:pt idx="304">
                  <c:v>43739</c:v>
                </c:pt>
                <c:pt idx="305">
                  <c:v>43770</c:v>
                </c:pt>
                <c:pt idx="306">
                  <c:v>43800</c:v>
                </c:pt>
                <c:pt idx="307">
                  <c:v>43831</c:v>
                </c:pt>
                <c:pt idx="308">
                  <c:v>43862</c:v>
                </c:pt>
                <c:pt idx="309">
                  <c:v>43891</c:v>
                </c:pt>
                <c:pt idx="310">
                  <c:v>43922</c:v>
                </c:pt>
                <c:pt idx="311">
                  <c:v>43952</c:v>
                </c:pt>
                <c:pt idx="312">
                  <c:v>43983</c:v>
                </c:pt>
                <c:pt idx="313">
                  <c:v>44013</c:v>
                </c:pt>
                <c:pt idx="314">
                  <c:v>44044</c:v>
                </c:pt>
                <c:pt idx="315">
                  <c:v>44075</c:v>
                </c:pt>
                <c:pt idx="316">
                  <c:v>44105</c:v>
                </c:pt>
                <c:pt idx="317">
                  <c:v>44136</c:v>
                </c:pt>
                <c:pt idx="318">
                  <c:v>44166</c:v>
                </c:pt>
                <c:pt idx="319">
                  <c:v>44197</c:v>
                </c:pt>
                <c:pt idx="320">
                  <c:v>44228</c:v>
                </c:pt>
                <c:pt idx="321">
                  <c:v>44256</c:v>
                </c:pt>
                <c:pt idx="322">
                  <c:v>44287</c:v>
                </c:pt>
                <c:pt idx="323">
                  <c:v>44317</c:v>
                </c:pt>
                <c:pt idx="324">
                  <c:v>44348</c:v>
                </c:pt>
                <c:pt idx="325">
                  <c:v>44378</c:v>
                </c:pt>
                <c:pt idx="326">
                  <c:v>44409</c:v>
                </c:pt>
                <c:pt idx="327">
                  <c:v>44440</c:v>
                </c:pt>
                <c:pt idx="328">
                  <c:v>44470</c:v>
                </c:pt>
                <c:pt idx="329">
                  <c:v>44501</c:v>
                </c:pt>
                <c:pt idx="330">
                  <c:v>44531</c:v>
                </c:pt>
                <c:pt idx="331">
                  <c:v>44562</c:v>
                </c:pt>
                <c:pt idx="332">
                  <c:v>44593</c:v>
                </c:pt>
                <c:pt idx="333">
                  <c:v>44621</c:v>
                </c:pt>
                <c:pt idx="334">
                  <c:v>44652</c:v>
                </c:pt>
                <c:pt idx="335">
                  <c:v>44682</c:v>
                </c:pt>
                <c:pt idx="336">
                  <c:v>44713</c:v>
                </c:pt>
                <c:pt idx="337">
                  <c:v>44743</c:v>
                </c:pt>
                <c:pt idx="338">
                  <c:v>44774</c:v>
                </c:pt>
                <c:pt idx="339">
                  <c:v>44805</c:v>
                </c:pt>
                <c:pt idx="340">
                  <c:v>44835</c:v>
                </c:pt>
                <c:pt idx="341">
                  <c:v>44866</c:v>
                </c:pt>
                <c:pt idx="342">
                  <c:v>44896</c:v>
                </c:pt>
                <c:pt idx="343">
                  <c:v>44927</c:v>
                </c:pt>
                <c:pt idx="344">
                  <c:v>44958</c:v>
                </c:pt>
                <c:pt idx="345">
                  <c:v>44986</c:v>
                </c:pt>
                <c:pt idx="346">
                  <c:v>45017</c:v>
                </c:pt>
                <c:pt idx="347">
                  <c:v>45047</c:v>
                </c:pt>
                <c:pt idx="348">
                  <c:v>45078</c:v>
                </c:pt>
                <c:pt idx="349">
                  <c:v>45108</c:v>
                </c:pt>
                <c:pt idx="350">
                  <c:v>45139</c:v>
                </c:pt>
                <c:pt idx="351">
                  <c:v>45170</c:v>
                </c:pt>
                <c:pt idx="352">
                  <c:v>45200</c:v>
                </c:pt>
                <c:pt idx="353">
                  <c:v>45231</c:v>
                </c:pt>
                <c:pt idx="354">
                  <c:v>45261</c:v>
                </c:pt>
                <c:pt idx="355">
                  <c:v>45292</c:v>
                </c:pt>
                <c:pt idx="356">
                  <c:v>45323</c:v>
                </c:pt>
                <c:pt idx="357">
                  <c:v>45352</c:v>
                </c:pt>
                <c:pt idx="358">
                  <c:v>45383</c:v>
                </c:pt>
                <c:pt idx="359">
                  <c:v>45413</c:v>
                </c:pt>
                <c:pt idx="360">
                  <c:v>45444</c:v>
                </c:pt>
              </c:numCache>
            </c:numRef>
          </c:xVal>
          <c:yVal>
            <c:numRef>
              <c:f>spy_long_term!$N$800:$N$1160</c:f>
              <c:numCache>
                <c:formatCode>General</c:formatCode>
                <c:ptCount val="361"/>
                <c:pt idx="0">
                  <c:v>2.9737788072292939</c:v>
                </c:pt>
                <c:pt idx="1">
                  <c:v>2.9860099318532614</c:v>
                </c:pt>
                <c:pt idx="2">
                  <c:v>3.0001867064881997</c:v>
                </c:pt>
                <c:pt idx="3">
                  <c:v>2.9873220887159779</c:v>
                </c:pt>
                <c:pt idx="4">
                  <c:v>2.9958632489830435</c:v>
                </c:pt>
                <c:pt idx="5">
                  <c:v>2.9779429828731909</c:v>
                </c:pt>
                <c:pt idx="6">
                  <c:v>2.9832518116835987</c:v>
                </c:pt>
                <c:pt idx="7">
                  <c:v>2.9918017988446439</c:v>
                </c:pt>
                <c:pt idx="8">
                  <c:v>3.0055236926732798</c:v>
                </c:pt>
                <c:pt idx="9">
                  <c:v>3.0157661922396484</c:v>
                </c:pt>
                <c:pt idx="10">
                  <c:v>3.0262717102672467</c:v>
                </c:pt>
                <c:pt idx="11">
                  <c:v>3.0409186507485244</c:v>
                </c:pt>
                <c:pt idx="12">
                  <c:v>3.0492219002821734</c:v>
                </c:pt>
                <c:pt idx="13">
                  <c:v>3.0628075331721591</c:v>
                </c:pt>
                <c:pt idx="14">
                  <c:v>3.0616107867606375</c:v>
                </c:pt>
                <c:pt idx="15">
                  <c:v>3.0778364724056693</c:v>
                </c:pt>
                <c:pt idx="16">
                  <c:v>3.074179886490366</c:v>
                </c:pt>
                <c:pt idx="17">
                  <c:v>3.0918638400142706</c:v>
                </c:pt>
                <c:pt idx="18">
                  <c:v>3.099798002137367</c:v>
                </c:pt>
                <c:pt idx="19">
                  <c:v>3.1111818322676386</c:v>
                </c:pt>
                <c:pt idx="20">
                  <c:v>3.1126820685626546</c:v>
                </c:pt>
                <c:pt idx="21">
                  <c:v>3.1139567150083933</c:v>
                </c:pt>
                <c:pt idx="22">
                  <c:v>3.1180232004711921</c:v>
                </c:pt>
                <c:pt idx="23">
                  <c:v>3.1269686548767286</c:v>
                </c:pt>
                <c:pt idx="24">
                  <c:v>3.1277298620277398</c:v>
                </c:pt>
                <c:pt idx="25">
                  <c:v>3.1065240572984352</c:v>
                </c:pt>
                <c:pt idx="26">
                  <c:v>3.1137495469166465</c:v>
                </c:pt>
                <c:pt idx="27">
                  <c:v>3.135361669389765</c:v>
                </c:pt>
                <c:pt idx="28">
                  <c:v>3.1452399266446616</c:v>
                </c:pt>
                <c:pt idx="29">
                  <c:v>3.1751144464221452</c:v>
                </c:pt>
                <c:pt idx="30">
                  <c:v>3.16567158277575</c:v>
                </c:pt>
                <c:pt idx="31">
                  <c:v>3.1901971861471523</c:v>
                </c:pt>
                <c:pt idx="32">
                  <c:v>3.1914398355698794</c:v>
                </c:pt>
                <c:pt idx="33">
                  <c:v>3.1714221947345167</c:v>
                </c:pt>
                <c:pt idx="34">
                  <c:v>3.1954069882488576</c:v>
                </c:pt>
                <c:pt idx="35">
                  <c:v>3.2203513294686479</c:v>
                </c:pt>
                <c:pt idx="36">
                  <c:v>3.238379854426336</c:v>
                </c:pt>
                <c:pt idx="37">
                  <c:v>3.2706136288609633</c:v>
                </c:pt>
                <c:pt idx="38">
                  <c:v>3.2440221608966811</c:v>
                </c:pt>
                <c:pt idx="39">
                  <c:v>3.2653980680546462</c:v>
                </c:pt>
                <c:pt idx="40">
                  <c:v>3.2490417384674588</c:v>
                </c:pt>
                <c:pt idx="41">
                  <c:v>3.2682104444656543</c:v>
                </c:pt>
                <c:pt idx="42">
                  <c:v>3.2756614137477729</c:v>
                </c:pt>
                <c:pt idx="43">
                  <c:v>3.27915114126399</c:v>
                </c:pt>
                <c:pt idx="44">
                  <c:v>3.3080455112600746</c:v>
                </c:pt>
                <c:pt idx="45">
                  <c:v>3.3283143524177827</c:v>
                </c:pt>
                <c:pt idx="46">
                  <c:v>3.3315649531393521</c:v>
                </c:pt>
                <c:pt idx="47">
                  <c:v>3.322409515414027</c:v>
                </c:pt>
                <c:pt idx="48">
                  <c:v>3.3387572081249774</c:v>
                </c:pt>
                <c:pt idx="49">
                  <c:v>3.3330057020981045</c:v>
                </c:pt>
                <c:pt idx="50">
                  <c:v>3.2641138845814508</c:v>
                </c:pt>
                <c:pt idx="51">
                  <c:v>3.2899477437790896</c:v>
                </c:pt>
                <c:pt idx="52">
                  <c:v>3.3223557658410381</c:v>
                </c:pt>
                <c:pt idx="53">
                  <c:v>3.3473026880628405</c:v>
                </c:pt>
                <c:pt idx="54">
                  <c:v>3.3713486768319179</c:v>
                </c:pt>
                <c:pt idx="55">
                  <c:v>3.387665622538532</c:v>
                </c:pt>
                <c:pt idx="56">
                  <c:v>3.372959846336959</c:v>
                </c:pt>
                <c:pt idx="57">
                  <c:v>3.388118971030305</c:v>
                </c:pt>
                <c:pt idx="58">
                  <c:v>3.401310915212481</c:v>
                </c:pt>
                <c:pt idx="59">
                  <c:v>3.3903291438751135</c:v>
                </c:pt>
                <c:pt idx="60">
                  <c:v>3.4133500655482392</c:v>
                </c:pt>
                <c:pt idx="61">
                  <c:v>3.3978218645046248</c:v>
                </c:pt>
                <c:pt idx="62">
                  <c:v>3.3939417860744516</c:v>
                </c:pt>
                <c:pt idx="63">
                  <c:v>3.3792728764376396</c:v>
                </c:pt>
                <c:pt idx="64">
                  <c:v>3.4049191992463146</c:v>
                </c:pt>
                <c:pt idx="65">
                  <c:v>3.4128870721442022</c:v>
                </c:pt>
                <c:pt idx="66">
                  <c:v>3.4373081179591143</c:v>
                </c:pt>
                <c:pt idx="67">
                  <c:v>3.4134523272342872</c:v>
                </c:pt>
                <c:pt idx="68">
                  <c:v>3.4020514944111393</c:v>
                </c:pt>
                <c:pt idx="69">
                  <c:v>3.4383682796879347</c:v>
                </c:pt>
                <c:pt idx="70">
                  <c:v>3.4245468069572258</c:v>
                </c:pt>
                <c:pt idx="71">
                  <c:v>3.4144485368967756</c:v>
                </c:pt>
                <c:pt idx="72">
                  <c:v>3.4225767090564001</c:v>
                </c:pt>
                <c:pt idx="73">
                  <c:v>3.4144652604059447</c:v>
                </c:pt>
                <c:pt idx="74">
                  <c:v>3.4400569665313889</c:v>
                </c:pt>
                <c:pt idx="75">
                  <c:v>3.4137857677197379</c:v>
                </c:pt>
                <c:pt idx="76">
                  <c:v>3.4109087667366134</c:v>
                </c:pt>
                <c:pt idx="77">
                  <c:v>3.3744220444816171</c:v>
                </c:pt>
                <c:pt idx="78">
                  <c:v>3.3764199987579531</c:v>
                </c:pt>
                <c:pt idx="79">
                  <c:v>3.3885487704144261</c:v>
                </c:pt>
                <c:pt idx="80">
                  <c:v>3.3447949393047578</c:v>
                </c:pt>
                <c:pt idx="81">
                  <c:v>3.3150020699661344</c:v>
                </c:pt>
                <c:pt idx="82">
                  <c:v>3.3451854628039288</c:v>
                </c:pt>
                <c:pt idx="83">
                  <c:v>3.3454266661635814</c:v>
                </c:pt>
                <c:pt idx="84">
                  <c:v>3.3339226221391614</c:v>
                </c:pt>
                <c:pt idx="85">
                  <c:v>3.3302168756155166</c:v>
                </c:pt>
                <c:pt idx="86">
                  <c:v>3.3014423795704335</c:v>
                </c:pt>
                <c:pt idx="87">
                  <c:v>3.2626907161929908</c:v>
                </c:pt>
                <c:pt idx="88">
                  <c:v>3.2717138540773036</c:v>
                </c:pt>
                <c:pt idx="89">
                  <c:v>3.3039322212903848</c:v>
                </c:pt>
                <c:pt idx="90">
                  <c:v>3.3089249310449196</c:v>
                </c:pt>
                <c:pt idx="91">
                  <c:v>3.3011277009309792</c:v>
                </c:pt>
                <c:pt idx="92">
                  <c:v>3.2902928840885046</c:v>
                </c:pt>
                <c:pt idx="93">
                  <c:v>3.303740204988467</c:v>
                </c:pt>
                <c:pt idx="94">
                  <c:v>3.2737302746025203</c:v>
                </c:pt>
                <c:pt idx="95">
                  <c:v>3.2697673755801322</c:v>
                </c:pt>
                <c:pt idx="96">
                  <c:v>3.2368545533550876</c:v>
                </c:pt>
                <c:pt idx="97">
                  <c:v>3.2006125007752435</c:v>
                </c:pt>
                <c:pt idx="98">
                  <c:v>3.2012277437605983</c:v>
                </c:pt>
                <c:pt idx="99">
                  <c:v>3.1498531507634455</c:v>
                </c:pt>
                <c:pt idx="100">
                  <c:v>3.1851113296137941</c:v>
                </c:pt>
                <c:pt idx="101">
                  <c:v>3.2092146577284733</c:v>
                </c:pt>
                <c:pt idx="102">
                  <c:v>3.1831929453931722</c:v>
                </c:pt>
                <c:pt idx="103">
                  <c:v>3.1693628526591415</c:v>
                </c:pt>
                <c:pt idx="104">
                  <c:v>3.1583775715029665</c:v>
                </c:pt>
                <c:pt idx="105">
                  <c:v>3.1594468733874694</c:v>
                </c:pt>
                <c:pt idx="106">
                  <c:v>3.1943117163643495</c:v>
                </c:pt>
                <c:pt idx="107">
                  <c:v>3.2166355838887331</c:v>
                </c:pt>
                <c:pt idx="108">
                  <c:v>3.2210149729523971</c:v>
                </c:pt>
                <c:pt idx="109">
                  <c:v>3.2274959207954872</c:v>
                </c:pt>
                <c:pt idx="110">
                  <c:v>3.2336584755564508</c:v>
                </c:pt>
                <c:pt idx="111">
                  <c:v>3.2269039337727707</c:v>
                </c:pt>
                <c:pt idx="112">
                  <c:v>3.2506517268585768</c:v>
                </c:pt>
                <c:pt idx="113">
                  <c:v>3.2547607012587139</c:v>
                </c:pt>
                <c:pt idx="114">
                  <c:v>3.2767787923688942</c:v>
                </c:pt>
                <c:pt idx="115">
                  <c:v>3.2821687783046416</c:v>
                </c:pt>
                <c:pt idx="116">
                  <c:v>3.2851250497108739</c:v>
                </c:pt>
                <c:pt idx="117">
                  <c:v>3.275115474666574</c:v>
                </c:pt>
                <c:pt idx="118">
                  <c:v>3.2664621927132975</c:v>
                </c:pt>
                <c:pt idx="119">
                  <c:v>3.2690667460175491</c:v>
                </c:pt>
                <c:pt idx="120">
                  <c:v>3.2754979343672348</c:v>
                </c:pt>
                <c:pt idx="121">
                  <c:v>3.2608700413806515</c:v>
                </c:pt>
                <c:pt idx="122">
                  <c:v>3.2618621384846778</c:v>
                </c:pt>
                <c:pt idx="123">
                  <c:v>3.2648579461897027</c:v>
                </c:pt>
                <c:pt idx="124">
                  <c:v>3.2685288301796236</c:v>
                </c:pt>
                <c:pt idx="125">
                  <c:v>3.2849741079079879</c:v>
                </c:pt>
                <c:pt idx="126">
                  <c:v>3.3004302553629024</c:v>
                </c:pt>
                <c:pt idx="127">
                  <c:v>3.2882514618920879</c:v>
                </c:pt>
                <c:pt idx="128">
                  <c:v>3.2940008188269481</c:v>
                </c:pt>
                <c:pt idx="129">
                  <c:v>3.282150635075249</c:v>
                </c:pt>
                <c:pt idx="130">
                  <c:v>3.2703736749247061</c:v>
                </c:pt>
                <c:pt idx="131">
                  <c:v>3.2837285270577516</c:v>
                </c:pt>
                <c:pt idx="132">
                  <c:v>3.2833962202321461</c:v>
                </c:pt>
                <c:pt idx="133">
                  <c:v>3.2968537822644324</c:v>
                </c:pt>
                <c:pt idx="134">
                  <c:v>3.2895109152091222</c:v>
                </c:pt>
                <c:pt idx="135">
                  <c:v>3.2873156750365866</c:v>
                </c:pt>
                <c:pt idx="136">
                  <c:v>3.2787147412870161</c:v>
                </c:pt>
                <c:pt idx="137">
                  <c:v>3.2973051931466042</c:v>
                </c:pt>
                <c:pt idx="138">
                  <c:v>3.2985321473643308</c:v>
                </c:pt>
                <c:pt idx="139">
                  <c:v>3.3061697375033172</c:v>
                </c:pt>
                <c:pt idx="140">
                  <c:v>3.3055405258433082</c:v>
                </c:pt>
                <c:pt idx="141">
                  <c:v>3.3078488925090346</c:v>
                </c:pt>
                <c:pt idx="142">
                  <c:v>3.309483248856155</c:v>
                </c:pt>
                <c:pt idx="143">
                  <c:v>3.2936056031928183</c:v>
                </c:pt>
                <c:pt idx="144">
                  <c:v>3.2928008134650275</c:v>
                </c:pt>
                <c:pt idx="145">
                  <c:v>3.2938772146007511</c:v>
                </c:pt>
                <c:pt idx="146">
                  <c:v>3.302175022325168</c:v>
                </c:pt>
                <c:pt idx="147">
                  <c:v>3.3146865467991371</c:v>
                </c:pt>
                <c:pt idx="148">
                  <c:v>3.3306815733427801</c:v>
                </c:pt>
                <c:pt idx="149">
                  <c:v>3.3383329610928278</c:v>
                </c:pt>
                <c:pt idx="150">
                  <c:v>3.3432194720407455</c:v>
                </c:pt>
                <c:pt idx="151">
                  <c:v>3.3478820478667077</c:v>
                </c:pt>
                <c:pt idx="152">
                  <c:v>3.336041248662156</c:v>
                </c:pt>
                <c:pt idx="153">
                  <c:v>3.3363896807018492</c:v>
                </c:pt>
                <c:pt idx="154">
                  <c:v>3.3519431076199391</c:v>
                </c:pt>
                <c:pt idx="155">
                  <c:v>3.3632677920673215</c:v>
                </c:pt>
                <c:pt idx="156">
                  <c:v>3.3545962659438553</c:v>
                </c:pt>
                <c:pt idx="157">
                  <c:v>3.3404798088101315</c:v>
                </c:pt>
                <c:pt idx="158">
                  <c:v>3.3468964804614094</c:v>
                </c:pt>
                <c:pt idx="159">
                  <c:v>3.3610153866562862</c:v>
                </c:pt>
                <c:pt idx="160">
                  <c:v>3.3665387536489768</c:v>
                </c:pt>
                <c:pt idx="161">
                  <c:v>3.3443647609460254</c:v>
                </c:pt>
                <c:pt idx="162">
                  <c:v>3.3408920597891245</c:v>
                </c:pt>
                <c:pt idx="163">
                  <c:v>3.3111496657135979</c:v>
                </c:pt>
                <c:pt idx="164">
                  <c:v>3.2946117014681335</c:v>
                </c:pt>
                <c:pt idx="165">
                  <c:v>3.2881866039333798</c:v>
                </c:pt>
                <c:pt idx="166">
                  <c:v>3.3059872955483525</c:v>
                </c:pt>
                <c:pt idx="167">
                  <c:v>3.3067144607382764</c:v>
                </c:pt>
                <c:pt idx="168">
                  <c:v>3.2634561600452128</c:v>
                </c:pt>
                <c:pt idx="169">
                  <c:v>3.2567225554135577</c:v>
                </c:pt>
                <c:pt idx="170">
                  <c:v>3.2638088053330985</c:v>
                </c:pt>
                <c:pt idx="171">
                  <c:v>3.2230777994359108</c:v>
                </c:pt>
                <c:pt idx="172">
                  <c:v>3.1469802773754947</c:v>
                </c:pt>
                <c:pt idx="173">
                  <c:v>3.1215106016587444</c:v>
                </c:pt>
                <c:pt idx="174">
                  <c:v>3.1292869842179925</c:v>
                </c:pt>
                <c:pt idx="175">
                  <c:v>3.0886427653583093</c:v>
                </c:pt>
                <c:pt idx="176">
                  <c:v>3.0360137416100095</c:v>
                </c:pt>
                <c:pt idx="177">
                  <c:v>3.0704294790566165</c:v>
                </c:pt>
                <c:pt idx="178">
                  <c:v>3.1082368112323993</c:v>
                </c:pt>
                <c:pt idx="179">
                  <c:v>3.1295158818089668</c:v>
                </c:pt>
                <c:pt idx="180">
                  <c:v>3.1260306990347826</c:v>
                </c:pt>
                <c:pt idx="181">
                  <c:v>3.1576894175350909</c:v>
                </c:pt>
                <c:pt idx="182">
                  <c:v>3.1711294369261842</c:v>
                </c:pt>
                <c:pt idx="183">
                  <c:v>3.1860744271258983</c:v>
                </c:pt>
                <c:pt idx="184">
                  <c:v>3.1768086996781393</c:v>
                </c:pt>
                <c:pt idx="185">
                  <c:v>3.200732883534724</c:v>
                </c:pt>
                <c:pt idx="186">
                  <c:v>3.2092817196712664</c:v>
                </c:pt>
                <c:pt idx="187">
                  <c:v>3.1914202718111793</c:v>
                </c:pt>
                <c:pt idx="188">
                  <c:v>3.2036311263305124</c:v>
                </c:pt>
                <c:pt idx="189">
                  <c:v>3.2266385647164761</c:v>
                </c:pt>
                <c:pt idx="190">
                  <c:v>3.232096112724312</c:v>
                </c:pt>
                <c:pt idx="191">
                  <c:v>3.1946475236008922</c:v>
                </c:pt>
                <c:pt idx="192">
                  <c:v>3.1711967886993837</c:v>
                </c:pt>
                <c:pt idx="193">
                  <c:v>3.1997825939689855</c:v>
                </c:pt>
                <c:pt idx="194">
                  <c:v>3.1780671402999463</c:v>
                </c:pt>
                <c:pt idx="195">
                  <c:v>3.2142131336582342</c:v>
                </c:pt>
                <c:pt idx="196">
                  <c:v>3.2296280960096744</c:v>
                </c:pt>
                <c:pt idx="197">
                  <c:v>3.2283310508620349</c:v>
                </c:pt>
                <c:pt idx="198">
                  <c:v>3.2551952903316734</c:v>
                </c:pt>
                <c:pt idx="199">
                  <c:v>3.262790323931656</c:v>
                </c:pt>
                <c:pt idx="200">
                  <c:v>3.2743125968517179</c:v>
                </c:pt>
                <c:pt idx="201">
                  <c:v>3.2695456318197245</c:v>
                </c:pt>
                <c:pt idx="202">
                  <c:v>3.2789524165954869</c:v>
                </c:pt>
                <c:pt idx="203">
                  <c:v>3.2711768829988594</c:v>
                </c:pt>
                <c:pt idx="204">
                  <c:v>3.2634869391591939</c:v>
                </c:pt>
                <c:pt idx="205">
                  <c:v>3.2537449656700224</c:v>
                </c:pt>
                <c:pt idx="206">
                  <c:v>3.2270996361562205</c:v>
                </c:pt>
                <c:pt idx="207">
                  <c:v>3.1941312167832896</c:v>
                </c:pt>
                <c:pt idx="208">
                  <c:v>3.2395046879719414</c:v>
                </c:pt>
                <c:pt idx="209">
                  <c:v>3.2376166170969247</c:v>
                </c:pt>
                <c:pt idx="210">
                  <c:v>3.242245669471187</c:v>
                </c:pt>
                <c:pt idx="211">
                  <c:v>3.2588909859772102</c:v>
                </c:pt>
                <c:pt idx="212">
                  <c:v>3.2742825755114207</c:v>
                </c:pt>
                <c:pt idx="213">
                  <c:v>3.2845164562426512</c:v>
                </c:pt>
                <c:pt idx="214">
                  <c:v>3.2799747643196904</c:v>
                </c:pt>
                <c:pt idx="215">
                  <c:v>3.2521950254667238</c:v>
                </c:pt>
                <c:pt idx="216">
                  <c:v>3.2696786916617611</c:v>
                </c:pt>
                <c:pt idx="217">
                  <c:v>3.276068693207828</c:v>
                </c:pt>
                <c:pt idx="218">
                  <c:v>3.2820236112422574</c:v>
                </c:pt>
                <c:pt idx="219">
                  <c:v>3.2905042862031189</c:v>
                </c:pt>
                <c:pt idx="220">
                  <c:v>3.2818239272686283</c:v>
                </c:pt>
                <c:pt idx="221">
                  <c:v>3.2852962037978233</c:v>
                </c:pt>
                <c:pt idx="222">
                  <c:v>3.2896290805689192</c:v>
                </c:pt>
                <c:pt idx="223">
                  <c:v>3.3097217002437191</c:v>
                </c:pt>
                <c:pt idx="224">
                  <c:v>3.3109756712248379</c:v>
                </c:pt>
                <c:pt idx="225">
                  <c:v>3.325043347403704</c:v>
                </c:pt>
                <c:pt idx="226">
                  <c:v>3.3331489094625866</c:v>
                </c:pt>
                <c:pt idx="227">
                  <c:v>3.3414305674349922</c:v>
                </c:pt>
                <c:pt idx="228">
                  <c:v>3.3338964512711695</c:v>
                </c:pt>
                <c:pt idx="229">
                  <c:v>3.3545405968852142</c:v>
                </c:pt>
                <c:pt idx="230">
                  <c:v>3.3404064346888727</c:v>
                </c:pt>
                <c:pt idx="231">
                  <c:v>3.3524912399881646</c:v>
                </c:pt>
                <c:pt idx="232">
                  <c:v>3.3727334638833115</c:v>
                </c:pt>
                <c:pt idx="233">
                  <c:v>3.3853935423148092</c:v>
                </c:pt>
                <c:pt idx="234">
                  <c:v>3.3955081120930437</c:v>
                </c:pt>
                <c:pt idx="235">
                  <c:v>3.3781561551586834</c:v>
                </c:pt>
                <c:pt idx="236">
                  <c:v>3.3948665140612908</c:v>
                </c:pt>
                <c:pt idx="237">
                  <c:v>3.3952564808860215</c:v>
                </c:pt>
                <c:pt idx="238">
                  <c:v>3.396629939736806</c:v>
                </c:pt>
                <c:pt idx="239">
                  <c:v>3.4040242174231885</c:v>
                </c:pt>
                <c:pt idx="240">
                  <c:v>3.4115624695856157</c:v>
                </c:pt>
                <c:pt idx="241">
                  <c:v>3.4049636435634301</c:v>
                </c:pt>
                <c:pt idx="242">
                  <c:v>3.4216763032522839</c:v>
                </c:pt>
                <c:pt idx="243">
                  <c:v>3.4145572281970531</c:v>
                </c:pt>
                <c:pt idx="244">
                  <c:v>3.4258340801107274</c:v>
                </c:pt>
                <c:pt idx="245">
                  <c:v>3.4386562471560014</c:v>
                </c:pt>
                <c:pt idx="246">
                  <c:v>3.4391162823050214</c:v>
                </c:pt>
                <c:pt idx="247">
                  <c:v>3.4276937937106124</c:v>
                </c:pt>
                <c:pt idx="248">
                  <c:v>3.4489550792942874</c:v>
                </c:pt>
                <c:pt idx="249">
                  <c:v>3.4387258370131888</c:v>
                </c:pt>
                <c:pt idx="250">
                  <c:v>3.441428037023599</c:v>
                </c:pt>
                <c:pt idx="251">
                  <c:v>3.4439901151130377</c:v>
                </c:pt>
                <c:pt idx="252">
                  <c:v>3.4331183036349957</c:v>
                </c:pt>
                <c:pt idx="253">
                  <c:v>3.4416087393568788</c:v>
                </c:pt>
                <c:pt idx="254">
                  <c:v>3.4142026269712309</c:v>
                </c:pt>
                <c:pt idx="255">
                  <c:v>3.4032235037037251</c:v>
                </c:pt>
                <c:pt idx="256">
                  <c:v>3.4378456533908301</c:v>
                </c:pt>
                <c:pt idx="257">
                  <c:v>3.4390514958408063</c:v>
                </c:pt>
                <c:pt idx="258">
                  <c:v>3.4330109555050257</c:v>
                </c:pt>
                <c:pt idx="259">
                  <c:v>3.409415717532585</c:v>
                </c:pt>
                <c:pt idx="260">
                  <c:v>3.4072906057100285</c:v>
                </c:pt>
                <c:pt idx="261">
                  <c:v>3.4333985654420602</c:v>
                </c:pt>
                <c:pt idx="262">
                  <c:v>3.4322539591338228</c:v>
                </c:pt>
                <c:pt idx="263">
                  <c:v>3.4372002135832345</c:v>
                </c:pt>
                <c:pt idx="264">
                  <c:v>3.4362612668238346</c:v>
                </c:pt>
                <c:pt idx="265">
                  <c:v>3.4521239184490429</c:v>
                </c:pt>
                <c:pt idx="266">
                  <c:v>3.4512612817002162</c:v>
                </c:pt>
                <c:pt idx="267">
                  <c:v>3.449722091117307</c:v>
                </c:pt>
                <c:pt idx="268">
                  <c:v>3.440534420188889</c:v>
                </c:pt>
                <c:pt idx="269">
                  <c:v>3.4557962174139254</c:v>
                </c:pt>
                <c:pt idx="270">
                  <c:v>3.4636302434437969</c:v>
                </c:pt>
                <c:pt idx="271">
                  <c:v>3.4686456207572878</c:v>
                </c:pt>
                <c:pt idx="272">
                  <c:v>3.4831592097169795</c:v>
                </c:pt>
                <c:pt idx="273">
                  <c:v>3.4826535234236276</c:v>
                </c:pt>
                <c:pt idx="274">
                  <c:v>3.485230083641456</c:v>
                </c:pt>
                <c:pt idx="275">
                  <c:v>3.4898910109639405</c:v>
                </c:pt>
                <c:pt idx="276">
                  <c:v>3.491636193254736</c:v>
                </c:pt>
                <c:pt idx="277">
                  <c:v>3.5002982379800245</c:v>
                </c:pt>
                <c:pt idx="278">
                  <c:v>3.4991782753208276</c:v>
                </c:pt>
                <c:pt idx="279">
                  <c:v>3.5050943307744151</c:v>
                </c:pt>
                <c:pt idx="280">
                  <c:v>3.5149672351945696</c:v>
                </c:pt>
                <c:pt idx="281">
                  <c:v>3.5269941028237506</c:v>
                </c:pt>
                <c:pt idx="282">
                  <c:v>3.5315849230508656</c:v>
                </c:pt>
                <c:pt idx="283">
                  <c:v>3.5529260399316405</c:v>
                </c:pt>
                <c:pt idx="284">
                  <c:v>3.5336081187623178</c:v>
                </c:pt>
                <c:pt idx="285">
                  <c:v>3.5207363063296975</c:v>
                </c:pt>
                <c:pt idx="286">
                  <c:v>3.5201834187034744</c:v>
                </c:pt>
                <c:pt idx="287">
                  <c:v>3.5277291200265748</c:v>
                </c:pt>
                <c:pt idx="288">
                  <c:v>3.5291286562083415</c:v>
                </c:pt>
                <c:pt idx="289">
                  <c:v>3.5444971633941882</c:v>
                </c:pt>
                <c:pt idx="290">
                  <c:v>3.5574458429492388</c:v>
                </c:pt>
                <c:pt idx="291">
                  <c:v>3.5586077833240322</c:v>
                </c:pt>
                <c:pt idx="292">
                  <c:v>3.5266700424339388</c:v>
                </c:pt>
                <c:pt idx="293">
                  <c:v>3.5357560244255333</c:v>
                </c:pt>
                <c:pt idx="294">
                  <c:v>3.4953431001959352</c:v>
                </c:pt>
                <c:pt idx="295">
                  <c:v>3.5275409709382859</c:v>
                </c:pt>
                <c:pt idx="296">
                  <c:v>3.5381676495751466</c:v>
                </c:pt>
                <c:pt idx="297">
                  <c:v>3.5434248124079231</c:v>
                </c:pt>
                <c:pt idx="298">
                  <c:v>3.5580518336701754</c:v>
                </c:pt>
                <c:pt idx="299">
                  <c:v>3.5274391302440935</c:v>
                </c:pt>
                <c:pt idx="300">
                  <c:v>3.5563881448449268</c:v>
                </c:pt>
                <c:pt idx="301">
                  <c:v>3.5613423263753727</c:v>
                </c:pt>
                <c:pt idx="302">
                  <c:v>3.5534132979472708</c:v>
                </c:pt>
                <c:pt idx="303">
                  <c:v>3.5604566222510332</c:v>
                </c:pt>
                <c:pt idx="304">
                  <c:v>3.5681723788538413</c:v>
                </c:pt>
                <c:pt idx="305">
                  <c:v>3.5830683526500327</c:v>
                </c:pt>
                <c:pt idx="306">
                  <c:v>3.5956670401178208</c:v>
                </c:pt>
                <c:pt idx="307">
                  <c:v>3.5931763716534735</c:v>
                </c:pt>
                <c:pt idx="308">
                  <c:v>3.5539448910044142</c:v>
                </c:pt>
                <c:pt idx="309">
                  <c:v>3.4969683732431163</c:v>
                </c:pt>
                <c:pt idx="310">
                  <c:v>3.5516817225225576</c:v>
                </c:pt>
                <c:pt idx="311">
                  <c:v>3.5709151994862056</c:v>
                </c:pt>
                <c:pt idx="312">
                  <c:v>3.5763355902938319</c:v>
                </c:pt>
                <c:pt idx="313">
                  <c:v>3.5974823733649228</c:v>
                </c:pt>
                <c:pt idx="314">
                  <c:v>3.6254534194171333</c:v>
                </c:pt>
                <c:pt idx="315">
                  <c:v>3.607714450071696</c:v>
                </c:pt>
                <c:pt idx="316">
                  <c:v>3.5951687241081918</c:v>
                </c:pt>
                <c:pt idx="317">
                  <c:v>3.6398907129267957</c:v>
                </c:pt>
                <c:pt idx="318">
                  <c:v>3.6553603294986958</c:v>
                </c:pt>
                <c:pt idx="319">
                  <c:v>3.6486887791830638</c:v>
                </c:pt>
                <c:pt idx="320">
                  <c:v>3.6573322210824277</c:v>
                </c:pt>
                <c:pt idx="321">
                  <c:v>3.6724580805192257</c:v>
                </c:pt>
                <c:pt idx="322">
                  <c:v>3.6909656058337244</c:v>
                </c:pt>
                <c:pt idx="323">
                  <c:v>3.6900001601687733</c:v>
                </c:pt>
                <c:pt idx="324">
                  <c:v>3.6954221320359091</c:v>
                </c:pt>
                <c:pt idx="325">
                  <c:v>3.7033042777631797</c:v>
                </c:pt>
                <c:pt idx="326">
                  <c:v>3.7145803709176697</c:v>
                </c:pt>
                <c:pt idx="327">
                  <c:v>3.6922757064216345</c:v>
                </c:pt>
                <c:pt idx="328">
                  <c:v>3.7178784486523462</c:v>
                </c:pt>
                <c:pt idx="329">
                  <c:v>3.7119404484671019</c:v>
                </c:pt>
                <c:pt idx="330">
                  <c:v>3.7293227598845817</c:v>
                </c:pt>
                <c:pt idx="331">
                  <c:v>3.7019856738526569</c:v>
                </c:pt>
                <c:pt idx="332">
                  <c:v>3.684234766812629</c:v>
                </c:pt>
                <c:pt idx="333">
                  <c:v>3.6939624941887028</c:v>
                </c:pt>
                <c:pt idx="334">
                  <c:v>3.6515823012744697</c:v>
                </c:pt>
                <c:pt idx="335">
                  <c:v>3.6467760990501499</c:v>
                </c:pt>
                <c:pt idx="336">
                  <c:v>3.6025949296888182</c:v>
                </c:pt>
                <c:pt idx="337">
                  <c:v>3.6404665295813268</c:v>
                </c:pt>
                <c:pt idx="338">
                  <c:v>3.6220429663968265</c:v>
                </c:pt>
                <c:pt idx="339">
                  <c:v>3.578227638443638</c:v>
                </c:pt>
                <c:pt idx="340">
                  <c:v>3.6099485295986811</c:v>
                </c:pt>
                <c:pt idx="341">
                  <c:v>3.63310066455906</c:v>
                </c:pt>
                <c:pt idx="342">
                  <c:v>3.6079383758949821</c:v>
                </c:pt>
                <c:pt idx="343">
                  <c:v>3.6306597080818315</c:v>
                </c:pt>
                <c:pt idx="344">
                  <c:v>3.6166750229566458</c:v>
                </c:pt>
                <c:pt idx="345">
                  <c:v>3.6303841382496649</c:v>
                </c:pt>
                <c:pt idx="346">
                  <c:v>3.6346022000226248</c:v>
                </c:pt>
                <c:pt idx="347">
                  <c:v>3.6344168073235124</c:v>
                </c:pt>
                <c:pt idx="348">
                  <c:v>3.6603901491238737</c:v>
                </c:pt>
                <c:pt idx="349">
                  <c:v>3.6728613598952444</c:v>
                </c:pt>
                <c:pt idx="350">
                  <c:v>3.6629768119429347</c:v>
                </c:pt>
                <c:pt idx="351">
                  <c:v>3.6404337315240078</c:v>
                </c:pt>
                <c:pt idx="352">
                  <c:v>3.6307816757901943</c:v>
                </c:pt>
                <c:pt idx="353">
                  <c:v>3.668732468400778</c:v>
                </c:pt>
                <c:pt idx="354">
                  <c:v>3.6879541297602505</c:v>
                </c:pt>
                <c:pt idx="355">
                  <c:v>3.6926733429864824</c:v>
                </c:pt>
                <c:pt idx="356">
                  <c:v>3.7115735747974985</c:v>
                </c:pt>
                <c:pt idx="357">
                  <c:v>3.722252925263196</c:v>
                </c:pt>
                <c:pt idx="358">
                  <c:v>3.7020589868382685</c:v>
                </c:pt>
                <c:pt idx="359">
                  <c:v>3.722429064895981</c:v>
                </c:pt>
                <c:pt idx="360">
                  <c:v>3.7285939981295213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D8-4662-A768-1F6F41CFF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350415"/>
        <c:axId val="1297351375"/>
      </c:scatterChart>
      <c:valAx>
        <c:axId val="1297350415"/>
        <c:scaling>
          <c:orientation val="minMax"/>
          <c:min val="3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351375"/>
        <c:crosses val="autoZero"/>
        <c:crossBetween val="midCat"/>
      </c:valAx>
      <c:valAx>
        <c:axId val="1297351375"/>
        <c:scaling>
          <c:orientation val="minMax"/>
          <c:min val="1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Log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35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AC93E8B-1190-41BC-954E-97F451B32D47}">
          <cx:dataId val="0"/>
          <cx:layoutPr>
            <cx:binning intervalClosed="r">
              <cx:binCount val="6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184150</xdr:colOff>
      <xdr:row>1</xdr:row>
      <xdr:rowOff>107950</xdr:rowOff>
    </xdr:from>
    <xdr:to>
      <xdr:col>31</xdr:col>
      <xdr:colOff>603250</xdr:colOff>
      <xdr:row>29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079118-14C4-F01B-1101-3785E72742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5150" y="292100"/>
              <a:ext cx="7124700" cy="521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6350</xdr:colOff>
      <xdr:row>3</xdr:row>
      <xdr:rowOff>50800</xdr:rowOff>
    </xdr:from>
    <xdr:to>
      <xdr:col>31</xdr:col>
      <xdr:colOff>530225</xdr:colOff>
      <xdr:row>31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FF3E5-E05C-704F-C448-25C0CC99B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226785</xdr:colOff>
      <xdr:row>2</xdr:row>
      <xdr:rowOff>19956</xdr:rowOff>
    </xdr:from>
    <xdr:to>
      <xdr:col>37</xdr:col>
      <xdr:colOff>362857</xdr:colOff>
      <xdr:row>37</xdr:row>
      <xdr:rowOff>36285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C4EC4-5FA5-D18F-0B75-6FAB604EB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90718</xdr:colOff>
      <xdr:row>1</xdr:row>
      <xdr:rowOff>136071</xdr:rowOff>
    </xdr:from>
    <xdr:to>
      <xdr:col>52</xdr:col>
      <xdr:colOff>108860</xdr:colOff>
      <xdr:row>42</xdr:row>
      <xdr:rowOff>36286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E759D3-A25D-4D7F-99EA-D93DC9457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311150</xdr:colOff>
      <xdr:row>1</xdr:row>
      <xdr:rowOff>152400</xdr:rowOff>
    </xdr:from>
    <xdr:to>
      <xdr:col>38</xdr:col>
      <xdr:colOff>533400</xdr:colOff>
      <xdr:row>18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12DA6-2E68-47A7-9943-888C5093B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419100</xdr:colOff>
      <xdr:row>0</xdr:row>
      <xdr:rowOff>50800</xdr:rowOff>
    </xdr:from>
    <xdr:to>
      <xdr:col>29</xdr:col>
      <xdr:colOff>571500</xdr:colOff>
      <xdr:row>19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DD0626-EF72-457C-910D-12AE6026D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520700</xdr:colOff>
      <xdr:row>16</xdr:row>
      <xdr:rowOff>158750</xdr:rowOff>
    </xdr:from>
    <xdr:to>
      <xdr:col>31</xdr:col>
      <xdr:colOff>406400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F25DF-3B0F-403F-B415-9B6A45039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450850</xdr:colOff>
      <xdr:row>2</xdr:row>
      <xdr:rowOff>25400</xdr:rowOff>
    </xdr:from>
    <xdr:to>
      <xdr:col>14</xdr:col>
      <xdr:colOff>596900</xdr:colOff>
      <xdr:row>24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24C29D-A90C-40D5-82B7-CADB449DC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</xdr:row>
      <xdr:rowOff>44450</xdr:rowOff>
    </xdr:from>
    <xdr:to>
      <xdr:col>5</xdr:col>
      <xdr:colOff>654050</xdr:colOff>
      <xdr:row>25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50313A5-F776-4FD4-8BBE-FCE3EA5EC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514350</xdr:colOff>
      <xdr:row>0</xdr:row>
      <xdr:rowOff>158750</xdr:rowOff>
    </xdr:from>
    <xdr:to>
      <xdr:col>23</xdr:col>
      <xdr:colOff>123826</xdr:colOff>
      <xdr:row>15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5B9DE6-05C1-4DB7-A154-F6D217044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381000</xdr:colOff>
      <xdr:row>17</xdr:row>
      <xdr:rowOff>69850</xdr:rowOff>
    </xdr:from>
    <xdr:to>
      <xdr:col>22</xdr:col>
      <xdr:colOff>241300</xdr:colOff>
      <xdr:row>30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F4AB54-42D2-47AD-AA9D-5C82DF269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330200</xdr:colOff>
      <xdr:row>4</xdr:row>
      <xdr:rowOff>6350</xdr:rowOff>
    </xdr:from>
    <xdr:to>
      <xdr:col>26</xdr:col>
      <xdr:colOff>69850</xdr:colOff>
      <xdr:row>26</xdr:row>
      <xdr:rowOff>158750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2E0AFA-AC78-4E77-8A03-6B1DC5595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0DFF24-5111-4DA3-9963-038D0F9ADDD3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Date" tableColumnId="1"/>
      <queryTableField id="2" name="Price" tableColumnId="2"/>
      <queryTableField id="3" name="Change %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93EE49-1902-4653-B637-F9039C53FC61}" autoFormatId="16" applyNumberFormats="0" applyBorderFormats="0" applyFontFormats="0" applyPatternFormats="0" applyAlignmentFormats="0" applyWidthHeightFormats="0">
  <queryTableRefresh nextId="17" unboundColumnsRight="7">
    <queryTableFields count="16">
      <queryTableField id="1" name="id" tableColumnId="1"/>
      <queryTableField id="2" name="date" tableColumnId="2"/>
      <queryTableField id="12" dataBound="0" tableColumnId="12"/>
      <queryTableField id="11" dataBound="0" tableColumnId="11"/>
      <queryTableField id="14" dataBound="0" tableColumnId="14"/>
      <queryTableField id="13" dataBound="0" tableColumnId="13"/>
      <queryTableField id="15" dataBound="0" tableColumnId="15"/>
      <queryTableField id="3" name="close" tableColumnId="3"/>
      <queryTableField id="4" name="close1" tableColumnId="4"/>
      <queryTableField id="5" dataBound="0" tableColumnId="5"/>
      <queryTableField id="9" dataBound="0" tableColumnId="9"/>
      <queryTableField id="6" dataBound="0" tableColumnId="6"/>
      <queryTableField id="7" dataBound="0" tableColumnId="7"/>
      <queryTableField id="8" dataBound="0" tableColumnId="8"/>
      <queryTableField id="10" dataBound="0" tableColumnId="10"/>
      <queryTableField id="16" dataBound="0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0B22E-C0E4-448D-A890-28DD903A2912}" name="Table1" displayName="Table1" ref="E1:H392" totalsRowShown="0">
  <autoFilter ref="E1:H392" xr:uid="{C490B22E-C0E4-448D-A890-28DD903A2912}"/>
  <sortState xmlns:xlrd2="http://schemas.microsoft.com/office/spreadsheetml/2017/richdata2" ref="E2:H392">
    <sortCondition ref="E1:E392"/>
  </sortState>
  <tableColumns count="4">
    <tableColumn id="1" xr3:uid="{16D31536-244A-42CB-BECE-CAC56256B788}" name="Date" dataDxfId="14"/>
    <tableColumn id="2" xr3:uid="{9A8D2C02-E097-4829-933E-E1AA6B3664F8}" name="S&amp;P 500"/>
    <tableColumn id="3" xr3:uid="{CDF0DB76-EA33-4409-99ED-3B765CD5A85D}" name="return" dataDxfId="13" dataCellStyle="Percent">
      <calculatedColumnFormula>IFERROR(F2/F1-1,FALSE)</calculatedColumnFormula>
    </tableColumn>
    <tableColumn id="4" xr3:uid="{DBFC2D5F-A9E0-4F17-BDDA-82C7B87A2F31}" name="log1p_return" dataDxfId="12">
      <calculatedColumnFormula>LOG(1+G2)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5C9F1-DCEB-456C-841D-E309597E6523}" name="S_P_500_Historical_Data__1" displayName="S_P_500_Historical_Data__1" ref="A1:F5000" tableType="queryTable" totalsRowShown="0">
  <autoFilter ref="A1:F5000" xr:uid="{BA65C9F1-DCEB-456C-841D-E309597E6523}"/>
  <tableColumns count="6">
    <tableColumn id="1" xr3:uid="{47AD200B-444C-46BD-9D22-731D60C77D64}" uniqueName="1" name="Date" queryTableFieldId="1" dataDxfId="11"/>
    <tableColumn id="2" xr3:uid="{76549EC5-1C21-4747-B124-33928BF8852C}" uniqueName="2" name="Price" queryTableFieldId="2"/>
    <tableColumn id="3" xr3:uid="{6C457A6C-5F71-4DC7-BD31-AF9ECC97DA7C}" uniqueName="3" name="return" queryTableFieldId="3"/>
    <tableColumn id="4" xr3:uid="{94F2E531-4D21-4BC4-9A9E-026D6E70705A}" uniqueName="4" name="log1p(return)" queryTableFieldId="4" dataDxfId="10">
      <calculatedColumnFormula>LOG(S_P_500_Historical_Data__1[[#This Row],[return]]+1)</calculatedColumnFormula>
    </tableColumn>
    <tableColumn id="5" xr3:uid="{C8867263-1CE1-4770-B0E8-77A871342056}" uniqueName="5" name="box" queryTableFieldId="5" dataDxfId="9">
      <calculatedColumnFormula>MATCH(S_P_500_Historical_Data__1[[#This Row],[return]],_xlfn.ANCHORARRAY($N$7),1)</calculatedColumnFormula>
    </tableColumn>
    <tableColumn id="6" xr3:uid="{8262915B-2308-4A3B-804A-A6BE5A5948D7}" uniqueName="6" name="box2" queryTableFieldId="6" dataDxfId="8">
      <calculatedColumnFormula>MATCH(S_P_500_Historical_Data__1[[#This Row],[log1p(return)]],S:S,1)-6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44B866-BFB1-45AC-95C4-6006EFBBAC1B}" name="spy_long_term" displayName="spy_long_term" ref="A1:P1160" tableType="queryTable" totalsRowShown="0">
  <autoFilter ref="A1:P1160" xr:uid="{ED44B866-BFB1-45AC-95C4-6006EFBBAC1B}"/>
  <tableColumns count="16">
    <tableColumn id="1" xr3:uid="{0599CEB7-1D0C-4381-958F-EEF0E2D6E14B}" uniqueName="1" name="id" queryTableFieldId="1"/>
    <tableColumn id="2" xr3:uid="{E733D184-B118-4F42-9463-9D99A662FAE4}" uniqueName="2" name="year" queryTableFieldId="2"/>
    <tableColumn id="12" xr3:uid="{9359CC9E-BF4B-493F-8789-39B2D98DB29A}" uniqueName="12" name="month" queryTableFieldId="12"/>
    <tableColumn id="11" xr3:uid="{F3CA5684-FB3E-4D1E-9198-1E5162AFF2E2}" uniqueName="11" name="day" queryTableFieldId="11"/>
    <tableColumn id="14" xr3:uid="{87822FD2-4FAA-4914-9767-80D60536FA0C}" uniqueName="14" name="Column1" queryTableFieldId="14"/>
    <tableColumn id="13" xr3:uid="{0F854471-268A-481E-9599-25F946AC3A6E}" uniqueName="13" name="date" queryTableFieldId="13" dataDxfId="2">
      <calculatedColumnFormula>DATE(spy_long_term[[#This Row],[year]],spy_long_term[[#This Row],[month]],spy_long_term[[#This Row],[day]])</calculatedColumnFormula>
    </tableColumn>
    <tableColumn id="15" xr3:uid="{4567C975-A181-4646-BD70-4AEC97FEA956}" uniqueName="15" name="close_raw_0" queryTableFieldId="15" dataDxfId="1">
      <calculatedColumnFormula>VALUE(spy_long_term[[#This Row],[close]])</calculatedColumnFormula>
    </tableColumn>
    <tableColumn id="3" xr3:uid="{6D38CAEB-D0CE-42E2-983D-9F867A3C274D}" uniqueName="3" name="close" queryTableFieldId="3"/>
    <tableColumn id="4" xr3:uid="{D50B3450-3FFF-434B-9DA0-DA7288198EFF}" uniqueName="4" name="close inf adj" queryTableFieldId="4"/>
    <tableColumn id="5" xr3:uid="{BB166D7F-183B-4F4A-9D93-3CB32ECA2325}" uniqueName="5" name="index" queryTableFieldId="5"/>
    <tableColumn id="9" xr3:uid="{18329D47-4401-406D-ACF5-8514A4BD23F1}" uniqueName="9" name="close_raw" queryTableFieldId="9" dataDxfId="7">
      <calculatedColumnFormula>spy_long_term[[#This Row],[close]]</calculatedColumnFormula>
    </tableColumn>
    <tableColumn id="6" xr3:uid="{7F2AF997-3769-4255-AA16-F4FA9E65804F}" uniqueName="6" name="logindex" queryTableFieldId="6" dataDxfId="6">
      <calculatedColumnFormula>LOG(spy_long_term[[#This Row],[index]])</calculatedColumnFormula>
    </tableColumn>
    <tableColumn id="7" xr3:uid="{909E88B6-F27C-4442-A66F-5CABBA70CEE9}" uniqueName="7" name="log close" queryTableFieldId="7" dataDxfId="5">
      <calculatedColumnFormula>LOG(spy_long_term[[#This Row],[close inf adj]])</calculatedColumnFormula>
    </tableColumn>
    <tableColumn id="8" xr3:uid="{B9EE161B-6202-4086-AD71-4F42B5E1D9E1}" uniqueName="8" name="log_raw_close" queryTableFieldId="8" dataDxfId="4">
      <calculatedColumnFormula>LOG(spy_long_term[[#This Row],[close]])</calculatedColumnFormula>
    </tableColumn>
    <tableColumn id="10" xr3:uid="{FAAF9B96-96C3-4909-A755-92A22A776741}" uniqueName="10" name="close_vale" queryTableFieldId="10" dataDxfId="3">
      <calculatedColumnFormula>VALUE(spy_long_term[[#This Row],[close]])</calculatedColumnFormula>
    </tableColumn>
    <tableColumn id="16" xr3:uid="{70C79C39-4589-4314-AA1B-2BD73F507C53}" uniqueName="16" name="close_inf" queryTableFieldId="16" dataDxfId="0">
      <calculatedColumnFormula>VALUE(spy_long_term[[#This Row],[close inf adj]])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A3F9-9845-4B8D-ADA7-2DA90D708ADD}">
  <dimension ref="E1:R392"/>
  <sheetViews>
    <sheetView topLeftCell="E1" workbookViewId="0">
      <selection activeCell="G4" sqref="G4"/>
    </sheetView>
  </sheetViews>
  <sheetFormatPr defaultRowHeight="14.5" x14ac:dyDescent="0.35"/>
  <cols>
    <col min="6" max="6" width="9.453125" customWidth="1"/>
    <col min="7" max="7" width="10.7265625" customWidth="1"/>
    <col min="8" max="8" width="12.90625" customWidth="1"/>
    <col min="10" max="10" width="10.453125" customWidth="1"/>
    <col min="11" max="11" width="12.81640625" customWidth="1"/>
  </cols>
  <sheetData>
    <row r="1" spans="5:18" x14ac:dyDescent="0.35">
      <c r="E1" t="s">
        <v>0</v>
      </c>
      <c r="F1" t="s">
        <v>1</v>
      </c>
      <c r="G1" t="s">
        <v>2</v>
      </c>
      <c r="H1" t="s">
        <v>3</v>
      </c>
    </row>
    <row r="2" spans="5:18" x14ac:dyDescent="0.35">
      <c r="E2" s="2">
        <v>33635</v>
      </c>
      <c r="F2">
        <v>10000</v>
      </c>
      <c r="G2" s="5" t="b">
        <f t="shared" ref="G2:G65" si="0">IFERROR(F2/F1-1,FALSE)</f>
        <v>0</v>
      </c>
      <c r="H2" t="b">
        <v>0</v>
      </c>
      <c r="J2" t="s">
        <v>2</v>
      </c>
      <c r="K2" t="s">
        <v>4</v>
      </c>
      <c r="L2" t="s">
        <v>2</v>
      </c>
      <c r="M2" t="s">
        <v>9</v>
      </c>
      <c r="Q2" t="s">
        <v>6</v>
      </c>
      <c r="R2">
        <f>MIN(L3:L389)</f>
        <v>-0.15</v>
      </c>
    </row>
    <row r="3" spans="5:18" x14ac:dyDescent="0.35">
      <c r="E3" s="2">
        <v>33664</v>
      </c>
      <c r="F3">
        <v>10067.640613024299</v>
      </c>
      <c r="G3" s="5">
        <f t="shared" si="0"/>
        <v>6.7640613024300134E-3</v>
      </c>
      <c r="H3" s="6">
        <f t="shared" ref="H3:H66" si="1">LOG(1+G3)</f>
        <v>2.9277040389999306E-3</v>
      </c>
      <c r="J3">
        <v>6.7640613024300134E-3</v>
      </c>
      <c r="K3" s="7">
        <f>LOG(1+J3)</f>
        <v>2.9277040389999306E-3</v>
      </c>
      <c r="L3">
        <f t="shared" ref="L3:L66" si="2">ROUND(J3,2)</f>
        <v>0.01</v>
      </c>
      <c r="N3">
        <f>COUNT(_xlfn.UNIQUE(L3:L389))</f>
        <v>28</v>
      </c>
      <c r="O3">
        <f>COUNT(L3:L389)</f>
        <v>387</v>
      </c>
      <c r="Q3" t="s">
        <v>7</v>
      </c>
      <c r="R3">
        <f>MAX(L3:L389)</f>
        <v>0.14000000000000001</v>
      </c>
    </row>
    <row r="4" spans="5:18" x14ac:dyDescent="0.35">
      <c r="E4" s="3">
        <v>33695</v>
      </c>
      <c r="F4">
        <v>10269.780740213801</v>
      </c>
      <c r="G4" s="5">
        <f t="shared" si="0"/>
        <v>2.0078202526220057E-2</v>
      </c>
      <c r="H4" s="6">
        <f t="shared" si="1"/>
        <v>8.6334674714475621E-3</v>
      </c>
      <c r="J4">
        <v>2.0078202526220057E-2</v>
      </c>
      <c r="K4" s="7">
        <f t="shared" ref="K4:K67" si="3">LOG(1+J4)</f>
        <v>8.6334674714475621E-3</v>
      </c>
      <c r="L4">
        <f t="shared" si="2"/>
        <v>0.02</v>
      </c>
      <c r="Q4" t="s">
        <v>8</v>
      </c>
      <c r="R4">
        <f>(R3-R2)*100</f>
        <v>29.000000000000004</v>
      </c>
    </row>
    <row r="5" spans="5:18" x14ac:dyDescent="0.35">
      <c r="E5" s="3">
        <v>33725</v>
      </c>
      <c r="F5">
        <v>10122.8649707108</v>
      </c>
      <c r="G5" s="5">
        <f t="shared" si="0"/>
        <v>-1.4305638379183416E-2</v>
      </c>
      <c r="H5" s="6">
        <f t="shared" si="1"/>
        <v>-6.2577276942642765E-3</v>
      </c>
      <c r="J5">
        <v>-1.4305638379183416E-2</v>
      </c>
      <c r="K5" s="7">
        <f t="shared" si="3"/>
        <v>-6.2577276942642765E-3</v>
      </c>
      <c r="L5">
        <f t="shared" si="2"/>
        <v>-0.01</v>
      </c>
    </row>
    <row r="6" spans="5:18" x14ac:dyDescent="0.35">
      <c r="E6" s="3">
        <v>33756</v>
      </c>
      <c r="F6">
        <v>9686.8775264420601</v>
      </c>
      <c r="G6" s="5">
        <f t="shared" si="0"/>
        <v>-4.3069570277803115E-2</v>
      </c>
      <c r="H6" s="6">
        <f t="shared" si="1"/>
        <v>-1.9119634935830281E-2</v>
      </c>
      <c r="J6">
        <v>-4.3069570277803115E-2</v>
      </c>
      <c r="K6" s="7">
        <f t="shared" si="3"/>
        <v>-1.9119634935830281E-2</v>
      </c>
      <c r="L6">
        <f t="shared" si="2"/>
        <v>-0.04</v>
      </c>
    </row>
    <row r="7" spans="5:18" x14ac:dyDescent="0.35">
      <c r="E7" s="3">
        <v>33786</v>
      </c>
      <c r="F7">
        <v>9602.9872564026591</v>
      </c>
      <c r="G7" s="5">
        <f t="shared" si="0"/>
        <v>-8.6601972421358475E-3</v>
      </c>
      <c r="H7" s="6">
        <f t="shared" si="1"/>
        <v>-3.7774563445470881E-3</v>
      </c>
      <c r="J7">
        <v>-8.6601972421358475E-3</v>
      </c>
      <c r="K7" s="7">
        <f t="shared" si="3"/>
        <v>-3.7774563445470881E-3</v>
      </c>
      <c r="L7">
        <f t="shared" si="2"/>
        <v>-0.01</v>
      </c>
    </row>
    <row r="8" spans="5:18" x14ac:dyDescent="0.35">
      <c r="E8" s="3">
        <v>33817</v>
      </c>
      <c r="F8">
        <v>9169.2552566548402</v>
      </c>
      <c r="G8" s="5">
        <f t="shared" si="0"/>
        <v>-4.5166362108690072E-2</v>
      </c>
      <c r="H8" s="6">
        <f t="shared" si="1"/>
        <v>-2.0072289609512774E-2</v>
      </c>
      <c r="J8">
        <v>-4.5166362108690072E-2</v>
      </c>
      <c r="K8" s="7">
        <f t="shared" si="3"/>
        <v>-2.0072289609512774E-2</v>
      </c>
      <c r="L8">
        <f t="shared" si="2"/>
        <v>-0.05</v>
      </c>
    </row>
    <row r="9" spans="5:18" x14ac:dyDescent="0.35">
      <c r="E9" s="3">
        <v>33848</v>
      </c>
      <c r="F9">
        <v>9491.3218826925804</v>
      </c>
      <c r="G9" s="5">
        <f t="shared" si="0"/>
        <v>3.5124622122826299E-2</v>
      </c>
      <c r="H9" s="6">
        <f t="shared" si="1"/>
        <v>1.4992639109003348E-2</v>
      </c>
      <c r="J9">
        <v>3.5124622122826299E-2</v>
      </c>
      <c r="K9" s="7">
        <f t="shared" si="3"/>
        <v>1.4992639109003348E-2</v>
      </c>
      <c r="L9">
        <f t="shared" si="2"/>
        <v>0.04</v>
      </c>
      <c r="O9" t="s">
        <v>11</v>
      </c>
      <c r="P9" t="s">
        <v>9</v>
      </c>
      <c r="Q9" t="s">
        <v>10</v>
      </c>
      <c r="R9" t="s">
        <v>12</v>
      </c>
    </row>
    <row r="10" spans="5:18" x14ac:dyDescent="0.35">
      <c r="E10" s="3">
        <v>33878</v>
      </c>
      <c r="F10">
        <v>9920.2919279262005</v>
      </c>
      <c r="G10" s="5">
        <f t="shared" si="0"/>
        <v>4.5196027543418005E-2</v>
      </c>
      <c r="H10" s="6">
        <f t="shared" si="1"/>
        <v>1.9197750443681015E-2</v>
      </c>
      <c r="J10">
        <v>4.5196027543418005E-2</v>
      </c>
      <c r="K10" s="7">
        <f t="shared" si="3"/>
        <v>1.9197750443681015E-2</v>
      </c>
      <c r="L10">
        <f t="shared" si="2"/>
        <v>0.05</v>
      </c>
      <c r="O10" cm="1">
        <f t="array" ref="O10:O38">_xlfn.SEQUENCE(N3+1,,R2,0.01)</f>
        <v>-0.15</v>
      </c>
      <c r="P10">
        <f>COUNTIF($L$3:$L$389,O10)</f>
        <v>1</v>
      </c>
      <c r="Q10">
        <f t="shared" ref="Q10:Q38" si="4">P10/$P$39</f>
        <v>2.5906735751295338E-3</v>
      </c>
      <c r="R10">
        <f>LOG(1+O10)</f>
        <v>-7.0581074285707285E-2</v>
      </c>
    </row>
    <row r="11" spans="5:18" x14ac:dyDescent="0.35">
      <c r="E11" s="3">
        <v>33909</v>
      </c>
      <c r="F11">
        <v>10930.112146862401</v>
      </c>
      <c r="G11" s="5">
        <f t="shared" si="0"/>
        <v>0.10179339743959526</v>
      </c>
      <c r="H11" s="6">
        <f t="shared" si="1"/>
        <v>4.2100165510399433E-2</v>
      </c>
      <c r="J11">
        <v>0.10179339743959526</v>
      </c>
      <c r="K11" s="7">
        <f t="shared" si="3"/>
        <v>4.2100165510399433E-2</v>
      </c>
      <c r="L11">
        <f t="shared" si="2"/>
        <v>0.1</v>
      </c>
      <c r="O11">
        <v>-0.13999999999999999</v>
      </c>
      <c r="P11">
        <f t="shared" ref="P11:P38" si="5">COUNTIF($L$3:$L$389,O11)</f>
        <v>0</v>
      </c>
      <c r="Q11">
        <f t="shared" si="4"/>
        <v>0</v>
      </c>
      <c r="R11">
        <f t="shared" ref="R11:R38" si="6">LOG(1+O11)</f>
        <v>-6.5501548756432285E-2</v>
      </c>
    </row>
    <row r="12" spans="5:18" x14ac:dyDescent="0.35">
      <c r="E12" s="3">
        <v>33939</v>
      </c>
      <c r="F12">
        <v>11057.0977117285</v>
      </c>
      <c r="G12" s="5">
        <f t="shared" si="0"/>
        <v>1.1617956262466311E-2</v>
      </c>
      <c r="H12" s="6">
        <f t="shared" si="1"/>
        <v>5.0165294866160552E-3</v>
      </c>
      <c r="J12">
        <v>1.1617956262466311E-2</v>
      </c>
      <c r="K12" s="7">
        <f t="shared" si="3"/>
        <v>5.0165294866160552E-3</v>
      </c>
      <c r="L12">
        <f t="shared" si="2"/>
        <v>0.01</v>
      </c>
      <c r="O12">
        <v>-0.12999999999999998</v>
      </c>
      <c r="P12">
        <f t="shared" si="5"/>
        <v>1</v>
      </c>
      <c r="Q12">
        <f t="shared" si="4"/>
        <v>2.5906735751295338E-3</v>
      </c>
      <c r="R12">
        <f t="shared" si="6"/>
        <v>-6.0480747381381476E-2</v>
      </c>
    </row>
    <row r="13" spans="5:18" x14ac:dyDescent="0.35">
      <c r="E13" s="3">
        <v>33970</v>
      </c>
      <c r="F13">
        <v>11367.305059451</v>
      </c>
      <c r="G13" s="5">
        <f t="shared" si="0"/>
        <v>2.8055042635053873E-2</v>
      </c>
      <c r="H13" s="6">
        <f t="shared" si="1"/>
        <v>1.2016367648290126E-2</v>
      </c>
      <c r="J13">
        <v>2.8055042635053873E-2</v>
      </c>
      <c r="K13" s="7">
        <f t="shared" si="3"/>
        <v>1.2016367648290126E-2</v>
      </c>
      <c r="L13">
        <f t="shared" si="2"/>
        <v>0.03</v>
      </c>
      <c r="O13">
        <v>-0.11999999999999998</v>
      </c>
      <c r="P13">
        <f t="shared" si="5"/>
        <v>1</v>
      </c>
      <c r="Q13">
        <f t="shared" si="4"/>
        <v>2.5906735751295338E-3</v>
      </c>
      <c r="R13">
        <f t="shared" si="6"/>
        <v>-5.551732784983137E-2</v>
      </c>
    </row>
    <row r="14" spans="5:18" x14ac:dyDescent="0.35">
      <c r="E14" s="3">
        <v>34001</v>
      </c>
      <c r="F14">
        <v>11809.2944585556</v>
      </c>
      <c r="G14" s="5">
        <f t="shared" si="0"/>
        <v>3.8882514086935771E-2</v>
      </c>
      <c r="H14" s="6">
        <f t="shared" si="1"/>
        <v>1.6566436518941498E-2</v>
      </c>
      <c r="J14">
        <v>3.8882514086935771E-2</v>
      </c>
      <c r="K14" s="7">
        <f t="shared" si="3"/>
        <v>1.6566436518941498E-2</v>
      </c>
      <c r="L14">
        <f t="shared" si="2"/>
        <v>0.04</v>
      </c>
      <c r="O14">
        <v>-0.10999999999999999</v>
      </c>
      <c r="P14">
        <f t="shared" si="5"/>
        <v>3</v>
      </c>
      <c r="Q14">
        <f t="shared" si="4"/>
        <v>7.7720207253886009E-3</v>
      </c>
      <c r="R14">
        <f t="shared" si="6"/>
        <v>-5.0609993355087209E-2</v>
      </c>
    </row>
    <row r="15" spans="5:18" x14ac:dyDescent="0.35">
      <c r="E15" s="3">
        <v>34029</v>
      </c>
      <c r="F15">
        <v>12117.829643162901</v>
      </c>
      <c r="G15" s="5">
        <f t="shared" si="0"/>
        <v>2.612647061093254E-2</v>
      </c>
      <c r="H15" s="6">
        <f t="shared" si="1"/>
        <v>1.1200891091113874E-2</v>
      </c>
      <c r="J15">
        <v>2.612647061093254E-2</v>
      </c>
      <c r="K15" s="7">
        <f t="shared" si="3"/>
        <v>1.1200891091113874E-2</v>
      </c>
      <c r="L15">
        <f t="shared" si="2"/>
        <v>0.03</v>
      </c>
      <c r="O15">
        <v>-9.9999999999999992E-2</v>
      </c>
      <c r="P15">
        <f t="shared" si="5"/>
        <v>3</v>
      </c>
      <c r="Q15">
        <f t="shared" si="4"/>
        <v>7.7720207253886009E-3</v>
      </c>
      <c r="R15">
        <f t="shared" si="6"/>
        <v>-4.5757490560675115E-2</v>
      </c>
    </row>
    <row r="16" spans="5:18" x14ac:dyDescent="0.35">
      <c r="E16" s="3">
        <v>34060</v>
      </c>
      <c r="F16">
        <v>11422.5973800876</v>
      </c>
      <c r="G16" s="5">
        <f t="shared" si="0"/>
        <v>-5.7372671802459529E-2</v>
      </c>
      <c r="H16" s="6">
        <f t="shared" si="1"/>
        <v>-2.5659973537397445E-2</v>
      </c>
      <c r="J16">
        <v>-5.7372671802459529E-2</v>
      </c>
      <c r="K16" s="7">
        <f t="shared" si="3"/>
        <v>-2.5659973537397445E-2</v>
      </c>
      <c r="L16">
        <f t="shared" si="2"/>
        <v>-0.06</v>
      </c>
      <c r="O16">
        <v>-0.09</v>
      </c>
      <c r="P16">
        <f t="shared" si="5"/>
        <v>3</v>
      </c>
      <c r="Q16">
        <f t="shared" si="4"/>
        <v>7.7720207253886009E-3</v>
      </c>
      <c r="R16">
        <f t="shared" si="6"/>
        <v>-4.0958607678906384E-2</v>
      </c>
    </row>
    <row r="17" spans="5:18" x14ac:dyDescent="0.35">
      <c r="E17" s="3">
        <v>34090</v>
      </c>
      <c r="F17">
        <v>11757.082399242299</v>
      </c>
      <c r="G17" s="5">
        <f t="shared" si="0"/>
        <v>2.928274612373083E-2</v>
      </c>
      <c r="H17" s="6">
        <f t="shared" si="1"/>
        <v>1.2534692754404138E-2</v>
      </c>
      <c r="J17">
        <v>2.928274612373083E-2</v>
      </c>
      <c r="K17" s="7">
        <f t="shared" si="3"/>
        <v>1.2534692754404138E-2</v>
      </c>
      <c r="L17">
        <f t="shared" si="2"/>
        <v>0.03</v>
      </c>
      <c r="O17">
        <v>-0.08</v>
      </c>
      <c r="P17">
        <f t="shared" si="5"/>
        <v>5</v>
      </c>
      <c r="Q17">
        <f t="shared" si="4"/>
        <v>1.2953367875647668E-2</v>
      </c>
      <c r="R17">
        <f t="shared" si="6"/>
        <v>-3.6212172654444715E-2</v>
      </c>
    </row>
    <row r="18" spans="5:18" x14ac:dyDescent="0.35">
      <c r="E18" s="3">
        <v>34121</v>
      </c>
      <c r="F18">
        <v>12135.6078468627</v>
      </c>
      <c r="G18" s="5">
        <f t="shared" si="0"/>
        <v>3.2195525621628418E-2</v>
      </c>
      <c r="H18" s="6">
        <f t="shared" si="1"/>
        <v>1.3761972151053334E-2</v>
      </c>
      <c r="J18">
        <v>3.2195525621628418E-2</v>
      </c>
      <c r="K18" s="7">
        <f t="shared" si="3"/>
        <v>1.3761972151053334E-2</v>
      </c>
      <c r="L18">
        <f t="shared" si="2"/>
        <v>0.03</v>
      </c>
      <c r="O18">
        <v>-7.0000000000000007E-2</v>
      </c>
      <c r="P18">
        <f t="shared" si="5"/>
        <v>6</v>
      </c>
      <c r="Q18">
        <f t="shared" si="4"/>
        <v>1.5544041450777202E-2</v>
      </c>
      <c r="R18">
        <f t="shared" si="6"/>
        <v>-3.1517051446064911E-2</v>
      </c>
    </row>
    <row r="19" spans="5:18" x14ac:dyDescent="0.35">
      <c r="E19" s="3">
        <v>34151</v>
      </c>
      <c r="F19">
        <v>12599.435988740401</v>
      </c>
      <c r="G19" s="5">
        <f t="shared" si="0"/>
        <v>3.8220429312703086E-2</v>
      </c>
      <c r="H19" s="6">
        <f t="shared" si="1"/>
        <v>1.6289570343720351E-2</v>
      </c>
      <c r="J19">
        <v>3.8220429312703086E-2</v>
      </c>
      <c r="K19" s="7">
        <f t="shared" si="3"/>
        <v>1.6289570343720351E-2</v>
      </c>
      <c r="L19">
        <f t="shared" si="2"/>
        <v>0.04</v>
      </c>
      <c r="O19">
        <v>-6.0000000000000005E-2</v>
      </c>
      <c r="P19">
        <f t="shared" si="5"/>
        <v>10</v>
      </c>
      <c r="Q19">
        <f t="shared" si="4"/>
        <v>2.5906735751295335E-2</v>
      </c>
      <c r="R19">
        <f t="shared" si="6"/>
        <v>-2.6872146400301365E-2</v>
      </c>
    </row>
    <row r="20" spans="5:18" x14ac:dyDescent="0.35">
      <c r="E20" s="3">
        <v>34182</v>
      </c>
      <c r="F20">
        <v>13177.4104062972</v>
      </c>
      <c r="G20" s="5">
        <f t="shared" si="0"/>
        <v>4.5873038925973386E-2</v>
      </c>
      <c r="H20" s="6">
        <f t="shared" si="1"/>
        <v>1.9478967666600702E-2</v>
      </c>
      <c r="J20">
        <v>4.5873038925973386E-2</v>
      </c>
      <c r="K20" s="7">
        <f t="shared" si="3"/>
        <v>1.9478967666600702E-2</v>
      </c>
      <c r="L20">
        <f t="shared" si="2"/>
        <v>0.05</v>
      </c>
      <c r="O20">
        <v>-0.05</v>
      </c>
      <c r="P20">
        <f t="shared" si="5"/>
        <v>11</v>
      </c>
      <c r="Q20">
        <f t="shared" si="4"/>
        <v>2.8497409326424871E-2</v>
      </c>
      <c r="R20">
        <f t="shared" si="6"/>
        <v>-2.2276394711152253E-2</v>
      </c>
    </row>
    <row r="21" spans="5:18" x14ac:dyDescent="0.35">
      <c r="E21" s="3">
        <v>34213</v>
      </c>
      <c r="F21">
        <v>12556.4837181526</v>
      </c>
      <c r="G21" s="5">
        <f t="shared" si="0"/>
        <v>-4.7120539544542983E-2</v>
      </c>
      <c r="H21" s="6">
        <f t="shared" si="1"/>
        <v>-2.0962034272513586E-2</v>
      </c>
      <c r="J21">
        <v>-4.7120539544542983E-2</v>
      </c>
      <c r="K21" s="7">
        <f t="shared" si="3"/>
        <v>-2.0962034272513586E-2</v>
      </c>
      <c r="L21">
        <f t="shared" si="2"/>
        <v>-0.05</v>
      </c>
      <c r="O21">
        <v>-0.04</v>
      </c>
      <c r="P21">
        <f t="shared" si="5"/>
        <v>12</v>
      </c>
      <c r="Q21">
        <f t="shared" si="4"/>
        <v>3.1088082901554404E-2</v>
      </c>
      <c r="R21">
        <f t="shared" si="6"/>
        <v>-1.7728766960431602E-2</v>
      </c>
    </row>
    <row r="22" spans="5:18" x14ac:dyDescent="0.35">
      <c r="E22" s="3">
        <v>34243</v>
      </c>
      <c r="F22">
        <v>12966.668179471801</v>
      </c>
      <c r="G22" s="5">
        <f t="shared" si="0"/>
        <v>3.2667143965328993E-2</v>
      </c>
      <c r="H22" s="6">
        <f t="shared" si="1"/>
        <v>1.3960359434442156E-2</v>
      </c>
      <c r="J22">
        <v>3.2667143965328993E-2</v>
      </c>
      <c r="K22" s="7">
        <f t="shared" si="3"/>
        <v>1.3960359434442156E-2</v>
      </c>
      <c r="L22">
        <f t="shared" si="2"/>
        <v>0.03</v>
      </c>
      <c r="O22">
        <v>-0.03</v>
      </c>
      <c r="P22">
        <f t="shared" si="5"/>
        <v>15</v>
      </c>
      <c r="Q22">
        <f t="shared" si="4"/>
        <v>3.8860103626943004E-2</v>
      </c>
      <c r="R22">
        <f t="shared" si="6"/>
        <v>-1.322826573375516E-2</v>
      </c>
    </row>
    <row r="23" spans="5:18" x14ac:dyDescent="0.35">
      <c r="E23" s="3">
        <v>34274</v>
      </c>
      <c r="F23">
        <v>13187.993101955801</v>
      </c>
      <c r="G23" s="5">
        <f t="shared" si="0"/>
        <v>1.7068758097349201E-2</v>
      </c>
      <c r="H23" s="6">
        <f t="shared" si="1"/>
        <v>7.3503140366768822E-3</v>
      </c>
      <c r="J23">
        <v>1.7068758097349201E-2</v>
      </c>
      <c r="K23" s="7">
        <f t="shared" si="3"/>
        <v>7.3503140366768822E-3</v>
      </c>
      <c r="L23">
        <f t="shared" si="2"/>
        <v>0.02</v>
      </c>
      <c r="O23">
        <v>-1.9999999999999997E-2</v>
      </c>
      <c r="P23">
        <f t="shared" si="5"/>
        <v>24</v>
      </c>
      <c r="Q23">
        <f t="shared" si="4"/>
        <v>6.2176165803108807E-2</v>
      </c>
      <c r="R23">
        <f t="shared" si="6"/>
        <v>-8.7739243075051505E-3</v>
      </c>
    </row>
    <row r="24" spans="5:18" x14ac:dyDescent="0.35">
      <c r="E24" s="3">
        <v>34304</v>
      </c>
      <c r="F24">
        <v>13341.5350426074</v>
      </c>
      <c r="G24" s="5">
        <f t="shared" si="0"/>
        <v>1.1642555426331525E-2</v>
      </c>
      <c r="H24" s="6">
        <f t="shared" si="1"/>
        <v>5.0270899468878817E-3</v>
      </c>
      <c r="J24">
        <v>1.1642555426331525E-2</v>
      </c>
      <c r="K24" s="7">
        <f t="shared" si="3"/>
        <v>5.0270899468878817E-3</v>
      </c>
      <c r="L24">
        <f t="shared" si="2"/>
        <v>0.01</v>
      </c>
      <c r="O24">
        <v>-9.9999999999999967E-3</v>
      </c>
      <c r="P24">
        <f t="shared" si="5"/>
        <v>28</v>
      </c>
      <c r="Q24">
        <f t="shared" si="4"/>
        <v>7.2538860103626937E-2</v>
      </c>
      <c r="R24">
        <f t="shared" si="6"/>
        <v>-4.3648054024500883E-3</v>
      </c>
    </row>
    <row r="25" spans="5:18" x14ac:dyDescent="0.35">
      <c r="E25" s="3">
        <v>34335</v>
      </c>
      <c r="F25">
        <v>13982.1598213096</v>
      </c>
      <c r="G25" s="5">
        <f t="shared" si="0"/>
        <v>4.8017321594277407E-2</v>
      </c>
      <c r="H25" s="6">
        <f t="shared" si="1"/>
        <v>2.0368460711300274E-2</v>
      </c>
      <c r="J25">
        <v>4.8017321594277407E-2</v>
      </c>
      <c r="K25" s="7">
        <f t="shared" si="3"/>
        <v>2.0368460711300274E-2</v>
      </c>
      <c r="L25">
        <f t="shared" si="2"/>
        <v>0.05</v>
      </c>
      <c r="O25">
        <v>0</v>
      </c>
      <c r="P25">
        <f t="shared" si="5"/>
        <v>46</v>
      </c>
      <c r="Q25">
        <f t="shared" si="4"/>
        <v>0.11917098445595854</v>
      </c>
      <c r="R25">
        <f t="shared" si="6"/>
        <v>0</v>
      </c>
    </row>
    <row r="26" spans="5:18" x14ac:dyDescent="0.35">
      <c r="E26" s="3">
        <v>34366</v>
      </c>
      <c r="F26">
        <v>13550.3438992548</v>
      </c>
      <c r="G26" s="5">
        <f t="shared" si="0"/>
        <v>-3.0883349037155838E-2</v>
      </c>
      <c r="H26" s="6">
        <f t="shared" si="1"/>
        <v>-1.362394449684335E-2</v>
      </c>
      <c r="J26">
        <v>-3.0883349037155838E-2</v>
      </c>
      <c r="K26" s="7">
        <f t="shared" si="3"/>
        <v>-1.362394449684335E-2</v>
      </c>
      <c r="L26">
        <f t="shared" si="2"/>
        <v>-0.03</v>
      </c>
      <c r="O26">
        <v>0.01</v>
      </c>
      <c r="P26">
        <f t="shared" si="5"/>
        <v>32</v>
      </c>
      <c r="Q26">
        <f t="shared" si="4"/>
        <v>8.2901554404145081E-2</v>
      </c>
      <c r="R26">
        <f t="shared" si="6"/>
        <v>4.3213737826425782E-3</v>
      </c>
    </row>
    <row r="27" spans="5:18" x14ac:dyDescent="0.35">
      <c r="E27" s="3">
        <v>34394</v>
      </c>
      <c r="F27">
        <v>12691.652797917999</v>
      </c>
      <c r="G27" s="5">
        <f t="shared" si="0"/>
        <v>-6.3370428656354894E-2</v>
      </c>
      <c r="H27" s="6">
        <f t="shared" si="1"/>
        <v>-2.8432134757408353E-2</v>
      </c>
      <c r="J27">
        <v>-6.3370428656354894E-2</v>
      </c>
      <c r="K27" s="7">
        <f t="shared" si="3"/>
        <v>-2.8432134757408353E-2</v>
      </c>
      <c r="L27">
        <f t="shared" si="2"/>
        <v>-0.06</v>
      </c>
      <c r="O27">
        <v>0.02</v>
      </c>
      <c r="P27">
        <f t="shared" si="5"/>
        <v>38</v>
      </c>
      <c r="Q27">
        <f t="shared" si="4"/>
        <v>9.8445595854922283E-2</v>
      </c>
      <c r="R27">
        <f t="shared" si="6"/>
        <v>8.6001717619175692E-3</v>
      </c>
    </row>
    <row r="28" spans="5:18" x14ac:dyDescent="0.35">
      <c r="E28" s="3">
        <v>34425</v>
      </c>
      <c r="F28">
        <v>12891.6727616647</v>
      </c>
      <c r="G28" s="5">
        <f t="shared" si="0"/>
        <v>1.5759961837241043E-2</v>
      </c>
      <c r="H28" s="6">
        <f t="shared" si="1"/>
        <v>6.7910902647336235E-3</v>
      </c>
      <c r="J28">
        <v>1.5759961837241043E-2</v>
      </c>
      <c r="K28" s="7">
        <f t="shared" si="3"/>
        <v>6.7910902647336235E-3</v>
      </c>
      <c r="L28">
        <f t="shared" si="2"/>
        <v>0.02</v>
      </c>
      <c r="O28">
        <v>0.03</v>
      </c>
      <c r="P28">
        <f t="shared" si="5"/>
        <v>34</v>
      </c>
      <c r="Q28">
        <f t="shared" si="4"/>
        <v>8.8082901554404139E-2</v>
      </c>
      <c r="R28">
        <f t="shared" si="6"/>
        <v>1.2837224705172217E-2</v>
      </c>
    </row>
    <row r="29" spans="5:18" x14ac:dyDescent="0.35">
      <c r="E29" s="3">
        <v>34455</v>
      </c>
      <c r="F29">
        <v>12821.6134177892</v>
      </c>
      <c r="G29" s="5">
        <f t="shared" si="0"/>
        <v>-5.4344649581730131E-3</v>
      </c>
      <c r="H29" s="6">
        <f t="shared" si="1"/>
        <v>-2.3665945714137085E-3</v>
      </c>
      <c r="J29">
        <v>-5.4344649581730131E-3</v>
      </c>
      <c r="K29" s="7">
        <f t="shared" si="3"/>
        <v>-2.3665945714137085E-3</v>
      </c>
      <c r="L29">
        <f t="shared" si="2"/>
        <v>-0.01</v>
      </c>
      <c r="O29">
        <v>0.04</v>
      </c>
      <c r="P29">
        <f t="shared" si="5"/>
        <v>37</v>
      </c>
      <c r="Q29">
        <f t="shared" si="4"/>
        <v>9.585492227979274E-2</v>
      </c>
      <c r="R29">
        <f t="shared" si="6"/>
        <v>1.703333929878037E-2</v>
      </c>
    </row>
    <row r="30" spans="5:18" x14ac:dyDescent="0.35">
      <c r="E30" s="3">
        <v>34486</v>
      </c>
      <c r="F30">
        <v>12304.236876536699</v>
      </c>
      <c r="G30" s="5">
        <f t="shared" si="0"/>
        <v>-4.0351906144251104E-2</v>
      </c>
      <c r="H30" s="6">
        <f t="shared" si="1"/>
        <v>-1.788799499685895E-2</v>
      </c>
      <c r="J30">
        <v>-4.0351906144251104E-2</v>
      </c>
      <c r="K30" s="7">
        <f t="shared" si="3"/>
        <v>-1.788799499685895E-2</v>
      </c>
      <c r="L30">
        <f t="shared" si="2"/>
        <v>-0.04</v>
      </c>
      <c r="O30">
        <v>0.05</v>
      </c>
      <c r="P30">
        <f t="shared" si="5"/>
        <v>23</v>
      </c>
      <c r="Q30">
        <f t="shared" si="4"/>
        <v>5.9585492227979271E-2</v>
      </c>
      <c r="R30">
        <f t="shared" si="6"/>
        <v>2.1189299069938092E-2</v>
      </c>
    </row>
    <row r="31" spans="5:18" x14ac:dyDescent="0.35">
      <c r="E31" s="3">
        <v>34516</v>
      </c>
      <c r="F31">
        <v>12316.6048732009</v>
      </c>
      <c r="G31" s="5">
        <f t="shared" si="0"/>
        <v>1.0051819375962445E-3</v>
      </c>
      <c r="H31" s="6">
        <f t="shared" si="1"/>
        <v>4.3632571216431487E-4</v>
      </c>
      <c r="J31">
        <v>1.0051819375962445E-3</v>
      </c>
      <c r="K31" s="7">
        <f t="shared" si="3"/>
        <v>4.3632571216431487E-4</v>
      </c>
      <c r="L31">
        <f t="shared" si="2"/>
        <v>0</v>
      </c>
      <c r="O31">
        <v>6.0000000000000005E-2</v>
      </c>
      <c r="P31">
        <f t="shared" si="5"/>
        <v>23</v>
      </c>
      <c r="Q31">
        <f t="shared" si="4"/>
        <v>5.9585492227979271E-2</v>
      </c>
      <c r="R31">
        <f t="shared" si="6"/>
        <v>2.5305865264770262E-2</v>
      </c>
    </row>
    <row r="32" spans="5:18" x14ac:dyDescent="0.35">
      <c r="E32" s="3">
        <v>34547</v>
      </c>
      <c r="F32">
        <v>12836.3101735532</v>
      </c>
      <c r="G32" s="5">
        <f t="shared" si="0"/>
        <v>4.2195499953327387E-2</v>
      </c>
      <c r="H32" s="6">
        <f t="shared" si="1"/>
        <v>1.7949193615181429E-2</v>
      </c>
      <c r="J32">
        <v>4.2195499953327387E-2</v>
      </c>
      <c r="K32" s="7">
        <f t="shared" si="3"/>
        <v>1.7949193615181429E-2</v>
      </c>
      <c r="L32">
        <f t="shared" si="2"/>
        <v>0.04</v>
      </c>
      <c r="O32">
        <v>7.0000000000000007E-2</v>
      </c>
      <c r="P32">
        <f t="shared" si="5"/>
        <v>12</v>
      </c>
      <c r="Q32">
        <f t="shared" si="4"/>
        <v>3.1088082901554404E-2</v>
      </c>
      <c r="R32">
        <f t="shared" si="6"/>
        <v>2.9383777685209667E-2</v>
      </c>
    </row>
    <row r="33" spans="5:18" x14ac:dyDescent="0.35">
      <c r="E33" s="3">
        <v>34578</v>
      </c>
      <c r="F33">
        <v>12388.229940679101</v>
      </c>
      <c r="G33" s="5">
        <f t="shared" si="0"/>
        <v>-3.4907245681651156E-2</v>
      </c>
      <c r="H33" s="6">
        <f t="shared" si="1"/>
        <v>-1.5430944943460746E-2</v>
      </c>
      <c r="J33">
        <v>-3.4907245681651156E-2</v>
      </c>
      <c r="K33" s="7">
        <f t="shared" si="3"/>
        <v>-1.5430944943460746E-2</v>
      </c>
      <c r="L33">
        <f t="shared" si="2"/>
        <v>-0.03</v>
      </c>
      <c r="O33">
        <v>0.08</v>
      </c>
      <c r="P33">
        <f t="shared" si="5"/>
        <v>7</v>
      </c>
      <c r="Q33">
        <f t="shared" si="4"/>
        <v>1.8134715025906734E-2</v>
      </c>
      <c r="R33">
        <f t="shared" si="6"/>
        <v>3.342375548694973E-2</v>
      </c>
    </row>
    <row r="34" spans="5:18" x14ac:dyDescent="0.35">
      <c r="E34" s="3">
        <v>34608</v>
      </c>
      <c r="F34">
        <v>12424.4734964735</v>
      </c>
      <c r="G34" s="5">
        <f t="shared" si="0"/>
        <v>2.9256444195782105E-3</v>
      </c>
      <c r="H34" s="6">
        <f t="shared" si="1"/>
        <v>1.2687361955951023E-3</v>
      </c>
      <c r="J34">
        <v>2.9256444195782105E-3</v>
      </c>
      <c r="K34" s="7">
        <f t="shared" si="3"/>
        <v>1.2687361955951023E-3</v>
      </c>
      <c r="L34">
        <f t="shared" si="2"/>
        <v>0</v>
      </c>
      <c r="O34">
        <v>0.09</v>
      </c>
      <c r="P34">
        <f t="shared" si="5"/>
        <v>4</v>
      </c>
      <c r="Q34">
        <f t="shared" si="4"/>
        <v>1.0362694300518135E-2</v>
      </c>
      <c r="R34">
        <f t="shared" si="6"/>
        <v>3.7426497940623665E-2</v>
      </c>
    </row>
    <row r="35" spans="5:18" x14ac:dyDescent="0.35">
      <c r="E35" s="3">
        <v>34639</v>
      </c>
      <c r="F35">
        <v>12150.008579409199</v>
      </c>
      <c r="G35" s="5">
        <f t="shared" si="0"/>
        <v>-2.2090667837329603E-2</v>
      </c>
      <c r="H35" s="6">
        <f t="shared" si="1"/>
        <v>-9.7014093911302127E-3</v>
      </c>
      <c r="J35">
        <v>-2.2090667837329603E-2</v>
      </c>
      <c r="K35" s="7">
        <f t="shared" si="3"/>
        <v>-9.7014093911302127E-3</v>
      </c>
      <c r="L35">
        <f t="shared" si="2"/>
        <v>-0.02</v>
      </c>
      <c r="O35">
        <v>9.9999999999999992E-2</v>
      </c>
      <c r="P35">
        <f t="shared" si="5"/>
        <v>4</v>
      </c>
      <c r="Q35">
        <f t="shared" si="4"/>
        <v>1.0362694300518135E-2</v>
      </c>
      <c r="R35">
        <f t="shared" si="6"/>
        <v>4.1392685158225077E-2</v>
      </c>
    </row>
    <row r="36" spans="5:18" x14ac:dyDescent="0.35">
      <c r="E36" s="3">
        <v>34669</v>
      </c>
      <c r="F36">
        <v>12582.4150131117</v>
      </c>
      <c r="G36" s="5">
        <f t="shared" si="0"/>
        <v>3.5588981758853055E-2</v>
      </c>
      <c r="H36" s="6">
        <f t="shared" si="1"/>
        <v>1.5187421072619682E-2</v>
      </c>
      <c r="J36">
        <v>3.5588981758853055E-2</v>
      </c>
      <c r="K36" s="7">
        <f t="shared" si="3"/>
        <v>1.5187421072619682E-2</v>
      </c>
      <c r="L36">
        <f t="shared" si="2"/>
        <v>0.04</v>
      </c>
      <c r="O36">
        <v>0.10999999999999999</v>
      </c>
      <c r="P36">
        <f t="shared" si="5"/>
        <v>2</v>
      </c>
      <c r="Q36">
        <f t="shared" si="4"/>
        <v>5.1813471502590676E-3</v>
      </c>
      <c r="R36">
        <f t="shared" si="6"/>
        <v>4.5322978786657385E-2</v>
      </c>
    </row>
    <row r="37" spans="5:18" x14ac:dyDescent="0.35">
      <c r="E37" s="3">
        <v>34700</v>
      </c>
      <c r="F37">
        <v>12644.893742612499</v>
      </c>
      <c r="G37" s="5">
        <f t="shared" si="0"/>
        <v>4.9655594284319093E-3</v>
      </c>
      <c r="H37" s="6">
        <f t="shared" si="1"/>
        <v>2.1511785659804384E-3</v>
      </c>
      <c r="J37">
        <v>4.9655594284319093E-3</v>
      </c>
      <c r="K37" s="7">
        <f t="shared" si="3"/>
        <v>2.1511785659804384E-3</v>
      </c>
      <c r="L37">
        <f t="shared" si="2"/>
        <v>0</v>
      </c>
      <c r="O37">
        <v>0.11999999999999998</v>
      </c>
      <c r="P37">
        <f t="shared" si="5"/>
        <v>1</v>
      </c>
      <c r="Q37">
        <f t="shared" si="4"/>
        <v>2.5906735751295338E-3</v>
      </c>
      <c r="R37">
        <f t="shared" si="6"/>
        <v>4.921802267018157E-2</v>
      </c>
    </row>
    <row r="38" spans="5:18" x14ac:dyDescent="0.35">
      <c r="E38" s="3">
        <v>34731</v>
      </c>
      <c r="F38">
        <v>12993.8807123356</v>
      </c>
      <c r="G38" s="5">
        <f t="shared" si="0"/>
        <v>2.7599043283933478E-2</v>
      </c>
      <c r="H38" s="6">
        <f t="shared" si="1"/>
        <v>1.1823691257307921E-2</v>
      </c>
      <c r="J38">
        <v>2.7599043283933478E-2</v>
      </c>
      <c r="K38" s="7">
        <f t="shared" si="3"/>
        <v>1.1823691257307921E-2</v>
      </c>
      <c r="L38">
        <f t="shared" si="2"/>
        <v>0.03</v>
      </c>
      <c r="O38">
        <v>0.12999999999999998</v>
      </c>
      <c r="P38">
        <f t="shared" si="5"/>
        <v>0</v>
      </c>
      <c r="Q38">
        <f t="shared" si="4"/>
        <v>0</v>
      </c>
      <c r="R38">
        <f t="shared" si="6"/>
        <v>5.3078443483419682E-2</v>
      </c>
    </row>
    <row r="39" spans="5:18" x14ac:dyDescent="0.35">
      <c r="E39" s="3">
        <v>34759</v>
      </c>
      <c r="F39">
        <v>12857.4842869558</v>
      </c>
      <c r="G39" s="5">
        <f t="shared" si="0"/>
        <v>-1.0496973798621467E-2</v>
      </c>
      <c r="H39" s="6">
        <f t="shared" si="1"/>
        <v>-4.5828732508642472E-3</v>
      </c>
      <c r="J39">
        <v>-1.0496973798621467E-2</v>
      </c>
      <c r="K39" s="7">
        <f t="shared" si="3"/>
        <v>-4.5828732508642472E-3</v>
      </c>
      <c r="L39">
        <f t="shared" si="2"/>
        <v>-0.01</v>
      </c>
      <c r="P39">
        <f>SUM(P10:P38)</f>
        <v>386</v>
      </c>
    </row>
    <row r="40" spans="5:18" x14ac:dyDescent="0.35">
      <c r="E40" s="3">
        <v>34790</v>
      </c>
      <c r="F40">
        <v>12982.853312539601</v>
      </c>
      <c r="G40" s="5">
        <f t="shared" si="0"/>
        <v>9.7506652767984647E-3</v>
      </c>
      <c r="H40" s="6">
        <f t="shared" si="1"/>
        <v>4.2141479781460291E-3</v>
      </c>
      <c r="J40">
        <v>9.7506652767984647E-3</v>
      </c>
      <c r="K40" s="7">
        <f t="shared" si="3"/>
        <v>4.2141479781460291E-3</v>
      </c>
      <c r="L40">
        <f t="shared" si="2"/>
        <v>0.01</v>
      </c>
    </row>
    <row r="41" spans="5:18" x14ac:dyDescent="0.35">
      <c r="E41" s="3">
        <v>34820</v>
      </c>
      <c r="F41">
        <v>13710.366892566901</v>
      </c>
      <c r="G41" s="5">
        <f t="shared" si="0"/>
        <v>5.6036493867232195E-2</v>
      </c>
      <c r="H41" s="6">
        <f t="shared" si="1"/>
        <v>2.3678926541834715E-2</v>
      </c>
      <c r="J41">
        <v>5.6036493867232195E-2</v>
      </c>
      <c r="K41" s="7">
        <f t="shared" si="3"/>
        <v>2.3678926541834715E-2</v>
      </c>
      <c r="L41">
        <f t="shared" si="2"/>
        <v>0.06</v>
      </c>
    </row>
    <row r="42" spans="5:18" x14ac:dyDescent="0.35">
      <c r="E42" s="3">
        <v>34851</v>
      </c>
      <c r="F42">
        <v>13911.7740392469</v>
      </c>
      <c r="G42" s="5">
        <f t="shared" si="0"/>
        <v>1.4690135447009256E-2</v>
      </c>
      <c r="H42" s="6">
        <f t="shared" si="1"/>
        <v>6.3334382973313022E-3</v>
      </c>
      <c r="J42">
        <v>1.4690135447009256E-2</v>
      </c>
      <c r="K42" s="7">
        <f t="shared" si="3"/>
        <v>6.3334382973313022E-3</v>
      </c>
      <c r="L42">
        <f t="shared" si="2"/>
        <v>0.01</v>
      </c>
    </row>
    <row r="43" spans="5:18" x14ac:dyDescent="0.35">
      <c r="E43" s="3">
        <v>34881</v>
      </c>
      <c r="F43">
        <v>14206.1131891368</v>
      </c>
      <c r="G43" s="5">
        <f t="shared" si="0"/>
        <v>2.1157556833480085E-2</v>
      </c>
      <c r="H43" s="6">
        <f t="shared" si="1"/>
        <v>9.0927555876789325E-3</v>
      </c>
      <c r="J43">
        <v>2.1157556833480085E-2</v>
      </c>
      <c r="K43" s="7">
        <f t="shared" si="3"/>
        <v>9.0927555876789325E-3</v>
      </c>
      <c r="L43">
        <f t="shared" si="2"/>
        <v>0.02</v>
      </c>
    </row>
    <row r="44" spans="5:18" x14ac:dyDescent="0.35">
      <c r="E44" s="3">
        <v>34912</v>
      </c>
      <c r="F44">
        <v>14673.0198478729</v>
      </c>
      <c r="G44" s="5">
        <f t="shared" si="0"/>
        <v>3.2866601337031121E-2</v>
      </c>
      <c r="H44" s="6">
        <f t="shared" si="1"/>
        <v>1.4044234351878303E-2</v>
      </c>
      <c r="J44">
        <v>3.2866601337031121E-2</v>
      </c>
      <c r="K44" s="7">
        <f t="shared" si="3"/>
        <v>1.4044234351878303E-2</v>
      </c>
      <c r="L44">
        <f t="shared" si="2"/>
        <v>0.03</v>
      </c>
    </row>
    <row r="45" spans="5:18" x14ac:dyDescent="0.35">
      <c r="E45" s="3">
        <v>34943</v>
      </c>
      <c r="F45">
        <v>15488.4426088091</v>
      </c>
      <c r="G45" s="5">
        <f t="shared" si="0"/>
        <v>5.5572933819374004E-2</v>
      </c>
      <c r="H45" s="6">
        <f t="shared" si="1"/>
        <v>2.3488245849269063E-2</v>
      </c>
      <c r="J45">
        <v>5.5572933819374004E-2</v>
      </c>
      <c r="K45" s="7">
        <f t="shared" si="3"/>
        <v>2.3488245849269063E-2</v>
      </c>
      <c r="L45">
        <f t="shared" si="2"/>
        <v>0.06</v>
      </c>
    </row>
    <row r="46" spans="5:18" x14ac:dyDescent="0.35">
      <c r="E46" s="3">
        <v>34973</v>
      </c>
      <c r="F46">
        <v>15193.0037514865</v>
      </c>
      <c r="G46" s="5">
        <f t="shared" si="0"/>
        <v>-1.9074794334361878E-2</v>
      </c>
      <c r="H46" s="6">
        <f t="shared" si="1"/>
        <v>-8.3641057750412154E-3</v>
      </c>
      <c r="J46">
        <v>-1.9074794334361878E-2</v>
      </c>
      <c r="K46" s="7">
        <f t="shared" si="3"/>
        <v>-8.3641057750412154E-3</v>
      </c>
      <c r="L46">
        <f t="shared" si="2"/>
        <v>-0.02</v>
      </c>
    </row>
    <row r="47" spans="5:18" x14ac:dyDescent="0.35">
      <c r="E47" s="3">
        <v>35004</v>
      </c>
      <c r="F47">
        <v>15894.229796527999</v>
      </c>
      <c r="G47" s="5">
        <f t="shared" si="0"/>
        <v>4.6154536424233505E-2</v>
      </c>
      <c r="H47" s="6">
        <f t="shared" si="1"/>
        <v>1.9595842618290858E-2</v>
      </c>
      <c r="J47">
        <v>4.6154536424233505E-2</v>
      </c>
      <c r="K47" s="7">
        <f t="shared" si="3"/>
        <v>1.9595842618290858E-2</v>
      </c>
      <c r="L47">
        <f t="shared" si="2"/>
        <v>0.05</v>
      </c>
    </row>
    <row r="48" spans="5:18" x14ac:dyDescent="0.35">
      <c r="E48" s="3">
        <v>35034</v>
      </c>
      <c r="F48">
        <v>16456.948764570701</v>
      </c>
      <c r="G48" s="5">
        <f t="shared" si="0"/>
        <v>3.5403978377462675E-2</v>
      </c>
      <c r="H48" s="6">
        <f t="shared" si="1"/>
        <v>1.5109829357503745E-2</v>
      </c>
      <c r="J48">
        <v>3.5403978377462675E-2</v>
      </c>
      <c r="K48" s="7">
        <f t="shared" si="3"/>
        <v>1.5109829357503745E-2</v>
      </c>
      <c r="L48">
        <f t="shared" si="2"/>
        <v>0.04</v>
      </c>
    </row>
    <row r="49" spans="5:12" x14ac:dyDescent="0.35">
      <c r="E49" s="3">
        <v>35065</v>
      </c>
      <c r="F49">
        <v>17223.681849322202</v>
      </c>
      <c r="G49" s="5">
        <f t="shared" si="0"/>
        <v>4.6590233446078377E-2</v>
      </c>
      <c r="H49" s="6">
        <f t="shared" si="1"/>
        <v>1.9776677680288929E-2</v>
      </c>
      <c r="J49">
        <v>4.6590233446078377E-2</v>
      </c>
      <c r="K49" s="7">
        <f t="shared" si="3"/>
        <v>1.9776677680288929E-2</v>
      </c>
      <c r="L49">
        <f t="shared" si="2"/>
        <v>0.05</v>
      </c>
    </row>
    <row r="50" spans="5:12" x14ac:dyDescent="0.35">
      <c r="E50" s="3">
        <v>35096</v>
      </c>
      <c r="F50">
        <v>17483.252118797602</v>
      </c>
      <c r="G50" s="5">
        <f t="shared" si="0"/>
        <v>1.507054483159842E-2</v>
      </c>
      <c r="H50" s="6">
        <f t="shared" si="1"/>
        <v>6.4962256644635922E-3</v>
      </c>
      <c r="J50">
        <v>1.507054483159842E-2</v>
      </c>
      <c r="K50" s="7">
        <f t="shared" si="3"/>
        <v>6.4962256644635922E-3</v>
      </c>
      <c r="L50">
        <f t="shared" si="2"/>
        <v>0.02</v>
      </c>
    </row>
    <row r="51" spans="5:12" x14ac:dyDescent="0.35">
      <c r="E51" s="3">
        <v>35125</v>
      </c>
      <c r="F51">
        <v>17640.287714165399</v>
      </c>
      <c r="G51" s="5">
        <f t="shared" si="0"/>
        <v>8.982058618199229E-3</v>
      </c>
      <c r="H51" s="6">
        <f t="shared" si="1"/>
        <v>3.8834438262174008E-3</v>
      </c>
      <c r="J51">
        <v>8.982058618199229E-3</v>
      </c>
      <c r="K51" s="7">
        <f t="shared" si="3"/>
        <v>3.8834438262174008E-3</v>
      </c>
      <c r="L51">
        <f t="shared" si="2"/>
        <v>0.01</v>
      </c>
    </row>
    <row r="52" spans="5:12" x14ac:dyDescent="0.35">
      <c r="E52" s="3">
        <v>35156</v>
      </c>
      <c r="F52">
        <v>18052.988686777899</v>
      </c>
      <c r="G52" s="5">
        <f t="shared" si="0"/>
        <v>2.3395365160688186E-2</v>
      </c>
      <c r="H52" s="6">
        <f t="shared" si="1"/>
        <v>1.0043445771045047E-2</v>
      </c>
      <c r="J52">
        <v>2.3395365160688186E-2</v>
      </c>
      <c r="K52" s="7">
        <f t="shared" si="3"/>
        <v>1.0043445771045047E-2</v>
      </c>
      <c r="L52">
        <f t="shared" si="2"/>
        <v>0.02</v>
      </c>
    </row>
    <row r="53" spans="5:12" x14ac:dyDescent="0.35">
      <c r="E53" s="3">
        <v>35186</v>
      </c>
      <c r="F53">
        <v>18743.208585179498</v>
      </c>
      <c r="G53" s="5">
        <f t="shared" si="0"/>
        <v>3.8232998999612633E-2</v>
      </c>
      <c r="H53" s="6">
        <f t="shared" si="1"/>
        <v>1.6294828295177102E-2</v>
      </c>
      <c r="J53">
        <v>3.8232998999612633E-2</v>
      </c>
      <c r="K53" s="7">
        <f t="shared" si="3"/>
        <v>1.6294828295177102E-2</v>
      </c>
      <c r="L53">
        <f t="shared" si="2"/>
        <v>0.04</v>
      </c>
    </row>
    <row r="54" spans="5:12" x14ac:dyDescent="0.35">
      <c r="E54" s="3">
        <v>35217</v>
      </c>
      <c r="F54">
        <v>18668.803072469502</v>
      </c>
      <c r="G54" s="5">
        <f t="shared" si="0"/>
        <v>-3.9697318829834405E-3</v>
      </c>
      <c r="H54" s="6">
        <f t="shared" si="1"/>
        <v>-1.7274637083679353E-3</v>
      </c>
      <c r="J54">
        <v>-3.9697318829834405E-3</v>
      </c>
      <c r="K54" s="7">
        <f t="shared" si="3"/>
        <v>-1.7274637083679353E-3</v>
      </c>
      <c r="L54">
        <f t="shared" si="2"/>
        <v>0</v>
      </c>
    </row>
    <row r="55" spans="5:12" x14ac:dyDescent="0.35">
      <c r="E55" s="3">
        <v>35247</v>
      </c>
      <c r="F55">
        <v>17572.862696743301</v>
      </c>
      <c r="G55" s="5">
        <f t="shared" si="0"/>
        <v>-5.8704372823041973E-2</v>
      </c>
      <c r="H55" s="6">
        <f t="shared" si="1"/>
        <v>-2.6273958838083936E-2</v>
      </c>
      <c r="J55">
        <v>-5.8704372823041973E-2</v>
      </c>
      <c r="K55" s="7">
        <f t="shared" si="3"/>
        <v>-2.6273958838083936E-2</v>
      </c>
      <c r="L55">
        <f t="shared" si="2"/>
        <v>-0.06</v>
      </c>
    </row>
    <row r="56" spans="5:12" x14ac:dyDescent="0.35">
      <c r="E56" s="3">
        <v>35278</v>
      </c>
      <c r="F56">
        <v>17780.882700210201</v>
      </c>
      <c r="G56" s="5">
        <f t="shared" si="0"/>
        <v>1.1837570636994199E-2</v>
      </c>
      <c r="H56" s="6">
        <f t="shared" si="1"/>
        <v>5.1108012016210765E-3</v>
      </c>
      <c r="J56">
        <v>1.1837570636994199E-2</v>
      </c>
      <c r="K56" s="7">
        <f t="shared" si="3"/>
        <v>5.1108012016210765E-3</v>
      </c>
      <c r="L56">
        <f t="shared" si="2"/>
        <v>0.01</v>
      </c>
    </row>
    <row r="57" spans="5:12" x14ac:dyDescent="0.35">
      <c r="E57" s="3">
        <v>35309</v>
      </c>
      <c r="F57">
        <v>18944.4632957346</v>
      </c>
      <c r="G57" s="5">
        <f t="shared" si="0"/>
        <v>6.5439979282392091E-2</v>
      </c>
      <c r="H57" s="6">
        <f t="shared" si="1"/>
        <v>2.7528989103561267E-2</v>
      </c>
      <c r="J57">
        <v>6.5439979282392091E-2</v>
      </c>
      <c r="K57" s="7">
        <f t="shared" si="3"/>
        <v>2.7528989103561267E-2</v>
      </c>
      <c r="L57">
        <f t="shared" si="2"/>
        <v>7.0000000000000007E-2</v>
      </c>
    </row>
    <row r="58" spans="5:12" x14ac:dyDescent="0.35">
      <c r="E58" s="3">
        <v>35339</v>
      </c>
      <c r="F58">
        <v>19527.520175964299</v>
      </c>
      <c r="G58" s="5">
        <f t="shared" si="0"/>
        <v>3.0777165398028217E-2</v>
      </c>
      <c r="H58" s="6">
        <f t="shared" si="1"/>
        <v>1.316478914596452E-2</v>
      </c>
      <c r="J58">
        <v>3.0777165398028217E-2</v>
      </c>
      <c r="K58" s="7">
        <f t="shared" si="3"/>
        <v>1.316478914596452E-2</v>
      </c>
      <c r="L58">
        <f t="shared" si="2"/>
        <v>0.03</v>
      </c>
    </row>
    <row r="59" spans="5:12" x14ac:dyDescent="0.35">
      <c r="E59" s="3">
        <v>35370</v>
      </c>
      <c r="F59">
        <v>20733.968605105401</v>
      </c>
      <c r="G59" s="5">
        <f t="shared" si="0"/>
        <v>6.1781957886597239E-2</v>
      </c>
      <c r="H59" s="6">
        <f t="shared" si="1"/>
        <v>2.6035341407412937E-2</v>
      </c>
      <c r="J59">
        <v>6.1781957886597239E-2</v>
      </c>
      <c r="K59" s="7">
        <f t="shared" si="3"/>
        <v>2.6035341407412937E-2</v>
      </c>
      <c r="L59">
        <f t="shared" si="2"/>
        <v>0.06</v>
      </c>
    </row>
    <row r="60" spans="5:12" x14ac:dyDescent="0.35">
      <c r="E60" s="3">
        <v>35400</v>
      </c>
      <c r="F60">
        <v>20772.951105164098</v>
      </c>
      <c r="G60" s="5">
        <f t="shared" si="0"/>
        <v>1.8801272829698235E-3</v>
      </c>
      <c r="H60" s="6">
        <f t="shared" si="1"/>
        <v>8.1576227588997627E-4</v>
      </c>
      <c r="J60">
        <v>1.8801272829698235E-3</v>
      </c>
      <c r="K60" s="7">
        <f t="shared" si="3"/>
        <v>8.1576227588997627E-4</v>
      </c>
      <c r="L60">
        <f t="shared" si="2"/>
        <v>0</v>
      </c>
    </row>
    <row r="61" spans="5:12" x14ac:dyDescent="0.35">
      <c r="E61" s="3">
        <v>35431</v>
      </c>
      <c r="F61">
        <v>22671.040238655001</v>
      </c>
      <c r="G61" s="5">
        <f t="shared" si="0"/>
        <v>9.1373109380642692E-2</v>
      </c>
      <c r="H61" s="6">
        <f t="shared" si="1"/>
        <v>3.7973248886860773E-2</v>
      </c>
      <c r="J61">
        <v>9.1373109380642692E-2</v>
      </c>
      <c r="K61" s="7">
        <f t="shared" si="3"/>
        <v>3.7973248886860773E-2</v>
      </c>
      <c r="L61">
        <f t="shared" si="2"/>
        <v>0.09</v>
      </c>
    </row>
    <row r="62" spans="5:12" x14ac:dyDescent="0.35">
      <c r="E62" s="3">
        <v>35462</v>
      </c>
      <c r="F62">
        <v>23844.209246047802</v>
      </c>
      <c r="G62" s="5">
        <f t="shared" si="0"/>
        <v>5.1747471445642068E-2</v>
      </c>
      <c r="H62" s="6">
        <f t="shared" si="1"/>
        <v>2.1911476582996518E-2</v>
      </c>
      <c r="J62">
        <v>5.1747471445642068E-2</v>
      </c>
      <c r="K62" s="7">
        <f t="shared" si="3"/>
        <v>2.1911476582996518E-2</v>
      </c>
      <c r="L62">
        <f t="shared" si="2"/>
        <v>0.05</v>
      </c>
    </row>
    <row r="63" spans="5:12" x14ac:dyDescent="0.35">
      <c r="E63" s="3">
        <v>35490</v>
      </c>
      <c r="F63">
        <v>23129.892745287299</v>
      </c>
      <c r="G63" s="5">
        <f t="shared" si="0"/>
        <v>-2.9957651075340208E-2</v>
      </c>
      <c r="H63" s="6">
        <f t="shared" si="1"/>
        <v>-1.3209305421566706E-2</v>
      </c>
      <c r="J63">
        <v>-2.9957651075340208E-2</v>
      </c>
      <c r="K63" s="7">
        <f t="shared" si="3"/>
        <v>-1.3209305421566706E-2</v>
      </c>
      <c r="L63">
        <f t="shared" si="2"/>
        <v>-0.03</v>
      </c>
    </row>
    <row r="64" spans="5:12" x14ac:dyDescent="0.35">
      <c r="E64" s="3">
        <v>35521</v>
      </c>
      <c r="F64">
        <v>24644.0721640337</v>
      </c>
      <c r="G64" s="5">
        <f t="shared" si="0"/>
        <v>6.5464178127454309E-2</v>
      </c>
      <c r="H64" s="6">
        <f t="shared" si="1"/>
        <v>2.75388529210801E-2</v>
      </c>
      <c r="J64">
        <v>6.5464178127454309E-2</v>
      </c>
      <c r="K64" s="7">
        <f t="shared" si="3"/>
        <v>2.75388529210801E-2</v>
      </c>
      <c r="L64">
        <f t="shared" si="2"/>
        <v>7.0000000000000007E-2</v>
      </c>
    </row>
    <row r="65" spans="5:12" x14ac:dyDescent="0.35">
      <c r="E65" s="3">
        <v>35551</v>
      </c>
      <c r="F65">
        <v>26064.431952580399</v>
      </c>
      <c r="G65" s="5">
        <f t="shared" si="0"/>
        <v>5.7634946817742838E-2</v>
      </c>
      <c r="H65" s="6">
        <f t="shared" si="1"/>
        <v>2.4335792519172013E-2</v>
      </c>
      <c r="J65">
        <v>5.7634946817742838E-2</v>
      </c>
      <c r="K65" s="7">
        <f t="shared" si="3"/>
        <v>2.4335792519172013E-2</v>
      </c>
      <c r="L65">
        <f t="shared" si="2"/>
        <v>0.06</v>
      </c>
    </row>
    <row r="66" spans="5:12" x14ac:dyDescent="0.35">
      <c r="E66" s="3">
        <v>35582</v>
      </c>
      <c r="F66">
        <v>27538.116922786801</v>
      </c>
      <c r="G66" s="5">
        <f t="shared" ref="G66:G129" si="7">IFERROR(F66/F65-1,FALSE)</f>
        <v>5.6540076257465044E-2</v>
      </c>
      <c r="H66" s="6">
        <f t="shared" si="1"/>
        <v>2.3885975186127163E-2</v>
      </c>
      <c r="J66">
        <v>5.6540076257465044E-2</v>
      </c>
      <c r="K66" s="7">
        <f t="shared" si="3"/>
        <v>2.3885975186127163E-2</v>
      </c>
      <c r="L66">
        <f t="shared" si="2"/>
        <v>0.06</v>
      </c>
    </row>
    <row r="67" spans="5:12" x14ac:dyDescent="0.35">
      <c r="E67" s="3">
        <v>35612</v>
      </c>
      <c r="F67">
        <v>30556.423379582298</v>
      </c>
      <c r="G67" s="5">
        <f t="shared" si="7"/>
        <v>0.10960467868076917</v>
      </c>
      <c r="H67" s="6">
        <f t="shared" ref="H67:H130" si="8">LOG(1+G67)</f>
        <v>4.5168279284547842E-2</v>
      </c>
      <c r="J67">
        <v>0.10960467868076917</v>
      </c>
      <c r="K67" s="7">
        <f t="shared" si="3"/>
        <v>4.5168279284547842E-2</v>
      </c>
      <c r="L67">
        <f t="shared" ref="L67:L130" si="9">ROUND(J67,2)</f>
        <v>0.11</v>
      </c>
    </row>
    <row r="68" spans="5:12" x14ac:dyDescent="0.35">
      <c r="E68" s="3">
        <v>35643</v>
      </c>
      <c r="F68">
        <v>29667.345651145599</v>
      </c>
      <c r="G68" s="5">
        <f t="shared" si="7"/>
        <v>-2.9096262916385007E-2</v>
      </c>
      <c r="H68" s="6">
        <f t="shared" si="8"/>
        <v>-1.2823827276173538E-2</v>
      </c>
      <c r="J68">
        <v>-2.9096262916385007E-2</v>
      </c>
      <c r="K68" s="7">
        <f t="shared" ref="K68:K131" si="10">LOG(1+J68)</f>
        <v>-1.2823827276173538E-2</v>
      </c>
      <c r="L68">
        <f t="shared" si="9"/>
        <v>-0.03</v>
      </c>
    </row>
    <row r="69" spans="5:12" x14ac:dyDescent="0.35">
      <c r="E69" s="3">
        <v>35674</v>
      </c>
      <c r="F69">
        <v>30471.4229054758</v>
      </c>
      <c r="G69" s="5">
        <f t="shared" si="7"/>
        <v>2.7103107362055123E-2</v>
      </c>
      <c r="H69" s="6">
        <f t="shared" si="8"/>
        <v>1.161404312084764E-2</v>
      </c>
      <c r="J69">
        <v>2.7103107362055123E-2</v>
      </c>
      <c r="K69" s="7">
        <f t="shared" si="10"/>
        <v>1.161404312084764E-2</v>
      </c>
      <c r="L69">
        <f t="shared" si="9"/>
        <v>0.03</v>
      </c>
    </row>
    <row r="70" spans="5:12" x14ac:dyDescent="0.35">
      <c r="E70" s="3">
        <v>35704</v>
      </c>
      <c r="F70">
        <v>28919.151153973198</v>
      </c>
      <c r="G70" s="5">
        <f t="shared" si="7"/>
        <v>-5.0941885986678148E-2</v>
      </c>
      <c r="H70" s="6">
        <f t="shared" si="8"/>
        <v>-2.2707193449873594E-2</v>
      </c>
      <c r="J70">
        <v>-5.0941885986678148E-2</v>
      </c>
      <c r="K70" s="7">
        <f t="shared" si="10"/>
        <v>-2.2707193449873594E-2</v>
      </c>
      <c r="L70">
        <f t="shared" si="9"/>
        <v>-0.05</v>
      </c>
    </row>
    <row r="71" spans="5:12" x14ac:dyDescent="0.35">
      <c r="E71" s="3">
        <v>35735</v>
      </c>
      <c r="F71">
        <v>29635.186270727401</v>
      </c>
      <c r="G71" s="5">
        <f t="shared" si="7"/>
        <v>2.4759893986578074E-2</v>
      </c>
      <c r="H71" s="6">
        <f t="shared" si="8"/>
        <v>1.062212009225408E-2</v>
      </c>
      <c r="J71">
        <v>2.4759893986578074E-2</v>
      </c>
      <c r="K71" s="7">
        <f t="shared" si="10"/>
        <v>1.062212009225408E-2</v>
      </c>
      <c r="L71">
        <f t="shared" si="9"/>
        <v>0.02</v>
      </c>
    </row>
    <row r="72" spans="5:12" x14ac:dyDescent="0.35">
      <c r="E72" s="3">
        <v>35765</v>
      </c>
      <c r="F72">
        <v>30957.447132087898</v>
      </c>
      <c r="G72" s="5">
        <f t="shared" si="7"/>
        <v>4.4617936573139838E-2</v>
      </c>
      <c r="H72" s="6">
        <f t="shared" si="8"/>
        <v>1.8957478602125186E-2</v>
      </c>
      <c r="J72">
        <v>4.4617936573139838E-2</v>
      </c>
      <c r="K72" s="7">
        <f t="shared" si="10"/>
        <v>1.8957478602125186E-2</v>
      </c>
      <c r="L72">
        <f t="shared" si="9"/>
        <v>0.04</v>
      </c>
    </row>
    <row r="73" spans="5:12" x14ac:dyDescent="0.35">
      <c r="E73" s="3">
        <v>35796</v>
      </c>
      <c r="F73">
        <v>32019.7955256225</v>
      </c>
      <c r="G73" s="5">
        <f t="shared" si="7"/>
        <v>3.4316408229716711E-2</v>
      </c>
      <c r="H73" s="6">
        <f t="shared" si="8"/>
        <v>1.4653414316730781E-2</v>
      </c>
      <c r="J73">
        <v>3.4316408229716711E-2</v>
      </c>
      <c r="K73" s="7">
        <f t="shared" si="10"/>
        <v>1.4653414316730781E-2</v>
      </c>
      <c r="L73">
        <f t="shared" si="9"/>
        <v>0.03</v>
      </c>
    </row>
    <row r="74" spans="5:12" x14ac:dyDescent="0.35">
      <c r="E74" s="3">
        <v>35827</v>
      </c>
      <c r="F74">
        <v>34253.596854553398</v>
      </c>
      <c r="G74" s="5">
        <f t="shared" si="7"/>
        <v>6.9763135343678062E-2</v>
      </c>
      <c r="H74" s="6">
        <f t="shared" si="8"/>
        <v>2.9287627777848813E-2</v>
      </c>
      <c r="J74">
        <v>6.9763135343678062E-2</v>
      </c>
      <c r="K74" s="7">
        <f t="shared" si="10"/>
        <v>2.9287627777848813E-2</v>
      </c>
      <c r="L74">
        <f t="shared" si="9"/>
        <v>7.0000000000000007E-2</v>
      </c>
    </row>
    <row r="75" spans="5:12" x14ac:dyDescent="0.35">
      <c r="E75" s="3">
        <v>35855</v>
      </c>
      <c r="F75">
        <v>36140.3704839149</v>
      </c>
      <c r="G75" s="5">
        <f t="shared" si="7"/>
        <v>5.50824965148351E-2</v>
      </c>
      <c r="H75" s="6">
        <f t="shared" si="8"/>
        <v>2.3286418288168406E-2</v>
      </c>
      <c r="J75">
        <v>5.50824965148351E-2</v>
      </c>
      <c r="K75" s="7">
        <f t="shared" si="10"/>
        <v>2.3286418288168406E-2</v>
      </c>
      <c r="L75">
        <f t="shared" si="9"/>
        <v>0.06</v>
      </c>
    </row>
    <row r="76" spans="5:12" x14ac:dyDescent="0.35">
      <c r="E76" s="3">
        <v>35886</v>
      </c>
      <c r="F76">
        <v>36256.759877504701</v>
      </c>
      <c r="G76" s="5">
        <f t="shared" si="7"/>
        <v>3.2204814735257159E-3</v>
      </c>
      <c r="H76" s="6">
        <f t="shared" si="8"/>
        <v>1.3963900138880339E-3</v>
      </c>
      <c r="J76">
        <v>3.2204814735257159E-3</v>
      </c>
      <c r="K76" s="7">
        <f t="shared" si="10"/>
        <v>1.3963900138880339E-3</v>
      </c>
      <c r="L76">
        <f t="shared" si="9"/>
        <v>0</v>
      </c>
    </row>
    <row r="77" spans="5:12" x14ac:dyDescent="0.35">
      <c r="E77" s="3">
        <v>35916</v>
      </c>
      <c r="F77">
        <v>35090.856663631901</v>
      </c>
      <c r="G77" s="5">
        <f t="shared" si="7"/>
        <v>-3.2156850689688321E-2</v>
      </c>
      <c r="H77" s="6">
        <f t="shared" si="8"/>
        <v>-1.4195019663198988E-2</v>
      </c>
      <c r="J77">
        <v>-3.2156850689688321E-2</v>
      </c>
      <c r="K77" s="7">
        <f t="shared" si="10"/>
        <v>-1.4195019663198988E-2</v>
      </c>
      <c r="L77">
        <f t="shared" si="9"/>
        <v>-0.03</v>
      </c>
    </row>
    <row r="78" spans="5:12" x14ac:dyDescent="0.35">
      <c r="E78" s="3">
        <v>35947</v>
      </c>
      <c r="F78">
        <v>36781.3952765344</v>
      </c>
      <c r="G78" s="5">
        <f t="shared" si="7"/>
        <v>4.8176042811020059E-2</v>
      </c>
      <c r="H78" s="6">
        <f t="shared" si="8"/>
        <v>2.0434229213285391E-2</v>
      </c>
      <c r="J78">
        <v>4.8176042811020059E-2</v>
      </c>
      <c r="K78" s="7">
        <f t="shared" si="10"/>
        <v>2.0434229213285391E-2</v>
      </c>
      <c r="L78">
        <f t="shared" si="9"/>
        <v>0.05</v>
      </c>
    </row>
    <row r="79" spans="5:12" x14ac:dyDescent="0.35">
      <c r="E79" s="3">
        <v>35977</v>
      </c>
      <c r="F79">
        <v>36475.823091092097</v>
      </c>
      <c r="G79" s="5">
        <f t="shared" si="7"/>
        <v>-8.307792109160439E-3</v>
      </c>
      <c r="H79" s="6">
        <f t="shared" si="8"/>
        <v>-3.6230991728676814E-3</v>
      </c>
      <c r="J79">
        <v>-8.307792109160439E-3</v>
      </c>
      <c r="K79" s="7">
        <f t="shared" si="10"/>
        <v>-3.6230991728676814E-3</v>
      </c>
      <c r="L79">
        <f t="shared" si="9"/>
        <v>-0.01</v>
      </c>
    </row>
    <row r="80" spans="5:12" x14ac:dyDescent="0.35">
      <c r="E80" s="3">
        <v>36008</v>
      </c>
      <c r="F80">
        <v>31075.010653770001</v>
      </c>
      <c r="G80" s="5">
        <f t="shared" si="7"/>
        <v>-0.14806553984633863</v>
      </c>
      <c r="H80" s="6">
        <f t="shared" si="8"/>
        <v>-6.959381449203525E-2</v>
      </c>
      <c r="J80">
        <v>-0.14806553984633863</v>
      </c>
      <c r="K80" s="7">
        <f t="shared" si="10"/>
        <v>-6.959381449203525E-2</v>
      </c>
      <c r="L80">
        <f t="shared" si="9"/>
        <v>-0.15</v>
      </c>
    </row>
    <row r="81" spans="5:12" x14ac:dyDescent="0.35">
      <c r="E81" s="3">
        <v>36039</v>
      </c>
      <c r="F81">
        <v>31523.098743026101</v>
      </c>
      <c r="G81" s="5">
        <f t="shared" si="7"/>
        <v>1.4419563495845056E-2</v>
      </c>
      <c r="H81" s="6">
        <f t="shared" si="8"/>
        <v>6.2176161649881417E-3</v>
      </c>
      <c r="J81">
        <v>1.4419563495845056E-2</v>
      </c>
      <c r="K81" s="7">
        <f t="shared" si="10"/>
        <v>6.2176161649881417E-3</v>
      </c>
      <c r="L81">
        <f t="shared" si="9"/>
        <v>0.01</v>
      </c>
    </row>
    <row r="82" spans="5:12" x14ac:dyDescent="0.35">
      <c r="E82" s="3">
        <v>36069</v>
      </c>
      <c r="F82">
        <v>32828.015827446099</v>
      </c>
      <c r="G82" s="5">
        <f t="shared" si="7"/>
        <v>4.1395584078125713E-2</v>
      </c>
      <c r="H82" s="6">
        <f t="shared" si="8"/>
        <v>1.7615731766244858E-2</v>
      </c>
      <c r="J82">
        <v>4.1395584078125713E-2</v>
      </c>
      <c r="K82" s="7">
        <f t="shared" si="10"/>
        <v>1.7615731766244858E-2</v>
      </c>
      <c r="L82">
        <f t="shared" si="9"/>
        <v>0.04</v>
      </c>
    </row>
    <row r="83" spans="5:12" x14ac:dyDescent="0.35">
      <c r="E83" s="3">
        <v>36100</v>
      </c>
      <c r="F83">
        <v>35825.132058569397</v>
      </c>
      <c r="G83" s="5">
        <f t="shared" si="7"/>
        <v>9.1297513894139648E-2</v>
      </c>
      <c r="H83" s="6">
        <f t="shared" si="8"/>
        <v>3.7943165829611457E-2</v>
      </c>
      <c r="J83">
        <v>9.1297513894139648E-2</v>
      </c>
      <c r="K83" s="7">
        <f t="shared" si="10"/>
        <v>3.7943165829611457E-2</v>
      </c>
      <c r="L83">
        <f t="shared" si="9"/>
        <v>0.09</v>
      </c>
    </row>
    <row r="84" spans="5:12" x14ac:dyDescent="0.35">
      <c r="E84" s="3">
        <v>36130</v>
      </c>
      <c r="F84">
        <v>37647.836377511601</v>
      </c>
      <c r="G84" s="5">
        <f t="shared" si="7"/>
        <v>5.0877811586634847E-2</v>
      </c>
      <c r="H84" s="6">
        <f t="shared" si="8"/>
        <v>2.1552222366389706E-2</v>
      </c>
      <c r="J84">
        <v>5.0877811586634847E-2</v>
      </c>
      <c r="K84" s="7">
        <f t="shared" si="10"/>
        <v>2.1552222366389706E-2</v>
      </c>
      <c r="L84">
        <f t="shared" si="9"/>
        <v>0.05</v>
      </c>
    </row>
    <row r="85" spans="5:12" x14ac:dyDescent="0.35">
      <c r="E85" s="3">
        <v>36161</v>
      </c>
      <c r="F85">
        <v>40503.797477936598</v>
      </c>
      <c r="G85" s="5">
        <f t="shared" si="7"/>
        <v>7.5859899936532971E-2</v>
      </c>
      <c r="H85" s="6">
        <f t="shared" si="8"/>
        <v>3.1755720544173006E-2</v>
      </c>
      <c r="J85">
        <v>7.5859899936532971E-2</v>
      </c>
      <c r="K85" s="7">
        <f t="shared" si="10"/>
        <v>3.1755720544173006E-2</v>
      </c>
      <c r="L85">
        <f t="shared" si="9"/>
        <v>0.08</v>
      </c>
    </row>
    <row r="86" spans="5:12" x14ac:dyDescent="0.35">
      <c r="E86" s="3">
        <v>36192</v>
      </c>
      <c r="F86">
        <v>40548.645193762102</v>
      </c>
      <c r="G86" s="5">
        <f t="shared" si="7"/>
        <v>1.107247187129401E-3</v>
      </c>
      <c r="H86" s="6">
        <f t="shared" si="8"/>
        <v>4.8060531810443249E-4</v>
      </c>
      <c r="J86">
        <v>1.107247187129401E-3</v>
      </c>
      <c r="K86" s="7">
        <f t="shared" si="10"/>
        <v>4.8060531810443249E-4</v>
      </c>
      <c r="L86">
        <f t="shared" si="9"/>
        <v>0</v>
      </c>
    </row>
    <row r="87" spans="5:12" x14ac:dyDescent="0.35">
      <c r="E87" s="3">
        <v>36220</v>
      </c>
      <c r="F87">
        <v>43254.456038593402</v>
      </c>
      <c r="G87" s="5">
        <f t="shared" si="7"/>
        <v>6.6729993860499048E-2</v>
      </c>
      <c r="H87" s="6">
        <f t="shared" si="8"/>
        <v>2.8054506570051978E-2</v>
      </c>
      <c r="J87">
        <v>6.6729993860499048E-2</v>
      </c>
      <c r="K87" s="7">
        <f t="shared" si="10"/>
        <v>2.8054506570051978E-2</v>
      </c>
      <c r="L87">
        <f t="shared" si="9"/>
        <v>7.0000000000000007E-2</v>
      </c>
    </row>
    <row r="88" spans="5:12" x14ac:dyDescent="0.35">
      <c r="E88" s="3">
        <v>36251</v>
      </c>
      <c r="F88">
        <v>45544.281925823598</v>
      </c>
      <c r="G88" s="5">
        <f t="shared" si="7"/>
        <v>5.2938496907396493E-2</v>
      </c>
      <c r="H88" s="6">
        <f t="shared" si="8"/>
        <v>2.2403004391741584E-2</v>
      </c>
      <c r="J88">
        <v>5.2938496907396493E-2</v>
      </c>
      <c r="K88" s="7">
        <f t="shared" si="10"/>
        <v>2.2403004391741584E-2</v>
      </c>
      <c r="L88">
        <f t="shared" si="9"/>
        <v>0.05</v>
      </c>
    </row>
    <row r="89" spans="5:12" x14ac:dyDescent="0.35">
      <c r="E89" s="3">
        <v>36281</v>
      </c>
      <c r="F89">
        <v>45068.479716740301</v>
      </c>
      <c r="G89" s="5">
        <f t="shared" si="7"/>
        <v>-1.0447024060193044E-2</v>
      </c>
      <c r="H89" s="6">
        <f t="shared" si="8"/>
        <v>-4.5609507830279544E-3</v>
      </c>
      <c r="J89">
        <v>-1.0447024060193044E-2</v>
      </c>
      <c r="K89" s="7">
        <f t="shared" si="10"/>
        <v>-4.5609507830279544E-3</v>
      </c>
      <c r="L89">
        <f t="shared" si="9"/>
        <v>-0.01</v>
      </c>
    </row>
    <row r="90" spans="5:12" x14ac:dyDescent="0.35">
      <c r="E90" s="3">
        <v>36312</v>
      </c>
      <c r="F90">
        <v>48159.215072663501</v>
      </c>
      <c r="G90" s="5">
        <f t="shared" si="7"/>
        <v>6.8578646880231187E-2</v>
      </c>
      <c r="H90" s="6">
        <f t="shared" si="8"/>
        <v>2.8806491543741236E-2</v>
      </c>
      <c r="J90">
        <v>6.8578646880231187E-2</v>
      </c>
      <c r="K90" s="7">
        <f t="shared" si="10"/>
        <v>2.8806491543741236E-2</v>
      </c>
      <c r="L90">
        <f t="shared" si="9"/>
        <v>7.0000000000000007E-2</v>
      </c>
    </row>
    <row r="91" spans="5:12" x14ac:dyDescent="0.35">
      <c r="E91" s="3">
        <v>36342</v>
      </c>
      <c r="F91">
        <v>45058.684015189297</v>
      </c>
      <c r="G91" s="5">
        <f t="shared" si="7"/>
        <v>-6.4380847005003461E-2</v>
      </c>
      <c r="H91" s="6">
        <f t="shared" si="8"/>
        <v>-2.8900896359571902E-2</v>
      </c>
      <c r="J91">
        <v>-6.4380847005003461E-2</v>
      </c>
      <c r="K91" s="7">
        <f t="shared" si="10"/>
        <v>-2.8900896359571902E-2</v>
      </c>
      <c r="L91">
        <f t="shared" si="9"/>
        <v>-0.06</v>
      </c>
    </row>
    <row r="92" spans="5:12" x14ac:dyDescent="0.35">
      <c r="E92" s="3">
        <v>36373</v>
      </c>
      <c r="F92">
        <v>45348.878836475204</v>
      </c>
      <c r="G92" s="5">
        <f t="shared" si="7"/>
        <v>6.4403749827244283E-3</v>
      </c>
      <c r="H92" s="6">
        <f t="shared" si="8"/>
        <v>2.7880508759198547E-3</v>
      </c>
      <c r="J92">
        <v>6.4403749827244283E-3</v>
      </c>
      <c r="K92" s="7">
        <f t="shared" si="10"/>
        <v>2.7880508759198547E-3</v>
      </c>
      <c r="L92">
        <f t="shared" si="9"/>
        <v>0.01</v>
      </c>
    </row>
    <row r="93" spans="5:12" x14ac:dyDescent="0.35">
      <c r="E93" s="3">
        <v>36404</v>
      </c>
      <c r="F93">
        <v>43725.214314506396</v>
      </c>
      <c r="G93" s="5">
        <f t="shared" si="7"/>
        <v>-3.5803851465074255E-2</v>
      </c>
      <c r="H93" s="6">
        <f t="shared" si="8"/>
        <v>-1.5834607631449619E-2</v>
      </c>
      <c r="J93">
        <v>-3.5803851465074255E-2</v>
      </c>
      <c r="K93" s="7">
        <f t="shared" si="10"/>
        <v>-1.5834607631449619E-2</v>
      </c>
      <c r="L93">
        <f t="shared" si="9"/>
        <v>-0.04</v>
      </c>
    </row>
    <row r="94" spans="5:12" x14ac:dyDescent="0.35">
      <c r="E94" s="3">
        <v>36434</v>
      </c>
      <c r="F94">
        <v>47435.095756103998</v>
      </c>
      <c r="G94" s="5">
        <f t="shared" si="7"/>
        <v>8.4845357530169974E-2</v>
      </c>
      <c r="H94" s="6">
        <f t="shared" si="8"/>
        <v>3.5367834813235972E-2</v>
      </c>
      <c r="J94">
        <v>8.4845357530169974E-2</v>
      </c>
      <c r="K94" s="7">
        <f t="shared" si="10"/>
        <v>3.5367834813235972E-2</v>
      </c>
      <c r="L94">
        <f t="shared" si="9"/>
        <v>0.08</v>
      </c>
    </row>
    <row r="95" spans="5:12" x14ac:dyDescent="0.35">
      <c r="E95" s="3">
        <v>36465</v>
      </c>
      <c r="F95">
        <v>50105.836321337301</v>
      </c>
      <c r="G95" s="5">
        <f t="shared" si="7"/>
        <v>5.6303049939340211E-2</v>
      </c>
      <c r="H95" s="6">
        <f t="shared" si="8"/>
        <v>2.3788533761174249E-2</v>
      </c>
      <c r="J95">
        <v>5.6303049939340211E-2</v>
      </c>
      <c r="K95" s="7">
        <f t="shared" si="10"/>
        <v>2.3788533761174249E-2</v>
      </c>
      <c r="L95">
        <f t="shared" si="9"/>
        <v>0.06</v>
      </c>
    </row>
    <row r="96" spans="5:12" x14ac:dyDescent="0.35">
      <c r="E96" s="3">
        <v>36495</v>
      </c>
      <c r="F96">
        <v>53326.228668101299</v>
      </c>
      <c r="G96" s="5">
        <f t="shared" si="7"/>
        <v>6.4271801115364458E-2</v>
      </c>
      <c r="H96" s="6">
        <f t="shared" si="8"/>
        <v>2.7052555261790064E-2</v>
      </c>
      <c r="J96">
        <v>6.4271801115364458E-2</v>
      </c>
      <c r="K96" s="7">
        <f t="shared" si="10"/>
        <v>2.7052555261790064E-2</v>
      </c>
      <c r="L96">
        <f t="shared" si="9"/>
        <v>0.06</v>
      </c>
    </row>
    <row r="97" spans="5:12" x14ac:dyDescent="0.35">
      <c r="E97" s="3">
        <v>36526</v>
      </c>
      <c r="F97">
        <v>51966.058739469001</v>
      </c>
      <c r="G97" s="5">
        <f t="shared" si="7"/>
        <v>-2.5506583956984796E-2</v>
      </c>
      <c r="H97" s="6">
        <f t="shared" si="8"/>
        <v>-1.1221090754514657E-2</v>
      </c>
      <c r="J97">
        <v>-2.5506583956984796E-2</v>
      </c>
      <c r="K97" s="7">
        <f t="shared" si="10"/>
        <v>-1.1221090754514657E-2</v>
      </c>
      <c r="L97">
        <f t="shared" si="9"/>
        <v>-0.03</v>
      </c>
    </row>
    <row r="98" spans="5:12" x14ac:dyDescent="0.35">
      <c r="E98" s="3">
        <v>36557</v>
      </c>
      <c r="F98">
        <v>51386.4792620835</v>
      </c>
      <c r="G98" s="5">
        <f t="shared" si="7"/>
        <v>-1.1153038953583438E-2</v>
      </c>
      <c r="H98" s="6">
        <f t="shared" si="8"/>
        <v>-4.8709168112558094E-3</v>
      </c>
      <c r="J98">
        <v>-1.1153038953583438E-2</v>
      </c>
      <c r="K98" s="7">
        <f t="shared" si="10"/>
        <v>-4.8709168112558094E-3</v>
      </c>
      <c r="L98">
        <f t="shared" si="9"/>
        <v>-0.01</v>
      </c>
    </row>
    <row r="99" spans="5:12" x14ac:dyDescent="0.35">
      <c r="E99" s="3">
        <v>36586</v>
      </c>
      <c r="F99">
        <v>57364.301572785902</v>
      </c>
      <c r="G99" s="5">
        <f t="shared" si="7"/>
        <v>0.11633064565902762</v>
      </c>
      <c r="H99" s="6">
        <f t="shared" si="8"/>
        <v>4.7792847215374398E-2</v>
      </c>
      <c r="J99">
        <v>0.11633064565902762</v>
      </c>
      <c r="K99" s="7">
        <f t="shared" si="10"/>
        <v>4.7792847215374398E-2</v>
      </c>
      <c r="L99">
        <f t="shared" si="9"/>
        <v>0.12</v>
      </c>
    </row>
    <row r="100" spans="5:12" x14ac:dyDescent="0.35">
      <c r="E100" s="3">
        <v>36617</v>
      </c>
      <c r="F100">
        <v>58504.586453145501</v>
      </c>
      <c r="G100" s="5">
        <f t="shared" si="7"/>
        <v>1.987795282250171E-2</v>
      </c>
      <c r="H100" s="6">
        <f t="shared" si="8"/>
        <v>8.5482035392998486E-3</v>
      </c>
      <c r="J100">
        <v>1.987795282250171E-2</v>
      </c>
      <c r="K100" s="7">
        <f t="shared" si="10"/>
        <v>8.5482035392998486E-3</v>
      </c>
      <c r="L100">
        <f t="shared" si="9"/>
        <v>0.02</v>
      </c>
    </row>
    <row r="101" spans="5:12" x14ac:dyDescent="0.35">
      <c r="E101" s="3">
        <v>36647</v>
      </c>
      <c r="F101">
        <v>55961.415853050101</v>
      </c>
      <c r="G101" s="5">
        <f t="shared" si="7"/>
        <v>-4.3469593655399041E-2</v>
      </c>
      <c r="H101" s="6">
        <f t="shared" si="8"/>
        <v>-1.9301219993416562E-2</v>
      </c>
      <c r="J101">
        <v>-4.3469593655399041E-2</v>
      </c>
      <c r="K101" s="7">
        <f t="shared" si="10"/>
        <v>-1.9301219993416562E-2</v>
      </c>
      <c r="L101">
        <f t="shared" si="9"/>
        <v>-0.04</v>
      </c>
    </row>
    <row r="102" spans="5:12" x14ac:dyDescent="0.35">
      <c r="E102" s="3">
        <v>36678</v>
      </c>
      <c r="F102">
        <v>55822.916650745101</v>
      </c>
      <c r="G102" s="5">
        <f t="shared" si="7"/>
        <v>-2.4749052573774799E-3</v>
      </c>
      <c r="H102" s="6">
        <f t="shared" si="8"/>
        <v>-1.0761699558430467E-3</v>
      </c>
      <c r="J102">
        <v>-2.4749052573774799E-3</v>
      </c>
      <c r="K102" s="7">
        <f t="shared" si="10"/>
        <v>-1.0761699558430467E-3</v>
      </c>
      <c r="L102">
        <f t="shared" si="9"/>
        <v>0</v>
      </c>
    </row>
    <row r="103" spans="5:12" x14ac:dyDescent="0.35">
      <c r="E103" s="3">
        <v>36708</v>
      </c>
      <c r="F103">
        <v>56810.972745561703</v>
      </c>
      <c r="G103" s="5">
        <f t="shared" si="7"/>
        <v>1.7699829283345236E-2</v>
      </c>
      <c r="H103" s="6">
        <f t="shared" si="8"/>
        <v>7.6197016655733738E-3</v>
      </c>
      <c r="J103">
        <v>1.7699829283345236E-2</v>
      </c>
      <c r="K103" s="7">
        <f t="shared" si="10"/>
        <v>7.6197016655733738E-3</v>
      </c>
      <c r="L103">
        <f t="shared" si="9"/>
        <v>0.02</v>
      </c>
    </row>
    <row r="104" spans="5:12" x14ac:dyDescent="0.35">
      <c r="E104" s="3">
        <v>36739</v>
      </c>
      <c r="F104">
        <v>62622.986380036898</v>
      </c>
      <c r="G104" s="5">
        <f t="shared" si="7"/>
        <v>0.10230442031868314</v>
      </c>
      <c r="H104" s="6">
        <f t="shared" si="8"/>
        <v>4.2301548968704021E-2</v>
      </c>
      <c r="J104">
        <v>0.10230442031868314</v>
      </c>
      <c r="K104" s="7">
        <f t="shared" si="10"/>
        <v>4.2301548968704021E-2</v>
      </c>
      <c r="L104">
        <f t="shared" si="9"/>
        <v>0.1</v>
      </c>
    </row>
    <row r="105" spans="5:12" x14ac:dyDescent="0.35">
      <c r="E105" s="3">
        <v>36770</v>
      </c>
      <c r="F105">
        <v>60271.1234258939</v>
      </c>
      <c r="G105" s="5">
        <f t="shared" si="7"/>
        <v>-3.7555905428565239E-2</v>
      </c>
      <c r="H105" s="6">
        <f t="shared" si="8"/>
        <v>-1.6624487922608934E-2</v>
      </c>
      <c r="J105">
        <v>-3.7555905428565239E-2</v>
      </c>
      <c r="K105" s="7">
        <f t="shared" si="10"/>
        <v>-1.6624487922608934E-2</v>
      </c>
      <c r="L105">
        <f t="shared" si="9"/>
        <v>-0.04</v>
      </c>
    </row>
    <row r="106" spans="5:12" x14ac:dyDescent="0.35">
      <c r="E106" s="3">
        <v>36800</v>
      </c>
      <c r="F106">
        <v>62497.690184056497</v>
      </c>
      <c r="G106" s="5">
        <f t="shared" si="7"/>
        <v>3.6942512958137552E-2</v>
      </c>
      <c r="H106" s="6">
        <f t="shared" si="8"/>
        <v>1.5754680210543048E-2</v>
      </c>
      <c r="J106">
        <v>3.6942512958137552E-2</v>
      </c>
      <c r="K106" s="7">
        <f t="shared" si="10"/>
        <v>1.5754680210543048E-2</v>
      </c>
      <c r="L106">
        <f t="shared" si="9"/>
        <v>0.04</v>
      </c>
    </row>
    <row r="107" spans="5:12" x14ac:dyDescent="0.35">
      <c r="E107" s="3">
        <v>36831</v>
      </c>
      <c r="F107">
        <v>55800.329892595197</v>
      </c>
      <c r="G107" s="5">
        <f t="shared" si="7"/>
        <v>-0.10716172504515753</v>
      </c>
      <c r="H107" s="6">
        <f t="shared" si="8"/>
        <v>-4.9227200300109665E-2</v>
      </c>
      <c r="J107">
        <v>-0.10716172504515753</v>
      </c>
      <c r="K107" s="7">
        <f t="shared" si="10"/>
        <v>-4.9227200300109665E-2</v>
      </c>
      <c r="L107">
        <f t="shared" si="9"/>
        <v>-0.11</v>
      </c>
    </row>
    <row r="108" spans="5:12" x14ac:dyDescent="0.35">
      <c r="E108" s="3">
        <v>36861</v>
      </c>
      <c r="F108">
        <v>52331.192338071101</v>
      </c>
      <c r="G108" s="5">
        <f t="shared" si="7"/>
        <v>-6.2170556360536033E-2</v>
      </c>
      <c r="H108" s="6">
        <f t="shared" si="8"/>
        <v>-2.7876136483697803E-2</v>
      </c>
      <c r="J108">
        <v>-6.2170556360536033E-2</v>
      </c>
      <c r="K108" s="7">
        <f t="shared" si="10"/>
        <v>-2.7876136483697803E-2</v>
      </c>
      <c r="L108">
        <f t="shared" si="9"/>
        <v>-0.06</v>
      </c>
    </row>
    <row r="109" spans="5:12" x14ac:dyDescent="0.35">
      <c r="E109" s="3">
        <v>36892</v>
      </c>
      <c r="F109">
        <v>54257.826812403</v>
      </c>
      <c r="G109" s="5">
        <f t="shared" si="7"/>
        <v>3.6816177661028959E-2</v>
      </c>
      <c r="H109" s="6">
        <f t="shared" si="8"/>
        <v>1.5701764967588367E-2</v>
      </c>
      <c r="J109">
        <v>3.6816177661028959E-2</v>
      </c>
      <c r="K109" s="7">
        <f t="shared" si="10"/>
        <v>1.5701764967588367E-2</v>
      </c>
      <c r="L109">
        <f t="shared" si="9"/>
        <v>0.04</v>
      </c>
    </row>
    <row r="110" spans="5:12" x14ac:dyDescent="0.35">
      <c r="E110" s="3">
        <v>36923</v>
      </c>
      <c r="F110">
        <v>49550.4472359215</v>
      </c>
      <c r="G110" s="5">
        <f t="shared" si="7"/>
        <v>-8.6759456709486593E-2</v>
      </c>
      <c r="H110" s="6">
        <f t="shared" si="8"/>
        <v>-3.9414816261417886E-2</v>
      </c>
      <c r="J110">
        <v>-8.6759456709486593E-2</v>
      </c>
      <c r="K110" s="7">
        <f t="shared" si="10"/>
        <v>-3.9414816261417886E-2</v>
      </c>
      <c r="L110">
        <f t="shared" si="9"/>
        <v>-0.09</v>
      </c>
    </row>
    <row r="111" spans="5:12" x14ac:dyDescent="0.35">
      <c r="E111" s="3">
        <v>36951</v>
      </c>
      <c r="F111">
        <v>48597.438879882902</v>
      </c>
      <c r="G111" s="5">
        <f t="shared" si="7"/>
        <v>-1.9233092922473438E-2</v>
      </c>
      <c r="H111" s="6">
        <f t="shared" si="8"/>
        <v>-8.4341964921446372E-3</v>
      </c>
      <c r="J111">
        <v>-1.9233092922473438E-2</v>
      </c>
      <c r="K111" s="7">
        <f t="shared" si="10"/>
        <v>-8.4341964921446372E-3</v>
      </c>
      <c r="L111">
        <f t="shared" si="9"/>
        <v>-0.02</v>
      </c>
    </row>
    <row r="112" spans="5:12" x14ac:dyDescent="0.35">
      <c r="E112" s="3">
        <v>36982</v>
      </c>
      <c r="F112">
        <v>52114.341644761203</v>
      </c>
      <c r="G112" s="5">
        <f t="shared" si="7"/>
        <v>7.2368068069820435E-2</v>
      </c>
      <c r="H112" s="6">
        <f t="shared" si="8"/>
        <v>3.0343873505971321E-2</v>
      </c>
      <c r="J112">
        <v>7.2368068069820435E-2</v>
      </c>
      <c r="K112" s="7">
        <f t="shared" si="10"/>
        <v>3.0343873505971321E-2</v>
      </c>
      <c r="L112">
        <f t="shared" si="9"/>
        <v>7.0000000000000007E-2</v>
      </c>
    </row>
    <row r="113" spans="5:12" x14ac:dyDescent="0.35">
      <c r="E113" s="3">
        <v>37012</v>
      </c>
      <c r="F113">
        <v>54913.450606873601</v>
      </c>
      <c r="G113" s="5">
        <f t="shared" si="7"/>
        <v>5.3710914764933504E-2</v>
      </c>
      <c r="H113" s="6">
        <f t="shared" si="8"/>
        <v>2.2721478672678732E-2</v>
      </c>
      <c r="J113">
        <v>5.3710914764933504E-2</v>
      </c>
      <c r="K113" s="7">
        <f t="shared" si="10"/>
        <v>2.2721478672678732E-2</v>
      </c>
      <c r="L113">
        <f t="shared" si="9"/>
        <v>0.05</v>
      </c>
    </row>
    <row r="114" spans="5:12" x14ac:dyDescent="0.35">
      <c r="E114" s="3">
        <v>37043</v>
      </c>
      <c r="F114">
        <v>53576.934514204797</v>
      </c>
      <c r="G114" s="5">
        <f t="shared" si="7"/>
        <v>-2.4338592419495653E-2</v>
      </c>
      <c r="H114" s="6">
        <f t="shared" si="8"/>
        <v>-1.07008732475266E-2</v>
      </c>
      <c r="J114">
        <v>-2.4338592419495653E-2</v>
      </c>
      <c r="K114" s="7">
        <f t="shared" si="10"/>
        <v>-1.07008732475266E-2</v>
      </c>
      <c r="L114">
        <f t="shared" si="9"/>
        <v>-0.02</v>
      </c>
    </row>
    <row r="115" spans="5:12" x14ac:dyDescent="0.35">
      <c r="E115" s="3">
        <v>37073</v>
      </c>
      <c r="F115">
        <v>51383.197841663299</v>
      </c>
      <c r="G115" s="5">
        <f t="shared" si="7"/>
        <v>-4.0945542936202783E-2</v>
      </c>
      <c r="H115" s="6">
        <f t="shared" si="8"/>
        <v>-1.8156732004689802E-2</v>
      </c>
      <c r="J115">
        <v>-4.0945542936202783E-2</v>
      </c>
      <c r="K115" s="7">
        <f t="shared" si="10"/>
        <v>-1.8156732004689802E-2</v>
      </c>
      <c r="L115">
        <f t="shared" si="9"/>
        <v>-0.04</v>
      </c>
    </row>
    <row r="116" spans="5:12" x14ac:dyDescent="0.35">
      <c r="E116" s="3">
        <v>37104</v>
      </c>
      <c r="F116">
        <v>46046.941208338598</v>
      </c>
      <c r="G116" s="5">
        <f t="shared" si="7"/>
        <v>-0.10385217069922958</v>
      </c>
      <c r="H116" s="6">
        <f t="shared" si="8"/>
        <v>-4.7620342844644441E-2</v>
      </c>
      <c r="J116">
        <v>-0.10385217069922958</v>
      </c>
      <c r="K116" s="7">
        <f t="shared" si="10"/>
        <v>-4.7620342844644441E-2</v>
      </c>
      <c r="L116">
        <f t="shared" si="9"/>
        <v>-0.1</v>
      </c>
    </row>
    <row r="117" spans="5:12" x14ac:dyDescent="0.35">
      <c r="E117" s="3">
        <v>37135</v>
      </c>
      <c r="F117">
        <v>42453.697174198802</v>
      </c>
      <c r="G117" s="5">
        <f t="shared" si="7"/>
        <v>-7.8034369707256412E-2</v>
      </c>
      <c r="H117" s="6">
        <f t="shared" si="8"/>
        <v>-3.5285268591082691E-2</v>
      </c>
      <c r="J117">
        <v>-7.8034369707256412E-2</v>
      </c>
      <c r="K117" s="7">
        <f t="shared" si="10"/>
        <v>-3.5285268591082691E-2</v>
      </c>
      <c r="L117">
        <f t="shared" si="9"/>
        <v>-0.08</v>
      </c>
    </row>
    <row r="118" spans="5:12" x14ac:dyDescent="0.35">
      <c r="E118" s="3">
        <v>37165</v>
      </c>
      <c r="F118">
        <v>43689.0838768139</v>
      </c>
      <c r="G118" s="5">
        <f t="shared" si="7"/>
        <v>2.9099625824011932E-2</v>
      </c>
      <c r="H118" s="6">
        <f t="shared" si="8"/>
        <v>1.2457420293285127E-2</v>
      </c>
      <c r="J118">
        <v>2.9099625824011932E-2</v>
      </c>
      <c r="K118" s="7">
        <f t="shared" si="10"/>
        <v>1.2457420293285127E-2</v>
      </c>
      <c r="L118">
        <f t="shared" si="9"/>
        <v>0.03</v>
      </c>
    </row>
    <row r="119" spans="5:12" x14ac:dyDescent="0.35">
      <c r="E119" s="3">
        <v>37196</v>
      </c>
      <c r="F119">
        <v>47801.583703304197</v>
      </c>
      <c r="G119" s="5">
        <f t="shared" si="7"/>
        <v>9.4131061161317531E-2</v>
      </c>
      <c r="H119" s="6">
        <f t="shared" si="8"/>
        <v>3.9069347344732705E-2</v>
      </c>
      <c r="J119">
        <v>9.4131061161317531E-2</v>
      </c>
      <c r="K119" s="7">
        <f t="shared" si="10"/>
        <v>3.9069347344732705E-2</v>
      </c>
      <c r="L119">
        <f t="shared" si="9"/>
        <v>0.09</v>
      </c>
    </row>
    <row r="120" spans="5:12" x14ac:dyDescent="0.35">
      <c r="E120" s="3">
        <v>37226</v>
      </c>
      <c r="F120">
        <v>48685.430390708003</v>
      </c>
      <c r="G120" s="5">
        <f t="shared" si="7"/>
        <v>1.8489903867823454E-2</v>
      </c>
      <c r="H120" s="6">
        <f t="shared" si="8"/>
        <v>7.9567282637969007E-3</v>
      </c>
      <c r="J120">
        <v>1.8489903867823454E-2</v>
      </c>
      <c r="K120" s="7">
        <f t="shared" si="10"/>
        <v>7.9567282637969007E-3</v>
      </c>
      <c r="L120">
        <f t="shared" si="9"/>
        <v>0.02</v>
      </c>
    </row>
    <row r="121" spans="5:12" x14ac:dyDescent="0.35">
      <c r="E121" s="3">
        <v>37257</v>
      </c>
      <c r="F121">
        <v>48952.563787732899</v>
      </c>
      <c r="G121" s="5">
        <f t="shared" si="7"/>
        <v>5.486926887183996E-3</v>
      </c>
      <c r="H121" s="6">
        <f t="shared" si="8"/>
        <v>2.3764283711829853E-3</v>
      </c>
      <c r="J121">
        <v>5.486926887183996E-3</v>
      </c>
      <c r="K121" s="7">
        <f t="shared" si="10"/>
        <v>2.3764283711829853E-3</v>
      </c>
      <c r="L121">
        <f t="shared" si="9"/>
        <v>0.01</v>
      </c>
    </row>
    <row r="122" spans="5:12" x14ac:dyDescent="0.35">
      <c r="E122" s="3">
        <v>37288</v>
      </c>
      <c r="F122">
        <v>47930.802022614698</v>
      </c>
      <c r="G122" s="5">
        <f t="shared" si="7"/>
        <v>-2.0872487282765029E-2</v>
      </c>
      <c r="H122" s="6">
        <f t="shared" si="8"/>
        <v>-9.1607459258289982E-3</v>
      </c>
      <c r="J122">
        <v>-2.0872487282765029E-2</v>
      </c>
      <c r="K122" s="7">
        <f t="shared" si="10"/>
        <v>-9.1607459258289982E-3</v>
      </c>
      <c r="L122">
        <f t="shared" si="9"/>
        <v>-0.02</v>
      </c>
    </row>
    <row r="123" spans="5:12" x14ac:dyDescent="0.35">
      <c r="E123" s="3">
        <v>37316</v>
      </c>
      <c r="F123">
        <v>49317.290802258402</v>
      </c>
      <c r="G123" s="5">
        <f t="shared" si="7"/>
        <v>2.8926884615649184E-2</v>
      </c>
      <c r="H123" s="6">
        <f t="shared" si="8"/>
        <v>1.2384514960545375E-2</v>
      </c>
      <c r="J123">
        <v>2.8926884615649184E-2</v>
      </c>
      <c r="K123" s="7">
        <f t="shared" si="10"/>
        <v>1.2384514960545375E-2</v>
      </c>
      <c r="L123">
        <f t="shared" si="9"/>
        <v>0.03</v>
      </c>
    </row>
    <row r="124" spans="5:12" x14ac:dyDescent="0.35">
      <c r="E124" s="3">
        <v>37347</v>
      </c>
      <c r="F124">
        <v>44866.704724781601</v>
      </c>
      <c r="G124" s="5">
        <f t="shared" si="7"/>
        <v>-9.0243928753543701E-2</v>
      </c>
      <c r="H124" s="6">
        <f t="shared" si="8"/>
        <v>-4.1075037472932029E-2</v>
      </c>
      <c r="J124">
        <v>-9.0243928753543701E-2</v>
      </c>
      <c r="K124" s="7">
        <f t="shared" si="10"/>
        <v>-4.1075037472932029E-2</v>
      </c>
      <c r="L124">
        <f t="shared" si="9"/>
        <v>-0.09</v>
      </c>
    </row>
    <row r="125" spans="5:12" x14ac:dyDescent="0.35">
      <c r="E125" s="3">
        <v>37377</v>
      </c>
      <c r="F125">
        <v>42738.016027584898</v>
      </c>
      <c r="G125" s="5">
        <f t="shared" si="7"/>
        <v>-4.7444730123470502E-2</v>
      </c>
      <c r="H125" s="6">
        <f t="shared" si="8"/>
        <v>-2.1109815960997098E-2</v>
      </c>
      <c r="J125">
        <v>-4.7444730123470502E-2</v>
      </c>
      <c r="K125" s="7">
        <f t="shared" si="10"/>
        <v>-2.1109815960997098E-2</v>
      </c>
      <c r="L125">
        <f t="shared" si="9"/>
        <v>-0.05</v>
      </c>
    </row>
    <row r="126" spans="5:12" x14ac:dyDescent="0.35">
      <c r="E126" s="3">
        <v>37408</v>
      </c>
      <c r="F126">
        <v>37353.963199114798</v>
      </c>
      <c r="G126" s="5">
        <f t="shared" si="7"/>
        <v>-0.12597807125616234</v>
      </c>
      <c r="H126" s="6">
        <f t="shared" si="8"/>
        <v>-5.8477671012081414E-2</v>
      </c>
      <c r="J126">
        <v>-0.12597807125616234</v>
      </c>
      <c r="K126" s="7">
        <f t="shared" si="10"/>
        <v>-5.8477671012081414E-2</v>
      </c>
      <c r="L126">
        <f t="shared" si="9"/>
        <v>-0.13</v>
      </c>
    </row>
    <row r="127" spans="5:12" x14ac:dyDescent="0.35">
      <c r="E127" s="3">
        <v>37438</v>
      </c>
      <c r="F127">
        <v>35118.000174800101</v>
      </c>
      <c r="G127" s="5">
        <f t="shared" si="7"/>
        <v>-5.9858789612120322E-2</v>
      </c>
      <c r="H127" s="6">
        <f t="shared" si="8"/>
        <v>-2.6806909925487597E-2</v>
      </c>
      <c r="J127">
        <v>-5.9858789612120322E-2</v>
      </c>
      <c r="K127" s="7">
        <f t="shared" si="10"/>
        <v>-2.6806909925487597E-2</v>
      </c>
      <c r="L127">
        <f t="shared" si="9"/>
        <v>-0.06</v>
      </c>
    </row>
    <row r="128" spans="5:12" x14ac:dyDescent="0.35">
      <c r="E128" s="3">
        <v>37469</v>
      </c>
      <c r="F128">
        <v>35168.818884209497</v>
      </c>
      <c r="G128" s="5">
        <f t="shared" si="7"/>
        <v>1.44708437714125E-3</v>
      </c>
      <c r="H128" s="6">
        <f t="shared" si="8"/>
        <v>6.2800648016844577E-4</v>
      </c>
      <c r="J128">
        <v>1.44708437714125E-3</v>
      </c>
      <c r="K128" s="7">
        <f t="shared" si="10"/>
        <v>6.2800648016844577E-4</v>
      </c>
      <c r="L128">
        <f t="shared" si="9"/>
        <v>0</v>
      </c>
    </row>
    <row r="129" spans="5:12" x14ac:dyDescent="0.35">
      <c r="E129" s="3">
        <v>37500</v>
      </c>
      <c r="F129">
        <v>31260.851145893699</v>
      </c>
      <c r="G129" s="5">
        <f t="shared" si="7"/>
        <v>-0.11112024407707488</v>
      </c>
      <c r="H129" s="6">
        <f t="shared" si="8"/>
        <v>-5.1156984666616716E-2</v>
      </c>
      <c r="J129">
        <v>-0.11112024407707488</v>
      </c>
      <c r="K129" s="7">
        <f t="shared" si="10"/>
        <v>-5.1156984666616716E-2</v>
      </c>
      <c r="L129">
        <f t="shared" si="9"/>
        <v>-0.11</v>
      </c>
    </row>
    <row r="130" spans="5:12" x14ac:dyDescent="0.35">
      <c r="E130" s="3">
        <v>37530</v>
      </c>
      <c r="F130">
        <v>33998.527672081203</v>
      </c>
      <c r="G130" s="5">
        <f t="shared" ref="G130:G193" si="11">IFERROR(F130/F129-1,FALSE)</f>
        <v>8.7575239503583147E-2</v>
      </c>
      <c r="H130" s="6">
        <f t="shared" si="8"/>
        <v>3.6459311576945416E-2</v>
      </c>
      <c r="J130">
        <v>8.7575239503583147E-2</v>
      </c>
      <c r="K130" s="7">
        <f t="shared" si="10"/>
        <v>3.6459311576945416E-2</v>
      </c>
      <c r="L130">
        <f t="shared" si="9"/>
        <v>0.09</v>
      </c>
    </row>
    <row r="131" spans="5:12" x14ac:dyDescent="0.35">
      <c r="E131" s="3">
        <v>37561</v>
      </c>
      <c r="F131">
        <v>35771.186081439402</v>
      </c>
      <c r="G131" s="5">
        <f t="shared" si="11"/>
        <v>5.213926986649664E-2</v>
      </c>
      <c r="H131" s="6">
        <f t="shared" ref="H131:H194" si="12">LOG(1+G131)</f>
        <v>2.2073230436777103E-2</v>
      </c>
      <c r="J131">
        <v>5.213926986649664E-2</v>
      </c>
      <c r="K131" s="7">
        <f t="shared" si="10"/>
        <v>2.2073230436777103E-2</v>
      </c>
      <c r="L131">
        <f t="shared" ref="L131:L194" si="13">ROUND(J131,2)</f>
        <v>0.05</v>
      </c>
    </row>
    <row r="132" spans="5:12" x14ac:dyDescent="0.35">
      <c r="E132" s="3">
        <v>37591</v>
      </c>
      <c r="F132">
        <v>31871.7564331781</v>
      </c>
      <c r="G132" s="5">
        <f t="shared" si="11"/>
        <v>-0.10901035373508627</v>
      </c>
      <c r="H132" s="6">
        <f t="shared" si="12"/>
        <v>-5.0127342647907622E-2</v>
      </c>
      <c r="J132">
        <v>-0.10901035373508627</v>
      </c>
      <c r="K132" s="7">
        <f t="shared" ref="K132:K195" si="14">LOG(1+J132)</f>
        <v>-5.0127342647907622E-2</v>
      </c>
      <c r="L132">
        <f t="shared" si="13"/>
        <v>-0.11</v>
      </c>
    </row>
    <row r="133" spans="5:12" x14ac:dyDescent="0.35">
      <c r="E133" s="3">
        <v>37622</v>
      </c>
      <c r="F133">
        <v>30092.762584412401</v>
      </c>
      <c r="G133" s="5">
        <f t="shared" si="11"/>
        <v>-5.5817251631409603E-2</v>
      </c>
      <c r="H133" s="6">
        <f t="shared" si="12"/>
        <v>-2.4943939042205401E-2</v>
      </c>
      <c r="J133">
        <v>-5.5817251631409603E-2</v>
      </c>
      <c r="K133" s="7">
        <f t="shared" si="14"/>
        <v>-2.4943939042205401E-2</v>
      </c>
      <c r="L133">
        <f t="shared" si="13"/>
        <v>-0.06</v>
      </c>
    </row>
    <row r="134" spans="5:12" x14ac:dyDescent="0.35">
      <c r="E134" s="3">
        <v>37653</v>
      </c>
      <c r="F134">
        <v>29734.721179181</v>
      </c>
      <c r="G134" s="5">
        <f t="shared" si="11"/>
        <v>-1.1897924101420321E-2</v>
      </c>
      <c r="H134" s="6">
        <f t="shared" si="12"/>
        <v>-5.1981882973897329E-3</v>
      </c>
      <c r="J134">
        <v>-1.1897924101420321E-2</v>
      </c>
      <c r="K134" s="7">
        <f t="shared" si="14"/>
        <v>-5.1981882973897329E-3</v>
      </c>
      <c r="L134">
        <f t="shared" si="13"/>
        <v>-0.01</v>
      </c>
    </row>
    <row r="135" spans="5:12" x14ac:dyDescent="0.35">
      <c r="E135" s="3">
        <v>37681</v>
      </c>
      <c r="F135">
        <v>29712.018776700301</v>
      </c>
      <c r="G135" s="5">
        <f t="shared" si="11"/>
        <v>-7.6349807835407457E-4</v>
      </c>
      <c r="H135" s="6">
        <f t="shared" si="12"/>
        <v>-3.3170964833220863E-4</v>
      </c>
      <c r="J135">
        <v>-7.6349807835407457E-4</v>
      </c>
      <c r="K135" s="7">
        <f t="shared" si="14"/>
        <v>-3.3170964833220863E-4</v>
      </c>
      <c r="L135">
        <f t="shared" si="13"/>
        <v>0</v>
      </c>
    </row>
    <row r="136" spans="5:12" x14ac:dyDescent="0.35">
      <c r="E136" s="3">
        <v>37712</v>
      </c>
      <c r="F136">
        <v>31477.568592699201</v>
      </c>
      <c r="G136" s="5">
        <f t="shared" si="11"/>
        <v>5.9422075264149221E-2</v>
      </c>
      <c r="H136" s="6">
        <f t="shared" si="12"/>
        <v>2.5069018123386338E-2</v>
      </c>
      <c r="J136">
        <v>5.9422075264149221E-2</v>
      </c>
      <c r="K136" s="7">
        <f t="shared" si="14"/>
        <v>2.5069018123386338E-2</v>
      </c>
      <c r="L136">
        <f t="shared" si="13"/>
        <v>0.06</v>
      </c>
    </row>
    <row r="137" spans="5:12" x14ac:dyDescent="0.35">
      <c r="E137" s="3">
        <v>37742</v>
      </c>
      <c r="F137">
        <v>31199.2195216457</v>
      </c>
      <c r="G137" s="5">
        <f t="shared" si="11"/>
        <v>-8.8427754587773189E-3</v>
      </c>
      <c r="H137" s="6">
        <f t="shared" si="12"/>
        <v>-3.8574491123903043E-3</v>
      </c>
      <c r="J137">
        <v>-8.8427754587773189E-3</v>
      </c>
      <c r="K137" s="7">
        <f t="shared" si="14"/>
        <v>-3.8574491123903043E-3</v>
      </c>
      <c r="L137">
        <f t="shared" si="13"/>
        <v>-0.01</v>
      </c>
    </row>
    <row r="138" spans="5:12" x14ac:dyDescent="0.35">
      <c r="E138" s="3">
        <v>37773</v>
      </c>
      <c r="F138">
        <v>32689.452164639599</v>
      </c>
      <c r="G138" s="5">
        <f t="shared" si="11"/>
        <v>4.7765061621493077E-2</v>
      </c>
      <c r="H138" s="6">
        <f t="shared" si="12"/>
        <v>2.0263912533405704E-2</v>
      </c>
      <c r="J138">
        <v>4.7765061621493077E-2</v>
      </c>
      <c r="K138" s="7">
        <f t="shared" si="14"/>
        <v>2.0263912533405704E-2</v>
      </c>
      <c r="L138">
        <f t="shared" si="13"/>
        <v>0.05</v>
      </c>
    </row>
    <row r="139" spans="5:12" x14ac:dyDescent="0.35">
      <c r="E139" s="3">
        <v>37803</v>
      </c>
      <c r="F139">
        <v>33586.183615988899</v>
      </c>
      <c r="G139" s="5">
        <f t="shared" si="11"/>
        <v>2.7431828677731751E-2</v>
      </c>
      <c r="H139" s="6">
        <f t="shared" si="12"/>
        <v>1.1753015549299715E-2</v>
      </c>
      <c r="J139">
        <v>2.7431828677731751E-2</v>
      </c>
      <c r="K139" s="7">
        <f t="shared" si="14"/>
        <v>1.1753015549299715E-2</v>
      </c>
      <c r="L139">
        <f t="shared" si="13"/>
        <v>0.03</v>
      </c>
    </row>
    <row r="140" spans="5:12" x14ac:dyDescent="0.35">
      <c r="E140" s="3">
        <v>37834</v>
      </c>
      <c r="F140">
        <v>35466.4482883288</v>
      </c>
      <c r="G140" s="5">
        <f t="shared" si="11"/>
        <v>5.5983278536141601E-2</v>
      </c>
      <c r="H140" s="6">
        <f t="shared" si="12"/>
        <v>2.3657041212017095E-2</v>
      </c>
      <c r="J140">
        <v>5.5983278536141601E-2</v>
      </c>
      <c r="K140" s="7">
        <f t="shared" si="14"/>
        <v>2.3657041212017095E-2</v>
      </c>
      <c r="L140">
        <f t="shared" si="13"/>
        <v>0.06</v>
      </c>
    </row>
    <row r="141" spans="5:12" x14ac:dyDescent="0.35">
      <c r="E141" s="3">
        <v>37865</v>
      </c>
      <c r="F141">
        <v>32906.484484116299</v>
      </c>
      <c r="G141" s="5">
        <f t="shared" si="11"/>
        <v>-7.217987500188805E-2</v>
      </c>
      <c r="H141" s="6">
        <f t="shared" si="12"/>
        <v>-3.2536211596481325E-2</v>
      </c>
      <c r="J141">
        <v>-7.217987500188805E-2</v>
      </c>
      <c r="K141" s="7">
        <f t="shared" si="14"/>
        <v>-3.2536211596481325E-2</v>
      </c>
      <c r="L141">
        <f t="shared" si="13"/>
        <v>-7.0000000000000007E-2</v>
      </c>
    </row>
    <row r="142" spans="5:12" x14ac:dyDescent="0.35">
      <c r="E142" s="3">
        <v>37895</v>
      </c>
      <c r="F142">
        <v>34857.752525873497</v>
      </c>
      <c r="G142" s="5">
        <f t="shared" si="11"/>
        <v>5.9297371698853407E-2</v>
      </c>
      <c r="H142" s="6">
        <f t="shared" si="12"/>
        <v>2.5017894723899158E-2</v>
      </c>
      <c r="J142">
        <v>5.9297371698853407E-2</v>
      </c>
      <c r="K142" s="7">
        <f t="shared" si="14"/>
        <v>2.5017894723899158E-2</v>
      </c>
      <c r="L142">
        <f t="shared" si="13"/>
        <v>0.06</v>
      </c>
    </row>
    <row r="143" spans="5:12" x14ac:dyDescent="0.35">
      <c r="E143" s="3">
        <v>37926</v>
      </c>
      <c r="F143">
        <v>34073.793379089497</v>
      </c>
      <c r="G143" s="5">
        <f t="shared" si="11"/>
        <v>-2.2490237894772447E-2</v>
      </c>
      <c r="H143" s="6">
        <f t="shared" si="12"/>
        <v>-9.8788967379656104E-3</v>
      </c>
      <c r="J143">
        <v>-2.2490237894772447E-2</v>
      </c>
      <c r="K143" s="7">
        <f t="shared" si="14"/>
        <v>-9.8788967379656104E-3</v>
      </c>
      <c r="L143">
        <f t="shared" si="13"/>
        <v>-0.02</v>
      </c>
    </row>
    <row r="144" spans="5:12" x14ac:dyDescent="0.35">
      <c r="E144" s="3">
        <v>37956</v>
      </c>
      <c r="F144">
        <v>34054.963126381299</v>
      </c>
      <c r="G144" s="5">
        <f t="shared" si="11"/>
        <v>-5.5263153411477806E-4</v>
      </c>
      <c r="H144" s="6">
        <f t="shared" si="12"/>
        <v>-2.4007116735206432E-4</v>
      </c>
      <c r="J144">
        <v>-5.5263153411477806E-4</v>
      </c>
      <c r="K144" s="7">
        <f t="shared" si="14"/>
        <v>-2.4007116735206432E-4</v>
      </c>
      <c r="L144">
        <f t="shared" si="13"/>
        <v>0</v>
      </c>
    </row>
    <row r="145" spans="5:12" x14ac:dyDescent="0.35">
      <c r="E145" s="3">
        <v>37987</v>
      </c>
      <c r="F145">
        <v>35368.937186802097</v>
      </c>
      <c r="G145" s="5">
        <f t="shared" si="11"/>
        <v>3.8583922570830875E-2</v>
      </c>
      <c r="H145" s="6">
        <f t="shared" si="12"/>
        <v>1.6441595369749158E-2</v>
      </c>
      <c r="J145">
        <v>3.8583922570830875E-2</v>
      </c>
      <c r="K145" s="7">
        <f t="shared" si="14"/>
        <v>1.6441595369749158E-2</v>
      </c>
      <c r="L145">
        <f t="shared" si="13"/>
        <v>0.04</v>
      </c>
    </row>
    <row r="146" spans="5:12" x14ac:dyDescent="0.35">
      <c r="E146" s="3">
        <v>38018</v>
      </c>
      <c r="F146">
        <v>35762.360965954402</v>
      </c>
      <c r="G146" s="5">
        <f t="shared" si="11"/>
        <v>1.1123426668842917E-2</v>
      </c>
      <c r="H146" s="6">
        <f t="shared" si="12"/>
        <v>4.8041726527271646E-3</v>
      </c>
      <c r="J146">
        <v>1.1123426668842917E-2</v>
      </c>
      <c r="K146" s="7">
        <f t="shared" si="14"/>
        <v>4.8041726527271646E-3</v>
      </c>
      <c r="L146">
        <f t="shared" si="13"/>
        <v>0.01</v>
      </c>
    </row>
    <row r="147" spans="5:12" x14ac:dyDescent="0.35">
      <c r="E147" s="3">
        <v>38047</v>
      </c>
      <c r="F147">
        <v>35781.842919726398</v>
      </c>
      <c r="G147" s="5">
        <f t="shared" si="11"/>
        <v>5.4476139845860416E-4</v>
      </c>
      <c r="H147" s="6">
        <f t="shared" si="12"/>
        <v>2.3652245100158888E-4</v>
      </c>
      <c r="J147">
        <v>5.4476139845860416E-4</v>
      </c>
      <c r="K147" s="7">
        <f t="shared" si="14"/>
        <v>2.3652245100158888E-4</v>
      </c>
      <c r="L147">
        <f t="shared" si="13"/>
        <v>0</v>
      </c>
    </row>
    <row r="148" spans="5:12" x14ac:dyDescent="0.35">
      <c r="E148" s="3">
        <v>38078</v>
      </c>
      <c r="F148">
        <v>36036.728762532701</v>
      </c>
      <c r="G148" s="5">
        <f t="shared" si="11"/>
        <v>7.1233290967744889E-3</v>
      </c>
      <c r="H148" s="6">
        <f t="shared" si="12"/>
        <v>3.0826561212348941E-3</v>
      </c>
      <c r="J148">
        <v>7.1233290967744889E-3</v>
      </c>
      <c r="K148" s="7">
        <f t="shared" si="14"/>
        <v>3.0826561212348941E-3</v>
      </c>
      <c r="L148">
        <f t="shared" si="13"/>
        <v>0.01</v>
      </c>
    </row>
    <row r="149" spans="5:12" x14ac:dyDescent="0.35">
      <c r="E149" s="3">
        <v>38108</v>
      </c>
      <c r="F149">
        <v>35779.548212044901</v>
      </c>
      <c r="G149" s="5">
        <f t="shared" si="11"/>
        <v>-7.1366230875868908E-3</v>
      </c>
      <c r="H149" s="6">
        <f t="shared" si="12"/>
        <v>-3.1105085390885738E-3</v>
      </c>
      <c r="J149">
        <v>-7.1366230875868908E-3</v>
      </c>
      <c r="K149" s="7">
        <f t="shared" si="14"/>
        <v>-3.1105085390885738E-3</v>
      </c>
      <c r="L149">
        <f t="shared" si="13"/>
        <v>-0.01</v>
      </c>
    </row>
    <row r="150" spans="5:12" x14ac:dyDescent="0.35">
      <c r="E150" s="3">
        <v>38139</v>
      </c>
      <c r="F150">
        <v>36604.3156365881</v>
      </c>
      <c r="G150" s="5">
        <f t="shared" si="11"/>
        <v>2.3051364976865329E-2</v>
      </c>
      <c r="H150" s="6">
        <f t="shared" si="12"/>
        <v>9.8974391530227239E-3</v>
      </c>
      <c r="J150">
        <v>2.3051364976865329E-2</v>
      </c>
      <c r="K150" s="7">
        <f t="shared" si="14"/>
        <v>9.8974391530227239E-3</v>
      </c>
      <c r="L150">
        <f t="shared" si="13"/>
        <v>0.02</v>
      </c>
    </row>
    <row r="151" spans="5:12" x14ac:dyDescent="0.35">
      <c r="E151" s="3">
        <v>38169</v>
      </c>
      <c r="F151">
        <v>35733.847190088003</v>
      </c>
      <c r="G151" s="5">
        <f t="shared" si="11"/>
        <v>-2.3780486845928483E-2</v>
      </c>
      <c r="H151" s="6">
        <f t="shared" si="12"/>
        <v>-1.0452515701786617E-2</v>
      </c>
      <c r="J151">
        <v>-2.3780486845928483E-2</v>
      </c>
      <c r="K151" s="7">
        <f t="shared" si="14"/>
        <v>-1.0452515701786617E-2</v>
      </c>
      <c r="L151">
        <f t="shared" si="13"/>
        <v>-0.02</v>
      </c>
    </row>
    <row r="152" spans="5:12" x14ac:dyDescent="0.35">
      <c r="E152" s="3">
        <v>38200</v>
      </c>
      <c r="F152">
        <v>35665.091184520301</v>
      </c>
      <c r="G152" s="5">
        <f t="shared" si="11"/>
        <v>-1.924114277479072E-3</v>
      </c>
      <c r="H152" s="6">
        <f t="shared" si="12"/>
        <v>-8.3643717191724703E-4</v>
      </c>
      <c r="J152">
        <v>-1.924114277479072E-3</v>
      </c>
      <c r="K152" s="7">
        <f t="shared" si="14"/>
        <v>-8.3643717191724703E-4</v>
      </c>
      <c r="L152">
        <f t="shared" si="13"/>
        <v>0</v>
      </c>
    </row>
    <row r="153" spans="5:12" x14ac:dyDescent="0.35">
      <c r="E153" s="3">
        <v>38231</v>
      </c>
      <c r="F153">
        <v>35185.597857563102</v>
      </c>
      <c r="G153" s="5">
        <f t="shared" si="11"/>
        <v>-1.3444332007352733E-2</v>
      </c>
      <c r="H153" s="6">
        <f t="shared" si="12"/>
        <v>-5.8784039547001773E-3</v>
      </c>
      <c r="J153">
        <v>-1.3444332007352733E-2</v>
      </c>
      <c r="K153" s="7">
        <f t="shared" si="14"/>
        <v>-5.8784039547001773E-3</v>
      </c>
      <c r="L153">
        <f t="shared" si="13"/>
        <v>-0.01</v>
      </c>
    </row>
    <row r="154" spans="5:12" x14ac:dyDescent="0.35">
      <c r="E154" s="3">
        <v>38261</v>
      </c>
      <c r="F154">
        <v>34803.204602441197</v>
      </c>
      <c r="G154" s="5">
        <f t="shared" si="11"/>
        <v>-1.0867891364810478E-2</v>
      </c>
      <c r="H154" s="6">
        <f t="shared" si="12"/>
        <v>-4.7457000917382136E-3</v>
      </c>
      <c r="J154">
        <v>-1.0867891364810478E-2</v>
      </c>
      <c r="K154" s="7">
        <f t="shared" si="14"/>
        <v>-4.7457000917382136E-3</v>
      </c>
      <c r="L154">
        <f t="shared" si="13"/>
        <v>-0.01</v>
      </c>
    </row>
    <row r="155" spans="5:12" x14ac:dyDescent="0.35">
      <c r="E155" s="3">
        <v>38292</v>
      </c>
      <c r="F155">
        <v>34691.5803774331</v>
      </c>
      <c r="G155" s="5">
        <f t="shared" si="11"/>
        <v>-3.2072973245764747E-3</v>
      </c>
      <c r="H155" s="6">
        <f t="shared" si="12"/>
        <v>-1.3951500582971505E-3</v>
      </c>
      <c r="J155">
        <v>-3.2072973245764747E-3</v>
      </c>
      <c r="K155" s="7">
        <f t="shared" si="14"/>
        <v>-1.3951500582971505E-3</v>
      </c>
      <c r="L155">
        <f t="shared" si="13"/>
        <v>0</v>
      </c>
    </row>
    <row r="156" spans="5:12" x14ac:dyDescent="0.35">
      <c r="E156" s="3">
        <v>38322</v>
      </c>
      <c r="F156">
        <v>35013.539094961197</v>
      </c>
      <c r="G156" s="5">
        <f t="shared" si="11"/>
        <v>9.2806010572390463E-3</v>
      </c>
      <c r="H156" s="6">
        <f t="shared" si="12"/>
        <v>4.0119259484159269E-3</v>
      </c>
      <c r="J156">
        <v>9.2806010572390463E-3</v>
      </c>
      <c r="K156" s="7">
        <f t="shared" si="14"/>
        <v>4.0119259484159269E-3</v>
      </c>
      <c r="L156">
        <f t="shared" si="13"/>
        <v>0.01</v>
      </c>
    </row>
    <row r="157" spans="5:12" x14ac:dyDescent="0.35">
      <c r="E157" s="3">
        <v>38353</v>
      </c>
      <c r="F157">
        <v>35695.780637459196</v>
      </c>
      <c r="G157" s="5">
        <f t="shared" si="11"/>
        <v>1.9485078062165373E-2</v>
      </c>
      <c r="H157" s="6">
        <f t="shared" si="12"/>
        <v>8.3808735053432504E-3</v>
      </c>
      <c r="J157">
        <v>1.9485078062165373E-2</v>
      </c>
      <c r="K157" s="7">
        <f t="shared" si="14"/>
        <v>8.3808735053432504E-3</v>
      </c>
      <c r="L157">
        <f t="shared" si="13"/>
        <v>0.02</v>
      </c>
    </row>
    <row r="158" spans="5:12" x14ac:dyDescent="0.35">
      <c r="E158" s="3">
        <v>38384</v>
      </c>
      <c r="F158">
        <v>35836.634257604899</v>
      </c>
      <c r="G158" s="5">
        <f t="shared" si="11"/>
        <v>3.9459459249895357E-3</v>
      </c>
      <c r="H158" s="6">
        <f t="shared" si="12"/>
        <v>1.7103303204880856E-3</v>
      </c>
      <c r="J158">
        <v>3.9459459249895357E-3</v>
      </c>
      <c r="K158" s="7">
        <f t="shared" si="14"/>
        <v>1.7103303204880856E-3</v>
      </c>
      <c r="L158">
        <f t="shared" si="13"/>
        <v>0</v>
      </c>
    </row>
    <row r="159" spans="5:12" x14ac:dyDescent="0.35">
      <c r="E159" s="3">
        <v>38412</v>
      </c>
      <c r="F159">
        <v>35997.640306694702</v>
      </c>
      <c r="G159" s="5">
        <f t="shared" si="11"/>
        <v>4.4927781982102566E-3</v>
      </c>
      <c r="H159" s="6">
        <f t="shared" si="12"/>
        <v>1.9468187348989292E-3</v>
      </c>
      <c r="J159">
        <v>4.4927781982102566E-3</v>
      </c>
      <c r="K159" s="7">
        <f t="shared" si="14"/>
        <v>1.9468187348989292E-3</v>
      </c>
      <c r="L159">
        <f t="shared" si="13"/>
        <v>0</v>
      </c>
    </row>
    <row r="160" spans="5:12" x14ac:dyDescent="0.35">
      <c r="E160" s="3">
        <v>38443</v>
      </c>
      <c r="F160">
        <v>35334.007990788603</v>
      </c>
      <c r="G160" s="5">
        <f t="shared" si="11"/>
        <v>-1.8435439385805497E-2</v>
      </c>
      <c r="H160" s="6">
        <f t="shared" si="12"/>
        <v>-8.0811301990863747E-3</v>
      </c>
      <c r="J160">
        <v>-1.8435439385805497E-2</v>
      </c>
      <c r="K160" s="7">
        <f t="shared" si="14"/>
        <v>-8.0811301990863747E-3</v>
      </c>
      <c r="L160">
        <f t="shared" si="13"/>
        <v>-0.02</v>
      </c>
    </row>
    <row r="161" spans="5:12" x14ac:dyDescent="0.35">
      <c r="E161" s="3">
        <v>38473</v>
      </c>
      <c r="F161">
        <v>38309.133789056003</v>
      </c>
      <c r="G161" s="5">
        <f t="shared" si="11"/>
        <v>8.4200065813167857E-2</v>
      </c>
      <c r="H161" s="6">
        <f t="shared" si="12"/>
        <v>3.5109429307142136E-2</v>
      </c>
      <c r="J161">
        <v>8.4200065813167857E-2</v>
      </c>
      <c r="K161" s="7">
        <f t="shared" si="14"/>
        <v>3.5109429307142136E-2</v>
      </c>
      <c r="L161">
        <f t="shared" si="13"/>
        <v>0.08</v>
      </c>
    </row>
    <row r="162" spans="5:12" x14ac:dyDescent="0.35">
      <c r="E162" s="3">
        <v>38504</v>
      </c>
      <c r="F162">
        <v>39121.769257266002</v>
      </c>
      <c r="G162" s="5">
        <f t="shared" si="11"/>
        <v>2.1212577467417226E-2</v>
      </c>
      <c r="H162" s="6">
        <f t="shared" si="12"/>
        <v>9.1161550267073333E-3</v>
      </c>
      <c r="J162">
        <v>2.1212577467417226E-2</v>
      </c>
      <c r="K162" s="7">
        <f t="shared" si="14"/>
        <v>9.1161550267073333E-3</v>
      </c>
      <c r="L162">
        <f t="shared" si="13"/>
        <v>0.02</v>
      </c>
    </row>
    <row r="163" spans="5:12" x14ac:dyDescent="0.35">
      <c r="E163" s="3">
        <v>38534</v>
      </c>
      <c r="F163">
        <v>40573.294030062098</v>
      </c>
      <c r="G163" s="5">
        <f t="shared" si="11"/>
        <v>3.710273845875478E-2</v>
      </c>
      <c r="H163" s="6">
        <f t="shared" si="12"/>
        <v>1.5821781013545429E-2</v>
      </c>
      <c r="J163">
        <v>3.710273845875478E-2</v>
      </c>
      <c r="K163" s="7">
        <f t="shared" si="14"/>
        <v>1.5821781013545429E-2</v>
      </c>
      <c r="L163">
        <f t="shared" si="13"/>
        <v>0.04</v>
      </c>
    </row>
    <row r="164" spans="5:12" x14ac:dyDescent="0.35">
      <c r="E164" s="3">
        <v>38565</v>
      </c>
      <c r="F164">
        <v>39857.033676041101</v>
      </c>
      <c r="G164" s="5">
        <f t="shared" si="11"/>
        <v>-1.7653492799729165E-2</v>
      </c>
      <c r="H164" s="6">
        <f t="shared" si="12"/>
        <v>-7.7352946763004525E-3</v>
      </c>
      <c r="J164">
        <v>-1.7653492799729165E-2</v>
      </c>
      <c r="K164" s="7">
        <f t="shared" si="14"/>
        <v>-7.7352946763004525E-3</v>
      </c>
      <c r="L164">
        <f t="shared" si="13"/>
        <v>-0.02</v>
      </c>
    </row>
    <row r="165" spans="5:12" x14ac:dyDescent="0.35">
      <c r="E165" s="3">
        <v>38596</v>
      </c>
      <c r="F165">
        <v>40700.364590842197</v>
      </c>
      <c r="G165" s="5">
        <f t="shared" si="11"/>
        <v>2.1158898117098035E-2</v>
      </c>
      <c r="H165" s="6">
        <f t="shared" si="12"/>
        <v>9.0933260302002474E-3</v>
      </c>
      <c r="J165">
        <v>2.1158898117098035E-2</v>
      </c>
      <c r="K165" s="7">
        <f t="shared" si="14"/>
        <v>9.0933260302002474E-3</v>
      </c>
      <c r="L165">
        <f t="shared" si="13"/>
        <v>0.02</v>
      </c>
    </row>
    <row r="166" spans="5:12" x14ac:dyDescent="0.35">
      <c r="E166" s="3">
        <v>38626</v>
      </c>
      <c r="F166">
        <v>40085.100964294099</v>
      </c>
      <c r="G166" s="5">
        <f t="shared" si="11"/>
        <v>-1.5116907003986269E-2</v>
      </c>
      <c r="H166" s="6">
        <f t="shared" si="12"/>
        <v>-6.6153178069218799E-3</v>
      </c>
      <c r="J166">
        <v>-1.5116907003986269E-2</v>
      </c>
      <c r="K166" s="7">
        <f t="shared" si="14"/>
        <v>-6.6153178069218799E-3</v>
      </c>
      <c r="L166">
        <f t="shared" si="13"/>
        <v>-0.02</v>
      </c>
    </row>
    <row r="167" spans="5:12" x14ac:dyDescent="0.35">
      <c r="E167" s="3">
        <v>38657</v>
      </c>
      <c r="F167">
        <v>42499.054039687697</v>
      </c>
      <c r="G167" s="5">
        <f t="shared" si="11"/>
        <v>6.0220705881315562E-2</v>
      </c>
      <c r="H167" s="6">
        <f t="shared" si="12"/>
        <v>2.5396281650629762E-2</v>
      </c>
      <c r="J167">
        <v>6.0220705881315562E-2</v>
      </c>
      <c r="K167" s="7">
        <f t="shared" si="14"/>
        <v>2.5396281650629762E-2</v>
      </c>
      <c r="L167">
        <f t="shared" si="13"/>
        <v>0.06</v>
      </c>
    </row>
    <row r="168" spans="5:12" x14ac:dyDescent="0.35">
      <c r="E168" s="3">
        <v>38687</v>
      </c>
      <c r="F168">
        <v>42412.942807766602</v>
      </c>
      <c r="G168" s="5">
        <f t="shared" si="11"/>
        <v>-2.0261917321896528E-3</v>
      </c>
      <c r="H168" s="6">
        <f t="shared" si="12"/>
        <v>-8.8085658239550699E-4</v>
      </c>
      <c r="J168">
        <v>-2.0261917321896528E-3</v>
      </c>
      <c r="K168" s="7">
        <f t="shared" si="14"/>
        <v>-8.8085658239550699E-4</v>
      </c>
      <c r="L168">
        <f t="shared" si="13"/>
        <v>0</v>
      </c>
    </row>
    <row r="169" spans="5:12" x14ac:dyDescent="0.35">
      <c r="E169" s="3">
        <v>38718</v>
      </c>
      <c r="F169">
        <v>42382.686507133803</v>
      </c>
      <c r="G169" s="5">
        <f t="shared" si="11"/>
        <v>-7.1337423507566999E-4</v>
      </c>
      <c r="H169" s="6">
        <f t="shared" si="12"/>
        <v>-3.0992505324737972E-4</v>
      </c>
      <c r="J169">
        <v>-7.1337423507566999E-4</v>
      </c>
      <c r="K169" s="7">
        <f t="shared" si="14"/>
        <v>-3.0992505324737972E-4</v>
      </c>
      <c r="L169">
        <f t="shared" si="13"/>
        <v>0</v>
      </c>
    </row>
    <row r="170" spans="5:12" x14ac:dyDescent="0.35">
      <c r="E170" s="3">
        <v>38749</v>
      </c>
      <c r="F170">
        <v>43367.338495991098</v>
      </c>
      <c r="G170" s="5">
        <f t="shared" si="11"/>
        <v>2.3232410920708269E-2</v>
      </c>
      <c r="H170" s="6">
        <f t="shared" si="12"/>
        <v>9.9742879806518515E-3</v>
      </c>
      <c r="J170">
        <v>2.3232410920708269E-2</v>
      </c>
      <c r="K170" s="7">
        <f t="shared" si="14"/>
        <v>9.9742879806518515E-3</v>
      </c>
      <c r="L170">
        <f t="shared" si="13"/>
        <v>0.02</v>
      </c>
    </row>
    <row r="171" spans="5:12" x14ac:dyDescent="0.35">
      <c r="E171" s="3">
        <v>38777</v>
      </c>
      <c r="F171">
        <v>43076.461622562398</v>
      </c>
      <c r="G171" s="5">
        <f t="shared" si="11"/>
        <v>-6.7072797989572441E-3</v>
      </c>
      <c r="H171" s="6">
        <f t="shared" si="12"/>
        <v>-2.9227474418924365E-3</v>
      </c>
      <c r="J171">
        <v>-6.7072797989572441E-3</v>
      </c>
      <c r="K171" s="7">
        <f t="shared" si="14"/>
        <v>-2.9227474418924365E-3</v>
      </c>
      <c r="L171">
        <f t="shared" si="13"/>
        <v>-0.01</v>
      </c>
    </row>
    <row r="172" spans="5:12" x14ac:dyDescent="0.35">
      <c r="E172" s="3">
        <v>38808</v>
      </c>
      <c r="F172">
        <v>42147.130243999003</v>
      </c>
      <c r="G172" s="5">
        <f t="shared" si="11"/>
        <v>-2.1573995253051037E-2</v>
      </c>
      <c r="H172" s="6">
        <f t="shared" si="12"/>
        <v>-9.4720130772300033E-3</v>
      </c>
      <c r="J172">
        <v>-2.1573995253051037E-2</v>
      </c>
      <c r="K172" s="7">
        <f t="shared" si="14"/>
        <v>-9.4720130772300033E-3</v>
      </c>
      <c r="L172">
        <f t="shared" si="13"/>
        <v>-0.02</v>
      </c>
    </row>
    <row r="173" spans="5:12" x14ac:dyDescent="0.35">
      <c r="E173" s="3">
        <v>38838</v>
      </c>
      <c r="F173">
        <v>39881.144077267498</v>
      </c>
      <c r="G173" s="5">
        <f t="shared" si="11"/>
        <v>-5.3763711873458853E-2</v>
      </c>
      <c r="H173" s="6">
        <f t="shared" si="12"/>
        <v>-2.4000400790815397E-2</v>
      </c>
      <c r="J173">
        <v>-5.3763711873458853E-2</v>
      </c>
      <c r="K173" s="7">
        <f t="shared" si="14"/>
        <v>-2.4000400790815397E-2</v>
      </c>
      <c r="L173">
        <f t="shared" si="13"/>
        <v>-0.05</v>
      </c>
    </row>
    <row r="174" spans="5:12" x14ac:dyDescent="0.35">
      <c r="E174" s="3">
        <v>38869</v>
      </c>
      <c r="F174">
        <v>40422.1068324933</v>
      </c>
      <c r="G174" s="5">
        <f t="shared" si="11"/>
        <v>1.3564374035451854E-2</v>
      </c>
      <c r="H174" s="6">
        <f t="shared" si="12"/>
        <v>5.8513370453440027E-3</v>
      </c>
      <c r="J174">
        <v>1.3564374035451854E-2</v>
      </c>
      <c r="K174" s="7">
        <f t="shared" si="14"/>
        <v>5.8513370453440027E-3</v>
      </c>
      <c r="L174">
        <f t="shared" si="13"/>
        <v>0.01</v>
      </c>
    </row>
    <row r="175" spans="5:12" x14ac:dyDescent="0.35">
      <c r="E175" s="3">
        <v>38899</v>
      </c>
      <c r="F175">
        <v>40499.425838835297</v>
      </c>
      <c r="G175" s="5">
        <f t="shared" si="11"/>
        <v>1.9127901141422488E-3</v>
      </c>
      <c r="H175" s="6">
        <f t="shared" si="12"/>
        <v>8.2992071234278561E-4</v>
      </c>
      <c r="J175">
        <v>1.9127901141422488E-3</v>
      </c>
      <c r="K175" s="7">
        <f t="shared" si="14"/>
        <v>8.2992071234278561E-4</v>
      </c>
      <c r="L175">
        <f t="shared" si="13"/>
        <v>0</v>
      </c>
    </row>
    <row r="176" spans="5:12" x14ac:dyDescent="0.35">
      <c r="E176" s="3">
        <v>38930</v>
      </c>
      <c r="F176">
        <v>41192.006906848699</v>
      </c>
      <c r="G176" s="5">
        <f t="shared" si="11"/>
        <v>1.7101009549357116E-2</v>
      </c>
      <c r="H176" s="6">
        <f t="shared" si="12"/>
        <v>7.3640853824754014E-3</v>
      </c>
      <c r="J176">
        <v>1.7101009549357116E-2</v>
      </c>
      <c r="K176" s="7">
        <f t="shared" si="14"/>
        <v>7.3640853824754014E-3</v>
      </c>
      <c r="L176">
        <f t="shared" si="13"/>
        <v>0.02</v>
      </c>
    </row>
    <row r="177" spans="5:12" x14ac:dyDescent="0.35">
      <c r="E177" s="3">
        <v>38961</v>
      </c>
      <c r="F177">
        <v>42891.011999743401</v>
      </c>
      <c r="G177" s="5">
        <f t="shared" si="11"/>
        <v>4.1245989707100694E-2</v>
      </c>
      <c r="H177" s="6">
        <f t="shared" si="12"/>
        <v>1.7553341760408563E-2</v>
      </c>
      <c r="J177">
        <v>4.1245989707100694E-2</v>
      </c>
      <c r="K177" s="7">
        <f t="shared" si="14"/>
        <v>1.7553341760408563E-2</v>
      </c>
      <c r="L177">
        <f t="shared" si="13"/>
        <v>0.04</v>
      </c>
    </row>
    <row r="178" spans="5:12" x14ac:dyDescent="0.35">
      <c r="E178" s="3">
        <v>38991</v>
      </c>
      <c r="F178">
        <v>44163.074285392897</v>
      </c>
      <c r="G178" s="5">
        <f t="shared" si="11"/>
        <v>2.9658015195750176E-2</v>
      </c>
      <c r="H178" s="6">
        <f t="shared" si="12"/>
        <v>1.2693004534979317E-2</v>
      </c>
      <c r="J178">
        <v>2.9658015195750176E-2</v>
      </c>
      <c r="K178" s="7">
        <f t="shared" si="14"/>
        <v>1.2693004534979317E-2</v>
      </c>
      <c r="L178">
        <f t="shared" si="13"/>
        <v>0.03</v>
      </c>
    </row>
    <row r="179" spans="5:12" x14ac:dyDescent="0.35">
      <c r="E179" s="3">
        <v>39022</v>
      </c>
      <c r="F179">
        <v>43284.5820000034</v>
      </c>
      <c r="G179" s="5">
        <f t="shared" si="11"/>
        <v>-1.9892009322368676E-2</v>
      </c>
      <c r="H179" s="6">
        <f t="shared" si="12"/>
        <v>-8.7260700508388911E-3</v>
      </c>
      <c r="J179">
        <v>-1.9892009322368676E-2</v>
      </c>
      <c r="K179" s="7">
        <f t="shared" si="14"/>
        <v>-8.7260700508388911E-3</v>
      </c>
      <c r="L179">
        <f t="shared" si="13"/>
        <v>-0.02</v>
      </c>
    </row>
    <row r="180" spans="5:12" x14ac:dyDescent="0.35">
      <c r="E180" s="3">
        <v>39052</v>
      </c>
      <c r="F180">
        <v>43991.744199089801</v>
      </c>
      <c r="G180" s="5">
        <f t="shared" si="11"/>
        <v>1.6337507870269885E-2</v>
      </c>
      <c r="H180" s="6">
        <f t="shared" si="12"/>
        <v>7.0379534843204453E-3</v>
      </c>
      <c r="J180">
        <v>1.6337507870269885E-2</v>
      </c>
      <c r="K180" s="7">
        <f t="shared" si="14"/>
        <v>7.0379534843204453E-3</v>
      </c>
      <c r="L180">
        <f t="shared" si="13"/>
        <v>0.02</v>
      </c>
    </row>
    <row r="181" spans="5:12" x14ac:dyDescent="0.35">
      <c r="E181" s="3">
        <v>39083</v>
      </c>
      <c r="F181">
        <v>45401.684516480702</v>
      </c>
      <c r="G181" s="5">
        <f t="shared" si="11"/>
        <v>3.2050111743922916E-2</v>
      </c>
      <c r="H181" s="6">
        <f t="shared" si="12"/>
        <v>1.37007852034915E-2</v>
      </c>
      <c r="J181">
        <v>3.2050111743922916E-2</v>
      </c>
      <c r="K181" s="7">
        <f t="shared" si="14"/>
        <v>1.37007852034915E-2</v>
      </c>
      <c r="L181">
        <f t="shared" si="13"/>
        <v>0.03</v>
      </c>
    </row>
    <row r="182" spans="5:12" x14ac:dyDescent="0.35">
      <c r="E182" s="3">
        <v>39114</v>
      </c>
      <c r="F182">
        <v>43647.729227219701</v>
      </c>
      <c r="G182" s="5">
        <f t="shared" si="11"/>
        <v>-3.8631943020182913E-2</v>
      </c>
      <c r="H182" s="6">
        <f t="shared" si="12"/>
        <v>-1.7110312109461966E-2</v>
      </c>
      <c r="J182">
        <v>-3.8631943020182913E-2</v>
      </c>
      <c r="K182" s="7">
        <f t="shared" si="14"/>
        <v>-1.7110312109461966E-2</v>
      </c>
      <c r="L182">
        <f t="shared" si="13"/>
        <v>-0.04</v>
      </c>
    </row>
    <row r="183" spans="5:12" x14ac:dyDescent="0.35">
      <c r="E183" s="3">
        <v>39142</v>
      </c>
      <c r="F183">
        <v>43781.327593031398</v>
      </c>
      <c r="G183" s="5">
        <f t="shared" si="11"/>
        <v>3.0608319877585277E-3</v>
      </c>
      <c r="H183" s="6">
        <f t="shared" si="12"/>
        <v>1.3272721983668301E-3</v>
      </c>
      <c r="J183">
        <v>3.0608319877585277E-3</v>
      </c>
      <c r="K183" s="7">
        <f t="shared" si="14"/>
        <v>1.3272721983668301E-3</v>
      </c>
      <c r="L183">
        <f t="shared" si="13"/>
        <v>0</v>
      </c>
    </row>
    <row r="184" spans="5:12" x14ac:dyDescent="0.35">
      <c r="E184" s="3">
        <v>39173</v>
      </c>
      <c r="F184">
        <v>44756.149838622601</v>
      </c>
      <c r="G184" s="5">
        <f t="shared" si="11"/>
        <v>2.2265707761369047E-2</v>
      </c>
      <c r="H184" s="6">
        <f t="shared" si="12"/>
        <v>9.5637924879776719E-3</v>
      </c>
      <c r="J184">
        <v>2.2265707761369047E-2</v>
      </c>
      <c r="K184" s="7">
        <f t="shared" si="14"/>
        <v>9.5637924879776719E-3</v>
      </c>
      <c r="L184">
        <f t="shared" si="13"/>
        <v>0.02</v>
      </c>
    </row>
    <row r="185" spans="5:12" x14ac:dyDescent="0.35">
      <c r="E185" s="3">
        <v>39203</v>
      </c>
      <c r="F185">
        <v>46841.245434246302</v>
      </c>
      <c r="G185" s="5">
        <f t="shared" si="11"/>
        <v>4.6587912569377332E-2</v>
      </c>
      <c r="H185" s="6">
        <f t="shared" si="12"/>
        <v>1.9775714605123673E-2</v>
      </c>
      <c r="J185">
        <v>4.6587912569377332E-2</v>
      </c>
      <c r="K185" s="7">
        <f t="shared" si="14"/>
        <v>1.9775714605123673E-2</v>
      </c>
      <c r="L185">
        <f t="shared" si="13"/>
        <v>0.05</v>
      </c>
    </row>
    <row r="186" spans="5:12" x14ac:dyDescent="0.35">
      <c r="E186" s="3">
        <v>39234</v>
      </c>
      <c r="F186">
        <v>45885.700439288499</v>
      </c>
      <c r="G186" s="5">
        <f t="shared" si="11"/>
        <v>-2.0399649627146577E-2</v>
      </c>
      <c r="H186" s="6">
        <f t="shared" si="12"/>
        <v>-8.9510682135447786E-3</v>
      </c>
      <c r="J186">
        <v>-2.0399649627146577E-2</v>
      </c>
      <c r="K186" s="7">
        <f t="shared" si="14"/>
        <v>-8.9510682135447786E-3</v>
      </c>
      <c r="L186">
        <f t="shared" si="13"/>
        <v>-0.02</v>
      </c>
    </row>
    <row r="187" spans="5:12" x14ac:dyDescent="0.35">
      <c r="E187" s="3">
        <v>39264</v>
      </c>
      <c r="F187">
        <v>43807.769779902199</v>
      </c>
      <c r="G187" s="5">
        <f t="shared" si="11"/>
        <v>-4.52849284089194E-2</v>
      </c>
      <c r="H187" s="6">
        <f t="shared" si="12"/>
        <v>-2.0126221399510855E-2</v>
      </c>
      <c r="J187">
        <v>-4.52849284089194E-2</v>
      </c>
      <c r="K187" s="7">
        <f t="shared" si="14"/>
        <v>-2.0126221399510855E-2</v>
      </c>
      <c r="L187">
        <f t="shared" si="13"/>
        <v>-0.05</v>
      </c>
    </row>
    <row r="188" spans="5:12" x14ac:dyDescent="0.35">
      <c r="E188" s="3">
        <v>39295</v>
      </c>
      <c r="F188">
        <v>44470.944921130103</v>
      </c>
      <c r="G188" s="5">
        <f t="shared" si="11"/>
        <v>1.5138299542748035E-2</v>
      </c>
      <c r="H188" s="6">
        <f t="shared" si="12"/>
        <v>6.5252133198643539E-3</v>
      </c>
      <c r="J188">
        <v>1.5138299542748035E-2</v>
      </c>
      <c r="K188" s="7">
        <f t="shared" si="14"/>
        <v>6.5252133198643539E-3</v>
      </c>
      <c r="L188">
        <f t="shared" si="13"/>
        <v>0.02</v>
      </c>
    </row>
    <row r="189" spans="5:12" x14ac:dyDescent="0.35">
      <c r="E189" s="3">
        <v>39326</v>
      </c>
      <c r="F189">
        <v>44591.844519607897</v>
      </c>
      <c r="G189" s="5">
        <f t="shared" si="11"/>
        <v>2.7186199594411153E-3</v>
      </c>
      <c r="H189" s="6">
        <f t="shared" si="12"/>
        <v>1.1790796372784724E-3</v>
      </c>
      <c r="J189">
        <v>2.7186199594411153E-3</v>
      </c>
      <c r="K189" s="7">
        <f t="shared" si="14"/>
        <v>1.1790796372784724E-3</v>
      </c>
      <c r="L189">
        <f t="shared" si="13"/>
        <v>0</v>
      </c>
    </row>
    <row r="190" spans="5:12" x14ac:dyDescent="0.35">
      <c r="E190" s="3">
        <v>39356</v>
      </c>
      <c r="F190">
        <v>44460.792899003398</v>
      </c>
      <c r="G190" s="5">
        <f t="shared" si="11"/>
        <v>-2.938914548530791E-3</v>
      </c>
      <c r="H190" s="6">
        <f t="shared" si="12"/>
        <v>-1.2782336022635686E-3</v>
      </c>
      <c r="J190">
        <v>-2.938914548530791E-3</v>
      </c>
      <c r="K190" s="7">
        <f t="shared" si="14"/>
        <v>-1.2782336022635686E-3</v>
      </c>
      <c r="L190">
        <f t="shared" si="13"/>
        <v>0</v>
      </c>
    </row>
    <row r="191" spans="5:12" x14ac:dyDescent="0.35">
      <c r="E191" s="3">
        <v>39387</v>
      </c>
      <c r="F191">
        <v>41695.802658955399</v>
      </c>
      <c r="G191" s="5">
        <f t="shared" si="11"/>
        <v>-6.2189404636325718E-2</v>
      </c>
      <c r="H191" s="6">
        <f t="shared" si="12"/>
        <v>-2.7884864919857096E-2</v>
      </c>
      <c r="J191">
        <v>-6.2189404636325718E-2</v>
      </c>
      <c r="K191" s="7">
        <f t="shared" si="14"/>
        <v>-2.7884864919857096E-2</v>
      </c>
      <c r="L191">
        <f t="shared" si="13"/>
        <v>-0.06</v>
      </c>
    </row>
    <row r="192" spans="5:12" x14ac:dyDescent="0.35">
      <c r="E192" s="3">
        <v>39417</v>
      </c>
      <c r="F192">
        <v>41519.034855842299</v>
      </c>
      <c r="G192" s="5">
        <f t="shared" si="11"/>
        <v>-4.2394627718033151E-3</v>
      </c>
      <c r="H192" s="6">
        <f t="shared" si="12"/>
        <v>-1.8450891507738893E-3</v>
      </c>
      <c r="J192">
        <v>-4.2394627718033151E-3</v>
      </c>
      <c r="K192" s="7">
        <f t="shared" si="14"/>
        <v>-1.8450891507738893E-3</v>
      </c>
      <c r="L192">
        <f t="shared" si="13"/>
        <v>0</v>
      </c>
    </row>
    <row r="193" spans="5:12" x14ac:dyDescent="0.35">
      <c r="E193" s="3">
        <v>39448</v>
      </c>
      <c r="F193">
        <v>38637.591400196703</v>
      </c>
      <c r="G193" s="5">
        <f t="shared" si="11"/>
        <v>-6.9400540394308763E-2</v>
      </c>
      <c r="H193" s="6">
        <f t="shared" si="12"/>
        <v>-3.1237203995244964E-2</v>
      </c>
      <c r="J193">
        <v>-6.9400540394308763E-2</v>
      </c>
      <c r="K193" s="7">
        <f t="shared" si="14"/>
        <v>-3.1237203995244964E-2</v>
      </c>
      <c r="L193">
        <f t="shared" si="13"/>
        <v>-7.0000000000000007E-2</v>
      </c>
    </row>
    <row r="194" spans="5:12" x14ac:dyDescent="0.35">
      <c r="E194" s="3">
        <v>39479</v>
      </c>
      <c r="F194">
        <v>36650.396266233904</v>
      </c>
      <c r="G194" s="5">
        <f t="shared" ref="G194:G257" si="15">IFERROR(F194/F193-1,FALSE)</f>
        <v>-5.1431651455185801E-2</v>
      </c>
      <c r="H194" s="6">
        <f t="shared" si="12"/>
        <v>-2.2931370809664169E-2</v>
      </c>
      <c r="J194">
        <v>-5.1431651455185801E-2</v>
      </c>
      <c r="K194" s="7">
        <f t="shared" si="14"/>
        <v>-2.2931370809664169E-2</v>
      </c>
      <c r="L194">
        <f t="shared" si="13"/>
        <v>-0.05</v>
      </c>
    </row>
    <row r="195" spans="5:12" x14ac:dyDescent="0.35">
      <c r="E195" s="3">
        <v>39508</v>
      </c>
      <c r="F195">
        <v>35003.557924308298</v>
      </c>
      <c r="G195" s="5">
        <f t="shared" si="15"/>
        <v>-4.4933711765699047E-2</v>
      </c>
      <c r="H195" s="6">
        <f t="shared" ref="H195:H258" si="16">LOG(1+G195)</f>
        <v>-1.9966484316479838E-2</v>
      </c>
      <c r="J195">
        <v>-4.4933711765699047E-2</v>
      </c>
      <c r="K195" s="7">
        <f t="shared" si="14"/>
        <v>-1.9966484316479838E-2</v>
      </c>
      <c r="L195">
        <f t="shared" ref="L195:L258" si="17">ROUND(J195,2)</f>
        <v>-0.04</v>
      </c>
    </row>
    <row r="196" spans="5:12" x14ac:dyDescent="0.35">
      <c r="E196" s="3">
        <v>39539</v>
      </c>
      <c r="F196">
        <v>37350.863469322001</v>
      </c>
      <c r="G196" s="5">
        <f t="shared" si="15"/>
        <v>6.7059055827682457E-2</v>
      </c>
      <c r="H196" s="6">
        <f t="shared" si="16"/>
        <v>2.8188455891523818E-2</v>
      </c>
      <c r="J196">
        <v>6.7059055827682457E-2</v>
      </c>
      <c r="K196" s="7">
        <f t="shared" ref="K196:K259" si="18">LOG(1+J196)</f>
        <v>2.8188455891523818E-2</v>
      </c>
      <c r="L196">
        <f t="shared" si="17"/>
        <v>7.0000000000000007E-2</v>
      </c>
    </row>
    <row r="197" spans="5:12" x14ac:dyDescent="0.35">
      <c r="E197" s="3">
        <v>39569</v>
      </c>
      <c r="F197">
        <v>37912.726089604002</v>
      </c>
      <c r="G197" s="5">
        <f t="shared" si="15"/>
        <v>1.5042828146221821E-2</v>
      </c>
      <c r="H197" s="6">
        <f t="shared" si="16"/>
        <v>6.4843670129452321E-3</v>
      </c>
      <c r="J197">
        <v>1.5042828146221821E-2</v>
      </c>
      <c r="K197" s="7">
        <f t="shared" si="18"/>
        <v>6.4843670129452321E-3</v>
      </c>
      <c r="L197">
        <f t="shared" si="17"/>
        <v>0.02</v>
      </c>
    </row>
    <row r="198" spans="5:12" x14ac:dyDescent="0.35">
      <c r="E198" s="3">
        <v>39600</v>
      </c>
      <c r="F198">
        <v>34152.757075281399</v>
      </c>
      <c r="G198" s="5">
        <f t="shared" si="15"/>
        <v>-9.9174324880679565E-2</v>
      </c>
      <c r="H198" s="6">
        <f t="shared" si="16"/>
        <v>-4.5359244158208321E-2</v>
      </c>
      <c r="J198">
        <v>-9.9174324880679565E-2</v>
      </c>
      <c r="K198" s="7">
        <f t="shared" si="18"/>
        <v>-4.5359244158208321E-2</v>
      </c>
      <c r="L198">
        <f t="shared" si="17"/>
        <v>-0.1</v>
      </c>
    </row>
    <row r="199" spans="5:12" x14ac:dyDescent="0.35">
      <c r="E199" s="3">
        <v>39630</v>
      </c>
      <c r="F199">
        <v>34197.5713010092</v>
      </c>
      <c r="G199" s="5">
        <f t="shared" si="15"/>
        <v>1.3121700725073904E-3</v>
      </c>
      <c r="H199" s="6">
        <f t="shared" si="16"/>
        <v>5.6949466653857404E-4</v>
      </c>
      <c r="J199">
        <v>1.3121700725073904E-3</v>
      </c>
      <c r="K199" s="7">
        <f t="shared" si="18"/>
        <v>5.6949466653857404E-4</v>
      </c>
      <c r="L199">
        <f t="shared" si="17"/>
        <v>0</v>
      </c>
    </row>
    <row r="200" spans="5:12" x14ac:dyDescent="0.35">
      <c r="E200" s="3">
        <v>39661</v>
      </c>
      <c r="F200">
        <v>36754.699031948599</v>
      </c>
      <c r="G200" s="5">
        <f t="shared" si="15"/>
        <v>7.4775126819135673E-2</v>
      </c>
      <c r="H200" s="6">
        <f t="shared" si="16"/>
        <v>3.1317607137579744E-2</v>
      </c>
      <c r="J200">
        <v>7.4775126819135673E-2</v>
      </c>
      <c r="K200" s="7">
        <f t="shared" si="18"/>
        <v>3.1317607137579744E-2</v>
      </c>
      <c r="L200">
        <f t="shared" si="17"/>
        <v>7.0000000000000007E-2</v>
      </c>
    </row>
    <row r="201" spans="5:12" x14ac:dyDescent="0.35">
      <c r="E201" s="3">
        <v>39692</v>
      </c>
      <c r="F201">
        <v>34490.779140077801</v>
      </c>
      <c r="G201" s="5">
        <f t="shared" si="15"/>
        <v>-6.1595386481138492E-2</v>
      </c>
      <c r="H201" s="6">
        <f t="shared" si="16"/>
        <v>-2.7609865746684836E-2</v>
      </c>
      <c r="J201">
        <v>-6.1595386481138492E-2</v>
      </c>
      <c r="K201" s="7">
        <f t="shared" si="18"/>
        <v>-2.7609865746684836E-2</v>
      </c>
      <c r="L201">
        <f t="shared" si="17"/>
        <v>-0.06</v>
      </c>
    </row>
    <row r="202" spans="5:12" x14ac:dyDescent="0.35">
      <c r="E202" s="3">
        <v>39722</v>
      </c>
      <c r="F202">
        <v>32176.016678467</v>
      </c>
      <c r="G202" s="5">
        <f t="shared" si="15"/>
        <v>-6.711250135028346E-2</v>
      </c>
      <c r="H202" s="6">
        <f t="shared" si="16"/>
        <v>-3.0170726737496906E-2</v>
      </c>
      <c r="J202">
        <v>-6.711250135028346E-2</v>
      </c>
      <c r="K202" s="7">
        <f t="shared" si="18"/>
        <v>-3.0170726737496906E-2</v>
      </c>
      <c r="L202">
        <f t="shared" si="17"/>
        <v>-7.0000000000000007E-2</v>
      </c>
    </row>
    <row r="203" spans="5:12" x14ac:dyDescent="0.35">
      <c r="E203" s="3">
        <v>39753</v>
      </c>
      <c r="F203">
        <v>29937.632523942699</v>
      </c>
      <c r="G203" s="5">
        <f t="shared" si="15"/>
        <v>-6.9566850890597776E-2</v>
      </c>
      <c r="H203" s="6">
        <f t="shared" si="16"/>
        <v>-3.1314825129528101E-2</v>
      </c>
      <c r="J203">
        <v>-6.9566850890597776E-2</v>
      </c>
      <c r="K203" s="7">
        <f t="shared" si="18"/>
        <v>-3.1314825129528101E-2</v>
      </c>
      <c r="L203">
        <f t="shared" si="17"/>
        <v>-7.0000000000000007E-2</v>
      </c>
    </row>
    <row r="204" spans="5:12" x14ac:dyDescent="0.35">
      <c r="E204" s="3">
        <v>39783</v>
      </c>
      <c r="F204">
        <v>27669.058512370801</v>
      </c>
      <c r="G204" s="5">
        <f t="shared" si="15"/>
        <v>-7.5776667034629375E-2</v>
      </c>
      <c r="H204" s="6">
        <f t="shared" si="16"/>
        <v>-3.4223071469562182E-2</v>
      </c>
      <c r="J204">
        <v>-7.5776667034629375E-2</v>
      </c>
      <c r="K204" s="7">
        <f t="shared" si="18"/>
        <v>-3.4223071469562182E-2</v>
      </c>
      <c r="L204">
        <f t="shared" si="17"/>
        <v>-0.08</v>
      </c>
    </row>
    <row r="205" spans="5:12" x14ac:dyDescent="0.35">
      <c r="E205" s="3">
        <v>39814</v>
      </c>
      <c r="F205">
        <v>27513.5869132964</v>
      </c>
      <c r="G205" s="5">
        <f t="shared" si="15"/>
        <v>-5.6189696156409008E-3</v>
      </c>
      <c r="H205" s="6">
        <f t="shared" si="16"/>
        <v>-2.4471692396792989E-3</v>
      </c>
      <c r="J205">
        <v>-5.6189696156409008E-3</v>
      </c>
      <c r="K205" s="7">
        <f t="shared" si="18"/>
        <v>-2.4471692396792989E-3</v>
      </c>
      <c r="L205">
        <f t="shared" si="17"/>
        <v>-0.01</v>
      </c>
    </row>
    <row r="206" spans="5:12" x14ac:dyDescent="0.35">
      <c r="E206" s="3">
        <v>39845</v>
      </c>
      <c r="F206">
        <v>24918.440302419502</v>
      </c>
      <c r="G206" s="5">
        <f t="shared" si="15"/>
        <v>-9.4322365857094081E-2</v>
      </c>
      <c r="H206" s="6">
        <f t="shared" si="16"/>
        <v>-4.3026357097975851E-2</v>
      </c>
      <c r="J206">
        <v>-9.4322365857094081E-2</v>
      </c>
      <c r="K206" s="7">
        <f t="shared" si="18"/>
        <v>-4.3026357097975851E-2</v>
      </c>
      <c r="L206">
        <f t="shared" si="17"/>
        <v>-0.09</v>
      </c>
    </row>
    <row r="207" spans="5:12" x14ac:dyDescent="0.35">
      <c r="E207" s="3">
        <v>39873</v>
      </c>
      <c r="F207">
        <v>25749.012807234601</v>
      </c>
      <c r="G207" s="5">
        <f t="shared" si="15"/>
        <v>3.3331640934784135E-2</v>
      </c>
      <c r="H207" s="6">
        <f t="shared" si="16"/>
        <v>1.4239727824333154E-2</v>
      </c>
      <c r="J207">
        <v>3.3331640934784135E-2</v>
      </c>
      <c r="K207" s="7">
        <f t="shared" si="18"/>
        <v>1.4239727824333154E-2</v>
      </c>
      <c r="L207">
        <f t="shared" si="17"/>
        <v>0.03</v>
      </c>
    </row>
    <row r="208" spans="5:12" x14ac:dyDescent="0.35">
      <c r="E208" s="3">
        <v>39904</v>
      </c>
      <c r="F208">
        <v>28283.5636792</v>
      </c>
      <c r="G208" s="5">
        <f t="shared" si="15"/>
        <v>9.8432933757106156E-2</v>
      </c>
      <c r="H208" s="6">
        <f t="shared" si="16"/>
        <v>4.077354565491717E-2</v>
      </c>
      <c r="J208">
        <v>9.8432933757106156E-2</v>
      </c>
      <c r="K208" s="7">
        <f t="shared" si="18"/>
        <v>4.077354565491717E-2</v>
      </c>
      <c r="L208">
        <f t="shared" si="17"/>
        <v>0.1</v>
      </c>
    </row>
    <row r="209" spans="5:12" x14ac:dyDescent="0.35">
      <c r="E209" s="3">
        <v>39934</v>
      </c>
      <c r="F209">
        <v>28122.0480756385</v>
      </c>
      <c r="G209" s="5">
        <f t="shared" si="15"/>
        <v>-5.7105817850061635E-3</v>
      </c>
      <c r="H209" s="6">
        <f t="shared" si="16"/>
        <v>-2.4871825658557773E-3</v>
      </c>
      <c r="J209">
        <v>-5.7105817850061635E-3</v>
      </c>
      <c r="K209" s="7">
        <f t="shared" si="18"/>
        <v>-2.4871825658557773E-3</v>
      </c>
      <c r="L209">
        <f t="shared" si="17"/>
        <v>-0.01</v>
      </c>
    </row>
    <row r="210" spans="5:12" x14ac:dyDescent="0.35">
      <c r="E210" s="3">
        <v>39965</v>
      </c>
      <c r="F210">
        <v>28106.109272677</v>
      </c>
      <c r="G210" s="5">
        <f t="shared" si="15"/>
        <v>-5.6677248110204026E-4</v>
      </c>
      <c r="H210" s="6">
        <f t="shared" si="16"/>
        <v>-2.4621594184023849E-4</v>
      </c>
      <c r="J210">
        <v>-5.6677248110204026E-4</v>
      </c>
      <c r="K210" s="7">
        <f t="shared" si="18"/>
        <v>-2.4621594184023849E-4</v>
      </c>
      <c r="L210">
        <f t="shared" si="17"/>
        <v>0</v>
      </c>
    </row>
    <row r="211" spans="5:12" x14ac:dyDescent="0.35">
      <c r="E211" s="3">
        <v>39995</v>
      </c>
      <c r="F211">
        <v>30223.317850870499</v>
      </c>
      <c r="G211" s="5">
        <f t="shared" si="15"/>
        <v>7.5329123560040845E-2</v>
      </c>
      <c r="H211" s="6">
        <f t="shared" si="16"/>
        <v>3.1541408130345006E-2</v>
      </c>
      <c r="J211">
        <v>7.5329123560040845E-2</v>
      </c>
      <c r="K211" s="7">
        <f t="shared" si="18"/>
        <v>3.1541408130345006E-2</v>
      </c>
      <c r="L211">
        <f t="shared" si="17"/>
        <v>0.08</v>
      </c>
    </row>
    <row r="212" spans="5:12" x14ac:dyDescent="0.35">
      <c r="E212" s="3">
        <v>40026</v>
      </c>
      <c r="F212">
        <v>31020.4726492066</v>
      </c>
      <c r="G212" s="5">
        <f t="shared" si="15"/>
        <v>2.6375489357901349E-2</v>
      </c>
      <c r="H212" s="6">
        <f t="shared" si="16"/>
        <v>1.1306272201913192E-2</v>
      </c>
      <c r="J212">
        <v>2.6375489357901349E-2</v>
      </c>
      <c r="K212" s="7">
        <f t="shared" si="18"/>
        <v>1.1306272201913192E-2</v>
      </c>
      <c r="L212">
        <f t="shared" si="17"/>
        <v>0.03</v>
      </c>
    </row>
    <row r="213" spans="5:12" x14ac:dyDescent="0.35">
      <c r="E213" s="3">
        <v>40057</v>
      </c>
      <c r="F213">
        <v>31362.8111369943</v>
      </c>
      <c r="G213" s="5">
        <f t="shared" si="15"/>
        <v>1.1035888835705832E-2</v>
      </c>
      <c r="H213" s="6">
        <f t="shared" si="16"/>
        <v>4.7665720565511251E-3</v>
      </c>
      <c r="J213">
        <v>1.1035888835705832E-2</v>
      </c>
      <c r="K213" s="7">
        <f t="shared" si="18"/>
        <v>4.7665720565511251E-3</v>
      </c>
      <c r="L213">
        <f t="shared" si="17"/>
        <v>0.01</v>
      </c>
    </row>
    <row r="214" spans="5:12" x14ac:dyDescent="0.35">
      <c r="E214" s="3">
        <v>40087</v>
      </c>
      <c r="F214">
        <v>30453.688672134402</v>
      </c>
      <c r="G214" s="5">
        <f t="shared" si="15"/>
        <v>-2.8987276073206836E-2</v>
      </c>
      <c r="H214" s="6">
        <f t="shared" si="16"/>
        <v>-1.277507915997764E-2</v>
      </c>
      <c r="J214">
        <v>-2.8987276073206836E-2</v>
      </c>
      <c r="K214" s="7">
        <f t="shared" si="18"/>
        <v>-1.277507915997764E-2</v>
      </c>
      <c r="L214">
        <f t="shared" si="17"/>
        <v>-0.03</v>
      </c>
    </row>
    <row r="215" spans="5:12" x14ac:dyDescent="0.35">
      <c r="E215" s="3">
        <v>40118</v>
      </c>
      <c r="F215">
        <v>31801.202438305099</v>
      </c>
      <c r="G215" s="5">
        <f t="shared" si="15"/>
        <v>4.4247965515050947E-2</v>
      </c>
      <c r="H215" s="6">
        <f t="shared" si="16"/>
        <v>1.8803637811760015E-2</v>
      </c>
      <c r="J215">
        <v>4.4247965515050947E-2</v>
      </c>
      <c r="K215" s="7">
        <f t="shared" si="18"/>
        <v>1.8803637811760015E-2</v>
      </c>
      <c r="L215">
        <f t="shared" si="17"/>
        <v>0.04</v>
      </c>
    </row>
    <row r="216" spans="5:12" x14ac:dyDescent="0.35">
      <c r="E216" s="3">
        <v>40148</v>
      </c>
      <c r="F216">
        <v>33803.798601012801</v>
      </c>
      <c r="G216" s="5">
        <f t="shared" si="15"/>
        <v>6.2972340954489781E-2</v>
      </c>
      <c r="H216" s="6">
        <f t="shared" si="16"/>
        <v>2.6521964121490885E-2</v>
      </c>
      <c r="J216">
        <v>6.2972340954489781E-2</v>
      </c>
      <c r="K216" s="7">
        <f t="shared" si="18"/>
        <v>2.6521964121490885E-2</v>
      </c>
      <c r="L216">
        <f t="shared" si="17"/>
        <v>0.06</v>
      </c>
    </row>
    <row r="217" spans="5:12" x14ac:dyDescent="0.35">
      <c r="E217" s="3">
        <v>40179</v>
      </c>
      <c r="F217">
        <v>33614.462474579603</v>
      </c>
      <c r="G217" s="5">
        <f t="shared" si="15"/>
        <v>-5.6010310754698311E-3</v>
      </c>
      <c r="H217" s="6">
        <f t="shared" si="16"/>
        <v>-2.4393346787800405E-3</v>
      </c>
      <c r="J217">
        <v>-5.6010310754698311E-3</v>
      </c>
      <c r="K217" s="7">
        <f t="shared" si="18"/>
        <v>-2.4393346787800405E-3</v>
      </c>
      <c r="L217">
        <f t="shared" si="17"/>
        <v>-0.01</v>
      </c>
    </row>
    <row r="218" spans="5:12" x14ac:dyDescent="0.35">
      <c r="E218" s="3">
        <v>40210</v>
      </c>
      <c r="F218">
        <v>35667.010172822498</v>
      </c>
      <c r="G218" s="5">
        <f t="shared" si="15"/>
        <v>6.1061446387699947E-2</v>
      </c>
      <c r="H218" s="6">
        <f t="shared" si="16"/>
        <v>2.5740534753747754E-2</v>
      </c>
      <c r="J218">
        <v>6.1061446387699947E-2</v>
      </c>
      <c r="K218" s="7">
        <f t="shared" si="18"/>
        <v>2.5740534753747754E-2</v>
      </c>
      <c r="L218">
        <f t="shared" si="17"/>
        <v>0.06</v>
      </c>
    </row>
    <row r="219" spans="5:12" x14ac:dyDescent="0.35">
      <c r="E219" s="3">
        <v>40238</v>
      </c>
      <c r="F219">
        <v>38074.736889437801</v>
      </c>
      <c r="G219" s="5">
        <f t="shared" si="15"/>
        <v>6.7505706392231968E-2</v>
      </c>
      <c r="H219" s="6">
        <f t="shared" si="16"/>
        <v>2.8370205240887333E-2</v>
      </c>
      <c r="J219">
        <v>6.7505706392231968E-2</v>
      </c>
      <c r="K219" s="7">
        <f t="shared" si="18"/>
        <v>2.8370205240887333E-2</v>
      </c>
      <c r="L219">
        <f t="shared" si="17"/>
        <v>7.0000000000000007E-2</v>
      </c>
    </row>
    <row r="220" spans="5:12" x14ac:dyDescent="0.35">
      <c r="E220" s="3">
        <v>40269</v>
      </c>
      <c r="F220">
        <v>39152.166307088097</v>
      </c>
      <c r="G220" s="5">
        <f t="shared" si="15"/>
        <v>2.8297750836176583E-2</v>
      </c>
      <c r="H220" s="6">
        <f t="shared" si="16"/>
        <v>1.2118885886682274E-2</v>
      </c>
      <c r="J220">
        <v>2.8297750836176583E-2</v>
      </c>
      <c r="K220" s="7">
        <f t="shared" si="18"/>
        <v>1.2118885886682274E-2</v>
      </c>
      <c r="L220">
        <f t="shared" si="17"/>
        <v>0.03</v>
      </c>
    </row>
    <row r="221" spans="5:12" x14ac:dyDescent="0.35">
      <c r="E221" s="3">
        <v>40299</v>
      </c>
      <c r="F221">
        <v>38976.527442284198</v>
      </c>
      <c r="G221" s="5">
        <f t="shared" si="15"/>
        <v>-4.4860573850826757E-3</v>
      </c>
      <c r="H221" s="6">
        <f t="shared" si="16"/>
        <v>-1.952653106869173E-3</v>
      </c>
      <c r="J221">
        <v>-4.4860573850826757E-3</v>
      </c>
      <c r="K221" s="7">
        <f t="shared" si="18"/>
        <v>-1.952653106869173E-3</v>
      </c>
      <c r="L221">
        <f t="shared" si="17"/>
        <v>0</v>
      </c>
    </row>
    <row r="222" spans="5:12" x14ac:dyDescent="0.35">
      <c r="E222" s="3">
        <v>40330</v>
      </c>
      <c r="F222">
        <v>37044.520371560197</v>
      </c>
      <c r="G222" s="5">
        <f t="shared" si="15"/>
        <v>-4.9568476144645879E-2</v>
      </c>
      <c r="H222" s="6">
        <f t="shared" si="16"/>
        <v>-2.2079167470856208E-2</v>
      </c>
      <c r="J222">
        <v>-4.9568476144645879E-2</v>
      </c>
      <c r="K222" s="7">
        <f t="shared" si="18"/>
        <v>-2.2079167470856208E-2</v>
      </c>
      <c r="L222">
        <f t="shared" si="17"/>
        <v>-0.05</v>
      </c>
    </row>
    <row r="223" spans="5:12" x14ac:dyDescent="0.35">
      <c r="E223" s="3">
        <v>40360</v>
      </c>
      <c r="F223">
        <v>37336.580972215503</v>
      </c>
      <c r="G223" s="5">
        <f t="shared" si="15"/>
        <v>7.8840432465019372E-3</v>
      </c>
      <c r="H223" s="6">
        <f t="shared" si="16"/>
        <v>3.4105695351135026E-3</v>
      </c>
      <c r="J223">
        <v>7.8840432465019372E-3</v>
      </c>
      <c r="K223" s="7">
        <f t="shared" si="18"/>
        <v>3.4105695351135026E-3</v>
      </c>
      <c r="L223">
        <f t="shared" si="17"/>
        <v>0.01</v>
      </c>
    </row>
    <row r="224" spans="5:12" x14ac:dyDescent="0.35">
      <c r="E224" s="3">
        <v>40391</v>
      </c>
      <c r="F224">
        <v>36629.6468728334</v>
      </c>
      <c r="G224" s="5">
        <f t="shared" si="15"/>
        <v>-1.8934087722391468E-2</v>
      </c>
      <c r="H224" s="6">
        <f t="shared" si="16"/>
        <v>-8.3018138465080476E-3</v>
      </c>
      <c r="J224">
        <v>-1.8934087722391468E-2</v>
      </c>
      <c r="K224" s="7">
        <f t="shared" si="18"/>
        <v>-8.3018138465080476E-3</v>
      </c>
      <c r="L224">
        <f t="shared" si="17"/>
        <v>-0.02</v>
      </c>
    </row>
    <row r="225" spans="5:12" x14ac:dyDescent="0.35">
      <c r="E225" s="3">
        <v>40422</v>
      </c>
      <c r="F225">
        <v>37068.6788467851</v>
      </c>
      <c r="G225" s="5">
        <f t="shared" si="15"/>
        <v>1.1985700421188294E-2</v>
      </c>
      <c r="H225" s="6">
        <f t="shared" si="16"/>
        <v>5.1743758713226054E-3</v>
      </c>
      <c r="J225">
        <v>1.1985700421188294E-2</v>
      </c>
      <c r="K225" s="7">
        <f t="shared" si="18"/>
        <v>5.1743758713226054E-3</v>
      </c>
      <c r="L225">
        <f t="shared" si="17"/>
        <v>0.01</v>
      </c>
    </row>
    <row r="226" spans="5:12" x14ac:dyDescent="0.35">
      <c r="E226" s="3">
        <v>40452</v>
      </c>
      <c r="F226">
        <v>37898.8605813006</v>
      </c>
      <c r="G226" s="5">
        <f t="shared" si="15"/>
        <v>2.2395773476224123E-2</v>
      </c>
      <c r="H226" s="6">
        <f t="shared" si="16"/>
        <v>9.6190454702839295E-3</v>
      </c>
      <c r="J226">
        <v>2.2395773476224123E-2</v>
      </c>
      <c r="K226" s="7">
        <f t="shared" si="18"/>
        <v>9.6190454702839295E-3</v>
      </c>
      <c r="L226">
        <f t="shared" si="17"/>
        <v>0.02</v>
      </c>
    </row>
    <row r="227" spans="5:12" x14ac:dyDescent="0.35">
      <c r="E227" s="3">
        <v>40483</v>
      </c>
      <c r="F227">
        <v>40408.583360543198</v>
      </c>
      <c r="G227" s="5">
        <f t="shared" si="15"/>
        <v>6.6221589270704984E-2</v>
      </c>
      <c r="H227" s="6">
        <f t="shared" si="16"/>
        <v>2.7847472042077191E-2</v>
      </c>
      <c r="J227">
        <v>6.6221589270704984E-2</v>
      </c>
      <c r="K227" s="7">
        <f t="shared" si="18"/>
        <v>2.7847472042077191E-2</v>
      </c>
      <c r="L227">
        <f t="shared" si="17"/>
        <v>7.0000000000000007E-2</v>
      </c>
    </row>
    <row r="228" spans="5:12" x14ac:dyDescent="0.35">
      <c r="E228" s="3">
        <v>40513</v>
      </c>
      <c r="F228">
        <v>41934.807769646803</v>
      </c>
      <c r="G228" s="5">
        <f t="shared" si="15"/>
        <v>3.7769807357163732E-2</v>
      </c>
      <c r="H228" s="6">
        <f t="shared" si="16"/>
        <v>1.610103127611593E-2</v>
      </c>
      <c r="J228">
        <v>3.7769807357163732E-2</v>
      </c>
      <c r="K228" s="7">
        <f t="shared" si="18"/>
        <v>1.610103127611593E-2</v>
      </c>
      <c r="L228">
        <f t="shared" si="17"/>
        <v>0.04</v>
      </c>
    </row>
    <row r="229" spans="5:12" x14ac:dyDescent="0.35">
      <c r="E229" s="3">
        <v>40544</v>
      </c>
      <c r="F229">
        <v>41894.036142676901</v>
      </c>
      <c r="G229" s="5">
        <f t="shared" si="15"/>
        <v>-9.722621644974172E-4</v>
      </c>
      <c r="H229" s="6">
        <f t="shared" si="16"/>
        <v>-4.2245349407355425E-4</v>
      </c>
      <c r="J229">
        <v>-9.722621644974172E-4</v>
      </c>
      <c r="K229" s="7">
        <f t="shared" si="18"/>
        <v>-4.2245349407355425E-4</v>
      </c>
      <c r="L229">
        <f t="shared" si="17"/>
        <v>0</v>
      </c>
    </row>
    <row r="230" spans="5:12" x14ac:dyDescent="0.35">
      <c r="E230" s="3">
        <v>40575</v>
      </c>
      <c r="F230">
        <v>42884.524210571799</v>
      </c>
      <c r="G230" s="5">
        <f t="shared" si="15"/>
        <v>2.3642698557895692E-2</v>
      </c>
      <c r="H230" s="6">
        <f t="shared" si="16"/>
        <v>1.0148393042934252E-2</v>
      </c>
      <c r="J230">
        <v>2.3642698557895692E-2</v>
      </c>
      <c r="K230" s="7">
        <f t="shared" si="18"/>
        <v>1.0148393042934252E-2</v>
      </c>
      <c r="L230">
        <f t="shared" si="17"/>
        <v>0.02</v>
      </c>
    </row>
    <row r="231" spans="5:12" x14ac:dyDescent="0.35">
      <c r="E231" s="3">
        <v>40603</v>
      </c>
      <c r="F231">
        <v>41775.207807008403</v>
      </c>
      <c r="G231" s="5">
        <f t="shared" si="15"/>
        <v>-2.5867522701579326E-2</v>
      </c>
      <c r="H231" s="6">
        <f t="shared" si="16"/>
        <v>-1.1381977159042917E-2</v>
      </c>
      <c r="J231">
        <v>-2.5867522701579326E-2</v>
      </c>
      <c r="K231" s="7">
        <f t="shared" si="18"/>
        <v>-1.1381977159042917E-2</v>
      </c>
      <c r="L231">
        <f t="shared" si="17"/>
        <v>-0.03</v>
      </c>
    </row>
    <row r="232" spans="5:12" x14ac:dyDescent="0.35">
      <c r="E232" s="3">
        <v>40634</v>
      </c>
      <c r="F232">
        <v>41122.249113876598</v>
      </c>
      <c r="G232" s="5">
        <f t="shared" si="15"/>
        <v>-1.5630291922144823E-2</v>
      </c>
      <c r="H232" s="6">
        <f t="shared" si="16"/>
        <v>-6.8417592693670965E-3</v>
      </c>
      <c r="J232">
        <v>-1.5630291922144823E-2</v>
      </c>
      <c r="K232" s="7">
        <f t="shared" si="18"/>
        <v>-6.8417592693670965E-3</v>
      </c>
      <c r="L232">
        <f t="shared" si="17"/>
        <v>-0.02</v>
      </c>
    </row>
    <row r="233" spans="5:12" x14ac:dyDescent="0.35">
      <c r="E233" s="3">
        <v>40664</v>
      </c>
      <c r="F233">
        <v>41999.273781527503</v>
      </c>
      <c r="G233" s="5">
        <f t="shared" si="15"/>
        <v>2.1327254382955241E-2</v>
      </c>
      <c r="H233" s="6">
        <f t="shared" si="16"/>
        <v>9.1649213233499366E-3</v>
      </c>
      <c r="J233">
        <v>2.1327254382955241E-2</v>
      </c>
      <c r="K233" s="7">
        <f t="shared" si="18"/>
        <v>9.1649213233499366E-3</v>
      </c>
      <c r="L233">
        <f t="shared" si="17"/>
        <v>0.02</v>
      </c>
    </row>
    <row r="234" spans="5:12" x14ac:dyDescent="0.35">
      <c r="E234" s="3">
        <v>40695</v>
      </c>
      <c r="F234">
        <v>41104.872737013698</v>
      </c>
      <c r="G234" s="5">
        <f t="shared" si="15"/>
        <v>-2.129563118558464E-2</v>
      </c>
      <c r="H234" s="6">
        <f t="shared" si="16"/>
        <v>-9.3484730403381195E-3</v>
      </c>
      <c r="J234">
        <v>-2.129563118558464E-2</v>
      </c>
      <c r="K234" s="7">
        <f t="shared" si="18"/>
        <v>-9.3484730403381195E-3</v>
      </c>
      <c r="L234">
        <f t="shared" si="17"/>
        <v>-0.02</v>
      </c>
    </row>
    <row r="235" spans="5:12" x14ac:dyDescent="0.35">
      <c r="E235" s="3">
        <v>40725</v>
      </c>
      <c r="F235">
        <v>40814.097678024104</v>
      </c>
      <c r="G235" s="5">
        <f t="shared" si="15"/>
        <v>-7.0739802760114712E-3</v>
      </c>
      <c r="H235" s="6">
        <f t="shared" si="16"/>
        <v>-3.0831084256090521E-3</v>
      </c>
      <c r="J235">
        <v>-7.0739802760114712E-3</v>
      </c>
      <c r="K235" s="7">
        <f t="shared" si="18"/>
        <v>-3.0831084256090521E-3</v>
      </c>
      <c r="L235">
        <f t="shared" si="17"/>
        <v>-0.01</v>
      </c>
    </row>
    <row r="236" spans="5:12" x14ac:dyDescent="0.35">
      <c r="E236" s="3">
        <v>40756</v>
      </c>
      <c r="F236">
        <v>38089.407225710202</v>
      </c>
      <c r="G236" s="5">
        <f t="shared" si="15"/>
        <v>-6.6758561559012053E-2</v>
      </c>
      <c r="H236" s="6">
        <f t="shared" si="16"/>
        <v>-3.0005985601916016E-2</v>
      </c>
      <c r="J236">
        <v>-6.6758561559012053E-2</v>
      </c>
      <c r="K236" s="7">
        <f t="shared" si="18"/>
        <v>-3.0005985601916016E-2</v>
      </c>
      <c r="L236">
        <f t="shared" si="17"/>
        <v>-7.0000000000000007E-2</v>
      </c>
    </row>
    <row r="237" spans="5:12" x14ac:dyDescent="0.35">
      <c r="E237" s="3">
        <v>40787</v>
      </c>
      <c r="F237">
        <v>37895.386551037504</v>
      </c>
      <c r="G237" s="5">
        <f t="shared" si="15"/>
        <v>-5.093822372266632E-3</v>
      </c>
      <c r="H237" s="6">
        <f t="shared" si="16"/>
        <v>-2.2178724801530042E-3</v>
      </c>
      <c r="J237">
        <v>-5.093822372266632E-3</v>
      </c>
      <c r="K237" s="7">
        <f t="shared" si="18"/>
        <v>-2.2178724801530042E-3</v>
      </c>
      <c r="L237">
        <f t="shared" si="17"/>
        <v>-0.01</v>
      </c>
    </row>
    <row r="238" spans="5:12" x14ac:dyDescent="0.35">
      <c r="E238" s="3">
        <v>40817</v>
      </c>
      <c r="F238">
        <v>40541.839928006601</v>
      </c>
      <c r="G238" s="5">
        <f t="shared" si="15"/>
        <v>6.9835766773479246E-2</v>
      </c>
      <c r="H238" s="6">
        <f t="shared" si="16"/>
        <v>2.9317113144621345E-2</v>
      </c>
      <c r="J238">
        <v>6.9835766773479246E-2</v>
      </c>
      <c r="K238" s="7">
        <f t="shared" si="18"/>
        <v>2.9317113144621345E-2</v>
      </c>
      <c r="L238">
        <f t="shared" si="17"/>
        <v>7.0000000000000007E-2</v>
      </c>
    </row>
    <row r="239" spans="5:12" x14ac:dyDescent="0.35">
      <c r="E239" s="3">
        <v>40848</v>
      </c>
      <c r="F239">
        <v>42209.923074060098</v>
      </c>
      <c r="G239" s="5">
        <f t="shared" si="15"/>
        <v>4.1144732183236998E-2</v>
      </c>
      <c r="H239" s="6">
        <f t="shared" si="16"/>
        <v>1.7511106090188203E-2</v>
      </c>
      <c r="J239">
        <v>4.1144732183236998E-2</v>
      </c>
      <c r="K239" s="7">
        <f t="shared" si="18"/>
        <v>1.7511106090188203E-2</v>
      </c>
      <c r="L239">
        <f t="shared" si="17"/>
        <v>0.04</v>
      </c>
    </row>
    <row r="240" spans="5:12" x14ac:dyDescent="0.35">
      <c r="E240" s="3">
        <v>40878</v>
      </c>
      <c r="F240">
        <v>44220.273896058199</v>
      </c>
      <c r="G240" s="5">
        <f t="shared" si="15"/>
        <v>4.7627445766030174E-2</v>
      </c>
      <c r="H240" s="6">
        <f t="shared" si="16"/>
        <v>2.0206867558275603E-2</v>
      </c>
      <c r="J240">
        <v>4.7627445766030174E-2</v>
      </c>
      <c r="K240" s="7">
        <f t="shared" si="18"/>
        <v>2.0206867558275603E-2</v>
      </c>
      <c r="L240">
        <f t="shared" si="17"/>
        <v>0.05</v>
      </c>
    </row>
    <row r="241" spans="5:12" x14ac:dyDescent="0.35">
      <c r="E241" s="3">
        <v>40909</v>
      </c>
      <c r="F241">
        <v>45370.900216752998</v>
      </c>
      <c r="G241" s="5">
        <f t="shared" si="15"/>
        <v>2.6020334550604485E-2</v>
      </c>
      <c r="H241" s="6">
        <f t="shared" si="16"/>
        <v>1.1155968081457267E-2</v>
      </c>
      <c r="J241">
        <v>2.6020334550604485E-2</v>
      </c>
      <c r="K241" s="7">
        <f t="shared" si="18"/>
        <v>1.1155968081457267E-2</v>
      </c>
      <c r="L241">
        <f t="shared" si="17"/>
        <v>0.03</v>
      </c>
    </row>
    <row r="242" spans="5:12" x14ac:dyDescent="0.35">
      <c r="E242" s="3">
        <v>40940</v>
      </c>
      <c r="F242">
        <v>46392.710390373599</v>
      </c>
      <c r="G242" s="5">
        <f t="shared" si="15"/>
        <v>2.2521267348433627E-2</v>
      </c>
      <c r="H242" s="6">
        <f t="shared" si="16"/>
        <v>9.6723496339185568E-3</v>
      </c>
      <c r="J242">
        <v>2.2521267348433627E-2</v>
      </c>
      <c r="K242" s="7">
        <f t="shared" si="18"/>
        <v>9.6723496339185568E-3</v>
      </c>
      <c r="L242">
        <f t="shared" si="17"/>
        <v>0.02</v>
      </c>
    </row>
    <row r="243" spans="5:12" x14ac:dyDescent="0.35">
      <c r="E243" s="3">
        <v>40969</v>
      </c>
      <c r="F243">
        <v>48231.5433139343</v>
      </c>
      <c r="G243" s="5">
        <f t="shared" si="15"/>
        <v>3.9636246903614003E-2</v>
      </c>
      <c r="H243" s="6">
        <f t="shared" si="16"/>
        <v>1.688141276414535E-2</v>
      </c>
      <c r="J243">
        <v>3.9636246903614003E-2</v>
      </c>
      <c r="K243" s="7">
        <f t="shared" si="18"/>
        <v>1.688141276414535E-2</v>
      </c>
      <c r="L243">
        <f t="shared" si="17"/>
        <v>0.04</v>
      </c>
    </row>
    <row r="244" spans="5:12" x14ac:dyDescent="0.35">
      <c r="E244" s="3">
        <v>41000</v>
      </c>
      <c r="F244">
        <v>48443.992003947998</v>
      </c>
      <c r="G244" s="5">
        <f t="shared" si="15"/>
        <v>4.4047665783963907E-3</v>
      </c>
      <c r="H244" s="6">
        <f t="shared" si="16"/>
        <v>1.9087650661567192E-3</v>
      </c>
      <c r="J244">
        <v>4.4047665783963907E-3</v>
      </c>
      <c r="K244" s="7">
        <f t="shared" si="18"/>
        <v>1.9087650661567192E-3</v>
      </c>
      <c r="L244">
        <f t="shared" si="17"/>
        <v>0</v>
      </c>
    </row>
    <row r="245" spans="5:12" x14ac:dyDescent="0.35">
      <c r="E245" s="3">
        <v>41030</v>
      </c>
      <c r="F245">
        <v>48509.691073753303</v>
      </c>
      <c r="G245" s="5">
        <f t="shared" si="15"/>
        <v>1.356186125205161E-3</v>
      </c>
      <c r="H245" s="6">
        <f t="shared" si="16"/>
        <v>5.8858512527151807E-4</v>
      </c>
      <c r="J245">
        <v>1.356186125205161E-3</v>
      </c>
      <c r="K245" s="7">
        <f t="shared" si="18"/>
        <v>5.8858512527151807E-4</v>
      </c>
      <c r="L245">
        <f t="shared" si="17"/>
        <v>0</v>
      </c>
    </row>
    <row r="246" spans="5:12" x14ac:dyDescent="0.35">
      <c r="E246" s="3">
        <v>41061</v>
      </c>
      <c r="F246">
        <v>49758.207766917403</v>
      </c>
      <c r="G246" s="5">
        <f t="shared" si="15"/>
        <v>2.5737469473179564E-2</v>
      </c>
      <c r="H246" s="6">
        <f t="shared" si="16"/>
        <v>1.1036220280048969E-2</v>
      </c>
      <c r="J246">
        <v>2.5737469473179564E-2</v>
      </c>
      <c r="K246" s="7">
        <f t="shared" si="18"/>
        <v>1.1036220280048969E-2</v>
      </c>
      <c r="L246">
        <f t="shared" si="17"/>
        <v>0.03</v>
      </c>
    </row>
    <row r="247" spans="5:12" x14ac:dyDescent="0.35">
      <c r="E247" s="3">
        <v>41091</v>
      </c>
      <c r="F247">
        <v>51705.999744119901</v>
      </c>
      <c r="G247" s="5">
        <f t="shared" si="15"/>
        <v>3.9145139357240399E-2</v>
      </c>
      <c r="H247" s="6">
        <f t="shared" si="16"/>
        <v>1.667621052134215E-2</v>
      </c>
      <c r="J247">
        <v>3.9145139357240399E-2</v>
      </c>
      <c r="K247" s="7">
        <f t="shared" si="18"/>
        <v>1.667621052134215E-2</v>
      </c>
      <c r="L247">
        <f t="shared" si="17"/>
        <v>0.04</v>
      </c>
    </row>
    <row r="248" spans="5:12" x14ac:dyDescent="0.35">
      <c r="E248" s="3">
        <v>41122</v>
      </c>
      <c r="F248">
        <v>51499.673031232502</v>
      </c>
      <c r="G248" s="5">
        <f t="shared" si="15"/>
        <v>-3.9903824296688706E-3</v>
      </c>
      <c r="H248" s="6">
        <f t="shared" si="16"/>
        <v>-1.7364679642952652E-3</v>
      </c>
      <c r="J248">
        <v>-3.9903824296688706E-3</v>
      </c>
      <c r="K248" s="7">
        <f t="shared" si="18"/>
        <v>-1.7364679642952652E-3</v>
      </c>
      <c r="L248">
        <f t="shared" si="17"/>
        <v>0</v>
      </c>
    </row>
    <row r="249" spans="5:12" x14ac:dyDescent="0.35">
      <c r="E249" s="3">
        <v>41153</v>
      </c>
      <c r="F249">
        <v>51527.162102832597</v>
      </c>
      <c r="G249" s="5">
        <f t="shared" si="15"/>
        <v>5.3377176945224036E-4</v>
      </c>
      <c r="H249" s="6">
        <f t="shared" si="16"/>
        <v>2.3175228815533621E-4</v>
      </c>
      <c r="J249">
        <v>5.3377176945224036E-4</v>
      </c>
      <c r="K249" s="7">
        <f t="shared" si="18"/>
        <v>2.3175228815533621E-4</v>
      </c>
      <c r="L249">
        <f t="shared" si="17"/>
        <v>0</v>
      </c>
    </row>
    <row r="250" spans="5:12" x14ac:dyDescent="0.35">
      <c r="E250" s="3">
        <v>41183</v>
      </c>
      <c r="F250">
        <v>50330.4775582332</v>
      </c>
      <c r="G250" s="5">
        <f t="shared" si="15"/>
        <v>-2.3224344127688923E-2</v>
      </c>
      <c r="H250" s="6">
        <f t="shared" si="16"/>
        <v>-1.0205172826554502E-2</v>
      </c>
      <c r="J250">
        <v>-2.3224344127688923E-2</v>
      </c>
      <c r="K250" s="7">
        <f t="shared" si="18"/>
        <v>-1.0205172826554502E-2</v>
      </c>
      <c r="L250">
        <f t="shared" si="17"/>
        <v>-0.02</v>
      </c>
    </row>
    <row r="251" spans="5:12" x14ac:dyDescent="0.35">
      <c r="E251" s="3">
        <v>41214</v>
      </c>
      <c r="F251">
        <v>50649.650130963397</v>
      </c>
      <c r="G251" s="5">
        <f t="shared" si="15"/>
        <v>6.3415367430381675E-3</v>
      </c>
      <c r="H251" s="6">
        <f t="shared" si="16"/>
        <v>2.7453985628389287E-3</v>
      </c>
      <c r="J251">
        <v>6.3415367430381675E-3</v>
      </c>
      <c r="K251" s="7">
        <f t="shared" si="18"/>
        <v>2.7453985628389287E-3</v>
      </c>
      <c r="L251">
        <f t="shared" si="17"/>
        <v>0.01</v>
      </c>
    </row>
    <row r="252" spans="5:12" x14ac:dyDescent="0.35">
      <c r="E252" s="3">
        <v>41244</v>
      </c>
      <c r="F252">
        <v>50305.5289743545</v>
      </c>
      <c r="G252" s="5">
        <f t="shared" si="15"/>
        <v>-6.7941467654586418E-3</v>
      </c>
      <c r="H252" s="6">
        <f t="shared" si="16"/>
        <v>-2.9607296934175738E-3</v>
      </c>
      <c r="J252">
        <v>-6.7941467654586418E-3</v>
      </c>
      <c r="K252" s="7">
        <f t="shared" si="18"/>
        <v>-2.9607296934175738E-3</v>
      </c>
      <c r="L252">
        <f t="shared" si="17"/>
        <v>-0.01</v>
      </c>
    </row>
    <row r="253" spans="5:12" x14ac:dyDescent="0.35">
      <c r="E253" s="3">
        <v>41275</v>
      </c>
      <c r="F253">
        <v>51521.0165847303</v>
      </c>
      <c r="G253" s="5">
        <f t="shared" si="15"/>
        <v>2.4162107727670357E-2</v>
      </c>
      <c r="H253" s="6">
        <f t="shared" si="16"/>
        <v>1.0368703631549075E-2</v>
      </c>
      <c r="J253">
        <v>2.4162107727670357E-2</v>
      </c>
      <c r="K253" s="7">
        <f t="shared" si="18"/>
        <v>1.0368703631549075E-2</v>
      </c>
      <c r="L253">
        <f t="shared" si="17"/>
        <v>0.02</v>
      </c>
    </row>
    <row r="254" spans="5:12" x14ac:dyDescent="0.35">
      <c r="E254" s="3">
        <v>41306</v>
      </c>
      <c r="F254">
        <v>53894.961810708999</v>
      </c>
      <c r="G254" s="5">
        <f t="shared" si="15"/>
        <v>4.6077220197597635E-2</v>
      </c>
      <c r="H254" s="6">
        <f t="shared" si="16"/>
        <v>1.9563744825588349E-2</v>
      </c>
      <c r="J254">
        <v>4.6077220197597635E-2</v>
      </c>
      <c r="K254" s="7">
        <f t="shared" si="18"/>
        <v>1.9563744825588349E-2</v>
      </c>
      <c r="L254">
        <f t="shared" si="17"/>
        <v>0.05</v>
      </c>
    </row>
    <row r="255" spans="5:12" x14ac:dyDescent="0.35">
      <c r="E255" s="3">
        <v>41334</v>
      </c>
      <c r="F255">
        <v>57331.010116948601</v>
      </c>
      <c r="G255" s="5">
        <f t="shared" si="15"/>
        <v>6.3754536431582576E-2</v>
      </c>
      <c r="H255" s="6">
        <f t="shared" si="16"/>
        <v>2.6841425165972557E-2</v>
      </c>
      <c r="J255">
        <v>6.3754536431582576E-2</v>
      </c>
      <c r="K255" s="7">
        <f t="shared" si="18"/>
        <v>2.6841425165972557E-2</v>
      </c>
      <c r="L255">
        <f t="shared" si="17"/>
        <v>0.06</v>
      </c>
    </row>
    <row r="256" spans="5:12" x14ac:dyDescent="0.35">
      <c r="E256" s="3">
        <v>41365</v>
      </c>
      <c r="F256">
        <v>57242.028534363599</v>
      </c>
      <c r="G256" s="5">
        <f t="shared" si="15"/>
        <v>-1.5520672390646473E-3</v>
      </c>
      <c r="H256" s="6">
        <f t="shared" si="16"/>
        <v>-6.7457786809501719E-4</v>
      </c>
      <c r="J256">
        <v>-1.5520672390646473E-3</v>
      </c>
      <c r="K256" s="7">
        <f t="shared" si="18"/>
        <v>-6.7457786809501719E-4</v>
      </c>
      <c r="L256">
        <f t="shared" si="17"/>
        <v>0</v>
      </c>
    </row>
    <row r="257" spans="5:12" x14ac:dyDescent="0.35">
      <c r="E257" s="3">
        <v>41395</v>
      </c>
      <c r="F257">
        <v>58878.1974027795</v>
      </c>
      <c r="G257" s="5">
        <f t="shared" si="15"/>
        <v>2.858334881395197E-2</v>
      </c>
      <c r="H257" s="6">
        <f t="shared" si="16"/>
        <v>1.2239489480743954E-2</v>
      </c>
      <c r="J257">
        <v>2.858334881395197E-2</v>
      </c>
      <c r="K257" s="7">
        <f t="shared" si="18"/>
        <v>1.2239489480743954E-2</v>
      </c>
      <c r="L257">
        <f t="shared" si="17"/>
        <v>0.03</v>
      </c>
    </row>
    <row r="258" spans="5:12" x14ac:dyDescent="0.35">
      <c r="E258" s="3">
        <v>41426</v>
      </c>
      <c r="F258">
        <v>57758.944213800503</v>
      </c>
      <c r="G258" s="5">
        <f t="shared" ref="G258:G321" si="19">IFERROR(F258/F257-1,FALSE)</f>
        <v>-1.9009637494882936E-2</v>
      </c>
      <c r="H258" s="6">
        <f t="shared" si="16"/>
        <v>-8.335259216796358E-3</v>
      </c>
      <c r="J258">
        <v>-1.9009637494882936E-2</v>
      </c>
      <c r="K258" s="7">
        <f t="shared" si="18"/>
        <v>-8.335259216796358E-3</v>
      </c>
      <c r="L258">
        <f t="shared" si="17"/>
        <v>-0.02</v>
      </c>
    </row>
    <row r="259" spans="5:12" x14ac:dyDescent="0.35">
      <c r="E259" s="3">
        <v>41456</v>
      </c>
      <c r="F259">
        <v>59806.4820996614</v>
      </c>
      <c r="G259" s="5">
        <f t="shared" si="19"/>
        <v>3.5449711100703718E-2</v>
      </c>
      <c r="H259" s="6">
        <f t="shared" ref="H259:H322" si="20">LOG(1+G259)</f>
        <v>1.5129011272141304E-2</v>
      </c>
      <c r="J259">
        <v>3.5449711100703718E-2</v>
      </c>
      <c r="K259" s="7">
        <f t="shared" si="18"/>
        <v>1.5129011272141304E-2</v>
      </c>
      <c r="L259">
        <f t="shared" ref="L259:L322" si="21">ROUND(J259,2)</f>
        <v>0.04</v>
      </c>
    </row>
    <row r="260" spans="5:12" x14ac:dyDescent="0.35">
      <c r="E260" s="3">
        <v>41487</v>
      </c>
      <c r="F260">
        <v>58249.925209722198</v>
      </c>
      <c r="G260" s="5">
        <f t="shared" si="19"/>
        <v>-2.602655824740463E-2</v>
      </c>
      <c r="H260" s="6">
        <f t="shared" si="20"/>
        <v>-1.1452885274927582E-2</v>
      </c>
      <c r="J260">
        <v>-2.602655824740463E-2</v>
      </c>
      <c r="K260" s="7">
        <f t="shared" ref="K260:K323" si="22">LOG(1+J260)</f>
        <v>-1.1452885274927582E-2</v>
      </c>
      <c r="L260">
        <f t="shared" si="21"/>
        <v>-0.03</v>
      </c>
    </row>
    <row r="261" spans="5:12" x14ac:dyDescent="0.35">
      <c r="E261" s="3">
        <v>41518</v>
      </c>
      <c r="F261">
        <v>58875.457017134897</v>
      </c>
      <c r="G261" s="5">
        <f t="shared" si="19"/>
        <v>1.0738757262958698E-2</v>
      </c>
      <c r="H261" s="6">
        <f t="shared" si="20"/>
        <v>4.6389192505162059E-3</v>
      </c>
      <c r="J261">
        <v>1.0738757262958698E-2</v>
      </c>
      <c r="K261" s="7">
        <f t="shared" si="22"/>
        <v>4.6389192505162059E-3</v>
      </c>
      <c r="L261">
        <f t="shared" si="21"/>
        <v>0.01</v>
      </c>
    </row>
    <row r="262" spans="5:12" x14ac:dyDescent="0.35">
      <c r="E262" s="3">
        <v>41548</v>
      </c>
      <c r="F262">
        <v>60967.832331832098</v>
      </c>
      <c r="G262" s="5">
        <f t="shared" si="19"/>
        <v>3.5539007605295492E-2</v>
      </c>
      <c r="H262" s="6">
        <f t="shared" si="20"/>
        <v>1.5166462928802882E-2</v>
      </c>
      <c r="J262">
        <v>3.5539007605295492E-2</v>
      </c>
      <c r="K262" s="7">
        <f t="shared" si="22"/>
        <v>1.5166462928802882E-2</v>
      </c>
      <c r="L262">
        <f t="shared" si="21"/>
        <v>0.04</v>
      </c>
    </row>
    <row r="263" spans="5:12" x14ac:dyDescent="0.35">
      <c r="E263" s="3">
        <v>41579</v>
      </c>
      <c r="F263">
        <v>62964.237290324498</v>
      </c>
      <c r="G263" s="5">
        <f t="shared" si="19"/>
        <v>3.274521796390073E-2</v>
      </c>
      <c r="H263" s="6">
        <f t="shared" si="20"/>
        <v>1.3993192690794225E-2</v>
      </c>
      <c r="J263">
        <v>3.274521796390073E-2</v>
      </c>
      <c r="K263" s="7">
        <f t="shared" si="22"/>
        <v>1.3993192690794225E-2</v>
      </c>
      <c r="L263">
        <f t="shared" si="21"/>
        <v>0.03</v>
      </c>
    </row>
    <row r="264" spans="5:12" x14ac:dyDescent="0.35">
      <c r="E264" s="3">
        <v>41609</v>
      </c>
      <c r="F264">
        <v>63715.725253548801</v>
      </c>
      <c r="G264" s="5">
        <f t="shared" si="19"/>
        <v>1.1935155503579598E-2</v>
      </c>
      <c r="H264" s="6">
        <f t="shared" si="20"/>
        <v>5.1526839373262582E-3</v>
      </c>
      <c r="J264">
        <v>1.1935155503579598E-2</v>
      </c>
      <c r="K264" s="7">
        <f t="shared" si="22"/>
        <v>5.1526839373262582E-3</v>
      </c>
      <c r="L264">
        <f t="shared" si="21"/>
        <v>0.01</v>
      </c>
    </row>
    <row r="265" spans="5:12" x14ac:dyDescent="0.35">
      <c r="E265" s="3">
        <v>41640</v>
      </c>
      <c r="F265">
        <v>62764.240159380701</v>
      </c>
      <c r="G265" s="5">
        <f t="shared" si="19"/>
        <v>-1.493328515655723E-2</v>
      </c>
      <c r="H265" s="6">
        <f t="shared" si="20"/>
        <v>-6.5343553834033554E-3</v>
      </c>
      <c r="J265">
        <v>-1.493328515655723E-2</v>
      </c>
      <c r="K265" s="7">
        <f t="shared" si="22"/>
        <v>-6.5343553834033554E-3</v>
      </c>
      <c r="L265">
        <f t="shared" si="21"/>
        <v>-0.01</v>
      </c>
    </row>
    <row r="266" spans="5:12" x14ac:dyDescent="0.35">
      <c r="E266" s="3">
        <v>41671</v>
      </c>
      <c r="F266">
        <v>64224.180800021502</v>
      </c>
      <c r="G266" s="5">
        <f t="shared" si="19"/>
        <v>2.326070764074406E-2</v>
      </c>
      <c r="H266" s="6">
        <f t="shared" si="20"/>
        <v>9.986297900701744E-3</v>
      </c>
      <c r="J266">
        <v>2.326070764074406E-2</v>
      </c>
      <c r="K266" s="7">
        <f t="shared" si="22"/>
        <v>9.986297900701744E-3</v>
      </c>
      <c r="L266">
        <f t="shared" si="21"/>
        <v>0.02</v>
      </c>
    </row>
    <row r="267" spans="5:12" x14ac:dyDescent="0.35">
      <c r="E267" s="3">
        <v>41699</v>
      </c>
      <c r="F267">
        <v>64881.322315863501</v>
      </c>
      <c r="G267" s="5">
        <f t="shared" si="19"/>
        <v>1.0231995296104746E-2</v>
      </c>
      <c r="H267" s="6">
        <f t="shared" si="20"/>
        <v>4.4211190372502526E-3</v>
      </c>
      <c r="J267">
        <v>1.0231995296104746E-2</v>
      </c>
      <c r="K267" s="7">
        <f t="shared" si="22"/>
        <v>4.4211190372502526E-3</v>
      </c>
      <c r="L267">
        <f t="shared" si="21"/>
        <v>0.01</v>
      </c>
    </row>
    <row r="268" spans="5:12" x14ac:dyDescent="0.35">
      <c r="E268" s="3">
        <v>41730</v>
      </c>
      <c r="F268">
        <v>65068.3007601352</v>
      </c>
      <c r="G268" s="5">
        <f t="shared" si="19"/>
        <v>2.8818531681802373E-3</v>
      </c>
      <c r="H268" s="6">
        <f t="shared" si="20"/>
        <v>1.2497729612232381E-3</v>
      </c>
      <c r="J268">
        <v>2.8818531681802373E-3</v>
      </c>
      <c r="K268" s="7">
        <f t="shared" si="22"/>
        <v>1.2497729612232381E-3</v>
      </c>
      <c r="L268">
        <f t="shared" si="21"/>
        <v>0</v>
      </c>
    </row>
    <row r="269" spans="5:12" x14ac:dyDescent="0.35">
      <c r="E269" s="3">
        <v>41760</v>
      </c>
      <c r="F269">
        <v>67785.158690942306</v>
      </c>
      <c r="G269" s="5">
        <f t="shared" si="19"/>
        <v>4.1753940076326934E-2</v>
      </c>
      <c r="H269" s="6">
        <f t="shared" si="20"/>
        <v>1.776515170207409E-2</v>
      </c>
      <c r="J269">
        <v>4.1753940076326934E-2</v>
      </c>
      <c r="K269" s="7">
        <f t="shared" si="22"/>
        <v>1.776515170207409E-2</v>
      </c>
      <c r="L269">
        <f t="shared" si="21"/>
        <v>0.04</v>
      </c>
    </row>
    <row r="270" spans="5:12" x14ac:dyDescent="0.35">
      <c r="E270" s="3">
        <v>41791</v>
      </c>
      <c r="F270">
        <v>68927.007625277402</v>
      </c>
      <c r="G270" s="5">
        <f t="shared" si="19"/>
        <v>1.6845117078521765E-2</v>
      </c>
      <c r="H270" s="6">
        <f t="shared" si="20"/>
        <v>7.2548074746922875E-3</v>
      </c>
      <c r="J270">
        <v>1.6845117078521765E-2</v>
      </c>
      <c r="K270" s="7">
        <f t="shared" si="22"/>
        <v>7.2548074746922875E-3</v>
      </c>
      <c r="L270">
        <f t="shared" si="21"/>
        <v>0.02</v>
      </c>
    </row>
    <row r="271" spans="5:12" x14ac:dyDescent="0.35">
      <c r="E271" s="3">
        <v>41821</v>
      </c>
      <c r="F271">
        <v>69393.949704259197</v>
      </c>
      <c r="G271" s="5">
        <f t="shared" si="19"/>
        <v>6.7744429225817804E-3</v>
      </c>
      <c r="H271" s="6">
        <f t="shared" si="20"/>
        <v>2.9321824041622629E-3</v>
      </c>
      <c r="J271">
        <v>6.7744429225817804E-3</v>
      </c>
      <c r="K271" s="7">
        <f t="shared" si="22"/>
        <v>2.9321824041622629E-3</v>
      </c>
      <c r="L271">
        <f t="shared" si="21"/>
        <v>0.01</v>
      </c>
    </row>
    <row r="272" spans="5:12" x14ac:dyDescent="0.35">
      <c r="E272" s="3">
        <v>41852</v>
      </c>
      <c r="F272">
        <v>73215.381839923401</v>
      </c>
      <c r="G272" s="5">
        <f t="shared" si="19"/>
        <v>5.5068664515426136E-2</v>
      </c>
      <c r="H272" s="6">
        <f t="shared" si="20"/>
        <v>2.3280724704573045E-2</v>
      </c>
      <c r="J272">
        <v>5.5068664515426136E-2</v>
      </c>
      <c r="K272" s="7">
        <f t="shared" si="22"/>
        <v>2.3280724704573045E-2</v>
      </c>
      <c r="L272">
        <f t="shared" si="21"/>
        <v>0.06</v>
      </c>
    </row>
    <row r="273" spans="5:12" x14ac:dyDescent="0.35">
      <c r="E273" s="3">
        <v>41883</v>
      </c>
      <c r="F273">
        <v>75659.5798229348</v>
      </c>
      <c r="G273" s="5">
        <f t="shared" si="19"/>
        <v>3.3383667770187087E-2</v>
      </c>
      <c r="H273" s="6">
        <f t="shared" si="20"/>
        <v>1.4261593407305316E-2</v>
      </c>
      <c r="J273">
        <v>3.3383667770187087E-2</v>
      </c>
      <c r="K273" s="7">
        <f t="shared" si="22"/>
        <v>1.4261593407305316E-2</v>
      </c>
      <c r="L273">
        <f t="shared" si="21"/>
        <v>0.03</v>
      </c>
    </row>
    <row r="274" spans="5:12" x14ac:dyDescent="0.35">
      <c r="E274" s="3">
        <v>41913</v>
      </c>
      <c r="F274">
        <v>77872.684763632293</v>
      </c>
      <c r="G274" s="5">
        <f t="shared" si="19"/>
        <v>2.925082251152844E-2</v>
      </c>
      <c r="H274" s="6">
        <f t="shared" si="20"/>
        <v>1.2521222730077821E-2</v>
      </c>
      <c r="J274">
        <v>2.925082251152844E-2</v>
      </c>
      <c r="K274" s="7">
        <f t="shared" si="22"/>
        <v>1.2521222730077821E-2</v>
      </c>
      <c r="L274">
        <f t="shared" si="21"/>
        <v>0.03</v>
      </c>
    </row>
    <row r="275" spans="5:12" x14ac:dyDescent="0.35">
      <c r="E275" s="3">
        <v>41944</v>
      </c>
      <c r="F275">
        <v>80229.649094645705</v>
      </c>
      <c r="G275" s="5">
        <f t="shared" si="19"/>
        <v>3.0266894459431093E-2</v>
      </c>
      <c r="H275" s="6">
        <f t="shared" si="20"/>
        <v>1.2949744876167114E-2</v>
      </c>
      <c r="J275">
        <v>3.0266894459431093E-2</v>
      </c>
      <c r="K275" s="7">
        <f t="shared" si="22"/>
        <v>1.2949744876167114E-2</v>
      </c>
      <c r="L275">
        <f t="shared" si="21"/>
        <v>0.03</v>
      </c>
    </row>
    <row r="276" spans="5:12" x14ac:dyDescent="0.35">
      <c r="E276" s="3">
        <v>41974</v>
      </c>
      <c r="F276">
        <v>82281.830351127399</v>
      </c>
      <c r="G276" s="5">
        <f t="shared" si="19"/>
        <v>2.557883874153255E-2</v>
      </c>
      <c r="H276" s="6">
        <f t="shared" si="20"/>
        <v>1.0969051261525581E-2</v>
      </c>
      <c r="J276">
        <v>2.557883874153255E-2</v>
      </c>
      <c r="K276" s="7">
        <f t="shared" si="22"/>
        <v>1.0969051261525581E-2</v>
      </c>
      <c r="L276">
        <f t="shared" si="21"/>
        <v>0.03</v>
      </c>
    </row>
    <row r="277" spans="5:12" x14ac:dyDescent="0.35">
      <c r="E277" s="3">
        <v>42005</v>
      </c>
      <c r="F277">
        <v>85713.740606056002</v>
      </c>
      <c r="G277" s="5">
        <f t="shared" si="19"/>
        <v>4.1709211380973832E-2</v>
      </c>
      <c r="H277" s="6">
        <f t="shared" si="20"/>
        <v>1.7746504455479897E-2</v>
      </c>
      <c r="J277">
        <v>4.1709211380973832E-2</v>
      </c>
      <c r="K277" s="7">
        <f t="shared" si="22"/>
        <v>1.7746504455479897E-2</v>
      </c>
      <c r="L277">
        <f t="shared" si="21"/>
        <v>0.04</v>
      </c>
    </row>
    <row r="278" spans="5:12" x14ac:dyDescent="0.35">
      <c r="E278" s="3">
        <v>42036</v>
      </c>
      <c r="F278">
        <v>91164.191691949803</v>
      </c>
      <c r="G278" s="5">
        <f t="shared" si="19"/>
        <v>6.3589000402447748E-2</v>
      </c>
      <c r="H278" s="6">
        <f t="shared" si="20"/>
        <v>2.6773837225510886E-2</v>
      </c>
      <c r="J278">
        <v>6.3589000402447748E-2</v>
      </c>
      <c r="K278" s="7">
        <f t="shared" si="22"/>
        <v>2.6773837225510886E-2</v>
      </c>
      <c r="L278">
        <f t="shared" si="21"/>
        <v>0.06</v>
      </c>
    </row>
    <row r="279" spans="5:12" x14ac:dyDescent="0.35">
      <c r="E279" s="3">
        <v>42064</v>
      </c>
      <c r="F279">
        <v>93733.565638759406</v>
      </c>
      <c r="G279" s="5">
        <f t="shared" si="19"/>
        <v>2.8184025976906613E-2</v>
      </c>
      <c r="H279" s="6">
        <f t="shared" si="20"/>
        <v>1.2070852318436355E-2</v>
      </c>
      <c r="J279">
        <v>2.8184025976906613E-2</v>
      </c>
      <c r="K279" s="7">
        <f t="shared" si="22"/>
        <v>1.2070852318436355E-2</v>
      </c>
      <c r="L279">
        <f t="shared" si="21"/>
        <v>0.03</v>
      </c>
    </row>
    <row r="280" spans="5:12" x14ac:dyDescent="0.35">
      <c r="E280" s="3">
        <v>42095</v>
      </c>
      <c r="F280">
        <v>90785.142927587003</v>
      </c>
      <c r="G280" s="5">
        <f t="shared" si="19"/>
        <v>-3.1455356371861032E-2</v>
      </c>
      <c r="H280" s="6">
        <f t="shared" si="20"/>
        <v>-1.3880356323802355E-2</v>
      </c>
      <c r="J280">
        <v>-3.1455356371861032E-2</v>
      </c>
      <c r="K280" s="7">
        <f t="shared" si="22"/>
        <v>-1.3880356323802355E-2</v>
      </c>
      <c r="L280">
        <f t="shared" si="21"/>
        <v>-0.03</v>
      </c>
    </row>
    <row r="281" spans="5:12" x14ac:dyDescent="0.35">
      <c r="E281" s="3">
        <v>42125</v>
      </c>
      <c r="F281">
        <v>94006.148944016997</v>
      </c>
      <c r="G281" s="5">
        <f t="shared" si="19"/>
        <v>3.5479439835206961E-2</v>
      </c>
      <c r="H281" s="6">
        <f t="shared" si="20"/>
        <v>1.5141480095948026E-2</v>
      </c>
      <c r="J281">
        <v>3.5479439835206961E-2</v>
      </c>
      <c r="K281" s="7">
        <f t="shared" si="22"/>
        <v>1.5141480095948026E-2</v>
      </c>
      <c r="L281">
        <f t="shared" si="21"/>
        <v>0.04</v>
      </c>
    </row>
    <row r="282" spans="5:12" x14ac:dyDescent="0.35">
      <c r="E282" s="3">
        <v>42156</v>
      </c>
      <c r="F282">
        <v>90381.925386605595</v>
      </c>
      <c r="G282" s="5">
        <f t="shared" si="19"/>
        <v>-3.8553047839133603E-2</v>
      </c>
      <c r="H282" s="6">
        <f t="shared" si="20"/>
        <v>-1.7074672964110159E-2</v>
      </c>
      <c r="J282">
        <v>-3.8553047839133603E-2</v>
      </c>
      <c r="K282" s="7">
        <f t="shared" si="22"/>
        <v>-1.7074672964110159E-2</v>
      </c>
      <c r="L282">
        <f t="shared" si="21"/>
        <v>-0.04</v>
      </c>
    </row>
    <row r="283" spans="5:12" x14ac:dyDescent="0.35">
      <c r="E283" s="3">
        <v>42186</v>
      </c>
      <c r="F283">
        <v>94143.5082104709</v>
      </c>
      <c r="G283" s="5">
        <f t="shared" si="19"/>
        <v>4.1618750737774768E-2</v>
      </c>
      <c r="H283" s="6">
        <f t="shared" si="20"/>
        <v>1.7708789262375586E-2</v>
      </c>
      <c r="J283">
        <v>4.1618750737774768E-2</v>
      </c>
      <c r="K283" s="7">
        <f t="shared" si="22"/>
        <v>1.7708789262375586E-2</v>
      </c>
      <c r="L283">
        <f t="shared" si="21"/>
        <v>0.04</v>
      </c>
    </row>
    <row r="284" spans="5:12" x14ac:dyDescent="0.35">
      <c r="E284" s="3">
        <v>42217</v>
      </c>
      <c r="F284">
        <v>86507.221124625605</v>
      </c>
      <c r="G284" s="5">
        <f t="shared" si="19"/>
        <v>-8.1113262411820375E-2</v>
      </c>
      <c r="H284" s="6">
        <f t="shared" si="20"/>
        <v>-3.6738016657284336E-2</v>
      </c>
      <c r="J284">
        <v>-8.1113262411820375E-2</v>
      </c>
      <c r="K284" s="7">
        <f t="shared" si="22"/>
        <v>-3.6738016657284336E-2</v>
      </c>
      <c r="L284">
        <f t="shared" si="21"/>
        <v>-0.08</v>
      </c>
    </row>
    <row r="285" spans="5:12" x14ac:dyDescent="0.35">
      <c r="E285" s="3">
        <v>42248</v>
      </c>
      <c r="F285">
        <v>84457.092920360898</v>
      </c>
      <c r="G285" s="5">
        <f t="shared" si="19"/>
        <v>-2.3698925680564975E-2</v>
      </c>
      <c r="H285" s="6">
        <f t="shared" si="20"/>
        <v>-1.041623279209253E-2</v>
      </c>
      <c r="J285">
        <v>-2.3698925680564975E-2</v>
      </c>
      <c r="K285" s="7">
        <f t="shared" si="22"/>
        <v>-1.041623279209253E-2</v>
      </c>
      <c r="L285">
        <f t="shared" si="21"/>
        <v>-0.02</v>
      </c>
    </row>
    <row r="286" spans="5:12" x14ac:dyDescent="0.35">
      <c r="E286" s="3">
        <v>42278</v>
      </c>
      <c r="F286">
        <v>93127.600214430597</v>
      </c>
      <c r="G286" s="5">
        <f t="shared" si="19"/>
        <v>0.10266168292396216</v>
      </c>
      <c r="H286" s="6">
        <f t="shared" si="20"/>
        <v>4.2442283267696314E-2</v>
      </c>
      <c r="J286">
        <v>0.10266168292396216</v>
      </c>
      <c r="K286" s="7">
        <f t="shared" si="22"/>
        <v>4.2442283267696314E-2</v>
      </c>
      <c r="L286">
        <f t="shared" si="21"/>
        <v>0.1</v>
      </c>
    </row>
    <row r="287" spans="5:12" x14ac:dyDescent="0.35">
      <c r="E287" s="3">
        <v>42309</v>
      </c>
      <c r="F287">
        <v>97271.686573594794</v>
      </c>
      <c r="G287" s="5">
        <f t="shared" si="19"/>
        <v>4.4499013714755398E-2</v>
      </c>
      <c r="H287" s="6">
        <f t="shared" si="20"/>
        <v>1.8908034226866832E-2</v>
      </c>
      <c r="J287">
        <v>4.4499013714755398E-2</v>
      </c>
      <c r="K287" s="7">
        <f t="shared" si="22"/>
        <v>1.8908034226866832E-2</v>
      </c>
      <c r="L287">
        <f t="shared" si="21"/>
        <v>0.04</v>
      </c>
    </row>
    <row r="288" spans="5:12" x14ac:dyDescent="0.35">
      <c r="E288" s="3">
        <v>42339</v>
      </c>
      <c r="F288">
        <v>93029.047340099598</v>
      </c>
      <c r="G288" s="5">
        <f t="shared" si="19"/>
        <v>-4.3616383995616848E-2</v>
      </c>
      <c r="H288" s="6">
        <f t="shared" si="20"/>
        <v>-1.9367872476626594E-2</v>
      </c>
      <c r="J288">
        <v>-4.3616383995616848E-2</v>
      </c>
      <c r="K288" s="7">
        <f t="shared" si="22"/>
        <v>-1.9367872476626594E-2</v>
      </c>
      <c r="L288">
        <f t="shared" si="21"/>
        <v>-0.04</v>
      </c>
    </row>
    <row r="289" spans="5:12" x14ac:dyDescent="0.35">
      <c r="E289" s="3">
        <v>42370</v>
      </c>
      <c r="F289">
        <v>88145.467750619602</v>
      </c>
      <c r="G289" s="5">
        <f t="shared" si="19"/>
        <v>-5.2495212292418714E-2</v>
      </c>
      <c r="H289" s="6">
        <f t="shared" si="20"/>
        <v>-2.3418586879963652E-2</v>
      </c>
      <c r="J289">
        <v>-5.2495212292418714E-2</v>
      </c>
      <c r="K289" s="7">
        <f t="shared" si="22"/>
        <v>-2.3418586879963652E-2</v>
      </c>
      <c r="L289">
        <f t="shared" si="21"/>
        <v>-0.05</v>
      </c>
    </row>
    <row r="290" spans="5:12" x14ac:dyDescent="0.35">
      <c r="E290" s="3">
        <v>42401</v>
      </c>
      <c r="F290">
        <v>88285.259102655196</v>
      </c>
      <c r="G290" s="5">
        <f t="shared" si="19"/>
        <v>1.5859165037399592E-3</v>
      </c>
      <c r="H290" s="6">
        <f t="shared" si="20"/>
        <v>6.8820920929247751E-4</v>
      </c>
      <c r="J290">
        <v>1.5859165037399592E-3</v>
      </c>
      <c r="K290" s="7">
        <f t="shared" si="22"/>
        <v>6.8820920929247751E-4</v>
      </c>
      <c r="L290">
        <f t="shared" si="21"/>
        <v>0</v>
      </c>
    </row>
    <row r="291" spans="5:12" x14ac:dyDescent="0.35">
      <c r="E291" s="3">
        <v>42430</v>
      </c>
      <c r="F291">
        <v>90158.850270761395</v>
      </c>
      <c r="G291" s="5">
        <f t="shared" si="19"/>
        <v>2.1222015851226628E-2</v>
      </c>
      <c r="H291" s="6">
        <f t="shared" si="20"/>
        <v>9.1201689011490856E-3</v>
      </c>
      <c r="J291">
        <v>2.1222015851226628E-2</v>
      </c>
      <c r="K291" s="7">
        <f t="shared" si="22"/>
        <v>9.1201689011490856E-3</v>
      </c>
      <c r="L291">
        <f t="shared" si="21"/>
        <v>0.02</v>
      </c>
    </row>
    <row r="292" spans="5:12" x14ac:dyDescent="0.35">
      <c r="E292" s="3">
        <v>42461</v>
      </c>
      <c r="F292">
        <v>90365.617599203601</v>
      </c>
      <c r="G292" s="5">
        <f t="shared" si="19"/>
        <v>2.2933669608835583E-3</v>
      </c>
      <c r="H292" s="6">
        <f t="shared" si="20"/>
        <v>9.9485626638547283E-4</v>
      </c>
      <c r="J292">
        <v>2.2933669608835583E-3</v>
      </c>
      <c r="K292" s="7">
        <f t="shared" si="22"/>
        <v>9.9485626638547283E-4</v>
      </c>
      <c r="L292">
        <f t="shared" si="21"/>
        <v>0</v>
      </c>
    </row>
    <row r="293" spans="5:12" x14ac:dyDescent="0.35">
      <c r="E293" s="3">
        <v>42491</v>
      </c>
      <c r="F293">
        <v>94041.864643658701</v>
      </c>
      <c r="G293" s="5">
        <f t="shared" si="19"/>
        <v>4.0681922418328131E-2</v>
      </c>
      <c r="H293" s="6">
        <f t="shared" si="20"/>
        <v>1.7318010541202161E-2</v>
      </c>
      <c r="J293">
        <v>4.0681922418328131E-2</v>
      </c>
      <c r="K293" s="7">
        <f t="shared" si="22"/>
        <v>1.7318010541202161E-2</v>
      </c>
      <c r="L293">
        <f t="shared" si="21"/>
        <v>0.04</v>
      </c>
    </row>
    <row r="294" spans="5:12" x14ac:dyDescent="0.35">
      <c r="E294" s="3">
        <v>42522</v>
      </c>
      <c r="F294">
        <v>94727.263710030296</v>
      </c>
      <c r="G294" s="5">
        <f t="shared" si="19"/>
        <v>7.2882334795114634E-3</v>
      </c>
      <c r="H294" s="6">
        <f t="shared" si="20"/>
        <v>3.1537608199516906E-3</v>
      </c>
      <c r="J294">
        <v>7.2882334795114634E-3</v>
      </c>
      <c r="K294" s="7">
        <f t="shared" si="22"/>
        <v>3.1537608199516906E-3</v>
      </c>
      <c r="L294">
        <f t="shared" si="21"/>
        <v>0.01</v>
      </c>
    </row>
    <row r="295" spans="5:12" x14ac:dyDescent="0.35">
      <c r="E295" s="3">
        <v>42552</v>
      </c>
      <c r="F295">
        <v>98122.448328419807</v>
      </c>
      <c r="G295" s="5">
        <f t="shared" si="19"/>
        <v>3.58416836443467E-2</v>
      </c>
      <c r="H295" s="6">
        <f t="shared" si="20"/>
        <v>1.52933836199681E-2</v>
      </c>
      <c r="J295">
        <v>3.58416836443467E-2</v>
      </c>
      <c r="K295" s="7">
        <f t="shared" si="22"/>
        <v>1.52933836199681E-2</v>
      </c>
      <c r="L295">
        <f t="shared" si="21"/>
        <v>0.04</v>
      </c>
    </row>
    <row r="296" spans="5:12" x14ac:dyDescent="0.35">
      <c r="E296" s="3">
        <v>42583</v>
      </c>
      <c r="F296">
        <v>98092.579425807999</v>
      </c>
      <c r="G296" s="5">
        <f t="shared" si="19"/>
        <v>-3.0440437555978583E-4</v>
      </c>
      <c r="H296" s="6">
        <f t="shared" si="20"/>
        <v>-1.3222126595991646E-4</v>
      </c>
      <c r="J296">
        <v>-3.0440437555978583E-4</v>
      </c>
      <c r="K296" s="7">
        <f t="shared" si="22"/>
        <v>-1.3222126595991646E-4</v>
      </c>
      <c r="L296">
        <f t="shared" si="21"/>
        <v>0</v>
      </c>
    </row>
    <row r="297" spans="5:12" x14ac:dyDescent="0.35">
      <c r="E297" s="3">
        <v>42614</v>
      </c>
      <c r="F297">
        <v>97855.986106933895</v>
      </c>
      <c r="G297" s="5">
        <f t="shared" si="19"/>
        <v>-2.4119390096479787E-3</v>
      </c>
      <c r="H297" s="6">
        <f t="shared" si="20"/>
        <v>-1.0487570806729581E-3</v>
      </c>
      <c r="J297">
        <v>-2.4119390096479787E-3</v>
      </c>
      <c r="K297" s="7">
        <f t="shared" si="22"/>
        <v>-1.0487570806729581E-3</v>
      </c>
      <c r="L297">
        <f t="shared" si="21"/>
        <v>0</v>
      </c>
    </row>
    <row r="298" spans="5:12" x14ac:dyDescent="0.35">
      <c r="E298" s="3">
        <v>42644</v>
      </c>
      <c r="F298">
        <v>97958.064467322998</v>
      </c>
      <c r="G298" s="5">
        <f t="shared" si="19"/>
        <v>1.0431488603830363E-3</v>
      </c>
      <c r="H298" s="6">
        <f t="shared" si="20"/>
        <v>4.5279766722101922E-4</v>
      </c>
      <c r="J298">
        <v>1.0431488603830363E-3</v>
      </c>
      <c r="K298" s="7">
        <f t="shared" si="22"/>
        <v>4.5279766722101922E-4</v>
      </c>
      <c r="L298">
        <f t="shared" si="21"/>
        <v>0</v>
      </c>
    </row>
    <row r="299" spans="5:12" x14ac:dyDescent="0.35">
      <c r="E299" s="3">
        <v>42675</v>
      </c>
      <c r="F299">
        <v>104556.63726649201</v>
      </c>
      <c r="G299" s="5">
        <f t="shared" si="19"/>
        <v>6.7361200275350086E-2</v>
      </c>
      <c r="H299" s="6">
        <f t="shared" si="20"/>
        <v>2.8311411684190279E-2</v>
      </c>
      <c r="J299">
        <v>6.7361200275350086E-2</v>
      </c>
      <c r="K299" s="7">
        <f t="shared" si="22"/>
        <v>2.8311411684190279E-2</v>
      </c>
      <c r="L299">
        <f t="shared" si="21"/>
        <v>7.0000000000000007E-2</v>
      </c>
    </row>
    <row r="300" spans="5:12" x14ac:dyDescent="0.35">
      <c r="E300" s="3">
        <v>42705</v>
      </c>
      <c r="F300">
        <v>107574.05309079999</v>
      </c>
      <c r="G300" s="5">
        <f t="shared" si="19"/>
        <v>2.8859151395786098E-2</v>
      </c>
      <c r="H300" s="6">
        <f t="shared" si="20"/>
        <v>1.2355924851443732E-2</v>
      </c>
      <c r="J300">
        <v>2.8859151395786098E-2</v>
      </c>
      <c r="K300" s="7">
        <f t="shared" si="22"/>
        <v>1.2355924851443732E-2</v>
      </c>
      <c r="L300">
        <f t="shared" si="21"/>
        <v>0.03</v>
      </c>
    </row>
    <row r="301" spans="5:12" x14ac:dyDescent="0.35">
      <c r="E301" s="3">
        <v>42736</v>
      </c>
      <c r="F301">
        <v>107433.250689062</v>
      </c>
      <c r="G301" s="5">
        <f t="shared" si="19"/>
        <v>-1.3088881351263071E-3</v>
      </c>
      <c r="H301" s="6">
        <f t="shared" si="20"/>
        <v>-5.6881523352959884E-4</v>
      </c>
      <c r="J301">
        <v>-1.3088881351263071E-3</v>
      </c>
      <c r="K301" s="7">
        <f t="shared" si="22"/>
        <v>-5.6881523352959884E-4</v>
      </c>
      <c r="L301">
        <f t="shared" si="21"/>
        <v>0</v>
      </c>
    </row>
    <row r="302" spans="5:12" x14ac:dyDescent="0.35">
      <c r="E302" s="3">
        <v>42767</v>
      </c>
      <c r="F302">
        <v>113364.648664066</v>
      </c>
      <c r="G302" s="5">
        <f t="shared" si="19"/>
        <v>5.5210076367985028E-2</v>
      </c>
      <c r="H302" s="6">
        <f t="shared" si="20"/>
        <v>2.3338929704835958E-2</v>
      </c>
      <c r="J302">
        <v>5.5210076367985028E-2</v>
      </c>
      <c r="K302" s="7">
        <f t="shared" si="22"/>
        <v>2.3338929704835958E-2</v>
      </c>
      <c r="L302">
        <f t="shared" si="21"/>
        <v>0.06</v>
      </c>
    </row>
    <row r="303" spans="5:12" x14ac:dyDescent="0.35">
      <c r="E303" s="3">
        <v>42795</v>
      </c>
      <c r="F303">
        <v>112498.783733697</v>
      </c>
      <c r="G303" s="5">
        <f t="shared" si="19"/>
        <v>-7.6378742453904191E-3</v>
      </c>
      <c r="H303" s="6">
        <f t="shared" si="20"/>
        <v>-3.3298192584151963E-3</v>
      </c>
      <c r="J303">
        <v>-7.6378742453904191E-3</v>
      </c>
      <c r="K303" s="7">
        <f t="shared" si="22"/>
        <v>-3.3298192584151963E-3</v>
      </c>
      <c r="L303">
        <f t="shared" si="21"/>
        <v>-0.01</v>
      </c>
    </row>
    <row r="304" spans="5:12" x14ac:dyDescent="0.35">
      <c r="E304" s="3">
        <v>42826</v>
      </c>
      <c r="F304">
        <v>111168.999278212</v>
      </c>
      <c r="G304" s="5">
        <f t="shared" si="19"/>
        <v>-1.1820434064716778E-2</v>
      </c>
      <c r="H304" s="6">
        <f t="shared" si="20"/>
        <v>-5.1641309093659821E-3</v>
      </c>
      <c r="J304">
        <v>-1.1820434064716778E-2</v>
      </c>
      <c r="K304" s="7">
        <f t="shared" si="22"/>
        <v>-5.1641309093659821E-3</v>
      </c>
      <c r="L304">
        <f t="shared" si="21"/>
        <v>-0.01</v>
      </c>
    </row>
    <row r="305" spans="5:12" x14ac:dyDescent="0.35">
      <c r="E305" s="3">
        <v>42856</v>
      </c>
      <c r="F305">
        <v>109809.853615813</v>
      </c>
      <c r="G305" s="5">
        <f t="shared" si="19"/>
        <v>-1.2225941325581191E-2</v>
      </c>
      <c r="H305" s="6">
        <f t="shared" si="20"/>
        <v>-5.3423836436853186E-3</v>
      </c>
      <c r="J305">
        <v>-1.2225941325581191E-2</v>
      </c>
      <c r="K305" s="7">
        <f t="shared" si="22"/>
        <v>-5.3423836436853186E-3</v>
      </c>
      <c r="L305">
        <f t="shared" si="21"/>
        <v>-0.01</v>
      </c>
    </row>
    <row r="306" spans="5:12" x14ac:dyDescent="0.35">
      <c r="E306" s="3">
        <v>42887</v>
      </c>
      <c r="F306">
        <v>108645.925298684</v>
      </c>
      <c r="G306" s="5">
        <f t="shared" si="19"/>
        <v>-1.0599488832770732E-2</v>
      </c>
      <c r="H306" s="6">
        <f t="shared" si="20"/>
        <v>-4.6278695964083834E-3</v>
      </c>
      <c r="J306">
        <v>-1.0599488832770732E-2</v>
      </c>
      <c r="K306" s="7">
        <f t="shared" si="22"/>
        <v>-4.6278695964083834E-3</v>
      </c>
      <c r="L306">
        <f t="shared" si="21"/>
        <v>-0.01</v>
      </c>
    </row>
    <row r="307" spans="5:12" x14ac:dyDescent="0.35">
      <c r="E307" s="3">
        <v>42917</v>
      </c>
      <c r="F307">
        <v>107901.628280366</v>
      </c>
      <c r="G307" s="5">
        <f t="shared" si="19"/>
        <v>-6.8506666611914957E-3</v>
      </c>
      <c r="H307" s="6">
        <f t="shared" si="20"/>
        <v>-2.985444587316781E-3</v>
      </c>
      <c r="J307">
        <v>-6.8506666611914957E-3</v>
      </c>
      <c r="K307" s="7">
        <f t="shared" si="22"/>
        <v>-2.985444587316781E-3</v>
      </c>
      <c r="L307">
        <f t="shared" si="21"/>
        <v>-0.01</v>
      </c>
    </row>
    <row r="308" spans="5:12" x14ac:dyDescent="0.35">
      <c r="E308" s="3">
        <v>42948</v>
      </c>
      <c r="F308">
        <v>107335.05397738201</v>
      </c>
      <c r="G308" s="5">
        <f t="shared" si="19"/>
        <v>-5.2508410856584309E-3</v>
      </c>
      <c r="H308" s="6">
        <f t="shared" si="20"/>
        <v>-2.2864193884247538E-3</v>
      </c>
      <c r="J308">
        <v>-5.2508410856584309E-3</v>
      </c>
      <c r="K308" s="7">
        <f t="shared" si="22"/>
        <v>-2.2864193884247538E-3</v>
      </c>
      <c r="L308">
        <f t="shared" si="21"/>
        <v>-0.01</v>
      </c>
    </row>
    <row r="309" spans="5:12" x14ac:dyDescent="0.35">
      <c r="E309" s="3">
        <v>42979</v>
      </c>
      <c r="F309">
        <v>109725.437492012</v>
      </c>
      <c r="G309" s="5">
        <f t="shared" si="19"/>
        <v>2.2270296851331528E-2</v>
      </c>
      <c r="H309" s="6">
        <f t="shared" si="20"/>
        <v>9.5657420906681313E-3</v>
      </c>
      <c r="J309">
        <v>2.2270296851331528E-2</v>
      </c>
      <c r="K309" s="7">
        <f t="shared" si="22"/>
        <v>9.5657420906681313E-3</v>
      </c>
      <c r="L309">
        <f t="shared" si="21"/>
        <v>0.02</v>
      </c>
    </row>
    <row r="310" spans="5:12" x14ac:dyDescent="0.35">
      <c r="E310" s="3">
        <v>43009</v>
      </c>
      <c r="F310">
        <v>113906.76227661</v>
      </c>
      <c r="G310" s="5">
        <f t="shared" si="19"/>
        <v>3.8107159836135551E-2</v>
      </c>
      <c r="H310" s="6">
        <f t="shared" si="20"/>
        <v>1.6242186386634549E-2</v>
      </c>
      <c r="J310">
        <v>3.8107159836135551E-2</v>
      </c>
      <c r="K310" s="7">
        <f t="shared" si="22"/>
        <v>1.6242186386634549E-2</v>
      </c>
      <c r="L310">
        <f t="shared" si="21"/>
        <v>0.04</v>
      </c>
    </row>
    <row r="311" spans="5:12" x14ac:dyDescent="0.35">
      <c r="E311" s="3">
        <v>43040</v>
      </c>
      <c r="F311">
        <v>115309.637167972</v>
      </c>
      <c r="G311" s="5">
        <f t="shared" si="19"/>
        <v>1.2315993039599293E-2</v>
      </c>
      <c r="H311" s="6">
        <f t="shared" si="20"/>
        <v>5.3160980892366571E-3</v>
      </c>
      <c r="J311">
        <v>1.2315993039599293E-2</v>
      </c>
      <c r="K311" s="7">
        <f t="shared" si="22"/>
        <v>5.3160980892366571E-3</v>
      </c>
      <c r="L311">
        <f t="shared" si="21"/>
        <v>0.01</v>
      </c>
    </row>
    <row r="312" spans="5:12" x14ac:dyDescent="0.35">
      <c r="E312" s="3">
        <v>43070</v>
      </c>
      <c r="F312">
        <v>115191.773475532</v>
      </c>
      <c r="G312" s="5">
        <f t="shared" si="19"/>
        <v>-1.0221495387094937E-3</v>
      </c>
      <c r="H312" s="6">
        <f t="shared" si="20"/>
        <v>-4.441409322552651E-4</v>
      </c>
      <c r="J312">
        <v>-1.0221495387094937E-3</v>
      </c>
      <c r="K312" s="7">
        <f t="shared" si="22"/>
        <v>-4.441409322552651E-4</v>
      </c>
      <c r="L312">
        <f t="shared" si="21"/>
        <v>0</v>
      </c>
    </row>
    <row r="313" spans="5:12" x14ac:dyDescent="0.35">
      <c r="E313" s="3">
        <v>43101</v>
      </c>
      <c r="F313">
        <v>117250.597241795</v>
      </c>
      <c r="G313" s="5">
        <f t="shared" si="19"/>
        <v>1.787301040816347E-2</v>
      </c>
      <c r="H313" s="6">
        <f t="shared" si="20"/>
        <v>7.6935989053019405E-3</v>
      </c>
      <c r="J313">
        <v>1.787301040816347E-2</v>
      </c>
      <c r="K313" s="7">
        <f t="shared" si="22"/>
        <v>7.6935989053019405E-3</v>
      </c>
      <c r="L313">
        <f t="shared" si="21"/>
        <v>0.02</v>
      </c>
    </row>
    <row r="314" spans="5:12" x14ac:dyDescent="0.35">
      <c r="E314" s="3">
        <v>43132</v>
      </c>
      <c r="F314">
        <v>115175.98376271701</v>
      </c>
      <c r="G314" s="5">
        <f t="shared" si="19"/>
        <v>-1.7693841463337745E-2</v>
      </c>
      <c r="H314" s="6">
        <f t="shared" si="20"/>
        <v>-7.753133149497716E-3</v>
      </c>
      <c r="J314">
        <v>-1.7693841463337745E-2</v>
      </c>
      <c r="K314" s="7">
        <f t="shared" si="22"/>
        <v>-7.753133149497716E-3</v>
      </c>
      <c r="L314">
        <f t="shared" si="21"/>
        <v>-0.02</v>
      </c>
    </row>
    <row r="315" spans="5:12" x14ac:dyDescent="0.35">
      <c r="E315" s="3">
        <v>43160</v>
      </c>
      <c r="F315">
        <v>111274.08712090099</v>
      </c>
      <c r="G315" s="5">
        <f t="shared" si="19"/>
        <v>-3.3877693199084069E-2</v>
      </c>
      <c r="H315" s="6">
        <f t="shared" si="20"/>
        <v>-1.496789034807177E-2</v>
      </c>
      <c r="J315">
        <v>-3.3877693199084069E-2</v>
      </c>
      <c r="K315" s="7">
        <f t="shared" si="22"/>
        <v>-1.496789034807177E-2</v>
      </c>
      <c r="L315">
        <f t="shared" si="21"/>
        <v>-0.03</v>
      </c>
    </row>
    <row r="316" spans="5:12" x14ac:dyDescent="0.35">
      <c r="E316" s="3">
        <v>43191</v>
      </c>
      <c r="F316">
        <v>113938.960987673</v>
      </c>
      <c r="G316" s="5">
        <f t="shared" si="19"/>
        <v>2.3948737174330326E-2</v>
      </c>
      <c r="H316" s="6">
        <f t="shared" si="20"/>
        <v>1.0278214726144255E-2</v>
      </c>
      <c r="J316">
        <v>2.3948737174330326E-2</v>
      </c>
      <c r="K316" s="7">
        <f t="shared" si="22"/>
        <v>1.0278214726144255E-2</v>
      </c>
      <c r="L316">
        <f t="shared" si="21"/>
        <v>0.02</v>
      </c>
    </row>
    <row r="317" spans="5:12" x14ac:dyDescent="0.35">
      <c r="E317" s="3">
        <v>43221</v>
      </c>
      <c r="F317">
        <v>120472.889452599</v>
      </c>
      <c r="G317" s="5">
        <f t="shared" si="19"/>
        <v>5.7345866666564715E-2</v>
      </c>
      <c r="H317" s="6">
        <f t="shared" si="20"/>
        <v>2.4217071900558548E-2</v>
      </c>
      <c r="J317">
        <v>5.7345866666564715E-2</v>
      </c>
      <c r="K317" s="7">
        <f t="shared" si="22"/>
        <v>2.4217071900558548E-2</v>
      </c>
      <c r="L317">
        <f t="shared" si="21"/>
        <v>0.06</v>
      </c>
    </row>
    <row r="318" spans="5:12" x14ac:dyDescent="0.35">
      <c r="E318" s="3">
        <v>43252</v>
      </c>
      <c r="F318">
        <v>121640.63274996899</v>
      </c>
      <c r="G318" s="5">
        <f t="shared" si="19"/>
        <v>9.6929965129577411E-3</v>
      </c>
      <c r="H318" s="6">
        <f t="shared" si="20"/>
        <v>4.1893438933429707E-3</v>
      </c>
      <c r="J318">
        <v>9.6929965129577411E-3</v>
      </c>
      <c r="K318" s="7">
        <f t="shared" si="22"/>
        <v>4.1893438933429707E-3</v>
      </c>
      <c r="L318">
        <f t="shared" si="21"/>
        <v>0.01</v>
      </c>
    </row>
    <row r="319" spans="5:12" x14ac:dyDescent="0.35">
      <c r="E319" s="3">
        <v>43282</v>
      </c>
      <c r="F319">
        <v>125328.92670893201</v>
      </c>
      <c r="G319" s="5">
        <f t="shared" si="19"/>
        <v>3.0321232926700192E-2</v>
      </c>
      <c r="H319" s="6">
        <f t="shared" si="20"/>
        <v>1.297264988681129E-2</v>
      </c>
      <c r="J319">
        <v>3.0321232926700192E-2</v>
      </c>
      <c r="K319" s="7">
        <f t="shared" si="22"/>
        <v>1.297264988681129E-2</v>
      </c>
      <c r="L319">
        <f t="shared" si="21"/>
        <v>0.03</v>
      </c>
    </row>
    <row r="320" spans="5:12" x14ac:dyDescent="0.35">
      <c r="E320" s="3">
        <v>43313</v>
      </c>
      <c r="F320">
        <v>130356.778193961</v>
      </c>
      <c r="G320" s="5">
        <f t="shared" si="19"/>
        <v>4.0117246808518914E-2</v>
      </c>
      <c r="H320" s="6">
        <f t="shared" si="20"/>
        <v>1.7082297733303775E-2</v>
      </c>
      <c r="J320">
        <v>4.0117246808518914E-2</v>
      </c>
      <c r="K320" s="7">
        <f t="shared" si="22"/>
        <v>1.7082297733303775E-2</v>
      </c>
      <c r="L320">
        <f t="shared" si="21"/>
        <v>0.04</v>
      </c>
    </row>
    <row r="321" spans="5:12" x14ac:dyDescent="0.35">
      <c r="E321" s="3">
        <v>43344</v>
      </c>
      <c r="F321">
        <v>131948.15421865101</v>
      </c>
      <c r="G321" s="5">
        <f t="shared" si="19"/>
        <v>1.2207850230251616E-2</v>
      </c>
      <c r="H321" s="6">
        <f t="shared" si="20"/>
        <v>5.2697011791108406E-3</v>
      </c>
      <c r="J321">
        <v>1.2207850230251616E-2</v>
      </c>
      <c r="K321" s="7">
        <f t="shared" si="22"/>
        <v>5.2697011791108406E-3</v>
      </c>
      <c r="L321">
        <f t="shared" si="21"/>
        <v>0.01</v>
      </c>
    </row>
    <row r="322" spans="5:12" x14ac:dyDescent="0.35">
      <c r="E322" s="3">
        <v>43374</v>
      </c>
      <c r="F322">
        <v>125731.737324014</v>
      </c>
      <c r="G322" s="5">
        <f t="shared" ref="G322:G385" si="23">IFERROR(F322/F321-1,FALSE)</f>
        <v>-4.711257183890416E-2</v>
      </c>
      <c r="H322" s="6">
        <f t="shared" si="20"/>
        <v>-2.0958402841394639E-2</v>
      </c>
      <c r="J322">
        <v>-4.711257183890416E-2</v>
      </c>
      <c r="K322" s="7">
        <f t="shared" si="22"/>
        <v>-2.0958402841394639E-2</v>
      </c>
      <c r="L322">
        <f t="shared" si="21"/>
        <v>-0.05</v>
      </c>
    </row>
    <row r="323" spans="5:12" x14ac:dyDescent="0.35">
      <c r="E323" s="3">
        <v>43405</v>
      </c>
      <c r="F323">
        <v>127830.837777419</v>
      </c>
      <c r="G323" s="5">
        <f t="shared" si="23"/>
        <v>1.6695072366617936E-2</v>
      </c>
      <c r="H323" s="6">
        <f t="shared" ref="H323:H386" si="24">LOG(1+G323)</f>
        <v>7.1907186596542813E-3</v>
      </c>
      <c r="J323">
        <v>1.6695072366617936E-2</v>
      </c>
      <c r="K323" s="7">
        <f t="shared" si="22"/>
        <v>7.1907186596542813E-3</v>
      </c>
      <c r="L323">
        <f t="shared" ref="L323:L389" si="25">ROUND(J323,2)</f>
        <v>0.02</v>
      </c>
    </row>
    <row r="324" spans="5:12" x14ac:dyDescent="0.35">
      <c r="E324" s="3">
        <v>43435</v>
      </c>
      <c r="F324">
        <v>115364.791393451</v>
      </c>
      <c r="G324" s="5">
        <f t="shared" si="23"/>
        <v>-9.7519867668191873E-2</v>
      </c>
      <c r="H324" s="6">
        <f t="shared" si="24"/>
        <v>-4.45623501022364E-2</v>
      </c>
      <c r="J324">
        <v>-9.7519867668191873E-2</v>
      </c>
      <c r="K324" s="7">
        <f t="shared" ref="K324:K387" si="26">LOG(1+J324)</f>
        <v>-4.45623501022364E-2</v>
      </c>
      <c r="L324">
        <f t="shared" si="25"/>
        <v>-0.1</v>
      </c>
    </row>
    <row r="325" spans="5:12" x14ac:dyDescent="0.35">
      <c r="E325" s="3">
        <v>43466</v>
      </c>
      <c r="F325">
        <v>124197.35471944499</v>
      </c>
      <c r="G325" s="5">
        <f t="shared" si="23"/>
        <v>7.6562036123054122E-2</v>
      </c>
      <c r="H325" s="6">
        <f t="shared" si="24"/>
        <v>3.203906079178738E-2</v>
      </c>
      <c r="J325">
        <v>7.6562036123054122E-2</v>
      </c>
      <c r="K325" s="7">
        <f t="shared" si="26"/>
        <v>3.203906079178738E-2</v>
      </c>
      <c r="L325">
        <f t="shared" si="25"/>
        <v>0.08</v>
      </c>
    </row>
    <row r="326" spans="5:12" x14ac:dyDescent="0.35">
      <c r="E326" s="3">
        <v>43497</v>
      </c>
      <c r="F326">
        <v>128993.594611612</v>
      </c>
      <c r="G326" s="5">
        <f t="shared" si="23"/>
        <v>3.8617890880215944E-2</v>
      </c>
      <c r="H326" s="6">
        <f t="shared" si="24"/>
        <v>1.6455799333207406E-2</v>
      </c>
      <c r="J326">
        <v>3.8617890880215944E-2</v>
      </c>
      <c r="K326" s="7">
        <f t="shared" si="26"/>
        <v>1.6455799333207406E-2</v>
      </c>
      <c r="L326">
        <f t="shared" si="25"/>
        <v>0.04</v>
      </c>
    </row>
    <row r="327" spans="5:12" x14ac:dyDescent="0.35">
      <c r="E327" s="3">
        <v>43525</v>
      </c>
      <c r="F327">
        <v>133618.62730611299</v>
      </c>
      <c r="G327" s="5">
        <f t="shared" si="23"/>
        <v>3.5854746961866857E-2</v>
      </c>
      <c r="H327" s="6">
        <f t="shared" si="24"/>
        <v>1.5298860606490463E-2</v>
      </c>
      <c r="J327">
        <v>3.5854746961866857E-2</v>
      </c>
      <c r="K327" s="7">
        <f t="shared" si="26"/>
        <v>1.5298860606490463E-2</v>
      </c>
      <c r="L327">
        <f t="shared" si="25"/>
        <v>0.04</v>
      </c>
    </row>
    <row r="328" spans="5:12" x14ac:dyDescent="0.35">
      <c r="E328" s="3">
        <v>43556</v>
      </c>
      <c r="F328">
        <v>139239.438693515</v>
      </c>
      <c r="G328" s="5">
        <f t="shared" si="23"/>
        <v>4.2066076420056664E-2</v>
      </c>
      <c r="H328" s="6">
        <f t="shared" si="24"/>
        <v>1.7895258037193239E-2</v>
      </c>
      <c r="J328">
        <v>4.2066076420056664E-2</v>
      </c>
      <c r="K328" s="7">
        <f t="shared" si="26"/>
        <v>1.7895258037193239E-2</v>
      </c>
      <c r="L328">
        <f t="shared" si="25"/>
        <v>0.04</v>
      </c>
    </row>
    <row r="329" spans="5:12" x14ac:dyDescent="0.35">
      <c r="E329" s="3">
        <v>43586</v>
      </c>
      <c r="F329">
        <v>131174.49245773099</v>
      </c>
      <c r="G329" s="5">
        <f t="shared" si="23"/>
        <v>-5.7921421627790792E-2</v>
      </c>
      <c r="H329" s="6">
        <f t="shared" si="24"/>
        <v>-2.5912871378901952E-2</v>
      </c>
      <c r="J329">
        <v>-5.7921421627790792E-2</v>
      </c>
      <c r="K329" s="7">
        <f t="shared" si="26"/>
        <v>-2.5912871378901952E-2</v>
      </c>
      <c r="L329">
        <f t="shared" si="25"/>
        <v>-0.06</v>
      </c>
    </row>
    <row r="330" spans="5:12" x14ac:dyDescent="0.35">
      <c r="E330" s="3">
        <v>43617</v>
      </c>
      <c r="F330">
        <v>137593.57976994399</v>
      </c>
      <c r="G330" s="5">
        <f t="shared" si="23"/>
        <v>4.8935484269408969E-2</v>
      </c>
      <c r="H330" s="6">
        <f t="shared" si="24"/>
        <v>2.0748777338042462E-2</v>
      </c>
      <c r="J330">
        <v>4.8935484269408969E-2</v>
      </c>
      <c r="K330" s="7">
        <f t="shared" si="26"/>
        <v>2.0748777338042462E-2</v>
      </c>
      <c r="L330">
        <f t="shared" si="25"/>
        <v>0.05</v>
      </c>
    </row>
    <row r="331" spans="5:12" x14ac:dyDescent="0.35">
      <c r="E331" s="3">
        <v>43647</v>
      </c>
      <c r="F331">
        <v>142437.502235422</v>
      </c>
      <c r="G331" s="5">
        <f t="shared" si="23"/>
        <v>3.5204567492008287E-2</v>
      </c>
      <c r="H331" s="6">
        <f t="shared" si="24"/>
        <v>1.5026179507197871E-2</v>
      </c>
      <c r="J331">
        <v>3.5204567492008287E-2</v>
      </c>
      <c r="K331" s="7">
        <f t="shared" si="26"/>
        <v>1.5026179507197871E-2</v>
      </c>
      <c r="L331">
        <f t="shared" si="25"/>
        <v>0.04</v>
      </c>
    </row>
    <row r="332" spans="5:12" x14ac:dyDescent="0.35">
      <c r="E332" s="3">
        <v>43678</v>
      </c>
      <c r="F332">
        <v>141641.846641538</v>
      </c>
      <c r="G332" s="5">
        <f t="shared" si="23"/>
        <v>-5.5859979387236081E-3</v>
      </c>
      <c r="H332" s="6">
        <f t="shared" si="24"/>
        <v>-2.4327691460427213E-3</v>
      </c>
      <c r="J332">
        <v>-5.5859979387236081E-3</v>
      </c>
      <c r="K332" s="7">
        <f t="shared" si="26"/>
        <v>-2.4327691460427213E-3</v>
      </c>
      <c r="L332">
        <f t="shared" si="25"/>
        <v>-0.01</v>
      </c>
    </row>
    <row r="333" spans="5:12" x14ac:dyDescent="0.35">
      <c r="E333" s="3">
        <v>43709</v>
      </c>
      <c r="F333">
        <v>146239.98744519299</v>
      </c>
      <c r="G333" s="5">
        <f t="shared" si="23"/>
        <v>3.2463152046384947E-2</v>
      </c>
      <c r="H333" s="6">
        <f t="shared" si="24"/>
        <v>1.3874560911017759E-2</v>
      </c>
      <c r="J333">
        <v>3.2463152046384947E-2</v>
      </c>
      <c r="K333" s="7">
        <f t="shared" si="26"/>
        <v>1.3874560911017759E-2</v>
      </c>
      <c r="L333">
        <f t="shared" si="25"/>
        <v>0.03</v>
      </c>
    </row>
    <row r="334" spans="5:12" x14ac:dyDescent="0.35">
      <c r="E334" s="3">
        <v>43739</v>
      </c>
      <c r="F334">
        <v>145857.733357916</v>
      </c>
      <c r="G334" s="5">
        <f t="shared" si="23"/>
        <v>-2.6138821122385636E-3</v>
      </c>
      <c r="H334" s="6">
        <f t="shared" si="24"/>
        <v>-1.1366808005302124E-3</v>
      </c>
      <c r="J334">
        <v>-2.6138821122385636E-3</v>
      </c>
      <c r="K334" s="7">
        <f t="shared" si="26"/>
        <v>-1.1366808005302124E-3</v>
      </c>
      <c r="L334">
        <f t="shared" si="25"/>
        <v>0</v>
      </c>
    </row>
    <row r="335" spans="5:12" x14ac:dyDescent="0.35">
      <c r="E335" s="3">
        <v>43770</v>
      </c>
      <c r="F335">
        <v>153519.57397027401</v>
      </c>
      <c r="G335" s="5">
        <f t="shared" si="23"/>
        <v>5.2529546675162075E-2</v>
      </c>
      <c r="H335" s="6">
        <f t="shared" si="24"/>
        <v>2.2234296220646561E-2</v>
      </c>
      <c r="J335">
        <v>5.2529546675162075E-2</v>
      </c>
      <c r="K335" s="7">
        <f t="shared" si="26"/>
        <v>2.2234296220646561E-2</v>
      </c>
      <c r="L335">
        <f t="shared" si="25"/>
        <v>0.05</v>
      </c>
    </row>
    <row r="336" spans="5:12" x14ac:dyDescent="0.35">
      <c r="E336" s="3">
        <v>43800</v>
      </c>
      <c r="F336">
        <v>154605.553989451</v>
      </c>
      <c r="G336" s="5">
        <f t="shared" si="23"/>
        <v>7.0738863526762508E-3</v>
      </c>
      <c r="H336" s="6">
        <f t="shared" si="24"/>
        <v>3.0613347622620679E-3</v>
      </c>
      <c r="J336">
        <v>7.0738863526762508E-3</v>
      </c>
      <c r="K336" s="7">
        <f t="shared" si="26"/>
        <v>3.0613347622620679E-3</v>
      </c>
      <c r="L336">
        <f t="shared" si="25"/>
        <v>0.01</v>
      </c>
    </row>
    <row r="337" spans="5:12" x14ac:dyDescent="0.35">
      <c r="E337" s="3">
        <v>43831</v>
      </c>
      <c r="F337">
        <v>157089.91020089001</v>
      </c>
      <c r="G337" s="5">
        <f t="shared" si="23"/>
        <v>1.6068997182394407E-2</v>
      </c>
      <c r="H337" s="6">
        <f t="shared" si="24"/>
        <v>6.9232001508067759E-3</v>
      </c>
      <c r="J337">
        <v>1.6068997182394407E-2</v>
      </c>
      <c r="K337" s="7">
        <f t="shared" si="26"/>
        <v>6.9232001508067759E-3</v>
      </c>
      <c r="L337">
        <f t="shared" si="25"/>
        <v>0.02</v>
      </c>
    </row>
    <row r="338" spans="5:12" x14ac:dyDescent="0.35">
      <c r="E338" s="3">
        <v>43862</v>
      </c>
      <c r="F338">
        <v>145143.42640823001</v>
      </c>
      <c r="G338" s="5">
        <f t="shared" si="23"/>
        <v>-7.6048702156507497E-2</v>
      </c>
      <c r="H338" s="6">
        <f t="shared" si="24"/>
        <v>-3.4350920160047718E-2</v>
      </c>
      <c r="J338">
        <v>-7.6048702156507497E-2</v>
      </c>
      <c r="K338" s="7">
        <f t="shared" si="26"/>
        <v>-3.4350920160047718E-2</v>
      </c>
      <c r="L338">
        <f t="shared" si="25"/>
        <v>-0.08</v>
      </c>
    </row>
    <row r="339" spans="5:12" x14ac:dyDescent="0.35">
      <c r="E339" s="3">
        <v>43891</v>
      </c>
      <c r="F339">
        <v>127460.092060378</v>
      </c>
      <c r="G339" s="5">
        <f t="shared" si="23"/>
        <v>-0.12183351864738201</v>
      </c>
      <c r="H339" s="6">
        <f t="shared" si="24"/>
        <v>-5.6423143457327851E-2</v>
      </c>
      <c r="J339">
        <v>-0.12183351864738201</v>
      </c>
      <c r="K339" s="7">
        <f t="shared" si="26"/>
        <v>-5.6423143457327851E-2</v>
      </c>
      <c r="L339">
        <f t="shared" si="25"/>
        <v>-0.12</v>
      </c>
    </row>
    <row r="340" spans="5:12" x14ac:dyDescent="0.35">
      <c r="E340" s="3">
        <v>43922</v>
      </c>
      <c r="F340">
        <v>144857.455062978</v>
      </c>
      <c r="G340" s="5">
        <f t="shared" si="23"/>
        <v>0.13649262856611499</v>
      </c>
      <c r="H340" s="6">
        <f t="shared" si="24"/>
        <v>5.5566623181586013E-2</v>
      </c>
      <c r="J340">
        <v>0.13649262856611499</v>
      </c>
      <c r="K340" s="7">
        <f t="shared" si="26"/>
        <v>5.5566623181586013E-2</v>
      </c>
      <c r="L340">
        <f t="shared" si="25"/>
        <v>0.14000000000000001</v>
      </c>
    </row>
    <row r="341" spans="5:12" x14ac:dyDescent="0.35">
      <c r="E341" s="3">
        <v>43952</v>
      </c>
      <c r="F341">
        <v>148213.478639415</v>
      </c>
      <c r="G341" s="5">
        <f t="shared" si="23"/>
        <v>2.316776568370571E-2</v>
      </c>
      <c r="H341" s="6">
        <f t="shared" si="24"/>
        <v>9.9468494864200317E-3</v>
      </c>
      <c r="J341">
        <v>2.316776568370571E-2</v>
      </c>
      <c r="K341" s="7">
        <f t="shared" si="26"/>
        <v>9.9468494864200317E-3</v>
      </c>
      <c r="L341">
        <f t="shared" si="25"/>
        <v>0.02</v>
      </c>
    </row>
    <row r="342" spans="5:12" x14ac:dyDescent="0.35">
      <c r="E342" s="3">
        <v>43983</v>
      </c>
      <c r="F342">
        <v>150324.24503725101</v>
      </c>
      <c r="G342" s="5">
        <f t="shared" si="23"/>
        <v>1.4241393004284397E-2</v>
      </c>
      <c r="H342" s="6">
        <f t="shared" si="24"/>
        <v>6.1413309076869598E-3</v>
      </c>
      <c r="J342">
        <v>1.4241393004284397E-2</v>
      </c>
      <c r="K342" s="7">
        <f t="shared" si="26"/>
        <v>6.1413309076869598E-3</v>
      </c>
      <c r="L342">
        <f t="shared" si="25"/>
        <v>0.01</v>
      </c>
    </row>
    <row r="343" spans="5:12" x14ac:dyDescent="0.35">
      <c r="E343" s="3">
        <v>44013</v>
      </c>
      <c r="F343">
        <v>150088.26777396401</v>
      </c>
      <c r="G343" s="5">
        <f t="shared" si="23"/>
        <v>-1.5697884478217405E-3</v>
      </c>
      <c r="H343" s="6">
        <f t="shared" si="24"/>
        <v>-6.8228612330125619E-4</v>
      </c>
      <c r="J343">
        <v>-1.5697884478217405E-3</v>
      </c>
      <c r="K343" s="7">
        <f t="shared" si="26"/>
        <v>-6.8228612330125619E-4</v>
      </c>
      <c r="L343">
        <f t="shared" si="25"/>
        <v>0</v>
      </c>
    </row>
    <row r="344" spans="5:12" x14ac:dyDescent="0.35">
      <c r="E344" s="3">
        <v>44044</v>
      </c>
      <c r="F344">
        <v>159637.00180717101</v>
      </c>
      <c r="G344" s="5">
        <f t="shared" si="23"/>
        <v>6.3620789118491228E-2</v>
      </c>
      <c r="H344" s="6">
        <f t="shared" si="24"/>
        <v>2.67868172936109E-2</v>
      </c>
      <c r="J344">
        <v>6.3620789118491228E-2</v>
      </c>
      <c r="K344" s="7">
        <f t="shared" si="26"/>
        <v>2.67868172936109E-2</v>
      </c>
      <c r="L344">
        <f t="shared" si="25"/>
        <v>0.06</v>
      </c>
    </row>
    <row r="345" spans="5:12" x14ac:dyDescent="0.35">
      <c r="E345" s="3">
        <v>44075</v>
      </c>
      <c r="F345">
        <v>156614.33628777001</v>
      </c>
      <c r="G345" s="5">
        <f t="shared" si="23"/>
        <v>-1.8934617195154657E-2</v>
      </c>
      <c r="H345" s="6">
        <f t="shared" si="24"/>
        <v>-8.3020482315361507E-3</v>
      </c>
      <c r="J345">
        <v>-1.8934617195154657E-2</v>
      </c>
      <c r="K345" s="7">
        <f t="shared" si="26"/>
        <v>-8.3020482315361507E-3</v>
      </c>
      <c r="L345">
        <f t="shared" si="25"/>
        <v>-0.02</v>
      </c>
    </row>
    <row r="346" spans="5:12" x14ac:dyDescent="0.35">
      <c r="E346" s="3">
        <v>44105</v>
      </c>
      <c r="F346">
        <v>152579.867649611</v>
      </c>
      <c r="G346" s="5">
        <f t="shared" si="23"/>
        <v>-2.5760532105732037E-2</v>
      </c>
      <c r="H346" s="6">
        <f t="shared" si="24"/>
        <v>-1.1334280490495242E-2</v>
      </c>
      <c r="J346">
        <v>-2.5760532105732037E-2</v>
      </c>
      <c r="K346" s="7">
        <f t="shared" si="26"/>
        <v>-1.1334280490495242E-2</v>
      </c>
      <c r="L346">
        <f t="shared" si="25"/>
        <v>-0.03</v>
      </c>
    </row>
    <row r="347" spans="5:12" x14ac:dyDescent="0.35">
      <c r="E347" s="3">
        <v>44136</v>
      </c>
      <c r="F347">
        <v>165297.04918009299</v>
      </c>
      <c r="G347" s="5">
        <f t="shared" si="23"/>
        <v>8.3347703248020322E-2</v>
      </c>
      <c r="H347" s="6">
        <f t="shared" si="24"/>
        <v>3.4767866936070882E-2</v>
      </c>
      <c r="J347">
        <v>8.3347703248020322E-2</v>
      </c>
      <c r="K347" s="7">
        <f t="shared" si="26"/>
        <v>3.4767866936070882E-2</v>
      </c>
      <c r="L347">
        <f t="shared" si="25"/>
        <v>0.08</v>
      </c>
    </row>
    <row r="348" spans="5:12" x14ac:dyDescent="0.35">
      <c r="E348" s="3">
        <v>44166</v>
      </c>
      <c r="F348">
        <v>167581.83983784399</v>
      </c>
      <c r="G348" s="5">
        <f t="shared" si="23"/>
        <v>1.3822331790458664E-2</v>
      </c>
      <c r="H348" s="6">
        <f t="shared" si="24"/>
        <v>5.9618533369288637E-3</v>
      </c>
      <c r="J348">
        <v>1.3822331790458664E-2</v>
      </c>
      <c r="K348" s="7">
        <f t="shared" si="26"/>
        <v>5.9618533369288637E-3</v>
      </c>
      <c r="L348">
        <f t="shared" si="25"/>
        <v>0.01</v>
      </c>
    </row>
    <row r="349" spans="5:12" x14ac:dyDescent="0.35">
      <c r="E349" s="3">
        <v>44197</v>
      </c>
      <c r="F349">
        <v>167735.246401132</v>
      </c>
      <c r="G349" s="5">
        <f t="shared" si="23"/>
        <v>9.1541281225016036E-4</v>
      </c>
      <c r="H349" s="6">
        <f t="shared" si="24"/>
        <v>3.9737687881751774E-4</v>
      </c>
      <c r="J349">
        <v>9.1541281225016036E-4</v>
      </c>
      <c r="K349" s="7">
        <f t="shared" si="26"/>
        <v>3.9737687881751774E-4</v>
      </c>
      <c r="L349">
        <f t="shared" si="25"/>
        <v>0</v>
      </c>
    </row>
    <row r="350" spans="5:12" x14ac:dyDescent="0.35">
      <c r="E350" s="3">
        <v>44228</v>
      </c>
      <c r="F350">
        <v>172573.76153342999</v>
      </c>
      <c r="G350" s="5">
        <f t="shared" si="23"/>
        <v>2.8846144362091319E-2</v>
      </c>
      <c r="H350" s="6">
        <f t="shared" si="24"/>
        <v>1.2350434383035751E-2</v>
      </c>
      <c r="J350">
        <v>2.8846144362091319E-2</v>
      </c>
      <c r="K350" s="7">
        <f t="shared" si="26"/>
        <v>1.2350434383035751E-2</v>
      </c>
      <c r="L350">
        <f t="shared" si="25"/>
        <v>0.03</v>
      </c>
    </row>
    <row r="351" spans="5:12" x14ac:dyDescent="0.35">
      <c r="E351" s="3">
        <v>44256</v>
      </c>
      <c r="F351">
        <v>186215.49190584401</v>
      </c>
      <c r="G351" s="5">
        <f t="shared" si="23"/>
        <v>7.9048693446781115E-2</v>
      </c>
      <c r="H351" s="6">
        <f t="shared" si="24"/>
        <v>3.3041043216817431E-2</v>
      </c>
      <c r="J351">
        <v>7.9048693446781115E-2</v>
      </c>
      <c r="K351" s="7">
        <f t="shared" si="26"/>
        <v>3.3041043216817431E-2</v>
      </c>
      <c r="L351">
        <f t="shared" si="25"/>
        <v>0.08</v>
      </c>
    </row>
    <row r="352" spans="5:12" x14ac:dyDescent="0.35">
      <c r="E352" s="3">
        <v>44287</v>
      </c>
      <c r="F352">
        <v>190357.67416654</v>
      </c>
      <c r="G352" s="5">
        <f t="shared" si="23"/>
        <v>2.2244026092041791E-2</v>
      </c>
      <c r="H352" s="6">
        <f t="shared" si="24"/>
        <v>9.5545812534291487E-3</v>
      </c>
      <c r="J352">
        <v>2.2244026092041791E-2</v>
      </c>
      <c r="K352" s="7">
        <f t="shared" si="26"/>
        <v>9.5545812534291487E-3</v>
      </c>
      <c r="L352">
        <f t="shared" si="25"/>
        <v>0.02</v>
      </c>
    </row>
    <row r="353" spans="5:12" x14ac:dyDescent="0.35">
      <c r="E353" s="3">
        <v>44317</v>
      </c>
      <c r="F353">
        <v>189817.587855789</v>
      </c>
      <c r="G353" s="5">
        <f t="shared" si="23"/>
        <v>-2.8372184789277055E-3</v>
      </c>
      <c r="H353" s="6">
        <f t="shared" si="24"/>
        <v>-1.2339396364459765E-3</v>
      </c>
      <c r="J353">
        <v>-2.8372184789277055E-3</v>
      </c>
      <c r="K353" s="7">
        <f t="shared" si="26"/>
        <v>-1.2339396364459765E-3</v>
      </c>
      <c r="L353">
        <f t="shared" si="25"/>
        <v>0</v>
      </c>
    </row>
    <row r="354" spans="5:12" x14ac:dyDescent="0.35">
      <c r="E354" s="3">
        <v>44348</v>
      </c>
      <c r="F354">
        <v>199430.451277079</v>
      </c>
      <c r="G354" s="5">
        <f t="shared" si="23"/>
        <v>5.0642638176359167E-2</v>
      </c>
      <c r="H354" s="6">
        <f t="shared" si="24"/>
        <v>2.1455021775445223E-2</v>
      </c>
      <c r="J354">
        <v>5.0642638176359167E-2</v>
      </c>
      <c r="K354" s="7">
        <f t="shared" si="26"/>
        <v>2.1455021775445223E-2</v>
      </c>
      <c r="L354">
        <f t="shared" si="25"/>
        <v>0.05</v>
      </c>
    </row>
    <row r="355" spans="5:12" x14ac:dyDescent="0.35">
      <c r="E355" s="3">
        <v>44378</v>
      </c>
      <c r="F355">
        <v>204047.60406369701</v>
      </c>
      <c r="G355" s="5">
        <f t="shared" si="23"/>
        <v>2.3151694021908309E-2</v>
      </c>
      <c r="H355" s="6">
        <f t="shared" si="24"/>
        <v>9.9400276444044401E-3</v>
      </c>
      <c r="J355">
        <v>2.3151694021908309E-2</v>
      </c>
      <c r="K355" s="7">
        <f t="shared" si="26"/>
        <v>9.9400276444044401E-3</v>
      </c>
      <c r="L355">
        <f t="shared" si="25"/>
        <v>0.02</v>
      </c>
    </row>
    <row r="356" spans="5:12" x14ac:dyDescent="0.35">
      <c r="E356" s="3">
        <v>44409</v>
      </c>
      <c r="F356">
        <v>211264.50676924901</v>
      </c>
      <c r="G356" s="5">
        <f t="shared" si="23"/>
        <v>3.5368720640792883E-2</v>
      </c>
      <c r="H356" s="6">
        <f t="shared" si="24"/>
        <v>1.5095040442729248E-2</v>
      </c>
      <c r="J356">
        <v>3.5368720640792883E-2</v>
      </c>
      <c r="K356" s="7">
        <f t="shared" si="26"/>
        <v>1.5095040442729248E-2</v>
      </c>
      <c r="L356">
        <f t="shared" si="25"/>
        <v>0.04</v>
      </c>
    </row>
    <row r="357" spans="5:12" x14ac:dyDescent="0.35">
      <c r="E357" s="3">
        <v>44440</v>
      </c>
      <c r="F357">
        <v>205874.93450898401</v>
      </c>
      <c r="G357" s="5">
        <f t="shared" si="23"/>
        <v>-2.5511016226458239E-2</v>
      </c>
      <c r="H357" s="6">
        <f t="shared" si="24"/>
        <v>-1.1223066052162094E-2</v>
      </c>
      <c r="J357">
        <v>-2.5511016226458239E-2</v>
      </c>
      <c r="K357" s="7">
        <f t="shared" si="26"/>
        <v>-1.1223066052162094E-2</v>
      </c>
      <c r="L357">
        <f t="shared" si="25"/>
        <v>-0.03</v>
      </c>
    </row>
    <row r="358" spans="5:12" x14ac:dyDescent="0.35">
      <c r="E358" s="3">
        <v>44470</v>
      </c>
      <c r="F358">
        <v>219050.23124671899</v>
      </c>
      <c r="G358" s="5">
        <f t="shared" si="23"/>
        <v>6.3996604390710976E-2</v>
      </c>
      <c r="H358" s="6">
        <f t="shared" si="24"/>
        <v>2.6940241965862019E-2</v>
      </c>
      <c r="J358">
        <v>6.3996604390710976E-2</v>
      </c>
      <c r="K358" s="7">
        <f t="shared" si="26"/>
        <v>2.6940241965862019E-2</v>
      </c>
      <c r="L358">
        <f t="shared" si="25"/>
        <v>0.06</v>
      </c>
    </row>
    <row r="359" spans="5:12" x14ac:dyDescent="0.35">
      <c r="E359" s="3">
        <v>44501</v>
      </c>
      <c r="F359">
        <v>222931.060484997</v>
      </c>
      <c r="G359" s="5">
        <f t="shared" si="23"/>
        <v>1.7716617856052386E-2</v>
      </c>
      <c r="H359" s="6">
        <f t="shared" si="24"/>
        <v>7.6268659827293632E-3</v>
      </c>
      <c r="J359">
        <v>1.7716617856052386E-2</v>
      </c>
      <c r="K359" s="7">
        <f t="shared" si="26"/>
        <v>7.6268659827293632E-3</v>
      </c>
      <c r="L359">
        <f t="shared" si="25"/>
        <v>0.02</v>
      </c>
    </row>
    <row r="360" spans="5:12" x14ac:dyDescent="0.35">
      <c r="E360" s="3">
        <v>44531</v>
      </c>
      <c r="F360">
        <v>233682.943725205</v>
      </c>
      <c r="G360" s="5">
        <f t="shared" si="23"/>
        <v>4.8229633039096331E-2</v>
      </c>
      <c r="H360" s="6">
        <f t="shared" si="24"/>
        <v>2.0456432874161375E-2</v>
      </c>
      <c r="J360">
        <v>4.8229633039096331E-2</v>
      </c>
      <c r="K360" s="7">
        <f t="shared" si="26"/>
        <v>2.0456432874161375E-2</v>
      </c>
      <c r="L360">
        <f t="shared" si="25"/>
        <v>0.05</v>
      </c>
    </row>
    <row r="361" spans="5:12" x14ac:dyDescent="0.35">
      <c r="E361" s="3">
        <v>44562</v>
      </c>
      <c r="F361">
        <v>224967.28797328699</v>
      </c>
      <c r="G361" s="5">
        <f t="shared" si="23"/>
        <v>-3.7296927250997869E-2</v>
      </c>
      <c r="H361" s="6">
        <f t="shared" si="24"/>
        <v>-1.6507642004500889E-2</v>
      </c>
      <c r="J361">
        <v>-3.7296927250997869E-2</v>
      </c>
      <c r="K361" s="7">
        <f t="shared" si="26"/>
        <v>-1.6507642004500889E-2</v>
      </c>
      <c r="L361">
        <f t="shared" si="25"/>
        <v>-0.04</v>
      </c>
    </row>
    <row r="362" spans="5:12" x14ac:dyDescent="0.35">
      <c r="E362" s="3">
        <v>44593</v>
      </c>
      <c r="F362">
        <v>217393.35106870101</v>
      </c>
      <c r="G362" s="5">
        <f t="shared" si="23"/>
        <v>-3.366683651129454E-2</v>
      </c>
      <c r="H362" s="6">
        <f t="shared" si="24"/>
        <v>-1.4873115697115304E-2</v>
      </c>
      <c r="J362">
        <v>-3.366683651129454E-2</v>
      </c>
      <c r="K362" s="7">
        <f t="shared" si="26"/>
        <v>-1.4873115697115304E-2</v>
      </c>
      <c r="L362">
        <f t="shared" si="25"/>
        <v>-0.03</v>
      </c>
    </row>
    <row r="363" spans="5:12" x14ac:dyDescent="0.35">
      <c r="E363" s="3">
        <v>44621</v>
      </c>
      <c r="F363">
        <v>227455.58219174601</v>
      </c>
      <c r="G363" s="5">
        <f t="shared" si="23"/>
        <v>4.6285827388828915E-2</v>
      </c>
      <c r="H363" s="6">
        <f t="shared" si="24"/>
        <v>1.9650342562478957E-2</v>
      </c>
      <c r="J363">
        <v>4.6285827388828915E-2</v>
      </c>
      <c r="K363" s="7">
        <f t="shared" si="26"/>
        <v>1.9650342562478957E-2</v>
      </c>
      <c r="L363">
        <f t="shared" si="25"/>
        <v>0.05</v>
      </c>
    </row>
    <row r="364" spans="5:12" x14ac:dyDescent="0.35">
      <c r="E364" s="3">
        <v>44652</v>
      </c>
      <c r="F364">
        <v>218671.88539007801</v>
      </c>
      <c r="G364" s="5">
        <f t="shared" si="23"/>
        <v>-3.8617196012640909E-2</v>
      </c>
      <c r="H364" s="6">
        <f t="shared" si="24"/>
        <v>-1.7103650254168885E-2</v>
      </c>
      <c r="J364">
        <v>-3.8617196012640909E-2</v>
      </c>
      <c r="K364" s="7">
        <f t="shared" si="26"/>
        <v>-1.7103650254168885E-2</v>
      </c>
      <c r="L364">
        <f t="shared" si="25"/>
        <v>-0.04</v>
      </c>
    </row>
    <row r="365" spans="5:12" x14ac:dyDescent="0.35">
      <c r="E365" s="3">
        <v>44682</v>
      </c>
      <c r="F365">
        <v>215535.21603835301</v>
      </c>
      <c r="G365" s="5">
        <f t="shared" si="23"/>
        <v>-1.4344182134478078E-2</v>
      </c>
      <c r="H365" s="6">
        <f t="shared" si="24"/>
        <v>-6.274710308933778E-3</v>
      </c>
      <c r="J365">
        <v>-1.4344182134478078E-2</v>
      </c>
      <c r="K365" s="7">
        <f t="shared" si="26"/>
        <v>-6.274710308933778E-3</v>
      </c>
      <c r="L365">
        <f t="shared" si="25"/>
        <v>-0.01</v>
      </c>
    </row>
    <row r="366" spans="5:12" x14ac:dyDescent="0.35">
      <c r="E366" s="3">
        <v>44713</v>
      </c>
      <c r="F366">
        <v>203950.42410264199</v>
      </c>
      <c r="G366" s="5">
        <f t="shared" si="23"/>
        <v>-5.3748951789157173E-2</v>
      </c>
      <c r="H366" s="6">
        <f t="shared" si="24"/>
        <v>-2.3993626401321008E-2</v>
      </c>
      <c r="J366">
        <v>-5.3748951789157173E-2</v>
      </c>
      <c r="K366" s="7">
        <f t="shared" si="26"/>
        <v>-2.3993626401321008E-2</v>
      </c>
      <c r="L366">
        <f t="shared" si="25"/>
        <v>-0.05</v>
      </c>
    </row>
    <row r="367" spans="5:12" x14ac:dyDescent="0.35">
      <c r="E367" s="3">
        <v>44743</v>
      </c>
      <c r="F367">
        <v>226883.90453305701</v>
      </c>
      <c r="G367" s="5">
        <f t="shared" si="23"/>
        <v>0.11244634832861777</v>
      </c>
      <c r="H367" s="6">
        <f t="shared" si="24"/>
        <v>4.6279074766052523E-2</v>
      </c>
      <c r="J367">
        <v>0.11244634832861777</v>
      </c>
      <c r="K367" s="7">
        <f t="shared" si="26"/>
        <v>4.6279074766052523E-2</v>
      </c>
      <c r="L367">
        <f t="shared" si="25"/>
        <v>0.11</v>
      </c>
    </row>
    <row r="368" spans="5:12" x14ac:dyDescent="0.35">
      <c r="E368" s="3">
        <v>44774</v>
      </c>
      <c r="F368">
        <v>221940.37035094999</v>
      </c>
      <c r="G368" s="5">
        <f t="shared" si="23"/>
        <v>-2.1788827163747748E-2</v>
      </c>
      <c r="H368" s="6">
        <f t="shared" si="24"/>
        <v>-9.5673811043697887E-3</v>
      </c>
      <c r="J368">
        <v>-2.1788827163747748E-2</v>
      </c>
      <c r="K368" s="7">
        <f t="shared" si="26"/>
        <v>-9.5673811043697887E-3</v>
      </c>
      <c r="L368">
        <f t="shared" si="25"/>
        <v>-0.02</v>
      </c>
    </row>
    <row r="369" spans="5:12" x14ac:dyDescent="0.35">
      <c r="E369" s="3">
        <v>44805</v>
      </c>
      <c r="F369">
        <v>206708.83301550901</v>
      </c>
      <c r="G369" s="5">
        <f t="shared" si="23"/>
        <v>-6.8628962416146466E-2</v>
      </c>
      <c r="H369" s="6">
        <f t="shared" si="24"/>
        <v>-3.0877271248770079E-2</v>
      </c>
      <c r="J369">
        <v>-6.8628962416146466E-2</v>
      </c>
      <c r="K369" s="7">
        <f t="shared" si="26"/>
        <v>-3.0877271248770079E-2</v>
      </c>
      <c r="L369">
        <f t="shared" si="25"/>
        <v>-7.0000000000000007E-2</v>
      </c>
    </row>
    <row r="370" spans="5:12" x14ac:dyDescent="0.35">
      <c r="E370" s="3">
        <v>44835</v>
      </c>
      <c r="F370">
        <v>219702.89608303501</v>
      </c>
      <c r="G370" s="5">
        <f t="shared" si="23"/>
        <v>6.286167300141976E-2</v>
      </c>
      <c r="H370" s="6">
        <f t="shared" si="24"/>
        <v>2.6476746591740465E-2</v>
      </c>
      <c r="J370">
        <v>6.286167300141976E-2</v>
      </c>
      <c r="K370" s="7">
        <f t="shared" si="26"/>
        <v>2.6476746591740465E-2</v>
      </c>
      <c r="L370">
        <f t="shared" si="25"/>
        <v>0.06</v>
      </c>
    </row>
    <row r="371" spans="5:12" x14ac:dyDescent="0.35">
      <c r="E371" s="3">
        <v>44866</v>
      </c>
      <c r="F371">
        <v>221651.794120584</v>
      </c>
      <c r="G371" s="5">
        <f t="shared" si="23"/>
        <v>8.8706069528206033E-3</v>
      </c>
      <c r="H371" s="6">
        <f t="shared" si="24"/>
        <v>3.8354692201939349E-3</v>
      </c>
      <c r="J371">
        <v>8.8706069528206033E-3</v>
      </c>
      <c r="K371" s="7">
        <f t="shared" si="26"/>
        <v>3.8354692201939349E-3</v>
      </c>
      <c r="L371">
        <f t="shared" si="25"/>
        <v>0.01</v>
      </c>
    </row>
    <row r="372" spans="5:12" x14ac:dyDescent="0.35">
      <c r="E372" s="3">
        <v>44896</v>
      </c>
      <c r="F372">
        <v>203202.08379100199</v>
      </c>
      <c r="G372" s="5">
        <f t="shared" si="23"/>
        <v>-8.3237360666455595E-2</v>
      </c>
      <c r="H372" s="6">
        <f t="shared" si="24"/>
        <v>-3.7743093742627118E-2</v>
      </c>
      <c r="J372">
        <v>-8.3237360666455595E-2</v>
      </c>
      <c r="K372" s="7">
        <f t="shared" si="26"/>
        <v>-3.7743093742627118E-2</v>
      </c>
      <c r="L372">
        <f t="shared" si="25"/>
        <v>-0.08</v>
      </c>
    </row>
    <row r="373" spans="5:12" x14ac:dyDescent="0.35">
      <c r="E373" s="3">
        <v>44927</v>
      </c>
      <c r="F373">
        <v>212640.77523455201</v>
      </c>
      <c r="G373" s="5">
        <f t="shared" si="23"/>
        <v>4.6449776830329803E-2</v>
      </c>
      <c r="H373" s="6">
        <f t="shared" si="24"/>
        <v>1.9718389703987968E-2</v>
      </c>
      <c r="J373">
        <v>4.6449776830329803E-2</v>
      </c>
      <c r="K373" s="7">
        <f t="shared" si="26"/>
        <v>1.9718389703987968E-2</v>
      </c>
      <c r="L373">
        <f t="shared" si="25"/>
        <v>0.05</v>
      </c>
    </row>
    <row r="374" spans="5:12" x14ac:dyDescent="0.35">
      <c r="E374" s="3">
        <v>44958</v>
      </c>
      <c r="F374">
        <v>211633.08209762201</v>
      </c>
      <c r="G374" s="5">
        <f t="shared" si="23"/>
        <v>-4.7389459327283889E-3</v>
      </c>
      <c r="H374" s="6">
        <f t="shared" si="24"/>
        <v>-2.0629901379780151E-3</v>
      </c>
      <c r="J374">
        <v>-4.7389459327283889E-3</v>
      </c>
      <c r="K374" s="7">
        <f t="shared" si="26"/>
        <v>-2.0629901379780151E-3</v>
      </c>
      <c r="L374">
        <f t="shared" si="25"/>
        <v>0</v>
      </c>
    </row>
    <row r="375" spans="5:12" x14ac:dyDescent="0.35">
      <c r="E375" s="3">
        <v>44986</v>
      </c>
      <c r="F375">
        <v>214238.24642605201</v>
      </c>
      <c r="G375" s="5">
        <f t="shared" si="23"/>
        <v>1.230981613370008E-2</v>
      </c>
      <c r="H375" s="6">
        <f t="shared" si="24"/>
        <v>5.3134481218845486E-3</v>
      </c>
      <c r="J375">
        <v>1.230981613370008E-2</v>
      </c>
      <c r="K375" s="7">
        <f t="shared" si="26"/>
        <v>5.3134481218845486E-3</v>
      </c>
      <c r="L375">
        <f t="shared" si="25"/>
        <v>0.01</v>
      </c>
    </row>
    <row r="376" spans="5:12" x14ac:dyDescent="0.35">
      <c r="E376" s="3">
        <v>45017</v>
      </c>
      <c r="F376">
        <v>215481.943236183</v>
      </c>
      <c r="G376" s="5">
        <f t="shared" si="23"/>
        <v>5.8052043968734868E-3</v>
      </c>
      <c r="H376" s="6">
        <f t="shared" si="24"/>
        <v>2.5138784861373038E-3</v>
      </c>
      <c r="J376">
        <v>5.8052043968734868E-3</v>
      </c>
      <c r="K376" s="7">
        <f t="shared" si="26"/>
        <v>2.5138784861373038E-3</v>
      </c>
      <c r="L376">
        <f t="shared" si="25"/>
        <v>0.01</v>
      </c>
    </row>
    <row r="377" spans="5:12" x14ac:dyDescent="0.35">
      <c r="E377" s="3">
        <v>45047</v>
      </c>
      <c r="F377">
        <v>222455.55686589601</v>
      </c>
      <c r="G377" s="5">
        <f t="shared" si="23"/>
        <v>3.2362867741866586E-2</v>
      </c>
      <c r="H377" s="6">
        <f t="shared" si="24"/>
        <v>1.3832375351856177E-2</v>
      </c>
      <c r="J377">
        <v>3.2362867741866586E-2</v>
      </c>
      <c r="K377" s="7">
        <f t="shared" si="26"/>
        <v>1.3832375351856177E-2</v>
      </c>
      <c r="L377">
        <f t="shared" si="25"/>
        <v>0.03</v>
      </c>
    </row>
    <row r="378" spans="5:12" x14ac:dyDescent="0.35">
      <c r="E378" s="3">
        <v>45078</v>
      </c>
      <c r="F378">
        <v>233160.38739900701</v>
      </c>
      <c r="G378" s="5">
        <f t="shared" si="23"/>
        <v>4.8121209844914192E-2</v>
      </c>
      <c r="H378" s="6">
        <f t="shared" si="24"/>
        <v>2.0411509482501575E-2</v>
      </c>
      <c r="J378">
        <v>4.8121209844914192E-2</v>
      </c>
      <c r="K378" s="7">
        <f t="shared" si="26"/>
        <v>2.0411509482501575E-2</v>
      </c>
      <c r="L378">
        <f t="shared" si="25"/>
        <v>0.05</v>
      </c>
    </row>
    <row r="379" spans="5:12" x14ac:dyDescent="0.35">
      <c r="E379" s="3">
        <v>45108</v>
      </c>
      <c r="F379">
        <v>237222.98452621899</v>
      </c>
      <c r="G379" s="5">
        <f t="shared" si="23"/>
        <v>1.742404519280405E-2</v>
      </c>
      <c r="H379" s="6">
        <f t="shared" si="24"/>
        <v>7.5019972732717332E-3</v>
      </c>
      <c r="J379">
        <v>1.742404519280405E-2</v>
      </c>
      <c r="K379" s="7">
        <f t="shared" si="26"/>
        <v>7.5019972732717332E-3</v>
      </c>
      <c r="L379">
        <f t="shared" si="25"/>
        <v>0.02</v>
      </c>
    </row>
    <row r="380" spans="5:12" x14ac:dyDescent="0.35">
      <c r="E380" s="3">
        <v>45139</v>
      </c>
      <c r="F380">
        <v>236775.55086954401</v>
      </c>
      <c r="G380" s="5">
        <f t="shared" si="23"/>
        <v>-1.8861311334085196E-3</v>
      </c>
      <c r="H380" s="6">
        <f t="shared" si="24"/>
        <v>-8.199098153979131E-4</v>
      </c>
      <c r="J380">
        <v>-1.8861311334085196E-3</v>
      </c>
      <c r="K380" s="7">
        <f t="shared" si="26"/>
        <v>-8.199098153979131E-4</v>
      </c>
      <c r="L380">
        <f t="shared" si="25"/>
        <v>0</v>
      </c>
    </row>
    <row r="381" spans="5:12" x14ac:dyDescent="0.35">
      <c r="E381" s="3">
        <v>45170</v>
      </c>
      <c r="F381">
        <v>231318.43529727001</v>
      </c>
      <c r="G381" s="5">
        <f t="shared" si="23"/>
        <v>-2.3047631194323293E-2</v>
      </c>
      <c r="H381" s="6">
        <f t="shared" si="24"/>
        <v>-1.0126609739900139E-2</v>
      </c>
      <c r="J381">
        <v>-2.3047631194323293E-2</v>
      </c>
      <c r="K381" s="7">
        <f t="shared" si="26"/>
        <v>-1.0126609739900139E-2</v>
      </c>
      <c r="L381">
        <f t="shared" si="25"/>
        <v>-0.02</v>
      </c>
    </row>
    <row r="382" spans="5:12" x14ac:dyDescent="0.35">
      <c r="E382" s="3">
        <v>45200</v>
      </c>
      <c r="F382">
        <v>225921.397368231</v>
      </c>
      <c r="G382" s="5">
        <f t="shared" si="23"/>
        <v>-2.333163771449176E-2</v>
      </c>
      <c r="H382" s="6">
        <f t="shared" si="24"/>
        <v>-1.0252880375177145E-2</v>
      </c>
      <c r="J382">
        <v>-2.333163771449176E-2</v>
      </c>
      <c r="K382" s="7">
        <f t="shared" si="26"/>
        <v>-1.0252880375177145E-2</v>
      </c>
      <c r="L382">
        <f t="shared" si="25"/>
        <v>-0.02</v>
      </c>
    </row>
    <row r="383" spans="5:12" x14ac:dyDescent="0.35">
      <c r="E383" s="3">
        <v>45231</v>
      </c>
      <c r="F383">
        <v>239516.55614766799</v>
      </c>
      <c r="G383" s="5">
        <f t="shared" si="23"/>
        <v>6.0176499162131636E-2</v>
      </c>
      <c r="H383" s="6">
        <f t="shared" si="24"/>
        <v>2.5378173030073441E-2</v>
      </c>
      <c r="J383">
        <v>6.0176499162131636E-2</v>
      </c>
      <c r="K383" s="7">
        <f t="shared" si="26"/>
        <v>2.5378173030073441E-2</v>
      </c>
      <c r="L383">
        <f t="shared" si="25"/>
        <v>0.06</v>
      </c>
    </row>
    <row r="384" spans="5:12" x14ac:dyDescent="0.35">
      <c r="E384" s="3">
        <v>45261</v>
      </c>
      <c r="F384">
        <v>247701.348488244</v>
      </c>
      <c r="G384" s="5">
        <f t="shared" si="23"/>
        <v>3.4172136040273804E-2</v>
      </c>
      <c r="H384" s="6">
        <f t="shared" si="24"/>
        <v>1.45928322883291E-2</v>
      </c>
      <c r="J384">
        <v>3.4172136040273804E-2</v>
      </c>
      <c r="K384" s="7">
        <f t="shared" si="26"/>
        <v>1.45928322883291E-2</v>
      </c>
      <c r="L384">
        <f t="shared" si="25"/>
        <v>0.03</v>
      </c>
    </row>
    <row r="385" spans="5:12" x14ac:dyDescent="0.35">
      <c r="E385" s="3">
        <v>45292</v>
      </c>
      <c r="F385">
        <v>256814.10269384499</v>
      </c>
      <c r="G385" s="5">
        <f t="shared" si="23"/>
        <v>3.6789279756519022E-2</v>
      </c>
      <c r="H385" s="6">
        <f t="shared" si="24"/>
        <v>1.5690498010836981E-2</v>
      </c>
      <c r="J385">
        <v>3.6789279756519022E-2</v>
      </c>
      <c r="K385" s="7">
        <f t="shared" si="26"/>
        <v>1.5690498010836981E-2</v>
      </c>
      <c r="L385">
        <f t="shared" si="25"/>
        <v>0.04</v>
      </c>
    </row>
    <row r="386" spans="5:12" x14ac:dyDescent="0.35">
      <c r="E386" s="3">
        <v>45323</v>
      </c>
      <c r="F386">
        <v>270801.78220683901</v>
      </c>
      <c r="G386" s="5">
        <f t="shared" ref="G386:G449" si="27">IFERROR(F386/F385-1,FALSE)</f>
        <v>5.4466165861884575E-2</v>
      </c>
      <c r="H386" s="6">
        <f t="shared" si="24"/>
        <v>2.3032649305263178E-2</v>
      </c>
      <c r="J386">
        <v>5.4466165861884575E-2</v>
      </c>
      <c r="K386" s="7">
        <f t="shared" si="26"/>
        <v>2.3032649305263178E-2</v>
      </c>
      <c r="L386">
        <f t="shared" si="25"/>
        <v>0.05</v>
      </c>
    </row>
    <row r="387" spans="5:12" x14ac:dyDescent="0.35">
      <c r="E387" s="3">
        <v>45352</v>
      </c>
      <c r="F387">
        <v>279902.56650412799</v>
      </c>
      <c r="G387" s="5">
        <f t="shared" si="27"/>
        <v>3.3606810941656962E-2</v>
      </c>
      <c r="H387" s="6">
        <f t="shared" ref="H387:H450" si="28">LOG(1+G387)</f>
        <v>1.435536243954646E-2</v>
      </c>
      <c r="J387">
        <v>3.3606810941656962E-2</v>
      </c>
      <c r="K387" s="7">
        <f t="shared" si="26"/>
        <v>1.435536243954646E-2</v>
      </c>
      <c r="L387">
        <f t="shared" si="25"/>
        <v>0.03</v>
      </c>
    </row>
    <row r="388" spans="5:12" x14ac:dyDescent="0.35">
      <c r="E388" s="3">
        <v>45383</v>
      </c>
      <c r="F388">
        <v>270799.44378207298</v>
      </c>
      <c r="G388" s="5">
        <f t="shared" si="27"/>
        <v>-3.2522469642738194E-2</v>
      </c>
      <c r="H388" s="6">
        <f t="shared" si="28"/>
        <v>-1.435911267098427E-2</v>
      </c>
      <c r="J388">
        <v>-3.2522469642738194E-2</v>
      </c>
      <c r="K388" s="7">
        <f t="shared" ref="K388:K389" si="29">LOG(1+J388)</f>
        <v>-1.435911267098427E-2</v>
      </c>
      <c r="L388">
        <f t="shared" si="25"/>
        <v>-0.03</v>
      </c>
    </row>
    <row r="389" spans="5:12" x14ac:dyDescent="0.35">
      <c r="E389" s="3">
        <v>45413</v>
      </c>
      <c r="F389">
        <v>280717.45912530803</v>
      </c>
      <c r="G389" s="5">
        <f t="shared" si="27"/>
        <v>3.6624947247737349E-2</v>
      </c>
      <c r="H389" s="6">
        <f t="shared" si="28"/>
        <v>1.5621656289794339E-2</v>
      </c>
      <c r="J389">
        <v>3.6624947247737349E-2</v>
      </c>
      <c r="K389" s="7">
        <f t="shared" si="29"/>
        <v>1.5621656289794339E-2</v>
      </c>
      <c r="L389">
        <f t="shared" si="25"/>
        <v>0.04</v>
      </c>
    </row>
    <row r="390" spans="5:12" x14ac:dyDescent="0.35">
      <c r="E390" s="3"/>
      <c r="G390" s="5"/>
      <c r="H390" s="6"/>
    </row>
    <row r="391" spans="5:12" x14ac:dyDescent="0.35">
      <c r="E391" s="1"/>
      <c r="G391" s="5"/>
      <c r="H391" s="6"/>
    </row>
    <row r="392" spans="5:12" x14ac:dyDescent="0.35">
      <c r="E392" s="1"/>
      <c r="G392" s="5"/>
      <c r="H392" s="6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2D10-FB46-4F1D-888C-C87DABA8FBDB}">
  <dimension ref="A1:X5000"/>
  <sheetViews>
    <sheetView showGridLines="0" topLeftCell="J1" zoomScale="70" zoomScaleNormal="70" workbookViewId="0">
      <selection activeCell="AD45" sqref="AD45"/>
    </sheetView>
  </sheetViews>
  <sheetFormatPr defaultRowHeight="14.5" x14ac:dyDescent="0.35"/>
  <cols>
    <col min="1" max="1" width="10.08984375" bestFit="1" customWidth="1"/>
    <col min="2" max="2" width="7.36328125" bestFit="1" customWidth="1"/>
    <col min="3" max="3" width="12.1796875" customWidth="1"/>
    <col min="9" max="9" width="9.7265625" customWidth="1"/>
  </cols>
  <sheetData>
    <row r="1" spans="1:24" x14ac:dyDescent="0.35">
      <c r="A1" t="s">
        <v>0</v>
      </c>
      <c r="B1" t="s">
        <v>13</v>
      </c>
      <c r="C1" t="s">
        <v>2</v>
      </c>
      <c r="D1" t="s">
        <v>4</v>
      </c>
      <c r="E1" t="s">
        <v>17</v>
      </c>
      <c r="F1" t="s">
        <v>22</v>
      </c>
    </row>
    <row r="2" spans="1:24" x14ac:dyDescent="0.35">
      <c r="A2" s="10">
        <v>36433</v>
      </c>
      <c r="B2">
        <v>1282.7</v>
      </c>
      <c r="C2">
        <v>1.1299999999999999E-2</v>
      </c>
      <c r="D2">
        <f>LOG(S_P_500_Historical_Data__1[[#This Row],[return]]+1)</f>
        <v>4.8800072406343965E-3</v>
      </c>
      <c r="E2">
        <f>MATCH(S_P_500_Historical_Data__1[[#This Row],[return]],_xlfn.ANCHORARRAY($N$7),1)</f>
        <v>74</v>
      </c>
      <c r="F2" t="e">
        <f>MATCH(S_P_500_Historical_Data__1[[#This Row],[log1p(return)]],S:S,1)-6</f>
        <v>#N/A</v>
      </c>
      <c r="I2" t="s">
        <v>5</v>
      </c>
      <c r="J2">
        <f>COUNT(S_P_500_Historical_Data__1[Date])</f>
        <v>4999</v>
      </c>
      <c r="K2">
        <f>COUNT(S_P_500_Historical_Data__1[Date])</f>
        <v>4999</v>
      </c>
    </row>
    <row r="3" spans="1:24" x14ac:dyDescent="0.35">
      <c r="A3" s="10">
        <v>36432</v>
      </c>
      <c r="B3">
        <v>1268.4000000000001</v>
      </c>
      <c r="C3">
        <v>-1.0800000000000001E-2</v>
      </c>
      <c r="D3">
        <f>LOG(S_P_500_Historical_Data__1[[#This Row],[return]]+1)</f>
        <v>-4.7158923107403373E-3</v>
      </c>
      <c r="E3">
        <f>MATCH(S_P_500_Historical_Data__1[[#This Row],[return]],_xlfn.ANCHORARRAY($N$7),1)</f>
        <v>66</v>
      </c>
      <c r="F3" t="e">
        <f>MATCH(S_P_500_Historical_Data__1[[#This Row],[log1p(return)]],S:S,1)-6</f>
        <v>#N/A</v>
      </c>
      <c r="I3" t="s">
        <v>14</v>
      </c>
      <c r="J3" s="4">
        <f>MAX(S_P_500_Historical_Data__1[return])</f>
        <v>9.1200000000000003E-2</v>
      </c>
      <c r="K3" s="4">
        <f>MAX(S_P_500_Historical_Data__1[log1p(return)])</f>
        <v>3.7904357312403679E-2</v>
      </c>
      <c r="L3" s="4"/>
      <c r="P3" t="s">
        <v>21</v>
      </c>
      <c r="Q3">
        <f>SUM(P:P)</f>
        <v>4999</v>
      </c>
      <c r="W3">
        <f>MAX(V:V)</f>
        <v>3.7904357312403582E-2</v>
      </c>
    </row>
    <row r="4" spans="1:24" x14ac:dyDescent="0.35">
      <c r="A4" s="10">
        <v>36431</v>
      </c>
      <c r="B4">
        <v>1282.2</v>
      </c>
      <c r="C4">
        <v>-8.9999999999999998E-4</v>
      </c>
      <c r="D4">
        <f>LOG(S_P_500_Historical_Data__1[[#This Row],[return]]+1)</f>
        <v>-3.910410285829482E-4</v>
      </c>
      <c r="E4">
        <f>MATCH(S_P_500_Historical_Data__1[[#This Row],[return]],_xlfn.ANCHORARRAY($N$7),1)</f>
        <v>69</v>
      </c>
      <c r="F4" t="e">
        <f>MATCH(S_P_500_Historical_Data__1[[#This Row],[log1p(return)]],S:S,1)-6</f>
        <v>#N/A</v>
      </c>
      <c r="I4" t="s">
        <v>15</v>
      </c>
      <c r="J4" s="4">
        <f>MIN(S_P_500_Historical_Data__1[return])</f>
        <v>-0.20480000000000001</v>
      </c>
      <c r="K4" s="4">
        <f>MIN(S_P_500_Historical_Data__1[log1p(return)])</f>
        <v>-9.9523628610743098E-2</v>
      </c>
      <c r="L4" s="4"/>
      <c r="W4">
        <f>MIN(V:V)</f>
        <v>-9.9523628610743084E-2</v>
      </c>
    </row>
    <row r="5" spans="1:24" x14ac:dyDescent="0.35">
      <c r="A5" s="10">
        <v>36430</v>
      </c>
      <c r="B5">
        <v>1283.3</v>
      </c>
      <c r="C5">
        <v>4.5999999999999999E-3</v>
      </c>
      <c r="D5">
        <f>LOG(S_P_500_Historical_Data__1[[#This Row],[return]]+1)</f>
        <v>1.9931738235304782E-3</v>
      </c>
      <c r="E5">
        <f>MATCH(S_P_500_Historical_Data__1[[#This Row],[return]],_xlfn.ANCHORARRAY($N$7),1)</f>
        <v>71</v>
      </c>
      <c r="F5" t="e">
        <f>MATCH(S_P_500_Historical_Data__1[[#This Row],[log1p(return)]],S:S,1)-6</f>
        <v>#N/A</v>
      </c>
      <c r="I5" t="s">
        <v>16</v>
      </c>
      <c r="J5">
        <v>100</v>
      </c>
      <c r="K5">
        <v>20</v>
      </c>
    </row>
    <row r="6" spans="1:24" x14ac:dyDescent="0.35">
      <c r="A6" s="10">
        <v>36427</v>
      </c>
      <c r="B6">
        <v>1277.4000000000001</v>
      </c>
      <c r="C6">
        <v>-2.3E-3</v>
      </c>
      <c r="D6">
        <f>LOG(S_P_500_Historical_Data__1[[#This Row],[return]]+1)</f>
        <v>-1.0000277816796898E-3</v>
      </c>
      <c r="E6">
        <f>MATCH(S_P_500_Historical_Data__1[[#This Row],[return]],_xlfn.ANCHORARRAY($N$7),1)</f>
        <v>69</v>
      </c>
      <c r="F6" t="e">
        <f>MATCH(S_P_500_Historical_Data__1[[#This Row],[log1p(return)]],S:S,1)-6</f>
        <v>#N/A</v>
      </c>
      <c r="M6" t="s">
        <v>20</v>
      </c>
      <c r="N6" t="s">
        <v>2</v>
      </c>
      <c r="O6" t="s">
        <v>18</v>
      </c>
      <c r="P6" t="s">
        <v>9</v>
      </c>
      <c r="R6" t="s">
        <v>20</v>
      </c>
      <c r="S6" t="s">
        <v>23</v>
      </c>
      <c r="U6" t="s">
        <v>18</v>
      </c>
      <c r="V6" t="s">
        <v>24</v>
      </c>
      <c r="W6" t="s">
        <v>25</v>
      </c>
    </row>
    <row r="7" spans="1:24" x14ac:dyDescent="0.35">
      <c r="A7" s="10">
        <v>36426</v>
      </c>
      <c r="B7">
        <v>1280.4000000000001</v>
      </c>
      <c r="C7">
        <v>-2.3E-2</v>
      </c>
      <c r="D7">
        <f>LOG(S_P_500_Historical_Data__1[[#This Row],[return]]+1)</f>
        <v>-1.0105436281226938E-2</v>
      </c>
      <c r="E7">
        <f>MATCH(S_P_500_Historical_Data__1[[#This Row],[return]],_xlfn.ANCHORARRAY($N$7),1)</f>
        <v>62</v>
      </c>
      <c r="F7" t="e">
        <f>MATCH(S_P_500_Historical_Data__1[[#This Row],[log1p(return)]],S:S,1)-6</f>
        <v>#N/A</v>
      </c>
      <c r="M7" cm="1">
        <f t="array" ref="M7:M107">_xlfn.SEQUENCE(J5+1,1,1,1)</f>
        <v>1</v>
      </c>
      <c r="N7" cm="1">
        <f t="array" ref="N7:N107">_xlfn.SEQUENCE(J5+1,1,J4,(J3-J4)/J5)</f>
        <v>-0.20480000000000001</v>
      </c>
      <c r="O7" s="5">
        <f>P7/$J$9</f>
        <v>2.0004000800160032E-4</v>
      </c>
      <c r="P7">
        <f>IF(COUNTIF(E:E,M7)=0,FALSE,COUNTIF(E:E,M7))</f>
        <v>1</v>
      </c>
      <c r="R7" cm="1">
        <f t="array" ref="R7:R27">_xlfn.SEQUENCE(K5+1,1,1,1)</f>
        <v>1</v>
      </c>
      <c r="S7" cm="1">
        <f t="array" ref="S7:S107">_xlfn.SEQUENCE(J5+1,1,J4,(J3-J4)/J5)+1</f>
        <v>0.79520000000000002</v>
      </c>
      <c r="T7">
        <f>IF(P7,S7,FALSE)</f>
        <v>0.79520000000000002</v>
      </c>
      <c r="U7" s="5">
        <f>O7</f>
        <v>2.0004000800160032E-4</v>
      </c>
      <c r="V7">
        <f>LOG(S7,10)</f>
        <v>-9.9523628610743084E-2</v>
      </c>
      <c r="W7">
        <f>IFERROR(LOG(U7),FALSE)</f>
        <v>-3.6988831367525901</v>
      </c>
      <c r="X7" s="5"/>
    </row>
    <row r="8" spans="1:24" x14ac:dyDescent="0.35">
      <c r="A8" s="10">
        <v>36425</v>
      </c>
      <c r="B8">
        <v>1310.5</v>
      </c>
      <c r="C8">
        <v>2.2000000000000001E-3</v>
      </c>
      <c r="D8">
        <f>LOG(S_P_500_Historical_Data__1[[#This Row],[return]]+1)</f>
        <v>9.5439840645788652E-4</v>
      </c>
      <c r="E8">
        <f>MATCH(S_P_500_Historical_Data__1[[#This Row],[return]],_xlfn.ANCHORARRAY($N$7),1)</f>
        <v>70</v>
      </c>
      <c r="F8" t="e">
        <f>MATCH(S_P_500_Historical_Data__1[[#This Row],[log1p(return)]],S:S,1)-6</f>
        <v>#N/A</v>
      </c>
      <c r="M8">
        <v>2</v>
      </c>
      <c r="N8">
        <v>-0.20184000000000002</v>
      </c>
      <c r="O8" s="5">
        <f>IF(P8=0,FALSE,P8/$J$9)</f>
        <v>0</v>
      </c>
      <c r="P8" t="b">
        <f t="shared" ref="P8:P71" si="0">IF(COUNTIF(E:E,M8)=0,FALSE,COUNTIF(E:E,M8))</f>
        <v>0</v>
      </c>
      <c r="R8">
        <v>2</v>
      </c>
      <c r="S8">
        <v>0.79815999999999998</v>
      </c>
      <c r="T8" t="b">
        <f t="shared" ref="T8:T71" si="1">IF(P8,S8,FALSE)</f>
        <v>0</v>
      </c>
      <c r="U8" s="5">
        <f t="shared" ref="U8:U71" si="2">O8</f>
        <v>0</v>
      </c>
      <c r="V8">
        <f>IF(P8=0,FALSE,LOG(S8,10))</f>
        <v>-9.7910040789736114E-2</v>
      </c>
      <c r="W8" t="b">
        <f t="shared" ref="W8:W26" si="3">IFERROR(LOG(U8),FALSE)</f>
        <v>0</v>
      </c>
      <c r="X8" s="5"/>
    </row>
    <row r="9" spans="1:24" x14ac:dyDescent="0.35">
      <c r="A9" s="10">
        <v>36424</v>
      </c>
      <c r="B9">
        <v>1307.5999999999999</v>
      </c>
      <c r="C9">
        <v>-2.0899999999999998E-2</v>
      </c>
      <c r="D9">
        <f>LOG(S_P_500_Historical_Data__1[[#This Row],[return]]+1)</f>
        <v>-9.1729494325211609E-3</v>
      </c>
      <c r="E9">
        <f>MATCH(S_P_500_Historical_Data__1[[#This Row],[return]],_xlfn.ANCHORARRAY($N$7),1)</f>
        <v>63</v>
      </c>
      <c r="F9" t="e">
        <f>MATCH(S_P_500_Historical_Data__1[[#This Row],[log1p(return)]],S:S,1)-6</f>
        <v>#N/A</v>
      </c>
      <c r="I9" t="s">
        <v>19</v>
      </c>
      <c r="J9">
        <f>SUM(P:P)</f>
        <v>4999</v>
      </c>
      <c r="K9">
        <f>SUM(Q:Q)</f>
        <v>4999</v>
      </c>
      <c r="M9">
        <v>3</v>
      </c>
      <c r="N9">
        <v>-0.19888000000000003</v>
      </c>
      <c r="O9" s="5">
        <f t="shared" ref="O9:O72" si="4">IF(P9=0,FALSE,P9/$J$9)</f>
        <v>0</v>
      </c>
      <c r="P9" t="b">
        <f t="shared" si="0"/>
        <v>0</v>
      </c>
      <c r="R9">
        <v>3</v>
      </c>
      <c r="S9">
        <v>0.80111999999999994</v>
      </c>
      <c r="T9" t="b">
        <f t="shared" si="1"/>
        <v>0</v>
      </c>
      <c r="U9" s="5">
        <f t="shared" si="2"/>
        <v>0</v>
      </c>
      <c r="V9">
        <f t="shared" ref="V9:V72" si="5">IF(P9=0,FALSE,LOG(S9,10))</f>
        <v>-9.6302425945166095E-2</v>
      </c>
      <c r="W9" t="b">
        <f t="shared" si="3"/>
        <v>0</v>
      </c>
      <c r="X9" s="5"/>
    </row>
    <row r="10" spans="1:24" x14ac:dyDescent="0.35">
      <c r="A10" s="10">
        <v>36423</v>
      </c>
      <c r="B10">
        <v>1335.5</v>
      </c>
      <c r="C10">
        <v>1E-4</v>
      </c>
      <c r="D10">
        <f>LOG(S_P_500_Historical_Data__1[[#This Row],[return]]+1)</f>
        <v>4.3427276862664857E-5</v>
      </c>
      <c r="E10">
        <f>MATCH(S_P_500_Historical_Data__1[[#This Row],[return]],_xlfn.ANCHORARRAY($N$7),1)</f>
        <v>70</v>
      </c>
      <c r="F10" t="e">
        <f>MATCH(S_P_500_Historical_Data__1[[#This Row],[log1p(return)]],S:S,1)-6</f>
        <v>#N/A</v>
      </c>
      <c r="M10">
        <v>4</v>
      </c>
      <c r="N10">
        <v>-0.19592000000000004</v>
      </c>
      <c r="O10" s="5">
        <f t="shared" si="4"/>
        <v>0</v>
      </c>
      <c r="P10" t="b">
        <f t="shared" si="0"/>
        <v>0</v>
      </c>
      <c r="R10">
        <v>4</v>
      </c>
      <c r="S10">
        <v>0.80407999999999991</v>
      </c>
      <c r="T10" t="b">
        <f t="shared" si="1"/>
        <v>0</v>
      </c>
      <c r="U10" s="5">
        <f t="shared" si="2"/>
        <v>0</v>
      </c>
      <c r="V10">
        <f t="shared" si="5"/>
        <v>-9.4700740020041738E-2</v>
      </c>
      <c r="W10" t="b">
        <f t="shared" si="3"/>
        <v>0</v>
      </c>
      <c r="X10" s="5"/>
    </row>
    <row r="11" spans="1:24" x14ac:dyDescent="0.35">
      <c r="A11" s="10">
        <v>36420</v>
      </c>
      <c r="B11">
        <v>1335.4</v>
      </c>
      <c r="C11">
        <v>1.2800000000000001E-2</v>
      </c>
      <c r="D11">
        <f>LOG(S_P_500_Historical_Data__1[[#This Row],[return]]+1)</f>
        <v>5.5236926732798496E-3</v>
      </c>
      <c r="E11">
        <f>MATCH(S_P_500_Historical_Data__1[[#This Row],[return]],_xlfn.ANCHORARRAY($N$7),1)</f>
        <v>74</v>
      </c>
      <c r="F11" t="e">
        <f>MATCH(S_P_500_Historical_Data__1[[#This Row],[log1p(return)]],S:S,1)-6</f>
        <v>#N/A</v>
      </c>
      <c r="M11">
        <v>5</v>
      </c>
      <c r="N11">
        <v>-0.19296000000000005</v>
      </c>
      <c r="O11" s="5">
        <f t="shared" si="4"/>
        <v>0</v>
      </c>
      <c r="P11" t="b">
        <f t="shared" si="0"/>
        <v>0</v>
      </c>
      <c r="R11">
        <v>5</v>
      </c>
      <c r="S11">
        <v>0.80703999999999998</v>
      </c>
      <c r="T11" t="b">
        <f t="shared" si="1"/>
        <v>0</v>
      </c>
      <c r="U11" s="5">
        <f t="shared" si="2"/>
        <v>0</v>
      </c>
      <c r="V11">
        <f t="shared" si="5"/>
        <v>-9.3104939443031207E-2</v>
      </c>
      <c r="W11" t="b">
        <f t="shared" si="3"/>
        <v>0</v>
      </c>
      <c r="X11" s="5"/>
    </row>
    <row r="12" spans="1:24" x14ac:dyDescent="0.35">
      <c r="A12" s="10">
        <v>36419</v>
      </c>
      <c r="B12">
        <v>1318.5</v>
      </c>
      <c r="C12">
        <v>4.0000000000000002E-4</v>
      </c>
      <c r="D12">
        <f>LOG(S_P_500_Historical_Data__1[[#This Row],[return]]+1)</f>
        <v>1.7368305846489969E-4</v>
      </c>
      <c r="E12">
        <f>MATCH(S_P_500_Historical_Data__1[[#This Row],[return]],_xlfn.ANCHORARRAY($N$7),1)</f>
        <v>70</v>
      </c>
      <c r="F12" t="e">
        <f>MATCH(S_P_500_Historical_Data__1[[#This Row],[log1p(return)]],S:S,1)-6</f>
        <v>#N/A</v>
      </c>
      <c r="M12">
        <v>6</v>
      </c>
      <c r="N12">
        <v>-0.19000000000000006</v>
      </c>
      <c r="O12" s="5">
        <f t="shared" si="4"/>
        <v>0</v>
      </c>
      <c r="P12" t="b">
        <f t="shared" si="0"/>
        <v>0</v>
      </c>
      <c r="R12">
        <v>6</v>
      </c>
      <c r="S12">
        <v>0.80999999999999994</v>
      </c>
      <c r="T12" t="b">
        <f t="shared" si="1"/>
        <v>0</v>
      </c>
      <c r="U12" s="5">
        <f t="shared" si="2"/>
        <v>0</v>
      </c>
      <c r="V12">
        <f t="shared" si="5"/>
        <v>-9.1514981121350272E-2</v>
      </c>
      <c r="W12" t="b">
        <f t="shared" si="3"/>
        <v>0</v>
      </c>
      <c r="X12" s="5"/>
    </row>
    <row r="13" spans="1:24" x14ac:dyDescent="0.35">
      <c r="A13" s="10">
        <v>36418</v>
      </c>
      <c r="B13">
        <v>1318</v>
      </c>
      <c r="C13">
        <v>-1.37E-2</v>
      </c>
      <c r="D13">
        <f>LOG(S_P_500_Historical_Data__1[[#This Row],[return]]+1)</f>
        <v>-5.9909668763867621E-3</v>
      </c>
      <c r="E13">
        <f>MATCH(S_P_500_Historical_Data__1[[#This Row],[return]],_xlfn.ANCHORARRAY($N$7),1)</f>
        <v>65</v>
      </c>
      <c r="F13" t="e">
        <f>MATCH(S_P_500_Historical_Data__1[[#This Row],[log1p(return)]],S:S,1)-6</f>
        <v>#N/A</v>
      </c>
      <c r="M13">
        <v>7</v>
      </c>
      <c r="N13">
        <v>-0.18704000000000007</v>
      </c>
      <c r="O13" s="5">
        <f t="shared" si="4"/>
        <v>0</v>
      </c>
      <c r="P13" t="b">
        <f t="shared" si="0"/>
        <v>0</v>
      </c>
      <c r="R13">
        <v>7</v>
      </c>
      <c r="S13">
        <v>0.8129599999999999</v>
      </c>
      <c r="T13" t="b">
        <f t="shared" si="1"/>
        <v>0</v>
      </c>
      <c r="U13" s="5">
        <f t="shared" si="2"/>
        <v>0</v>
      </c>
      <c r="V13">
        <f t="shared" si="5"/>
        <v>-8.9930822433779589E-2</v>
      </c>
      <c r="W13" t="b">
        <f t="shared" si="3"/>
        <v>0</v>
      </c>
      <c r="X13" s="5"/>
    </row>
    <row r="14" spans="1:24" x14ac:dyDescent="0.35">
      <c r="A14" s="10">
        <v>36417</v>
      </c>
      <c r="B14">
        <v>1336.3</v>
      </c>
      <c r="C14">
        <v>-5.7999999999999996E-3</v>
      </c>
      <c r="D14">
        <f>LOG(S_P_500_Historical_Data__1[[#This Row],[return]]+1)</f>
        <v>-2.5262411970196374E-3</v>
      </c>
      <c r="E14">
        <f>MATCH(S_P_500_Historical_Data__1[[#This Row],[return]],_xlfn.ANCHORARRAY($N$7),1)</f>
        <v>68</v>
      </c>
      <c r="F14" t="e">
        <f>MATCH(S_P_500_Historical_Data__1[[#This Row],[log1p(return)]],S:S,1)-6</f>
        <v>#N/A</v>
      </c>
      <c r="M14">
        <v>8</v>
      </c>
      <c r="N14">
        <v>-0.18408000000000008</v>
      </c>
      <c r="O14" s="5">
        <f t="shared" si="4"/>
        <v>0</v>
      </c>
      <c r="P14" t="b">
        <f t="shared" si="0"/>
        <v>0</v>
      </c>
      <c r="R14">
        <v>8</v>
      </c>
      <c r="S14">
        <v>0.81591999999999998</v>
      </c>
      <c r="T14" t="b">
        <f t="shared" si="1"/>
        <v>0</v>
      </c>
      <c r="U14" s="5">
        <f t="shared" si="2"/>
        <v>0</v>
      </c>
      <c r="V14">
        <f t="shared" si="5"/>
        <v>-8.8352421223809444E-2</v>
      </c>
      <c r="W14" t="b">
        <f t="shared" si="3"/>
        <v>0</v>
      </c>
      <c r="X14" s="5"/>
    </row>
    <row r="15" spans="1:24" x14ac:dyDescent="0.35">
      <c r="A15" s="10">
        <v>36416</v>
      </c>
      <c r="B15">
        <v>1344.1</v>
      </c>
      <c r="C15">
        <v>-5.5999999999999999E-3</v>
      </c>
      <c r="D15">
        <f>LOG(S_P_500_Historical_Data__1[[#This Row],[return]]+1)</f>
        <v>-2.4388843664116724E-3</v>
      </c>
      <c r="E15">
        <f>MATCH(S_P_500_Historical_Data__1[[#This Row],[return]],_xlfn.ANCHORARRAY($N$7),1)</f>
        <v>68</v>
      </c>
      <c r="F15" t="e">
        <f>MATCH(S_P_500_Historical_Data__1[[#This Row],[log1p(return)]],S:S,1)-6</f>
        <v>#N/A</v>
      </c>
      <c r="M15">
        <v>9</v>
      </c>
      <c r="N15">
        <v>-0.18112000000000009</v>
      </c>
      <c r="O15" s="5">
        <f t="shared" si="4"/>
        <v>0</v>
      </c>
      <c r="P15" t="b">
        <f t="shared" si="0"/>
        <v>0</v>
      </c>
      <c r="R15">
        <v>9</v>
      </c>
      <c r="S15">
        <v>0.81887999999999994</v>
      </c>
      <c r="T15" t="b">
        <f t="shared" si="1"/>
        <v>0</v>
      </c>
      <c r="U15" s="5">
        <f t="shared" si="2"/>
        <v>0</v>
      </c>
      <c r="V15">
        <f t="shared" si="5"/>
        <v>-8.6779735792908569E-2</v>
      </c>
      <c r="W15" t="b">
        <f t="shared" si="3"/>
        <v>0</v>
      </c>
      <c r="X15" s="5"/>
    </row>
    <row r="16" spans="1:24" x14ac:dyDescent="0.35">
      <c r="A16" s="10">
        <v>36413</v>
      </c>
      <c r="B16">
        <v>1351.7</v>
      </c>
      <c r="C16">
        <v>3.0000000000000001E-3</v>
      </c>
      <c r="D16">
        <f>LOG(S_P_500_Historical_Data__1[[#This Row],[return]]+1)</f>
        <v>1.300933020418072E-3</v>
      </c>
      <c r="E16">
        <f>MATCH(S_P_500_Historical_Data__1[[#This Row],[return]],_xlfn.ANCHORARRAY($N$7),1)</f>
        <v>71</v>
      </c>
      <c r="F16" t="e">
        <f>MATCH(S_P_500_Historical_Data__1[[#This Row],[log1p(return)]],S:S,1)-6</f>
        <v>#N/A</v>
      </c>
      <c r="M16">
        <v>10</v>
      </c>
      <c r="N16">
        <v>-0.1781600000000001</v>
      </c>
      <c r="O16" s="5">
        <f t="shared" si="4"/>
        <v>0</v>
      </c>
      <c r="P16" t="b">
        <f t="shared" si="0"/>
        <v>0</v>
      </c>
      <c r="R16">
        <v>10</v>
      </c>
      <c r="S16">
        <v>0.8218399999999999</v>
      </c>
      <c r="T16" t="b">
        <f t="shared" si="1"/>
        <v>0</v>
      </c>
      <c r="U16" s="5">
        <f t="shared" si="2"/>
        <v>0</v>
      </c>
      <c r="V16">
        <f t="shared" si="5"/>
        <v>-8.521272489391396E-2</v>
      </c>
      <c r="W16" t="b">
        <f t="shared" si="3"/>
        <v>0</v>
      </c>
      <c r="X16" s="5"/>
    </row>
    <row r="17" spans="1:24" x14ac:dyDescent="0.35">
      <c r="A17" s="10">
        <v>36412</v>
      </c>
      <c r="B17">
        <v>1347.7</v>
      </c>
      <c r="C17">
        <v>2.5999999999999999E-3</v>
      </c>
      <c r="D17">
        <f>LOG(S_P_500_Historical_Data__1[[#This Row],[return]]+1)</f>
        <v>1.1277002770349424E-3</v>
      </c>
      <c r="E17">
        <f>MATCH(S_P_500_Historical_Data__1[[#This Row],[return]],_xlfn.ANCHORARRAY($N$7),1)</f>
        <v>71</v>
      </c>
      <c r="F17" t="e">
        <f>MATCH(S_P_500_Historical_Data__1[[#This Row],[log1p(return)]],S:S,1)-6</f>
        <v>#N/A</v>
      </c>
      <c r="M17">
        <v>11</v>
      </c>
      <c r="N17">
        <v>-0.17520000000000011</v>
      </c>
      <c r="O17" s="5">
        <f t="shared" si="4"/>
        <v>0</v>
      </c>
      <c r="P17" t="b">
        <f t="shared" si="0"/>
        <v>0</v>
      </c>
      <c r="R17">
        <v>11</v>
      </c>
      <c r="S17">
        <v>0.82479999999999987</v>
      </c>
      <c r="T17" t="b">
        <f t="shared" si="1"/>
        <v>0</v>
      </c>
      <c r="U17" s="5">
        <f t="shared" si="2"/>
        <v>0</v>
      </c>
      <c r="V17">
        <f t="shared" si="5"/>
        <v>-8.3651347724539929E-2</v>
      </c>
      <c r="W17" t="b">
        <f t="shared" si="3"/>
        <v>0</v>
      </c>
      <c r="X17" s="5"/>
    </row>
    <row r="18" spans="1:24" x14ac:dyDescent="0.35">
      <c r="A18" s="10">
        <v>36411</v>
      </c>
      <c r="B18">
        <v>1344.2</v>
      </c>
      <c r="C18">
        <v>-4.7000000000000002E-3</v>
      </c>
      <c r="D18">
        <f>LOG(S_P_500_Historical_Data__1[[#This Row],[return]]+1)</f>
        <v>-2.0459959305970396E-3</v>
      </c>
      <c r="E18">
        <f>MATCH(S_P_500_Historical_Data__1[[#This Row],[return]],_xlfn.ANCHORARRAY($N$7),1)</f>
        <v>68</v>
      </c>
      <c r="F18" t="e">
        <f>MATCH(S_P_500_Historical_Data__1[[#This Row],[log1p(return)]],S:S,1)-6</f>
        <v>#N/A</v>
      </c>
      <c r="M18">
        <v>12</v>
      </c>
      <c r="N18">
        <v>-0.17224000000000012</v>
      </c>
      <c r="O18" s="5">
        <f t="shared" si="4"/>
        <v>0</v>
      </c>
      <c r="P18" t="b">
        <f t="shared" si="0"/>
        <v>0</v>
      </c>
      <c r="R18">
        <v>12</v>
      </c>
      <c r="S18">
        <v>0.82775999999999983</v>
      </c>
      <c r="T18" t="b">
        <f t="shared" si="1"/>
        <v>0</v>
      </c>
      <c r="U18" s="5">
        <f t="shared" si="2"/>
        <v>0</v>
      </c>
      <c r="V18">
        <f t="shared" si="5"/>
        <v>-8.2095563921003326E-2</v>
      </c>
      <c r="W18" t="b">
        <f t="shared" si="3"/>
        <v>0</v>
      </c>
      <c r="X18" s="5"/>
    </row>
    <row r="19" spans="1:24" x14ac:dyDescent="0.35">
      <c r="A19" s="10">
        <v>36410</v>
      </c>
      <c r="B19">
        <v>1350.5</v>
      </c>
      <c r="C19">
        <v>-4.8999999999999998E-3</v>
      </c>
      <c r="D19">
        <f>LOG(S_P_500_Historical_Data__1[[#This Row],[return]]+1)</f>
        <v>-2.1332737608552488E-3</v>
      </c>
      <c r="E19">
        <f>MATCH(S_P_500_Historical_Data__1[[#This Row],[return]],_xlfn.ANCHORARRAY($N$7),1)</f>
        <v>68</v>
      </c>
      <c r="F19" t="e">
        <f>MATCH(S_P_500_Historical_Data__1[[#This Row],[log1p(return)]],S:S,1)-6</f>
        <v>#N/A</v>
      </c>
      <c r="M19">
        <v>13</v>
      </c>
      <c r="N19">
        <v>-0.16928000000000012</v>
      </c>
      <c r="O19" s="5">
        <f t="shared" si="4"/>
        <v>0</v>
      </c>
      <c r="P19" t="b">
        <f t="shared" si="0"/>
        <v>0</v>
      </c>
      <c r="R19">
        <v>13</v>
      </c>
      <c r="S19">
        <v>0.8307199999999999</v>
      </c>
      <c r="T19" t="b">
        <f t="shared" si="1"/>
        <v>0</v>
      </c>
      <c r="U19" s="5">
        <f t="shared" si="2"/>
        <v>0</v>
      </c>
      <c r="V19">
        <f t="shared" si="5"/>
        <v>-8.0545333551762452E-2</v>
      </c>
      <c r="W19" t="b">
        <f t="shared" si="3"/>
        <v>0</v>
      </c>
      <c r="X19" s="5"/>
    </row>
    <row r="20" spans="1:24" x14ac:dyDescent="0.35">
      <c r="A20" s="10">
        <v>36406</v>
      </c>
      <c r="B20">
        <v>1357.2</v>
      </c>
      <c r="C20">
        <v>2.8899999999999999E-2</v>
      </c>
      <c r="D20">
        <f>LOG(S_P_500_Historical_Data__1[[#This Row],[return]]+1)</f>
        <v>1.2373167222489745E-2</v>
      </c>
      <c r="E20">
        <f>MATCH(S_P_500_Historical_Data__1[[#This Row],[return]],_xlfn.ANCHORARRAY($N$7),1)</f>
        <v>79</v>
      </c>
      <c r="F20" t="e">
        <f>MATCH(S_P_500_Historical_Data__1[[#This Row],[log1p(return)]],S:S,1)-6</f>
        <v>#N/A</v>
      </c>
      <c r="M20">
        <v>14</v>
      </c>
      <c r="N20">
        <v>-0.16632000000000013</v>
      </c>
      <c r="O20" s="5">
        <f t="shared" si="4"/>
        <v>0</v>
      </c>
      <c r="P20" t="b">
        <f t="shared" si="0"/>
        <v>0</v>
      </c>
      <c r="R20">
        <v>14</v>
      </c>
      <c r="S20">
        <v>0.83367999999999987</v>
      </c>
      <c r="T20" t="b">
        <f t="shared" si="1"/>
        <v>0</v>
      </c>
      <c r="U20" s="5">
        <f t="shared" si="2"/>
        <v>0</v>
      </c>
      <c r="V20">
        <f t="shared" si="5"/>
        <v>-7.9000617111367522E-2</v>
      </c>
      <c r="W20" t="b">
        <f t="shared" si="3"/>
        <v>0</v>
      </c>
      <c r="X20" s="5"/>
    </row>
    <row r="21" spans="1:24" x14ac:dyDescent="0.35">
      <c r="A21" s="10">
        <v>36405</v>
      </c>
      <c r="B21">
        <v>1319.1</v>
      </c>
      <c r="C21">
        <v>-8.9999999999999993E-3</v>
      </c>
      <c r="D21">
        <f>LOG(S_P_500_Historical_Data__1[[#This Row],[return]]+1)</f>
        <v>-3.9263455147246756E-3</v>
      </c>
      <c r="E21">
        <f>MATCH(S_P_500_Historical_Data__1[[#This Row],[return]],_xlfn.ANCHORARRAY($N$7),1)</f>
        <v>67</v>
      </c>
      <c r="F21" t="e">
        <f>MATCH(S_P_500_Historical_Data__1[[#This Row],[log1p(return)]],S:S,1)-6</f>
        <v>#N/A</v>
      </c>
      <c r="M21">
        <v>15</v>
      </c>
      <c r="N21">
        <v>-0.16336000000000014</v>
      </c>
      <c r="O21" s="5">
        <f t="shared" si="4"/>
        <v>0</v>
      </c>
      <c r="P21" t="b">
        <f t="shared" si="0"/>
        <v>0</v>
      </c>
      <c r="R21">
        <v>15</v>
      </c>
      <c r="S21">
        <v>0.83663999999999983</v>
      </c>
      <c r="T21" t="b">
        <f t="shared" si="1"/>
        <v>0</v>
      </c>
      <c r="U21" s="5">
        <f t="shared" si="2"/>
        <v>0</v>
      </c>
      <c r="V21">
        <f t="shared" si="5"/>
        <v>-7.7461375514419686E-2</v>
      </c>
      <c r="W21" t="b">
        <f t="shared" si="3"/>
        <v>0</v>
      </c>
      <c r="X21" s="5"/>
    </row>
    <row r="22" spans="1:24" x14ac:dyDescent="0.35">
      <c r="A22" s="10">
        <v>36404</v>
      </c>
      <c r="B22">
        <v>1331.1</v>
      </c>
      <c r="C22">
        <v>8.0999999999999996E-3</v>
      </c>
      <c r="D22">
        <f>LOG(S_P_500_Historical_Data__1[[#This Row],[return]]+1)</f>
        <v>3.5036147425365331E-3</v>
      </c>
      <c r="E22">
        <f>MATCH(S_P_500_Historical_Data__1[[#This Row],[return]],_xlfn.ANCHORARRAY($N$7),1)</f>
        <v>72</v>
      </c>
      <c r="F22" t="e">
        <f>MATCH(S_P_500_Historical_Data__1[[#This Row],[log1p(return)]],S:S,1)-6</f>
        <v>#N/A</v>
      </c>
      <c r="M22">
        <v>16</v>
      </c>
      <c r="N22">
        <v>-0.16040000000000015</v>
      </c>
      <c r="O22" s="5">
        <f t="shared" si="4"/>
        <v>0</v>
      </c>
      <c r="P22" t="b">
        <f t="shared" si="0"/>
        <v>0</v>
      </c>
      <c r="R22">
        <v>16</v>
      </c>
      <c r="S22">
        <v>0.8395999999999999</v>
      </c>
      <c r="T22" t="b">
        <f t="shared" si="1"/>
        <v>0</v>
      </c>
      <c r="U22" s="5">
        <f t="shared" si="2"/>
        <v>0</v>
      </c>
      <c r="V22">
        <f t="shared" si="5"/>
        <v>-7.5927570089637214E-2</v>
      </c>
      <c r="W22" t="b">
        <f t="shared" si="3"/>
        <v>0</v>
      </c>
      <c r="X22" s="5"/>
    </row>
    <row r="23" spans="1:24" x14ac:dyDescent="0.35">
      <c r="A23" s="10">
        <v>36403</v>
      </c>
      <c r="B23">
        <v>1320.4</v>
      </c>
      <c r="C23">
        <v>-2.7000000000000001E-3</v>
      </c>
      <c r="D23">
        <f>LOG(S_P_500_Historical_Data__1[[#This Row],[return]]+1)</f>
        <v>-1.1741809597139673E-3</v>
      </c>
      <c r="E23">
        <f>MATCH(S_P_500_Historical_Data__1[[#This Row],[return]],_xlfn.ANCHORARRAY($N$7),1)</f>
        <v>69</v>
      </c>
      <c r="F23" t="e">
        <f>MATCH(S_P_500_Historical_Data__1[[#This Row],[log1p(return)]],S:S,1)-6</f>
        <v>#N/A</v>
      </c>
      <c r="M23">
        <v>17</v>
      </c>
      <c r="N23">
        <v>-0.15744000000000016</v>
      </c>
      <c r="O23" s="5">
        <f t="shared" si="4"/>
        <v>0</v>
      </c>
      <c r="P23" t="b">
        <f t="shared" si="0"/>
        <v>0</v>
      </c>
      <c r="R23">
        <v>17</v>
      </c>
      <c r="S23">
        <v>0.84255999999999986</v>
      </c>
      <c r="T23" t="b">
        <f t="shared" si="1"/>
        <v>0</v>
      </c>
      <c r="U23" s="5">
        <f t="shared" si="2"/>
        <v>0</v>
      </c>
      <c r="V23">
        <f t="shared" si="5"/>
        <v>-7.4399162574025929E-2</v>
      </c>
      <c r="W23" t="b">
        <f t="shared" si="3"/>
        <v>0</v>
      </c>
      <c r="X23" s="5"/>
    </row>
    <row r="24" spans="1:24" x14ac:dyDescent="0.35">
      <c r="A24" s="10">
        <v>36402</v>
      </c>
      <c r="B24">
        <v>1324</v>
      </c>
      <c r="C24">
        <v>-1.7999999999999999E-2</v>
      </c>
      <c r="D24">
        <f>LOG(S_P_500_Historical_Data__1[[#This Row],[return]]+1)</f>
        <v>-7.8885122130503398E-3</v>
      </c>
      <c r="E24">
        <f>MATCH(S_P_500_Historical_Data__1[[#This Row],[return]],_xlfn.ANCHORARRAY($N$7),1)</f>
        <v>64</v>
      </c>
      <c r="F24" t="e">
        <f>MATCH(S_P_500_Historical_Data__1[[#This Row],[log1p(return)]],S:S,1)-6</f>
        <v>#N/A</v>
      </c>
      <c r="M24">
        <v>18</v>
      </c>
      <c r="N24">
        <v>-0.15448000000000017</v>
      </c>
      <c r="O24" s="5">
        <f t="shared" si="4"/>
        <v>0</v>
      </c>
      <c r="P24" t="b">
        <f t="shared" si="0"/>
        <v>0</v>
      </c>
      <c r="R24">
        <v>18</v>
      </c>
      <c r="S24">
        <v>0.84551999999999983</v>
      </c>
      <c r="T24" t="b">
        <f t="shared" si="1"/>
        <v>0</v>
      </c>
      <c r="U24" s="5">
        <f t="shared" si="2"/>
        <v>0</v>
      </c>
      <c r="V24">
        <f t="shared" si="5"/>
        <v>-7.2876115107151557E-2</v>
      </c>
      <c r="W24" t="b">
        <f t="shared" si="3"/>
        <v>0</v>
      </c>
      <c r="X24" s="5"/>
    </row>
    <row r="25" spans="1:24" x14ac:dyDescent="0.35">
      <c r="A25" s="10">
        <v>36399</v>
      </c>
      <c r="B25">
        <v>1348.3</v>
      </c>
      <c r="C25">
        <v>-1.01E-2</v>
      </c>
      <c r="D25">
        <f>LOG(S_P_500_Historical_Data__1[[#This Row],[return]]+1)</f>
        <v>-4.4086757476465635E-3</v>
      </c>
      <c r="E25">
        <f>MATCH(S_P_500_Historical_Data__1[[#This Row],[return]],_xlfn.ANCHORARRAY($N$7),1)</f>
        <v>66</v>
      </c>
      <c r="F25" t="e">
        <f>MATCH(S_P_500_Historical_Data__1[[#This Row],[log1p(return)]],S:S,1)-6</f>
        <v>#N/A</v>
      </c>
      <c r="M25">
        <v>19</v>
      </c>
      <c r="N25">
        <v>-0.15152000000000018</v>
      </c>
      <c r="O25" s="5">
        <f t="shared" si="4"/>
        <v>0</v>
      </c>
      <c r="P25" t="b">
        <f t="shared" si="0"/>
        <v>0</v>
      </c>
      <c r="R25">
        <v>19</v>
      </c>
      <c r="S25">
        <v>0.84847999999999979</v>
      </c>
      <c r="T25" t="b">
        <f t="shared" si="1"/>
        <v>0</v>
      </c>
      <c r="U25" s="5">
        <f t="shared" si="2"/>
        <v>0</v>
      </c>
      <c r="V25">
        <f t="shared" si="5"/>
        <v>-7.1358390225512644E-2</v>
      </c>
      <c r="W25" t="b">
        <f t="shared" si="3"/>
        <v>0</v>
      </c>
      <c r="X25" s="5"/>
    </row>
    <row r="26" spans="1:24" x14ac:dyDescent="0.35">
      <c r="A26" s="10">
        <v>36398</v>
      </c>
      <c r="B26">
        <v>1362</v>
      </c>
      <c r="C26">
        <v>-1.43E-2</v>
      </c>
      <c r="D26">
        <f>LOG(S_P_500_Historical_Data__1[[#This Row],[return]]+1)</f>
        <v>-6.2552434455376664E-3</v>
      </c>
      <c r="E26">
        <f>MATCH(S_P_500_Historical_Data__1[[#This Row],[return]],_xlfn.ANCHORARRAY($N$7),1)</f>
        <v>65</v>
      </c>
      <c r="F26" t="e">
        <f>MATCH(S_P_500_Historical_Data__1[[#This Row],[log1p(return)]],S:S,1)-6</f>
        <v>#N/A</v>
      </c>
      <c r="M26">
        <v>20</v>
      </c>
      <c r="N26">
        <v>-0.14856000000000019</v>
      </c>
      <c r="O26" s="5">
        <f t="shared" si="4"/>
        <v>0</v>
      </c>
      <c r="P26" t="b">
        <f t="shared" si="0"/>
        <v>0</v>
      </c>
      <c r="R26">
        <v>20</v>
      </c>
      <c r="S26">
        <v>0.85143999999999975</v>
      </c>
      <c r="T26" t="b">
        <f t="shared" si="1"/>
        <v>0</v>
      </c>
      <c r="U26" s="5">
        <f t="shared" si="2"/>
        <v>0</v>
      </c>
      <c r="V26">
        <f t="shared" si="5"/>
        <v>-6.9845950857011119E-2</v>
      </c>
      <c r="W26" t="b">
        <f t="shared" si="3"/>
        <v>0</v>
      </c>
      <c r="X26" s="5"/>
    </row>
    <row r="27" spans="1:24" x14ac:dyDescent="0.35">
      <c r="A27" s="10">
        <v>36397</v>
      </c>
      <c r="B27">
        <v>1381.8</v>
      </c>
      <c r="C27">
        <v>1.34E-2</v>
      </c>
      <c r="D27">
        <f>LOG(S_P_500_Historical_Data__1[[#This Row],[return]]+1)</f>
        <v>5.7808999546523328E-3</v>
      </c>
      <c r="E27">
        <f>MATCH(S_P_500_Historical_Data__1[[#This Row],[return]],_xlfn.ANCHORARRAY($N$7),1)</f>
        <v>74</v>
      </c>
      <c r="F27" t="e">
        <f>MATCH(S_P_500_Historical_Data__1[[#This Row],[log1p(return)]],S:S,1)-6</f>
        <v>#N/A</v>
      </c>
      <c r="M27">
        <v>21</v>
      </c>
      <c r="N27">
        <v>-0.1456000000000002</v>
      </c>
      <c r="O27" s="5">
        <f t="shared" si="4"/>
        <v>0</v>
      </c>
      <c r="P27" t="b">
        <f t="shared" si="0"/>
        <v>0</v>
      </c>
      <c r="R27">
        <v>21</v>
      </c>
      <c r="S27">
        <v>0.85439999999999983</v>
      </c>
      <c r="T27" t="b">
        <f t="shared" si="1"/>
        <v>0</v>
      </c>
      <c r="U27" s="5">
        <f t="shared" si="2"/>
        <v>0</v>
      </c>
      <c r="V27">
        <f t="shared" si="5"/>
        <v>-6.8338760315518887E-2</v>
      </c>
      <c r="W27" t="b">
        <f t="shared" ref="W27:W71" si="6">IFERROR(LOG(U27),FALSE)</f>
        <v>0</v>
      </c>
      <c r="X27" s="5"/>
    </row>
    <row r="28" spans="1:24" x14ac:dyDescent="0.35">
      <c r="A28" s="10">
        <v>36396</v>
      </c>
      <c r="B28">
        <v>1363.5</v>
      </c>
      <c r="C28">
        <v>2.3999999999999998E-3</v>
      </c>
      <c r="D28">
        <f>LOG(S_P_500_Historical_Data__1[[#This Row],[return]]+1)</f>
        <v>1.0410579860935677E-3</v>
      </c>
      <c r="E28">
        <f>MATCH(S_P_500_Historical_Data__1[[#This Row],[return]],_xlfn.ANCHORARRAY($N$7),1)</f>
        <v>71</v>
      </c>
      <c r="F28" t="e">
        <f>MATCH(S_P_500_Historical_Data__1[[#This Row],[log1p(return)]],S:S,1)-6</f>
        <v>#N/A</v>
      </c>
      <c r="M28">
        <v>22</v>
      </c>
      <c r="N28">
        <v>-0.14264000000000021</v>
      </c>
      <c r="O28" s="5">
        <f t="shared" si="4"/>
        <v>0</v>
      </c>
      <c r="P28" t="b">
        <f t="shared" si="0"/>
        <v>0</v>
      </c>
      <c r="S28">
        <v>0.85735999999999979</v>
      </c>
      <c r="T28" t="b">
        <f t="shared" si="1"/>
        <v>0</v>
      </c>
      <c r="U28" s="5">
        <f t="shared" si="2"/>
        <v>0</v>
      </c>
      <c r="V28">
        <f t="shared" si="5"/>
        <v>-6.683678229553866E-2</v>
      </c>
      <c r="W28" t="b">
        <f t="shared" si="6"/>
        <v>0</v>
      </c>
      <c r="X28" s="5"/>
    </row>
    <row r="29" spans="1:24" x14ac:dyDescent="0.35">
      <c r="A29" s="10">
        <v>36395</v>
      </c>
      <c r="B29">
        <v>1360.2</v>
      </c>
      <c r="C29">
        <v>1.77E-2</v>
      </c>
      <c r="D29">
        <f>LOG(S_P_500_Historical_Data__1[[#This Row],[return]]+1)</f>
        <v>7.6197745174033556E-3</v>
      </c>
      <c r="E29">
        <f>MATCH(S_P_500_Historical_Data__1[[#This Row],[return]],_xlfn.ANCHORARRAY($N$7),1)</f>
        <v>76</v>
      </c>
      <c r="F29" t="e">
        <f>MATCH(S_P_500_Historical_Data__1[[#This Row],[log1p(return)]],S:S,1)-6</f>
        <v>#N/A</v>
      </c>
      <c r="M29">
        <v>23</v>
      </c>
      <c r="N29">
        <v>-0.13968000000000022</v>
      </c>
      <c r="O29" s="5">
        <f t="shared" si="4"/>
        <v>0</v>
      </c>
      <c r="P29" t="b">
        <f t="shared" si="0"/>
        <v>0</v>
      </c>
      <c r="S29">
        <v>0.86031999999999975</v>
      </c>
      <c r="T29" t="b">
        <f t="shared" si="1"/>
        <v>0</v>
      </c>
      <c r="U29" s="5">
        <f t="shared" si="2"/>
        <v>0</v>
      </c>
      <c r="V29">
        <f t="shared" si="5"/>
        <v>-6.5339980866956152E-2</v>
      </c>
      <c r="W29" t="b">
        <f t="shared" si="6"/>
        <v>0</v>
      </c>
      <c r="X29" s="5"/>
    </row>
    <row r="30" spans="1:24" x14ac:dyDescent="0.35">
      <c r="A30" s="10">
        <v>36392</v>
      </c>
      <c r="B30">
        <v>1336.6</v>
      </c>
      <c r="C30">
        <v>9.7999999999999997E-3</v>
      </c>
      <c r="D30">
        <f>LOG(S_P_500_Historical_Data__1[[#This Row],[return]]+1)</f>
        <v>4.2353663594674896E-3</v>
      </c>
      <c r="E30">
        <f>MATCH(S_P_500_Historical_Data__1[[#This Row],[return]],_xlfn.ANCHORARRAY($N$7),1)</f>
        <v>73</v>
      </c>
      <c r="F30" t="e">
        <f>MATCH(S_P_500_Historical_Data__1[[#This Row],[log1p(return)]],S:S,1)-6</f>
        <v>#N/A</v>
      </c>
      <c r="M30">
        <v>24</v>
      </c>
      <c r="N30">
        <v>-0.13672000000000023</v>
      </c>
      <c r="O30" s="5">
        <f t="shared" si="4"/>
        <v>0</v>
      </c>
      <c r="P30" t="b">
        <f t="shared" si="0"/>
        <v>0</v>
      </c>
      <c r="S30">
        <v>0.86327999999999983</v>
      </c>
      <c r="T30" t="b">
        <f t="shared" si="1"/>
        <v>0</v>
      </c>
      <c r="U30" s="5">
        <f t="shared" si="2"/>
        <v>0</v>
      </c>
      <c r="V30">
        <f t="shared" si="5"/>
        <v>-6.3848320469882952E-2</v>
      </c>
      <c r="W30" t="b">
        <f t="shared" si="6"/>
        <v>0</v>
      </c>
      <c r="X30" s="5"/>
    </row>
    <row r="31" spans="1:24" x14ac:dyDescent="0.35">
      <c r="A31" s="10">
        <v>36391</v>
      </c>
      <c r="B31">
        <v>1323.6</v>
      </c>
      <c r="C31">
        <v>-6.8999999999999999E-3</v>
      </c>
      <c r="D31">
        <f>LOG(S_P_500_Historical_Data__1[[#This Row],[return]]+1)</f>
        <v>-3.0070181092943012E-3</v>
      </c>
      <c r="E31">
        <f>MATCH(S_P_500_Historical_Data__1[[#This Row],[return]],_xlfn.ANCHORARRAY($N$7),1)</f>
        <v>67</v>
      </c>
      <c r="F31" t="e">
        <f>MATCH(S_P_500_Historical_Data__1[[#This Row],[log1p(return)]],S:S,1)-6</f>
        <v>#N/A</v>
      </c>
      <c r="M31">
        <v>25</v>
      </c>
      <c r="N31">
        <v>-0.13376000000000024</v>
      </c>
      <c r="O31" s="5">
        <f t="shared" si="4"/>
        <v>0</v>
      </c>
      <c r="P31" t="b">
        <f t="shared" si="0"/>
        <v>0</v>
      </c>
      <c r="S31">
        <v>0.86623999999999979</v>
      </c>
      <c r="T31" t="b">
        <f t="shared" si="1"/>
        <v>0</v>
      </c>
      <c r="U31" s="5">
        <f t="shared" si="2"/>
        <v>0</v>
      </c>
      <c r="V31">
        <f t="shared" si="5"/>
        <v>-6.236176590958771E-2</v>
      </c>
      <c r="W31" t="b">
        <f t="shared" si="6"/>
        <v>0</v>
      </c>
      <c r="X31" s="5"/>
    </row>
    <row r="32" spans="1:24" x14ac:dyDescent="0.35">
      <c r="A32" s="10">
        <v>36390</v>
      </c>
      <c r="B32">
        <v>1332.8</v>
      </c>
      <c r="C32">
        <v>-8.5000000000000006E-3</v>
      </c>
      <c r="D32">
        <f>LOG(S_P_500_Historical_Data__1[[#This Row],[return]]+1)</f>
        <v>-3.7072814586785003E-3</v>
      </c>
      <c r="E32">
        <f>MATCH(S_P_500_Historical_Data__1[[#This Row],[return]],_xlfn.ANCHORARRAY($N$7),1)</f>
        <v>67</v>
      </c>
      <c r="F32" t="e">
        <f>MATCH(S_P_500_Historical_Data__1[[#This Row],[log1p(return)]],S:S,1)-6</f>
        <v>#N/A</v>
      </c>
      <c r="M32">
        <v>26</v>
      </c>
      <c r="N32">
        <v>-0.13080000000000025</v>
      </c>
      <c r="O32" s="5">
        <f t="shared" si="4"/>
        <v>0</v>
      </c>
      <c r="P32" t="b">
        <f t="shared" si="0"/>
        <v>0</v>
      </c>
      <c r="S32">
        <v>0.86919999999999975</v>
      </c>
      <c r="T32" t="b">
        <f t="shared" si="1"/>
        <v>0</v>
      </c>
      <c r="U32" s="5">
        <f t="shared" si="2"/>
        <v>0</v>
      </c>
      <c r="V32">
        <f t="shared" si="5"/>
        <v>-6.0880282351513181E-2</v>
      </c>
      <c r="W32" t="b">
        <f t="shared" si="6"/>
        <v>0</v>
      </c>
      <c r="X32" s="5"/>
    </row>
    <row r="33" spans="1:24" x14ac:dyDescent="0.35">
      <c r="A33" s="10">
        <v>36389</v>
      </c>
      <c r="B33">
        <v>1344.2</v>
      </c>
      <c r="C33">
        <v>1.01E-2</v>
      </c>
      <c r="D33">
        <f>LOG(S_P_500_Historical_Data__1[[#This Row],[return]]+1)</f>
        <v>4.3643711077510335E-3</v>
      </c>
      <c r="E33">
        <f>MATCH(S_P_500_Historical_Data__1[[#This Row],[return]],_xlfn.ANCHORARRAY($N$7),1)</f>
        <v>73</v>
      </c>
      <c r="F33" t="e">
        <f>MATCH(S_P_500_Historical_Data__1[[#This Row],[log1p(return)]],S:S,1)-6</f>
        <v>#N/A</v>
      </c>
      <c r="M33">
        <v>27</v>
      </c>
      <c r="N33">
        <v>-0.12784000000000026</v>
      </c>
      <c r="O33" s="5">
        <f t="shared" si="4"/>
        <v>0</v>
      </c>
      <c r="P33" t="b">
        <f t="shared" si="0"/>
        <v>0</v>
      </c>
      <c r="S33">
        <v>0.87215999999999971</v>
      </c>
      <c r="T33" t="b">
        <f t="shared" si="1"/>
        <v>0</v>
      </c>
      <c r="U33" s="5">
        <f t="shared" si="2"/>
        <v>0</v>
      </c>
      <c r="V33">
        <f t="shared" si="5"/>
        <v>-5.9403835316378606E-2</v>
      </c>
      <c r="W33" t="b">
        <f t="shared" si="6"/>
        <v>0</v>
      </c>
      <c r="X33" s="5"/>
    </row>
    <row r="34" spans="1:24" x14ac:dyDescent="0.35">
      <c r="A34" s="10">
        <v>36388</v>
      </c>
      <c r="B34">
        <v>1330.8</v>
      </c>
      <c r="C34">
        <v>2.3E-3</v>
      </c>
      <c r="D34">
        <f>LOG(S_P_500_Historical_Data__1[[#This Row],[return]]+1)</f>
        <v>9.9773035779373003E-4</v>
      </c>
      <c r="E34">
        <f>MATCH(S_P_500_Historical_Data__1[[#This Row],[return]],_xlfn.ANCHORARRAY($N$7),1)</f>
        <v>70</v>
      </c>
      <c r="F34" t="e">
        <f>MATCH(S_P_500_Historical_Data__1[[#This Row],[log1p(return)]],S:S,1)-6</f>
        <v>#N/A</v>
      </c>
      <c r="M34">
        <v>28</v>
      </c>
      <c r="N34">
        <v>-0.12488000000000025</v>
      </c>
      <c r="O34" s="5">
        <f t="shared" si="4"/>
        <v>0</v>
      </c>
      <c r="P34" t="b">
        <f t="shared" si="0"/>
        <v>0</v>
      </c>
      <c r="S34">
        <v>0.87511999999999979</v>
      </c>
      <c r="T34" t="b">
        <f t="shared" si="1"/>
        <v>0</v>
      </c>
      <c r="U34" s="5">
        <f t="shared" si="2"/>
        <v>0</v>
      </c>
      <c r="V34">
        <f t="shared" si="5"/>
        <v>-5.793239067536466E-2</v>
      </c>
      <c r="W34" t="b">
        <f t="shared" si="6"/>
        <v>0</v>
      </c>
      <c r="X34" s="5"/>
    </row>
    <row r="35" spans="1:24" x14ac:dyDescent="0.35">
      <c r="A35" s="10">
        <v>36385</v>
      </c>
      <c r="B35">
        <v>1327.7</v>
      </c>
      <c r="C35">
        <v>2.2700000000000001E-2</v>
      </c>
      <c r="D35">
        <f>LOG(S_P_500_Historical_Data__1[[#This Row],[return]]+1)</f>
        <v>9.7482559485535768E-3</v>
      </c>
      <c r="E35">
        <f>MATCH(S_P_500_Historical_Data__1[[#This Row],[return]],_xlfn.ANCHORARRAY($N$7),1)</f>
        <v>77</v>
      </c>
      <c r="F35" t="e">
        <f>MATCH(S_P_500_Historical_Data__1[[#This Row],[log1p(return)]],S:S,1)-6</f>
        <v>#N/A</v>
      </c>
      <c r="M35">
        <v>29</v>
      </c>
      <c r="N35">
        <v>-0.12192000000000025</v>
      </c>
      <c r="O35" s="5">
        <f t="shared" si="4"/>
        <v>0</v>
      </c>
      <c r="P35" t="b">
        <f t="shared" si="0"/>
        <v>0</v>
      </c>
      <c r="S35">
        <v>0.87807999999999975</v>
      </c>
      <c r="T35" t="b">
        <f t="shared" si="1"/>
        <v>0</v>
      </c>
      <c r="U35" s="5">
        <f t="shared" si="2"/>
        <v>0</v>
      </c>
      <c r="V35">
        <f t="shared" si="5"/>
        <v>-5.6465914645380068E-2</v>
      </c>
      <c r="W35" t="b">
        <f t="shared" si="6"/>
        <v>0</v>
      </c>
      <c r="X35" s="5"/>
    </row>
    <row r="36" spans="1:24" x14ac:dyDescent="0.35">
      <c r="A36" s="10">
        <v>36384</v>
      </c>
      <c r="B36">
        <v>1298.2</v>
      </c>
      <c r="C36">
        <v>-2.8E-3</v>
      </c>
      <c r="D36">
        <f>LOG(S_P_500_Historical_Data__1[[#This Row],[return]]+1)</f>
        <v>-1.2177301682641921E-3</v>
      </c>
      <c r="E36">
        <f>MATCH(S_P_500_Historical_Data__1[[#This Row],[return]],_xlfn.ANCHORARRAY($N$7),1)</f>
        <v>69</v>
      </c>
      <c r="F36" t="e">
        <f>MATCH(S_P_500_Historical_Data__1[[#This Row],[log1p(return)]],S:S,1)-6</f>
        <v>#N/A</v>
      </c>
      <c r="M36">
        <v>30</v>
      </c>
      <c r="N36">
        <v>-0.11896000000000025</v>
      </c>
      <c r="O36" s="5">
        <f t="shared" si="4"/>
        <v>0</v>
      </c>
      <c r="P36" t="b">
        <f t="shared" si="0"/>
        <v>0</v>
      </c>
      <c r="S36">
        <v>0.88103999999999971</v>
      </c>
      <c r="T36" t="b">
        <f t="shared" si="1"/>
        <v>0</v>
      </c>
      <c r="U36" s="5">
        <f t="shared" si="2"/>
        <v>0</v>
      </c>
      <c r="V36">
        <f t="shared" si="5"/>
        <v>-5.500437378440734E-2</v>
      </c>
      <c r="W36" t="b">
        <f t="shared" si="6"/>
        <v>0</v>
      </c>
      <c r="X36" s="5"/>
    </row>
    <row r="37" spans="1:24" x14ac:dyDescent="0.35">
      <c r="A37" s="10">
        <v>36383</v>
      </c>
      <c r="B37">
        <v>1301.9000000000001</v>
      </c>
      <c r="C37">
        <v>1.6E-2</v>
      </c>
      <c r="D37">
        <f>LOG(S_P_500_Historical_Data__1[[#This Row],[return]]+1)</f>
        <v>6.8937079479004558E-3</v>
      </c>
      <c r="E37">
        <f>MATCH(S_P_500_Historical_Data__1[[#This Row],[return]],_xlfn.ANCHORARRAY($N$7),1)</f>
        <v>75</v>
      </c>
      <c r="F37" t="e">
        <f>MATCH(S_P_500_Historical_Data__1[[#This Row],[log1p(return)]],S:S,1)-6</f>
        <v>#N/A</v>
      </c>
      <c r="M37">
        <v>31</v>
      </c>
      <c r="N37">
        <v>-0.11600000000000024</v>
      </c>
      <c r="O37" s="5">
        <f t="shared" si="4"/>
        <v>0</v>
      </c>
      <c r="P37" t="b">
        <f t="shared" si="0"/>
        <v>0</v>
      </c>
      <c r="S37">
        <v>0.88399999999999979</v>
      </c>
      <c r="T37" t="b">
        <f t="shared" si="1"/>
        <v>0</v>
      </c>
      <c r="U37" s="5">
        <f t="shared" si="2"/>
        <v>0</v>
      </c>
      <c r="V37">
        <f t="shared" si="5"/>
        <v>-5.3547734986927012E-2</v>
      </c>
      <c r="W37" t="b">
        <f t="shared" si="6"/>
        <v>0</v>
      </c>
      <c r="X37" s="5"/>
    </row>
    <row r="38" spans="1:24" x14ac:dyDescent="0.35">
      <c r="A38" s="10">
        <v>36382</v>
      </c>
      <c r="B38">
        <v>1281.4000000000001</v>
      </c>
      <c r="C38">
        <v>-1.26E-2</v>
      </c>
      <c r="D38">
        <f>LOG(S_P_500_Historical_Data__1[[#This Row],[return]]+1)</f>
        <v>-5.5068771164876436E-3</v>
      </c>
      <c r="E38">
        <f>MATCH(S_P_500_Historical_Data__1[[#This Row],[return]],_xlfn.ANCHORARRAY($N$7),1)</f>
        <v>65</v>
      </c>
      <c r="F38" t="e">
        <f>MATCH(S_P_500_Historical_Data__1[[#This Row],[log1p(return)]],S:S,1)-6</f>
        <v>#N/A</v>
      </c>
      <c r="M38">
        <v>32</v>
      </c>
      <c r="N38">
        <v>-0.11304000000000024</v>
      </c>
      <c r="O38" s="5">
        <f t="shared" si="4"/>
        <v>0</v>
      </c>
      <c r="P38" t="b">
        <f t="shared" si="0"/>
        <v>0</v>
      </c>
      <c r="S38">
        <v>0.88695999999999975</v>
      </c>
      <c r="T38" t="b">
        <f t="shared" si="1"/>
        <v>0</v>
      </c>
      <c r="U38" s="5">
        <f t="shared" si="2"/>
        <v>0</v>
      </c>
      <c r="V38">
        <f t="shared" si="5"/>
        <v>-5.2095965479418367E-2</v>
      </c>
      <c r="W38" t="b">
        <f t="shared" si="6"/>
        <v>0</v>
      </c>
      <c r="X38" s="5"/>
    </row>
    <row r="39" spans="1:24" x14ac:dyDescent="0.35">
      <c r="A39" s="10">
        <v>36381</v>
      </c>
      <c r="B39">
        <v>1297.8</v>
      </c>
      <c r="C39">
        <v>-1.9E-3</v>
      </c>
      <c r="D39">
        <f>LOG(S_P_500_Historical_Data__1[[#This Row],[return]]+1)</f>
        <v>-8.2594441151506628E-4</v>
      </c>
      <c r="E39">
        <f>MATCH(S_P_500_Historical_Data__1[[#This Row],[return]],_xlfn.ANCHORARRAY($N$7),1)</f>
        <v>69</v>
      </c>
      <c r="F39" t="e">
        <f>MATCH(S_P_500_Historical_Data__1[[#This Row],[log1p(return)]],S:S,1)-6</f>
        <v>#N/A</v>
      </c>
      <c r="M39">
        <v>33</v>
      </c>
      <c r="N39">
        <v>-0.11008000000000023</v>
      </c>
      <c r="O39" s="5">
        <f t="shared" si="4"/>
        <v>0</v>
      </c>
      <c r="P39" t="b">
        <f t="shared" si="0"/>
        <v>0</v>
      </c>
      <c r="S39">
        <v>0.88991999999999982</v>
      </c>
      <c r="T39" t="b">
        <f t="shared" si="1"/>
        <v>0</v>
      </c>
      <c r="U39" s="5">
        <f t="shared" si="2"/>
        <v>0</v>
      </c>
      <c r="V39">
        <f t="shared" si="5"/>
        <v>-5.0649032815934587E-2</v>
      </c>
      <c r="W39" t="b">
        <f t="shared" si="6"/>
        <v>0</v>
      </c>
      <c r="X39" s="5"/>
    </row>
    <row r="40" spans="1:24" x14ac:dyDescent="0.35">
      <c r="A40" s="10">
        <v>36378</v>
      </c>
      <c r="B40">
        <v>1300.3</v>
      </c>
      <c r="C40">
        <v>-1.0200000000000001E-2</v>
      </c>
      <c r="D40">
        <f>LOG(S_P_500_Historical_Data__1[[#This Row],[return]]+1)</f>
        <v>-4.4525505248625636E-3</v>
      </c>
      <c r="E40">
        <f>MATCH(S_P_500_Historical_Data__1[[#This Row],[return]],_xlfn.ANCHORARRAY($N$7),1)</f>
        <v>66</v>
      </c>
      <c r="F40" t="e">
        <f>MATCH(S_P_500_Historical_Data__1[[#This Row],[log1p(return)]],S:S,1)-6</f>
        <v>#N/A</v>
      </c>
      <c r="M40">
        <v>34</v>
      </c>
      <c r="N40">
        <v>-0.10712000000000023</v>
      </c>
      <c r="O40" s="5">
        <f t="shared" si="4"/>
        <v>0</v>
      </c>
      <c r="P40" t="b">
        <f t="shared" si="0"/>
        <v>0</v>
      </c>
      <c r="S40">
        <v>0.89287999999999978</v>
      </c>
      <c r="T40" t="b">
        <f t="shared" si="1"/>
        <v>0</v>
      </c>
      <c r="U40" s="5">
        <f t="shared" si="2"/>
        <v>0</v>
      </c>
      <c r="V40">
        <f t="shared" si="5"/>
        <v>-4.9206904873752177E-2</v>
      </c>
      <c r="W40" t="b">
        <f t="shared" si="6"/>
        <v>0</v>
      </c>
      <c r="X40" s="5"/>
    </row>
    <row r="41" spans="1:24" x14ac:dyDescent="0.35">
      <c r="A41" s="10">
        <v>36377</v>
      </c>
      <c r="B41">
        <v>1313.7</v>
      </c>
      <c r="C41">
        <v>6.4000000000000003E-3</v>
      </c>
      <c r="D41">
        <f>LOG(S_P_500_Historical_Data__1[[#This Row],[return]]+1)</f>
        <v>2.7706281011936895E-3</v>
      </c>
      <c r="E41">
        <f>MATCH(S_P_500_Historical_Data__1[[#This Row],[return]],_xlfn.ANCHORARRAY($N$7),1)</f>
        <v>72</v>
      </c>
      <c r="F41" t="e">
        <f>MATCH(S_P_500_Historical_Data__1[[#This Row],[log1p(return)]],S:S,1)-6</f>
        <v>#N/A</v>
      </c>
      <c r="M41">
        <v>35</v>
      </c>
      <c r="N41">
        <v>-0.10416000000000022</v>
      </c>
      <c r="O41" s="5">
        <f t="shared" si="4"/>
        <v>0</v>
      </c>
      <c r="P41" t="b">
        <f t="shared" si="0"/>
        <v>0</v>
      </c>
      <c r="S41">
        <v>0.89583999999999975</v>
      </c>
      <c r="T41" t="b">
        <f t="shared" si="1"/>
        <v>0</v>
      </c>
      <c r="U41" s="5">
        <f t="shared" si="2"/>
        <v>0</v>
      </c>
      <c r="V41">
        <f t="shared" si="5"/>
        <v>-4.7769549849091548E-2</v>
      </c>
      <c r="W41" t="b">
        <f t="shared" si="6"/>
        <v>0</v>
      </c>
      <c r="X41" s="5"/>
    </row>
    <row r="42" spans="1:24" x14ac:dyDescent="0.35">
      <c r="A42" s="10">
        <v>36376</v>
      </c>
      <c r="B42">
        <v>1305.3</v>
      </c>
      <c r="C42">
        <v>-1.2800000000000001E-2</v>
      </c>
      <c r="D42">
        <f>LOG(S_P_500_Historical_Data__1[[#This Row],[return]]+1)</f>
        <v>-5.5948533108335519E-3</v>
      </c>
      <c r="E42">
        <f>MATCH(S_P_500_Historical_Data__1[[#This Row],[return]],_xlfn.ANCHORARRAY($N$7),1)</f>
        <v>65</v>
      </c>
      <c r="F42" t="e">
        <f>MATCH(S_P_500_Historical_Data__1[[#This Row],[log1p(return)]],S:S,1)-6</f>
        <v>#N/A</v>
      </c>
      <c r="M42">
        <v>36</v>
      </c>
      <c r="N42">
        <v>-0.10120000000000022</v>
      </c>
      <c r="O42" s="5">
        <f t="shared" si="4"/>
        <v>0</v>
      </c>
      <c r="P42" t="b">
        <f t="shared" si="0"/>
        <v>0</v>
      </c>
      <c r="S42">
        <v>0.89879999999999982</v>
      </c>
      <c r="T42" t="b">
        <f t="shared" si="1"/>
        <v>0</v>
      </c>
      <c r="U42" s="5">
        <f t="shared" si="2"/>
        <v>0</v>
      </c>
      <c r="V42">
        <f t="shared" si="5"/>
        <v>-4.6336936252908779E-2</v>
      </c>
      <c r="W42" t="b">
        <f t="shared" si="6"/>
        <v>0</v>
      </c>
      <c r="X42" s="5"/>
    </row>
    <row r="43" spans="1:24" x14ac:dyDescent="0.35">
      <c r="A43" s="10">
        <v>36375</v>
      </c>
      <c r="B43">
        <v>1322.2</v>
      </c>
      <c r="C43">
        <v>-4.4000000000000003E-3</v>
      </c>
      <c r="D43">
        <f>LOG(S_P_500_Historical_Data__1[[#This Row],[return]]+1)</f>
        <v>-1.9151120634443696E-3</v>
      </c>
      <c r="E43">
        <f>MATCH(S_P_500_Historical_Data__1[[#This Row],[return]],_xlfn.ANCHORARRAY($N$7),1)</f>
        <v>68</v>
      </c>
      <c r="F43" t="e">
        <f>MATCH(S_P_500_Historical_Data__1[[#This Row],[log1p(return)]],S:S,1)-6</f>
        <v>#N/A</v>
      </c>
      <c r="M43">
        <v>37</v>
      </c>
      <c r="N43">
        <v>-9.8240000000000216E-2</v>
      </c>
      <c r="O43" s="5">
        <f t="shared" si="4"/>
        <v>0</v>
      </c>
      <c r="P43" t="b">
        <f t="shared" si="0"/>
        <v>0</v>
      </c>
      <c r="S43">
        <v>0.90175999999999978</v>
      </c>
      <c r="T43" t="b">
        <f t="shared" si="1"/>
        <v>0</v>
      </c>
      <c r="U43" s="5">
        <f t="shared" si="2"/>
        <v>0</v>
      </c>
      <c r="V43">
        <f t="shared" si="5"/>
        <v>-4.4909032906756498E-2</v>
      </c>
      <c r="W43" t="b">
        <f t="shared" si="6"/>
        <v>0</v>
      </c>
      <c r="X43" s="5"/>
    </row>
    <row r="44" spans="1:24" x14ac:dyDescent="0.35">
      <c r="A44" s="10">
        <v>36374</v>
      </c>
      <c r="B44">
        <v>1328</v>
      </c>
      <c r="C44">
        <v>-5.0000000000000001E-4</v>
      </c>
      <c r="D44">
        <f>LOG(S_P_500_Historical_Data__1[[#This Row],[return]]+1)</f>
        <v>-2.1720154586423186E-4</v>
      </c>
      <c r="E44">
        <f>MATCH(S_P_500_Historical_Data__1[[#This Row],[return]],_xlfn.ANCHORARRAY($N$7),1)</f>
        <v>70</v>
      </c>
      <c r="F44" t="e">
        <f>MATCH(S_P_500_Historical_Data__1[[#This Row],[log1p(return)]],S:S,1)-6</f>
        <v>#N/A</v>
      </c>
      <c r="M44">
        <v>38</v>
      </c>
      <c r="N44">
        <v>-9.5280000000000212E-2</v>
      </c>
      <c r="O44" s="5">
        <f t="shared" si="4"/>
        <v>0</v>
      </c>
      <c r="P44" t="b">
        <f t="shared" si="0"/>
        <v>0</v>
      </c>
      <c r="S44">
        <v>0.90471999999999975</v>
      </c>
      <c r="T44" t="b">
        <f t="shared" si="1"/>
        <v>0</v>
      </c>
      <c r="U44" s="5">
        <f t="shared" si="2"/>
        <v>0</v>
      </c>
      <c r="V44">
        <f t="shared" si="5"/>
        <v>-4.3485808938712137E-2</v>
      </c>
      <c r="W44" t="b">
        <f t="shared" si="6"/>
        <v>0</v>
      </c>
      <c r="X44" s="5"/>
    </row>
    <row r="45" spans="1:24" x14ac:dyDescent="0.35">
      <c r="A45" s="10">
        <v>36371</v>
      </c>
      <c r="B45">
        <v>1328.7</v>
      </c>
      <c r="C45">
        <v>-9.1999999999999998E-3</v>
      </c>
      <c r="D45">
        <f>LOG(S_P_500_Historical_Data__1[[#This Row],[return]]+1)</f>
        <v>-4.0140020862006187E-3</v>
      </c>
      <c r="E45">
        <f>MATCH(S_P_500_Historical_Data__1[[#This Row],[return]],_xlfn.ANCHORARRAY($N$7),1)</f>
        <v>67</v>
      </c>
      <c r="F45" t="e">
        <f>MATCH(S_P_500_Historical_Data__1[[#This Row],[log1p(return)]],S:S,1)-6</f>
        <v>#N/A</v>
      </c>
      <c r="M45">
        <v>39</v>
      </c>
      <c r="N45">
        <v>-9.2320000000000207E-2</v>
      </c>
      <c r="O45" s="5">
        <f t="shared" si="4"/>
        <v>0</v>
      </c>
      <c r="P45" t="b">
        <f t="shared" si="0"/>
        <v>0</v>
      </c>
      <c r="S45">
        <v>0.90767999999999982</v>
      </c>
      <c r="T45" t="b">
        <f t="shared" si="1"/>
        <v>0</v>
      </c>
      <c r="U45" s="5">
        <f t="shared" si="2"/>
        <v>0</v>
      </c>
      <c r="V45">
        <f t="shared" si="5"/>
        <v>-4.2067233779373145E-2</v>
      </c>
      <c r="W45" t="b">
        <f t="shared" si="6"/>
        <v>0</v>
      </c>
      <c r="X45" s="5"/>
    </row>
    <row r="46" spans="1:24" x14ac:dyDescent="0.35">
      <c r="A46" s="10">
        <v>36370</v>
      </c>
      <c r="B46">
        <v>1341</v>
      </c>
      <c r="C46">
        <v>-1.7899999999999999E-2</v>
      </c>
      <c r="D46">
        <f>LOG(S_P_500_Historical_Data__1[[#This Row],[return]]+1)</f>
        <v>-7.8442889573832678E-3</v>
      </c>
      <c r="E46">
        <f>MATCH(S_P_500_Historical_Data__1[[#This Row],[return]],_xlfn.ANCHORARRAY($N$7),1)</f>
        <v>64</v>
      </c>
      <c r="F46" t="e">
        <f>MATCH(S_P_500_Historical_Data__1[[#This Row],[log1p(return)]],S:S,1)-6</f>
        <v>#N/A</v>
      </c>
      <c r="M46">
        <v>40</v>
      </c>
      <c r="N46">
        <v>-8.9360000000000203E-2</v>
      </c>
      <c r="O46" s="5">
        <f t="shared" si="4"/>
        <v>0</v>
      </c>
      <c r="P46" t="b">
        <f t="shared" si="0"/>
        <v>0</v>
      </c>
      <c r="S46">
        <v>0.91063999999999978</v>
      </c>
      <c r="T46" t="b">
        <f t="shared" si="1"/>
        <v>0</v>
      </c>
      <c r="U46" s="5">
        <f t="shared" si="2"/>
        <v>0</v>
      </c>
      <c r="V46">
        <f t="shared" si="5"/>
        <v>-4.0653277157917458E-2</v>
      </c>
      <c r="W46" t="b">
        <f t="shared" si="6"/>
        <v>0</v>
      </c>
      <c r="X46" s="5"/>
    </row>
    <row r="47" spans="1:24" x14ac:dyDescent="0.35">
      <c r="A47" s="10">
        <v>36369</v>
      </c>
      <c r="B47">
        <v>1365.4</v>
      </c>
      <c r="C47">
        <v>1.9E-3</v>
      </c>
      <c r="D47">
        <f>LOG(S_P_500_Historical_Data__1[[#This Row],[return]]+1)</f>
        <v>8.2437660560550415E-4</v>
      </c>
      <c r="E47">
        <f>MATCH(S_P_500_Historical_Data__1[[#This Row],[return]],_xlfn.ANCHORARRAY($N$7),1)</f>
        <v>70</v>
      </c>
      <c r="F47" t="e">
        <f>MATCH(S_P_500_Historical_Data__1[[#This Row],[log1p(return)]],S:S,1)-6</f>
        <v>#N/A</v>
      </c>
      <c r="M47">
        <v>41</v>
      </c>
      <c r="N47">
        <v>-8.6400000000000199E-2</v>
      </c>
      <c r="O47" s="5">
        <f t="shared" si="4"/>
        <v>0</v>
      </c>
      <c r="P47" t="b">
        <f t="shared" si="0"/>
        <v>0</v>
      </c>
      <c r="S47">
        <v>0.91359999999999975</v>
      </c>
      <c r="T47" t="b">
        <f t="shared" si="1"/>
        <v>0</v>
      </c>
      <c r="U47" s="5">
        <f t="shared" si="2"/>
        <v>0</v>
      </c>
      <c r="V47">
        <f t="shared" si="5"/>
        <v>-3.9243909098227288E-2</v>
      </c>
      <c r="W47" t="b">
        <f t="shared" si="6"/>
        <v>0</v>
      </c>
      <c r="X47" s="5"/>
    </row>
    <row r="48" spans="1:24" x14ac:dyDescent="0.35">
      <c r="A48" s="10">
        <v>36368</v>
      </c>
      <c r="B48">
        <v>1362.8</v>
      </c>
      <c r="C48">
        <v>1.11E-2</v>
      </c>
      <c r="D48">
        <f>LOG(S_P_500_Historical_Data__1[[#This Row],[return]]+1)</f>
        <v>4.7941103887121335E-3</v>
      </c>
      <c r="E48">
        <f>MATCH(S_P_500_Historical_Data__1[[#This Row],[return]],_xlfn.ANCHORARRAY($N$7),1)</f>
        <v>73</v>
      </c>
      <c r="F48" t="e">
        <f>MATCH(S_P_500_Historical_Data__1[[#This Row],[log1p(return)]],S:S,1)-6</f>
        <v>#N/A</v>
      </c>
      <c r="M48">
        <v>42</v>
      </c>
      <c r="N48">
        <v>-8.3440000000000195E-2</v>
      </c>
      <c r="O48" s="5">
        <f t="shared" si="4"/>
        <v>2.0004000800160032E-4</v>
      </c>
      <c r="P48">
        <f t="shared" si="0"/>
        <v>1</v>
      </c>
      <c r="S48">
        <v>0.91655999999999982</v>
      </c>
      <c r="T48">
        <f t="shared" si="1"/>
        <v>0.91655999999999982</v>
      </c>
      <c r="U48" s="5">
        <f t="shared" si="2"/>
        <v>2.0004000800160032E-4</v>
      </c>
      <c r="V48">
        <f t="shared" si="5"/>
        <v>-3.7839099915076231E-2</v>
      </c>
      <c r="W48">
        <f t="shared" si="6"/>
        <v>-3.6988831367525901</v>
      </c>
      <c r="X48" s="5"/>
    </row>
    <row r="49" spans="1:24" x14ac:dyDescent="0.35">
      <c r="A49" s="10">
        <v>36367</v>
      </c>
      <c r="B49">
        <v>1347.8</v>
      </c>
      <c r="C49">
        <v>-6.7000000000000002E-3</v>
      </c>
      <c r="D49">
        <f>LOG(S_P_500_Historical_Data__1[[#This Row],[return]]+1)</f>
        <v>-2.9195645282691818E-3</v>
      </c>
      <c r="E49">
        <f>MATCH(S_P_500_Historical_Data__1[[#This Row],[return]],_xlfn.ANCHORARRAY($N$7),1)</f>
        <v>67</v>
      </c>
      <c r="F49" t="e">
        <f>MATCH(S_P_500_Historical_Data__1[[#This Row],[log1p(return)]],S:S,1)-6</f>
        <v>#N/A</v>
      </c>
      <c r="M49">
        <v>43</v>
      </c>
      <c r="N49">
        <v>-8.048000000000019E-2</v>
      </c>
      <c r="O49" s="5">
        <f t="shared" si="4"/>
        <v>0</v>
      </c>
      <c r="P49" t="b">
        <f t="shared" si="0"/>
        <v>0</v>
      </c>
      <c r="S49">
        <v>0.91951999999999978</v>
      </c>
      <c r="T49" t="b">
        <f t="shared" si="1"/>
        <v>0</v>
      </c>
      <c r="U49" s="5">
        <f t="shared" si="2"/>
        <v>0</v>
      </c>
      <c r="V49">
        <f t="shared" si="5"/>
        <v>-3.6438820210377719E-2</v>
      </c>
      <c r="W49" t="b">
        <f t="shared" si="6"/>
        <v>0</v>
      </c>
      <c r="X49" s="5"/>
    </row>
    <row r="50" spans="1:24" x14ac:dyDescent="0.35">
      <c r="A50" s="10">
        <v>36364</v>
      </c>
      <c r="B50">
        <v>1356.9</v>
      </c>
      <c r="C50">
        <v>-3.0000000000000001E-3</v>
      </c>
      <c r="D50">
        <f>LOG(S_P_500_Historical_Data__1[[#This Row],[return]]+1)</f>
        <v>-1.3048416883442813E-3</v>
      </c>
      <c r="E50">
        <f>MATCH(S_P_500_Historical_Data__1[[#This Row],[return]],_xlfn.ANCHORARRAY($N$7),1)</f>
        <v>69</v>
      </c>
      <c r="F50" t="e">
        <f>MATCH(S_P_500_Historical_Data__1[[#This Row],[log1p(return)]],S:S,1)-6</f>
        <v>#N/A</v>
      </c>
      <c r="M50">
        <v>44</v>
      </c>
      <c r="N50">
        <v>-7.7520000000000186E-2</v>
      </c>
      <c r="O50" s="5">
        <f t="shared" si="4"/>
        <v>0</v>
      </c>
      <c r="P50" t="b">
        <f t="shared" si="0"/>
        <v>0</v>
      </c>
      <c r="S50">
        <v>0.92247999999999986</v>
      </c>
      <c r="T50" t="b">
        <f t="shared" si="1"/>
        <v>0</v>
      </c>
      <c r="U50" s="5">
        <f t="shared" si="2"/>
        <v>0</v>
      </c>
      <c r="V50">
        <f t="shared" si="5"/>
        <v>-3.5043040869493315E-2</v>
      </c>
      <c r="W50" t="b">
        <f t="shared" si="6"/>
        <v>0</v>
      </c>
      <c r="X50" s="5"/>
    </row>
    <row r="51" spans="1:24" x14ac:dyDescent="0.35">
      <c r="A51" s="10">
        <v>36363</v>
      </c>
      <c r="B51">
        <v>1361</v>
      </c>
      <c r="C51">
        <v>-1.3299999999999999E-2</v>
      </c>
      <c r="D51">
        <f>LOG(S_P_500_Historical_Data__1[[#This Row],[return]]+1)</f>
        <v>-5.8148717976828643E-3</v>
      </c>
      <c r="E51">
        <f>MATCH(S_P_500_Historical_Data__1[[#This Row],[return]],_xlfn.ANCHORARRAY($N$7),1)</f>
        <v>65</v>
      </c>
      <c r="F51" t="e">
        <f>MATCH(S_P_500_Historical_Data__1[[#This Row],[log1p(return)]],S:S,1)-6</f>
        <v>#N/A</v>
      </c>
      <c r="M51">
        <v>45</v>
      </c>
      <c r="N51">
        <v>-7.4560000000000182E-2</v>
      </c>
      <c r="O51" s="5">
        <f t="shared" si="4"/>
        <v>0</v>
      </c>
      <c r="P51" t="b">
        <f t="shared" si="0"/>
        <v>0</v>
      </c>
      <c r="S51">
        <v>0.92543999999999982</v>
      </c>
      <c r="T51" t="b">
        <f t="shared" si="1"/>
        <v>0</v>
      </c>
      <c r="U51" s="5">
        <f t="shared" si="2"/>
        <v>0</v>
      </c>
      <c r="V51">
        <f t="shared" si="5"/>
        <v>-3.3651733057600892E-2</v>
      </c>
      <c r="W51" t="b">
        <f t="shared" si="6"/>
        <v>0</v>
      </c>
      <c r="X51" s="5"/>
    </row>
    <row r="52" spans="1:24" x14ac:dyDescent="0.35">
      <c r="A52" s="10">
        <v>36362</v>
      </c>
      <c r="B52">
        <v>1379.3</v>
      </c>
      <c r="C52">
        <v>1.6000000000000001E-3</v>
      </c>
      <c r="D52">
        <f>LOG(S_P_500_Historical_Data__1[[#This Row],[return]]+1)</f>
        <v>6.943158663544807E-4</v>
      </c>
      <c r="E52">
        <f>MATCH(S_P_500_Historical_Data__1[[#This Row],[return]],_xlfn.ANCHORARRAY($N$7),1)</f>
        <v>70</v>
      </c>
      <c r="F52" t="e">
        <f>MATCH(S_P_500_Historical_Data__1[[#This Row],[log1p(return)]],S:S,1)-6</f>
        <v>#N/A</v>
      </c>
      <c r="M52">
        <v>46</v>
      </c>
      <c r="N52">
        <v>-7.1600000000000177E-2</v>
      </c>
      <c r="O52" s="5">
        <f t="shared" si="4"/>
        <v>0</v>
      </c>
      <c r="P52" t="b">
        <f t="shared" si="0"/>
        <v>0</v>
      </c>
      <c r="S52">
        <v>0.92839999999999978</v>
      </c>
      <c r="T52" t="b">
        <f t="shared" si="1"/>
        <v>0</v>
      </c>
      <c r="U52" s="5">
        <f t="shared" si="2"/>
        <v>0</v>
      </c>
      <c r="V52">
        <f t="shared" si="5"/>
        <v>-3.2264868216120006E-2</v>
      </c>
      <c r="W52" t="b">
        <f t="shared" si="6"/>
        <v>0</v>
      </c>
      <c r="X52" s="5"/>
    </row>
    <row r="53" spans="1:24" x14ac:dyDescent="0.35">
      <c r="A53" s="10">
        <v>36361</v>
      </c>
      <c r="B53">
        <v>1377.1</v>
      </c>
      <c r="C53">
        <v>-2.1700000000000001E-2</v>
      </c>
      <c r="D53">
        <f>LOG(S_P_500_Historical_Data__1[[#This Row],[return]]+1)</f>
        <v>-9.5279464743806084E-3</v>
      </c>
      <c r="E53">
        <f>MATCH(S_P_500_Historical_Data__1[[#This Row],[return]],_xlfn.ANCHORARRAY($N$7),1)</f>
        <v>62</v>
      </c>
      <c r="F53" t="e">
        <f>MATCH(S_P_500_Historical_Data__1[[#This Row],[log1p(return)]],S:S,1)-6</f>
        <v>#N/A</v>
      </c>
      <c r="M53">
        <v>47</v>
      </c>
      <c r="N53">
        <v>-6.8640000000000173E-2</v>
      </c>
      <c r="O53" s="5">
        <f t="shared" si="4"/>
        <v>6.0012002400480096E-4</v>
      </c>
      <c r="P53">
        <f t="shared" si="0"/>
        <v>3</v>
      </c>
      <c r="S53">
        <v>0.93135999999999985</v>
      </c>
      <c r="T53">
        <f t="shared" si="1"/>
        <v>0.93135999999999985</v>
      </c>
      <c r="U53" s="5">
        <f t="shared" si="2"/>
        <v>6.0012002400480096E-4</v>
      </c>
      <c r="V53">
        <f t="shared" si="5"/>
        <v>-3.0882418059194696E-2</v>
      </c>
      <c r="W53">
        <f t="shared" si="6"/>
        <v>-3.2217618820329279</v>
      </c>
      <c r="X53" s="5"/>
    </row>
    <row r="54" spans="1:24" x14ac:dyDescent="0.35">
      <c r="A54" s="10">
        <v>36360</v>
      </c>
      <c r="B54">
        <v>1407.7</v>
      </c>
      <c r="C54">
        <v>-7.7999999999999996E-3</v>
      </c>
      <c r="D54">
        <f>LOG(S_P_500_Historical_Data__1[[#This Row],[return]]+1)</f>
        <v>-3.4007772998332414E-3</v>
      </c>
      <c r="E54">
        <f>MATCH(S_P_500_Historical_Data__1[[#This Row],[return]],_xlfn.ANCHORARRAY($N$7),1)</f>
        <v>67</v>
      </c>
      <c r="F54" t="e">
        <f>MATCH(S_P_500_Historical_Data__1[[#This Row],[log1p(return)]],S:S,1)-6</f>
        <v>#N/A</v>
      </c>
      <c r="M54">
        <v>48</v>
      </c>
      <c r="N54">
        <v>-6.5680000000000169E-2</v>
      </c>
      <c r="O54" s="5">
        <f t="shared" si="4"/>
        <v>0</v>
      </c>
      <c r="P54" t="b">
        <f t="shared" si="0"/>
        <v>0</v>
      </c>
      <c r="S54">
        <v>0.93431999999999982</v>
      </c>
      <c r="T54" t="b">
        <f t="shared" si="1"/>
        <v>0</v>
      </c>
      <c r="U54" s="5">
        <f t="shared" si="2"/>
        <v>0</v>
      </c>
      <c r="V54">
        <f t="shared" si="5"/>
        <v>-2.9504354570232139E-2</v>
      </c>
      <c r="W54" t="b">
        <f t="shared" si="6"/>
        <v>0</v>
      </c>
      <c r="X54" s="5"/>
    </row>
    <row r="55" spans="1:24" x14ac:dyDescent="0.35">
      <c r="A55" s="10">
        <v>36357</v>
      </c>
      <c r="B55">
        <v>1418.8</v>
      </c>
      <c r="C55">
        <v>6.4999999999999997E-3</v>
      </c>
      <c r="D55">
        <f>LOG(S_P_500_Historical_Data__1[[#This Row],[return]]+1)</f>
        <v>2.8137792246732954E-3</v>
      </c>
      <c r="E55">
        <f>MATCH(S_P_500_Historical_Data__1[[#This Row],[return]],_xlfn.ANCHORARRAY($N$7),1)</f>
        <v>72</v>
      </c>
      <c r="F55" t="e">
        <f>MATCH(S_P_500_Historical_Data__1[[#This Row],[log1p(return)]],S:S,1)-6</f>
        <v>#N/A</v>
      </c>
      <c r="M55">
        <v>49</v>
      </c>
      <c r="N55">
        <v>-6.2720000000000165E-2</v>
      </c>
      <c r="O55" s="5">
        <f t="shared" si="4"/>
        <v>2.0004000800160032E-4</v>
      </c>
      <c r="P55">
        <f t="shared" si="0"/>
        <v>1</v>
      </c>
      <c r="S55">
        <v>0.93727999999999989</v>
      </c>
      <c r="T55">
        <f t="shared" si="1"/>
        <v>0.93727999999999989</v>
      </c>
      <c r="U55" s="5">
        <f t="shared" si="2"/>
        <v>2.0004000800160032E-4</v>
      </c>
      <c r="V55">
        <f t="shared" si="5"/>
        <v>-2.8130649998495412E-2</v>
      </c>
      <c r="W55">
        <f t="shared" si="6"/>
        <v>-3.6988831367525901</v>
      </c>
      <c r="X55" s="5"/>
    </row>
    <row r="56" spans="1:24" x14ac:dyDescent="0.35">
      <c r="A56" s="10">
        <v>36356</v>
      </c>
      <c r="B56">
        <v>1409.6</v>
      </c>
      <c r="C56">
        <v>8.2000000000000007E-3</v>
      </c>
      <c r="D56">
        <f>LOG(S_P_500_Historical_Data__1[[#This Row],[return]]+1)</f>
        <v>3.546693102131761E-3</v>
      </c>
      <c r="E56">
        <f>MATCH(S_P_500_Historical_Data__1[[#This Row],[return]],_xlfn.ANCHORARRAY($N$7),1)</f>
        <v>72</v>
      </c>
      <c r="F56" t="e">
        <f>MATCH(S_P_500_Historical_Data__1[[#This Row],[log1p(return)]],S:S,1)-6</f>
        <v>#N/A</v>
      </c>
      <c r="M56">
        <v>50</v>
      </c>
      <c r="N56">
        <v>-5.9760000000000167E-2</v>
      </c>
      <c r="O56" s="5">
        <f t="shared" si="4"/>
        <v>0</v>
      </c>
      <c r="P56" t="b">
        <f t="shared" si="0"/>
        <v>0</v>
      </c>
      <c r="S56">
        <v>0.94023999999999985</v>
      </c>
      <c r="T56" t="b">
        <f t="shared" si="1"/>
        <v>0</v>
      </c>
      <c r="U56" s="5">
        <f t="shared" si="2"/>
        <v>0</v>
      </c>
      <c r="V56">
        <f t="shared" si="5"/>
        <v>-2.676127685575087E-2</v>
      </c>
      <c r="W56" t="b">
        <f t="shared" si="6"/>
        <v>0</v>
      </c>
      <c r="X56" s="5"/>
    </row>
    <row r="57" spans="1:24" x14ac:dyDescent="0.35">
      <c r="A57" s="10">
        <v>36355</v>
      </c>
      <c r="B57">
        <v>1398.2</v>
      </c>
      <c r="C57">
        <v>3.3E-3</v>
      </c>
      <c r="D57">
        <f>LOG(S_P_500_Historical_Data__1[[#This Row],[return]]+1)</f>
        <v>1.4308122463983271E-3</v>
      </c>
      <c r="E57">
        <f>MATCH(S_P_500_Historical_Data__1[[#This Row],[return]],_xlfn.ANCHORARRAY($N$7),1)</f>
        <v>71</v>
      </c>
      <c r="F57" t="e">
        <f>MATCH(S_P_500_Historical_Data__1[[#This Row],[log1p(return)]],S:S,1)-6</f>
        <v>#N/A</v>
      </c>
      <c r="M57">
        <v>51</v>
      </c>
      <c r="N57">
        <v>-5.680000000000017E-2</v>
      </c>
      <c r="O57" s="5">
        <f t="shared" si="4"/>
        <v>0</v>
      </c>
      <c r="P57" t="b">
        <f t="shared" si="0"/>
        <v>0</v>
      </c>
      <c r="S57">
        <v>0.94319999999999982</v>
      </c>
      <c r="T57" t="b">
        <f t="shared" si="1"/>
        <v>0</v>
      </c>
      <c r="U57" s="5">
        <f t="shared" si="2"/>
        <v>0</v>
      </c>
      <c r="V57">
        <f t="shared" si="5"/>
        <v>-2.5396207912967358E-2</v>
      </c>
      <c r="W57" t="b">
        <f t="shared" si="6"/>
        <v>0</v>
      </c>
      <c r="X57" s="5"/>
    </row>
    <row r="58" spans="1:24" x14ac:dyDescent="0.35">
      <c r="A58" s="10">
        <v>36354</v>
      </c>
      <c r="B58">
        <v>1393.6</v>
      </c>
      <c r="C58">
        <v>-3.8999999999999998E-3</v>
      </c>
      <c r="D58">
        <f>LOG(S_P_500_Historical_Data__1[[#This Row],[return]]+1)</f>
        <v>-1.6970599014588432E-3</v>
      </c>
      <c r="E58">
        <f>MATCH(S_P_500_Historical_Data__1[[#This Row],[return]],_xlfn.ANCHORARRAY($N$7),1)</f>
        <v>68</v>
      </c>
      <c r="F58" t="e">
        <f>MATCH(S_P_500_Historical_Data__1[[#This Row],[log1p(return)]],S:S,1)-6</f>
        <v>#N/A</v>
      </c>
      <c r="M58">
        <v>52</v>
      </c>
      <c r="N58">
        <v>-5.3840000000000172E-2</v>
      </c>
      <c r="O58" s="5">
        <f t="shared" si="4"/>
        <v>2.0004000800160032E-4</v>
      </c>
      <c r="P58">
        <f t="shared" si="0"/>
        <v>1</v>
      </c>
      <c r="S58">
        <v>0.94615999999999978</v>
      </c>
      <c r="T58">
        <f t="shared" si="1"/>
        <v>0.94615999999999978</v>
      </c>
      <c r="U58" s="5">
        <f t="shared" si="2"/>
        <v>2.0004000800160032E-4</v>
      </c>
      <c r="V58">
        <f t="shared" si="5"/>
        <v>-2.4035416197067751E-2</v>
      </c>
      <c r="W58">
        <f t="shared" si="6"/>
        <v>-3.6988831367525901</v>
      </c>
      <c r="X58" s="5"/>
    </row>
    <row r="59" spans="1:24" x14ac:dyDescent="0.35">
      <c r="A59" s="10">
        <v>36353</v>
      </c>
      <c r="B59">
        <v>1399.1</v>
      </c>
      <c r="C59">
        <v>-3.0000000000000001E-3</v>
      </c>
      <c r="D59">
        <f>LOG(S_P_500_Historical_Data__1[[#This Row],[return]]+1)</f>
        <v>-1.3048416883442813E-3</v>
      </c>
      <c r="E59">
        <f>MATCH(S_P_500_Historical_Data__1[[#This Row],[return]],_xlfn.ANCHORARRAY($N$7),1)</f>
        <v>69</v>
      </c>
      <c r="F59" t="e">
        <f>MATCH(S_P_500_Historical_Data__1[[#This Row],[log1p(return)]],S:S,1)-6</f>
        <v>#N/A</v>
      </c>
      <c r="M59">
        <v>53</v>
      </c>
      <c r="N59">
        <v>-5.0880000000000175E-2</v>
      </c>
      <c r="O59" s="5">
        <f t="shared" si="4"/>
        <v>2.0004000800160032E-4</v>
      </c>
      <c r="P59">
        <f t="shared" si="0"/>
        <v>1</v>
      </c>
      <c r="S59">
        <v>0.94911999999999985</v>
      </c>
      <c r="T59">
        <f t="shared" si="1"/>
        <v>0.94911999999999985</v>
      </c>
      <c r="U59" s="5">
        <f t="shared" si="2"/>
        <v>2.0004000800160032E-4</v>
      </c>
      <c r="V59">
        <f t="shared" si="5"/>
        <v>-2.2678874987730867E-2</v>
      </c>
      <c r="W59">
        <f t="shared" si="6"/>
        <v>-3.6988831367525901</v>
      </c>
      <c r="X59" s="5"/>
    </row>
    <row r="60" spans="1:24" x14ac:dyDescent="0.35">
      <c r="A60" s="10">
        <v>36350</v>
      </c>
      <c r="B60">
        <v>1403.3</v>
      </c>
      <c r="C60">
        <v>6.4000000000000003E-3</v>
      </c>
      <c r="D60">
        <f>LOG(S_P_500_Historical_Data__1[[#This Row],[return]]+1)</f>
        <v>2.7706281011936895E-3</v>
      </c>
      <c r="E60">
        <f>MATCH(S_P_500_Historical_Data__1[[#This Row],[return]],_xlfn.ANCHORARRAY($N$7),1)</f>
        <v>72</v>
      </c>
      <c r="F60" t="e">
        <f>MATCH(S_P_500_Historical_Data__1[[#This Row],[log1p(return)]],S:S,1)-6</f>
        <v>#N/A</v>
      </c>
      <c r="M60">
        <v>54</v>
      </c>
      <c r="N60">
        <v>-4.7920000000000178E-2</v>
      </c>
      <c r="O60" s="5">
        <f t="shared" si="4"/>
        <v>0</v>
      </c>
      <c r="P60" t="b">
        <f t="shared" si="0"/>
        <v>0</v>
      </c>
      <c r="S60">
        <v>0.95207999999999982</v>
      </c>
      <c r="T60" t="b">
        <f t="shared" si="1"/>
        <v>0</v>
      </c>
      <c r="U60" s="5">
        <f t="shared" si="2"/>
        <v>0</v>
      </c>
      <c r="V60">
        <f t="shared" si="5"/>
        <v>-2.132655781424354E-2</v>
      </c>
      <c r="W60" t="b">
        <f t="shared" si="6"/>
        <v>0</v>
      </c>
      <c r="X60" s="5"/>
    </row>
    <row r="61" spans="1:24" x14ac:dyDescent="0.35">
      <c r="A61" s="10">
        <v>36349</v>
      </c>
      <c r="B61">
        <v>1394.4</v>
      </c>
      <c r="C61">
        <v>-1.1000000000000001E-3</v>
      </c>
      <c r="D61">
        <f>LOG(S_P_500_Historical_Data__1[[#This Row],[return]]+1)</f>
        <v>-4.7798687109621189E-4</v>
      </c>
      <c r="E61">
        <f>MATCH(S_P_500_Historical_Data__1[[#This Row],[return]],_xlfn.ANCHORARRAY($N$7),1)</f>
        <v>69</v>
      </c>
      <c r="F61" t="e">
        <f>MATCH(S_P_500_Historical_Data__1[[#This Row],[log1p(return)]],S:S,1)-6</f>
        <v>#N/A</v>
      </c>
      <c r="M61">
        <v>55</v>
      </c>
      <c r="N61">
        <v>-4.496000000000018E-2</v>
      </c>
      <c r="O61" s="5">
        <f t="shared" si="4"/>
        <v>2.0004000800160032E-4</v>
      </c>
      <c r="P61">
        <f t="shared" si="0"/>
        <v>1</v>
      </c>
      <c r="S61">
        <v>0.95503999999999978</v>
      </c>
      <c r="T61">
        <f t="shared" si="1"/>
        <v>0.95503999999999978</v>
      </c>
      <c r="U61" s="5">
        <f t="shared" si="2"/>
        <v>2.0004000800160032E-4</v>
      </c>
      <c r="V61">
        <f t="shared" si="5"/>
        <v>-1.9978438452400989E-2</v>
      </c>
      <c r="W61">
        <f t="shared" si="6"/>
        <v>-3.6988831367525901</v>
      </c>
      <c r="X61" s="5"/>
    </row>
    <row r="62" spans="1:24" x14ac:dyDescent="0.35">
      <c r="A62" s="10">
        <v>36348</v>
      </c>
      <c r="B62">
        <v>1395.9</v>
      </c>
      <c r="C62">
        <v>5.5999999999999999E-3</v>
      </c>
      <c r="D62">
        <f>LOG(S_P_500_Historical_Data__1[[#This Row],[return]]+1)</f>
        <v>2.4252646779013543E-3</v>
      </c>
      <c r="E62">
        <f>MATCH(S_P_500_Historical_Data__1[[#This Row],[return]],_xlfn.ANCHORARRAY($N$7),1)</f>
        <v>72</v>
      </c>
      <c r="F62" t="e">
        <f>MATCH(S_P_500_Historical_Data__1[[#This Row],[log1p(return)]],S:S,1)-6</f>
        <v>#N/A</v>
      </c>
      <c r="M62">
        <v>56</v>
      </c>
      <c r="N62">
        <v>-4.2000000000000183E-2</v>
      </c>
      <c r="O62" s="5">
        <f t="shared" si="4"/>
        <v>6.0012002400480096E-4</v>
      </c>
      <c r="P62">
        <f t="shared" si="0"/>
        <v>3</v>
      </c>
      <c r="S62">
        <v>0.95799999999999985</v>
      </c>
      <c r="T62">
        <f t="shared" si="1"/>
        <v>0.95799999999999985</v>
      </c>
      <c r="U62" s="5">
        <f t="shared" si="2"/>
        <v>6.0012002400480096E-4</v>
      </c>
      <c r="V62">
        <f t="shared" si="5"/>
        <v>-1.8634490921455648E-2</v>
      </c>
      <c r="W62">
        <f t="shared" si="6"/>
        <v>-3.2217618820329279</v>
      </c>
      <c r="X62" s="5"/>
    </row>
    <row r="63" spans="1:24" x14ac:dyDescent="0.35">
      <c r="A63" s="10">
        <v>36347</v>
      </c>
      <c r="B63">
        <v>1388.1</v>
      </c>
      <c r="C63">
        <v>-2.2000000000000001E-3</v>
      </c>
      <c r="D63">
        <f>LOG(S_P_500_Historical_Data__1[[#This Row],[return]]+1)</f>
        <v>-9.5650039683711904E-4</v>
      </c>
      <c r="E63">
        <f>MATCH(S_P_500_Historical_Data__1[[#This Row],[return]],_xlfn.ANCHORARRAY($N$7),1)</f>
        <v>69</v>
      </c>
      <c r="F63" t="e">
        <f>MATCH(S_P_500_Historical_Data__1[[#This Row],[log1p(return)]],S:S,1)-6</f>
        <v>#N/A</v>
      </c>
      <c r="M63">
        <v>57</v>
      </c>
      <c r="N63">
        <v>-3.9040000000000186E-2</v>
      </c>
      <c r="O63" s="5">
        <f t="shared" si="4"/>
        <v>6.0012002400480096E-4</v>
      </c>
      <c r="P63">
        <f t="shared" si="0"/>
        <v>3</v>
      </c>
      <c r="S63">
        <v>0.96095999999999981</v>
      </c>
      <c r="T63">
        <f t="shared" si="1"/>
        <v>0.96095999999999981</v>
      </c>
      <c r="U63" s="5">
        <f t="shared" si="2"/>
        <v>6.0012002400480096E-4</v>
      </c>
      <c r="V63">
        <f t="shared" si="5"/>
        <v>-1.729468948111303E-2</v>
      </c>
      <c r="W63">
        <f t="shared" si="6"/>
        <v>-3.2217618820329279</v>
      </c>
      <c r="X63" s="5"/>
    </row>
    <row r="64" spans="1:24" x14ac:dyDescent="0.35">
      <c r="A64" s="10">
        <v>36343</v>
      </c>
      <c r="B64">
        <v>1391.2</v>
      </c>
      <c r="C64">
        <v>7.4000000000000003E-3</v>
      </c>
      <c r="D64">
        <f>LOG(S_P_500_Historical_Data__1[[#This Row],[return]]+1)</f>
        <v>3.2019465216924438E-3</v>
      </c>
      <c r="E64">
        <f>MATCH(S_P_500_Historical_Data__1[[#This Row],[return]],_xlfn.ANCHORARRAY($N$7),1)</f>
        <v>72</v>
      </c>
      <c r="F64" t="e">
        <f>MATCH(S_P_500_Historical_Data__1[[#This Row],[log1p(return)]],S:S,1)-6</f>
        <v>#N/A</v>
      </c>
      <c r="M64">
        <v>58</v>
      </c>
      <c r="N64">
        <v>-3.6080000000000188E-2</v>
      </c>
      <c r="O64" s="5">
        <f t="shared" si="4"/>
        <v>2.0004000800160032E-4</v>
      </c>
      <c r="P64">
        <f t="shared" si="0"/>
        <v>1</v>
      </c>
      <c r="S64">
        <v>0.96391999999999978</v>
      </c>
      <c r="T64">
        <f t="shared" si="1"/>
        <v>0.96391999999999978</v>
      </c>
      <c r="U64" s="5">
        <f t="shared" si="2"/>
        <v>2.0004000800160032E-4</v>
      </c>
      <c r="V64">
        <f t="shared" si="5"/>
        <v>-1.5959008628573326E-2</v>
      </c>
      <c r="W64">
        <f t="shared" si="6"/>
        <v>-3.6988831367525901</v>
      </c>
      <c r="X64" s="5"/>
    </row>
    <row r="65" spans="1:24" x14ac:dyDescent="0.35">
      <c r="A65" s="10">
        <v>36342</v>
      </c>
      <c r="B65">
        <v>1381</v>
      </c>
      <c r="C65">
        <v>6.0000000000000001E-3</v>
      </c>
      <c r="D65">
        <f>LOG(S_P_500_Historical_Data__1[[#This Row],[return]]+1)</f>
        <v>2.5979807199085947E-3</v>
      </c>
      <c r="E65">
        <f>MATCH(S_P_500_Historical_Data__1[[#This Row],[return]],_xlfn.ANCHORARRAY($N$7),1)</f>
        <v>72</v>
      </c>
      <c r="F65" t="e">
        <f>MATCH(S_P_500_Historical_Data__1[[#This Row],[log1p(return)]],S:S,1)-6</f>
        <v>#N/A</v>
      </c>
      <c r="M65">
        <v>59</v>
      </c>
      <c r="N65">
        <v>-3.3120000000000191E-2</v>
      </c>
      <c r="O65" s="5">
        <f t="shared" si="4"/>
        <v>8.0016003200640128E-4</v>
      </c>
      <c r="P65">
        <f t="shared" si="0"/>
        <v>4</v>
      </c>
      <c r="S65">
        <v>0.96687999999999985</v>
      </c>
      <c r="T65">
        <f t="shared" si="1"/>
        <v>0.96687999999999985</v>
      </c>
      <c r="U65" s="5">
        <f t="shared" si="2"/>
        <v>8.0016003200640128E-4</v>
      </c>
      <c r="V65">
        <f t="shared" si="5"/>
        <v>-1.4627423095618864E-2</v>
      </c>
      <c r="W65">
        <f t="shared" si="6"/>
        <v>-3.096823145424628</v>
      </c>
      <c r="X65" s="5"/>
    </row>
    <row r="66" spans="1:24" x14ac:dyDescent="0.35">
      <c r="A66" s="10">
        <v>36341</v>
      </c>
      <c r="B66">
        <v>1372.7</v>
      </c>
      <c r="C66">
        <v>1.5699999999999999E-2</v>
      </c>
      <c r="D66">
        <f>LOG(S_P_500_Historical_Data__1[[#This Row],[return]]+1)</f>
        <v>6.7654524519927244E-3</v>
      </c>
      <c r="E66">
        <f>MATCH(S_P_500_Historical_Data__1[[#This Row],[return]],_xlfn.ANCHORARRAY($N$7),1)</f>
        <v>75</v>
      </c>
      <c r="F66" t="e">
        <f>MATCH(S_P_500_Historical_Data__1[[#This Row],[log1p(return)]],S:S,1)-6</f>
        <v>#N/A</v>
      </c>
      <c r="M66">
        <v>60</v>
      </c>
      <c r="N66">
        <v>-3.016000000000019E-2</v>
      </c>
      <c r="O66" s="5">
        <f t="shared" si="4"/>
        <v>1.8003600720144029E-3</v>
      </c>
      <c r="P66">
        <f t="shared" si="0"/>
        <v>9</v>
      </c>
      <c r="S66">
        <v>0.96983999999999981</v>
      </c>
      <c r="T66">
        <f t="shared" si="1"/>
        <v>0.96983999999999981</v>
      </c>
      <c r="U66" s="5">
        <f t="shared" si="2"/>
        <v>1.8003600720144029E-3</v>
      </c>
      <c r="V66">
        <f t="shared" si="5"/>
        <v>-1.3299907845746009E-2</v>
      </c>
      <c r="W66">
        <f t="shared" si="6"/>
        <v>-2.7446406273132653</v>
      </c>
      <c r="X66" s="5"/>
    </row>
    <row r="67" spans="1:24" x14ac:dyDescent="0.35">
      <c r="A67" s="10">
        <v>36340</v>
      </c>
      <c r="B67">
        <v>1351.5</v>
      </c>
      <c r="C67">
        <v>1.52E-2</v>
      </c>
      <c r="D67">
        <f>LOG(S_P_500_Historical_Data__1[[#This Row],[return]]+1)</f>
        <v>6.5516090866484054E-3</v>
      </c>
      <c r="E67">
        <f>MATCH(S_P_500_Historical_Data__1[[#This Row],[return]],_xlfn.ANCHORARRAY($N$7),1)</f>
        <v>75</v>
      </c>
      <c r="F67" t="e">
        <f>MATCH(S_P_500_Historical_Data__1[[#This Row],[log1p(return)]],S:S,1)-6</f>
        <v>#N/A</v>
      </c>
      <c r="M67">
        <v>61</v>
      </c>
      <c r="N67">
        <v>-2.7200000000000189E-2</v>
      </c>
      <c r="O67" s="5">
        <f t="shared" si="4"/>
        <v>3.2006401280256051E-3</v>
      </c>
      <c r="P67">
        <f t="shared" si="0"/>
        <v>16</v>
      </c>
      <c r="S67">
        <v>0.97279999999999978</v>
      </c>
      <c r="T67">
        <f t="shared" si="1"/>
        <v>0.97279999999999978</v>
      </c>
      <c r="U67" s="5">
        <f t="shared" si="2"/>
        <v>3.2006401280256051E-3</v>
      </c>
      <c r="V67">
        <f t="shared" si="5"/>
        <v>-1.197643807134038E-2</v>
      </c>
      <c r="W67">
        <f t="shared" si="6"/>
        <v>-2.4947631540966655</v>
      </c>
      <c r="X67" s="5"/>
    </row>
    <row r="68" spans="1:24" x14ac:dyDescent="0.35">
      <c r="A68" s="10">
        <v>36339</v>
      </c>
      <c r="B68">
        <v>1331.3</v>
      </c>
      <c r="C68">
        <v>1.2200000000000001E-2</v>
      </c>
      <c r="D68">
        <f>LOG(S_P_500_Historical_Data__1[[#This Row],[return]]+1)</f>
        <v>5.2663329727688423E-3</v>
      </c>
      <c r="E68">
        <f>MATCH(S_P_500_Historical_Data__1[[#This Row],[return]],_xlfn.ANCHORARRAY($N$7),1)</f>
        <v>74</v>
      </c>
      <c r="F68" t="e">
        <f>MATCH(S_P_500_Historical_Data__1[[#This Row],[log1p(return)]],S:S,1)-6</f>
        <v>#N/A</v>
      </c>
      <c r="M68">
        <v>62</v>
      </c>
      <c r="N68">
        <v>-2.4240000000000188E-2</v>
      </c>
      <c r="O68" s="5">
        <f t="shared" si="4"/>
        <v>6.4012802560512103E-3</v>
      </c>
      <c r="P68">
        <f t="shared" si="0"/>
        <v>32</v>
      </c>
      <c r="S68">
        <v>0.97575999999999985</v>
      </c>
      <c r="T68">
        <f t="shared" si="1"/>
        <v>0.97575999999999985</v>
      </c>
      <c r="U68" s="5">
        <f t="shared" si="2"/>
        <v>6.4012802560512103E-3</v>
      </c>
      <c r="V68">
        <f t="shared" si="5"/>
        <v>-1.0656989190895378E-2</v>
      </c>
      <c r="W68">
        <f t="shared" si="6"/>
        <v>-2.1937331584326842</v>
      </c>
      <c r="X68" s="5"/>
    </row>
    <row r="69" spans="1:24" x14ac:dyDescent="0.35">
      <c r="A69" s="10">
        <v>36336</v>
      </c>
      <c r="B69">
        <v>1315.3</v>
      </c>
      <c r="C69">
        <v>-4.0000000000000002E-4</v>
      </c>
      <c r="D69">
        <f>LOG(S_P_500_Historical_Data__1[[#This Row],[return]]+1)</f>
        <v>-1.7375254558756316E-4</v>
      </c>
      <c r="E69">
        <f>MATCH(S_P_500_Historical_Data__1[[#This Row],[return]],_xlfn.ANCHORARRAY($N$7),1)</f>
        <v>70</v>
      </c>
      <c r="F69" t="e">
        <f>MATCH(S_P_500_Historical_Data__1[[#This Row],[log1p(return)]],S:S,1)-6</f>
        <v>#N/A</v>
      </c>
      <c r="M69">
        <v>63</v>
      </c>
      <c r="N69">
        <v>-2.1280000000000188E-2</v>
      </c>
      <c r="O69" s="5">
        <f t="shared" si="4"/>
        <v>8.2016403280656125E-3</v>
      </c>
      <c r="P69">
        <f t="shared" si="0"/>
        <v>41</v>
      </c>
      <c r="S69">
        <v>0.97871999999999981</v>
      </c>
      <c r="T69">
        <f t="shared" si="1"/>
        <v>0.97871999999999981</v>
      </c>
      <c r="U69" s="5">
        <f t="shared" si="2"/>
        <v>8.2016403280656125E-3</v>
      </c>
      <c r="V69">
        <f t="shared" si="5"/>
        <v>-9.3415368462728635E-3</v>
      </c>
      <c r="W69">
        <f t="shared" si="6"/>
        <v>-2.0860992800328546</v>
      </c>
      <c r="X69" s="5"/>
    </row>
    <row r="70" spans="1:24" x14ac:dyDescent="0.35">
      <c r="A70" s="10">
        <v>36335</v>
      </c>
      <c r="B70">
        <v>1315.8</v>
      </c>
      <c r="C70">
        <v>-1.2999999999999999E-2</v>
      </c>
      <c r="D70">
        <f>LOG(S_P_500_Historical_Data__1[[#This Row],[return]]+1)</f>
        <v>-5.6828473303632727E-3</v>
      </c>
      <c r="E70">
        <f>MATCH(S_P_500_Historical_Data__1[[#This Row],[return]],_xlfn.ANCHORARRAY($N$7),1)</f>
        <v>65</v>
      </c>
      <c r="F70" t="e">
        <f>MATCH(S_P_500_Historical_Data__1[[#This Row],[log1p(return)]],S:S,1)-6</f>
        <v>#N/A</v>
      </c>
      <c r="M70">
        <v>64</v>
      </c>
      <c r="N70">
        <v>-1.8320000000000187E-2</v>
      </c>
      <c r="O70" s="5">
        <f t="shared" si="4"/>
        <v>2.0204040808161631E-2</v>
      </c>
      <c r="P70">
        <f t="shared" si="0"/>
        <v>101</v>
      </c>
      <c r="S70">
        <v>0.98167999999999978</v>
      </c>
      <c r="T70">
        <f t="shared" si="1"/>
        <v>0.98167999999999978</v>
      </c>
      <c r="U70" s="5">
        <f t="shared" si="2"/>
        <v>2.0204040808161631E-2</v>
      </c>
      <c r="V70">
        <f t="shared" si="5"/>
        <v>-8.0300569000047502E-3</v>
      </c>
      <c r="W70">
        <f t="shared" si="6"/>
        <v>-1.6945617629699476</v>
      </c>
      <c r="X70" s="5"/>
    </row>
    <row r="71" spans="1:24" x14ac:dyDescent="0.35">
      <c r="A71" s="10">
        <v>36334</v>
      </c>
      <c r="B71">
        <v>1333.1</v>
      </c>
      <c r="C71">
        <v>-2.0999999999999999E-3</v>
      </c>
      <c r="D71">
        <f>LOG(S_P_500_Historical_Data__1[[#This Row],[return]]+1)</f>
        <v>-9.1297737411159135E-4</v>
      </c>
      <c r="E71">
        <f>MATCH(S_P_500_Historical_Data__1[[#This Row],[return]],_xlfn.ANCHORARRAY($N$7),1)</f>
        <v>69</v>
      </c>
      <c r="F71" t="e">
        <f>MATCH(S_P_500_Historical_Data__1[[#This Row],[log1p(return)]],S:S,1)-6</f>
        <v>#N/A</v>
      </c>
      <c r="M71">
        <v>65</v>
      </c>
      <c r="N71">
        <v>-1.5360000000000186E-2</v>
      </c>
      <c r="O71" s="5">
        <f t="shared" si="4"/>
        <v>2.3604720944188837E-2</v>
      </c>
      <c r="P71">
        <f t="shared" si="0"/>
        <v>118</v>
      </c>
      <c r="S71">
        <v>0.98463999999999985</v>
      </c>
      <c r="T71">
        <f t="shared" si="1"/>
        <v>0.98463999999999985</v>
      </c>
      <c r="U71" s="5">
        <f t="shared" si="2"/>
        <v>2.3604720944188837E-2</v>
      </c>
      <c r="V71">
        <f t="shared" si="5"/>
        <v>-6.7225254326356513E-3</v>
      </c>
      <c r="W71">
        <f t="shared" si="6"/>
        <v>-1.6270011294464648</v>
      </c>
      <c r="X71" s="5"/>
    </row>
    <row r="72" spans="1:24" x14ac:dyDescent="0.35">
      <c r="A72" s="10">
        <v>36333</v>
      </c>
      <c r="B72">
        <v>1335.9</v>
      </c>
      <c r="C72">
        <v>-9.7000000000000003E-3</v>
      </c>
      <c r="D72">
        <f>LOG(S_P_500_Historical_Data__1[[#This Row],[return]]+1)</f>
        <v>-4.2332209500260494E-3</v>
      </c>
      <c r="E72">
        <f>MATCH(S_P_500_Historical_Data__1[[#This Row],[return]],_xlfn.ANCHORARRAY($N$7),1)</f>
        <v>66</v>
      </c>
      <c r="F72" t="e">
        <f>MATCH(S_P_500_Historical_Data__1[[#This Row],[log1p(return)]],S:S,1)-6</f>
        <v>#N/A</v>
      </c>
      <c r="M72">
        <v>66</v>
      </c>
      <c r="N72">
        <v>-1.2400000000000185E-2</v>
      </c>
      <c r="O72" s="5">
        <f t="shared" si="4"/>
        <v>3.9407881576315265E-2</v>
      </c>
      <c r="P72">
        <f t="shared" ref="P72:P107" si="7">IF(COUNTIF(E:E,M72)=0,FALSE,COUNTIF(E:E,M72))</f>
        <v>197</v>
      </c>
      <c r="S72">
        <v>0.98759999999999981</v>
      </c>
      <c r="T72">
        <f t="shared" ref="T72:T107" si="8">IF(P72,S72,FALSE)</f>
        <v>0.98759999999999981</v>
      </c>
      <c r="U72" s="5">
        <f t="shared" ref="U72:U107" si="9">O72</f>
        <v>3.9407881576315265E-2</v>
      </c>
      <c r="V72">
        <f t="shared" si="5"/>
        <v>-5.4189187401054153E-3</v>
      </c>
      <c r="W72">
        <f t="shared" ref="W72:W107" si="10">IFERROR(LOG(U72),FALSE)</f>
        <v>-1.4044169105909974</v>
      </c>
      <c r="X72" s="5"/>
    </row>
    <row r="73" spans="1:24" x14ac:dyDescent="0.35">
      <c r="A73" s="10">
        <v>36332</v>
      </c>
      <c r="B73">
        <v>1349</v>
      </c>
      <c r="C73">
        <v>4.5999999999999999E-3</v>
      </c>
      <c r="D73">
        <f>LOG(S_P_500_Historical_Data__1[[#This Row],[return]]+1)</f>
        <v>1.9931738235304782E-3</v>
      </c>
      <c r="E73">
        <f>MATCH(S_P_500_Historical_Data__1[[#This Row],[return]],_xlfn.ANCHORARRAY($N$7),1)</f>
        <v>71</v>
      </c>
      <c r="F73" t="e">
        <f>MATCH(S_P_500_Historical_Data__1[[#This Row],[log1p(return)]],S:S,1)-6</f>
        <v>#N/A</v>
      </c>
      <c r="M73">
        <v>67</v>
      </c>
      <c r="N73">
        <v>-9.4400000000001844E-3</v>
      </c>
      <c r="O73" s="5">
        <f t="shared" ref="O73:O107" si="11">IF(P73=0,FALSE,P73/$J$9)</f>
        <v>7.1414282856571309E-2</v>
      </c>
      <c r="P73">
        <f t="shared" si="7"/>
        <v>357</v>
      </c>
      <c r="S73">
        <v>0.99055999999999977</v>
      </c>
      <c r="T73">
        <f t="shared" si="8"/>
        <v>0.99055999999999977</v>
      </c>
      <c r="U73" s="5">
        <f t="shared" si="9"/>
        <v>7.1414282856571309E-2</v>
      </c>
      <c r="V73">
        <f t="shared" ref="V73:V107" si="12">IF(P73=0,FALSE,LOG(S73,10))</f>
        <v>-4.1192133311703863E-3</v>
      </c>
      <c r="W73">
        <f t="shared" si="10"/>
        <v>-1.1462149206403971</v>
      </c>
      <c r="X73" s="5"/>
    </row>
    <row r="74" spans="1:24" x14ac:dyDescent="0.35">
      <c r="A74" s="10">
        <v>36329</v>
      </c>
      <c r="B74">
        <v>1342.8</v>
      </c>
      <c r="C74">
        <v>2.2000000000000001E-3</v>
      </c>
      <c r="D74">
        <f>LOG(S_P_500_Historical_Data__1[[#This Row],[return]]+1)</f>
        <v>9.5439840645788652E-4</v>
      </c>
      <c r="E74">
        <f>MATCH(S_P_500_Historical_Data__1[[#This Row],[return]],_xlfn.ANCHORARRAY($N$7),1)</f>
        <v>70</v>
      </c>
      <c r="F74" t="e">
        <f>MATCH(S_P_500_Historical_Data__1[[#This Row],[log1p(return)]],S:S,1)-6</f>
        <v>#N/A</v>
      </c>
      <c r="M74">
        <v>68</v>
      </c>
      <c r="N74">
        <v>-6.4800000000001835E-3</v>
      </c>
      <c r="O74" s="5">
        <f t="shared" si="11"/>
        <v>0.10122024404880976</v>
      </c>
      <c r="P74">
        <f t="shared" si="7"/>
        <v>506</v>
      </c>
      <c r="S74">
        <v>0.99351999999999985</v>
      </c>
      <c r="T74">
        <f t="shared" si="8"/>
        <v>0.99351999999999985</v>
      </c>
      <c r="U74" s="5">
        <f t="shared" si="9"/>
        <v>0.10122024404880976</v>
      </c>
      <c r="V74">
        <f t="shared" si="12"/>
        <v>-2.8233859248635788E-3</v>
      </c>
      <c r="W74">
        <f t="shared" si="10"/>
        <v>-0.99473261991279116</v>
      </c>
      <c r="X74" s="5"/>
    </row>
    <row r="75" spans="1:24" x14ac:dyDescent="0.35">
      <c r="A75" s="10">
        <v>36328</v>
      </c>
      <c r="B75">
        <v>1339.9</v>
      </c>
      <c r="C75">
        <v>7.1000000000000004E-3</v>
      </c>
      <c r="D75">
        <f>LOG(S_P_500_Historical_Data__1[[#This Row],[return]]+1)</f>
        <v>3.0725959676749632E-3</v>
      </c>
      <c r="E75">
        <f>MATCH(S_P_500_Historical_Data__1[[#This Row],[return]],_xlfn.ANCHORARRAY($N$7),1)</f>
        <v>72</v>
      </c>
      <c r="F75" t="e">
        <f>MATCH(S_P_500_Historical_Data__1[[#This Row],[log1p(return)]],S:S,1)-6</f>
        <v>#N/A</v>
      </c>
      <c r="M75">
        <v>69</v>
      </c>
      <c r="N75">
        <v>-3.5200000000001831E-3</v>
      </c>
      <c r="O75" s="5">
        <f t="shared" si="11"/>
        <v>0.16123224644928985</v>
      </c>
      <c r="P75">
        <f t="shared" si="7"/>
        <v>806</v>
      </c>
      <c r="S75">
        <v>0.99647999999999981</v>
      </c>
      <c r="T75">
        <f t="shared" si="8"/>
        <v>0.99647999999999981</v>
      </c>
      <c r="U75" s="5">
        <f t="shared" si="9"/>
        <v>0.16123224644928985</v>
      </c>
      <c r="V75">
        <f t="shared" si="12"/>
        <v>-1.5314134479926221E-3</v>
      </c>
      <c r="W75">
        <f t="shared" si="10"/>
        <v>-0.79254809494749956</v>
      </c>
      <c r="X75" s="5"/>
    </row>
    <row r="76" spans="1:24" x14ac:dyDescent="0.35">
      <c r="A76" s="10">
        <v>36327</v>
      </c>
      <c r="B76">
        <v>1330.4</v>
      </c>
      <c r="C76">
        <v>2.24E-2</v>
      </c>
      <c r="D76">
        <f>LOG(S_P_500_Historical_Data__1[[#This Row],[return]]+1)</f>
        <v>9.6208408143249307E-3</v>
      </c>
      <c r="E76">
        <f>MATCH(S_P_500_Historical_Data__1[[#This Row],[return]],_xlfn.ANCHORARRAY($N$7),1)</f>
        <v>77</v>
      </c>
      <c r="F76" t="e">
        <f>MATCH(S_P_500_Historical_Data__1[[#This Row],[log1p(return)]],S:S,1)-6</f>
        <v>#N/A</v>
      </c>
      <c r="M76">
        <v>70</v>
      </c>
      <c r="N76">
        <v>-5.6000000000018275E-4</v>
      </c>
      <c r="O76" s="5">
        <f t="shared" si="11"/>
        <v>0.16083216643328666</v>
      </c>
      <c r="P76">
        <f t="shared" si="7"/>
        <v>804</v>
      </c>
      <c r="S76">
        <v>0.99943999999999977</v>
      </c>
      <c r="T76">
        <f t="shared" si="8"/>
        <v>0.99943999999999977</v>
      </c>
      <c r="U76" s="5">
        <f t="shared" si="9"/>
        <v>0.16083216643328666</v>
      </c>
      <c r="V76">
        <f t="shared" si="12"/>
        <v>-2.4327303267438442E-4</v>
      </c>
      <c r="W76">
        <f t="shared" si="10"/>
        <v>-0.79362708800413895</v>
      </c>
      <c r="X76" s="5"/>
    </row>
    <row r="77" spans="1:24" x14ac:dyDescent="0.35">
      <c r="A77" s="10">
        <v>36326</v>
      </c>
      <c r="B77">
        <v>1301.2</v>
      </c>
      <c r="C77">
        <v>5.5999999999999999E-3</v>
      </c>
      <c r="D77">
        <f>LOG(S_P_500_Historical_Data__1[[#This Row],[return]]+1)</f>
        <v>2.4252646779013543E-3</v>
      </c>
      <c r="E77">
        <f>MATCH(S_P_500_Historical_Data__1[[#This Row],[return]],_xlfn.ANCHORARRAY($N$7),1)</f>
        <v>72</v>
      </c>
      <c r="F77" t="e">
        <f>MATCH(S_P_500_Historical_Data__1[[#This Row],[log1p(return)]],S:S,1)-6</f>
        <v>#N/A</v>
      </c>
      <c r="M77">
        <v>71</v>
      </c>
      <c r="N77">
        <v>2.3999999999998176E-3</v>
      </c>
      <c r="O77" s="5">
        <f t="shared" si="11"/>
        <v>0.14282856571314262</v>
      </c>
      <c r="P77">
        <f t="shared" si="7"/>
        <v>714</v>
      </c>
      <c r="S77">
        <v>1.0023999999999997</v>
      </c>
      <c r="T77">
        <f t="shared" si="8"/>
        <v>1.0023999999999997</v>
      </c>
      <c r="U77" s="5">
        <f t="shared" si="9"/>
        <v>0.14282856571314262</v>
      </c>
      <c r="V77">
        <f t="shared" si="12"/>
        <v>1.0410579860934714E-3</v>
      </c>
      <c r="W77">
        <f t="shared" si="10"/>
        <v>-0.84518492497641584</v>
      </c>
      <c r="X77" s="5"/>
    </row>
    <row r="78" spans="1:24" x14ac:dyDescent="0.35">
      <c r="A78" s="10">
        <v>36325</v>
      </c>
      <c r="B78">
        <v>1294</v>
      </c>
      <c r="C78">
        <v>2.9999999999999997E-4</v>
      </c>
      <c r="D78">
        <f>LOG(S_P_500_Historical_Data__1[[#This Row],[return]]+1)</f>
        <v>1.3026880522704667E-4</v>
      </c>
      <c r="E78">
        <f>MATCH(S_P_500_Historical_Data__1[[#This Row],[return]],_xlfn.ANCHORARRAY($N$7),1)</f>
        <v>70</v>
      </c>
      <c r="F78" t="e">
        <f>MATCH(S_P_500_Historical_Data__1[[#This Row],[log1p(return)]],S:S,1)-6</f>
        <v>#N/A</v>
      </c>
      <c r="M78">
        <v>72</v>
      </c>
      <c r="N78">
        <v>5.359999999999818E-3</v>
      </c>
      <c r="O78" s="5">
        <f t="shared" si="11"/>
        <v>9.301860372074415E-2</v>
      </c>
      <c r="P78">
        <f t="shared" si="7"/>
        <v>465</v>
      </c>
      <c r="S78">
        <v>1.0053599999999998</v>
      </c>
      <c r="T78">
        <f t="shared" si="8"/>
        <v>1.0053599999999998</v>
      </c>
      <c r="U78" s="5">
        <f t="shared" si="9"/>
        <v>9.301860372074415E-2</v>
      </c>
      <c r="V78">
        <f t="shared" si="12"/>
        <v>2.321602072825417E-3</v>
      </c>
      <c r="W78">
        <f t="shared" si="10"/>
        <v>-1.0314301838626363</v>
      </c>
      <c r="X78" s="5"/>
    </row>
    <row r="79" spans="1:24" x14ac:dyDescent="0.35">
      <c r="A79" s="10">
        <v>36322</v>
      </c>
      <c r="B79">
        <v>1293.5999999999999</v>
      </c>
      <c r="C79">
        <v>-7.1000000000000004E-3</v>
      </c>
      <c r="D79">
        <f>LOG(S_P_500_Historical_Data__1[[#This Row],[return]]+1)</f>
        <v>-3.0944893043338452E-3</v>
      </c>
      <c r="E79">
        <f>MATCH(S_P_500_Historical_Data__1[[#This Row],[return]],_xlfn.ANCHORARRAY($N$7),1)</f>
        <v>67</v>
      </c>
      <c r="F79" t="e">
        <f>MATCH(S_P_500_Historical_Data__1[[#This Row],[log1p(return)]],S:S,1)-6</f>
        <v>#N/A</v>
      </c>
      <c r="M79">
        <v>73</v>
      </c>
      <c r="N79">
        <v>8.3199999999998189E-3</v>
      </c>
      <c r="O79" s="5">
        <f t="shared" si="11"/>
        <v>6.2612522504500903E-2</v>
      </c>
      <c r="P79">
        <f t="shared" si="7"/>
        <v>313</v>
      </c>
      <c r="S79">
        <v>1.0083199999999999</v>
      </c>
      <c r="T79">
        <f t="shared" si="8"/>
        <v>1.0083199999999999</v>
      </c>
      <c r="U79" s="5">
        <f t="shared" si="9"/>
        <v>6.2612522504500903E-2</v>
      </c>
      <c r="V79">
        <f t="shared" si="12"/>
        <v>3.598381493905573E-3</v>
      </c>
      <c r="W79">
        <f t="shared" si="10"/>
        <v>-1.2033387992061417</v>
      </c>
      <c r="X79" s="5"/>
    </row>
    <row r="80" spans="1:24" x14ac:dyDescent="0.35">
      <c r="A80" s="10">
        <v>36321</v>
      </c>
      <c r="B80">
        <v>1302.8</v>
      </c>
      <c r="C80">
        <v>-1.2E-2</v>
      </c>
      <c r="D80">
        <f>LOG(S_P_500_Historical_Data__1[[#This Row],[return]]+1)</f>
        <v>-5.2430554123718831E-3</v>
      </c>
      <c r="E80">
        <f>MATCH(S_P_500_Historical_Data__1[[#This Row],[return]],_xlfn.ANCHORARRAY($N$7),1)</f>
        <v>66</v>
      </c>
      <c r="F80" t="e">
        <f>MATCH(S_P_500_Historical_Data__1[[#This Row],[log1p(return)]],S:S,1)-6</f>
        <v>#N/A</v>
      </c>
      <c r="M80">
        <v>74</v>
      </c>
      <c r="N80">
        <v>1.127999999999982E-2</v>
      </c>
      <c r="O80" s="5">
        <f t="shared" si="11"/>
        <v>3.8007601520304059E-2</v>
      </c>
      <c r="P80">
        <f t="shared" si="7"/>
        <v>190</v>
      </c>
      <c r="S80">
        <v>1.0112799999999997</v>
      </c>
      <c r="T80">
        <f t="shared" si="8"/>
        <v>1.0112799999999997</v>
      </c>
      <c r="U80" s="5">
        <f t="shared" si="9"/>
        <v>3.8007601520304059E-2</v>
      </c>
      <c r="V80">
        <f t="shared" si="12"/>
        <v>4.8714183199108632E-3</v>
      </c>
      <c r="W80">
        <f t="shared" si="10"/>
        <v>-1.4201295357997612</v>
      </c>
      <c r="X80" s="5"/>
    </row>
    <row r="81" spans="1:24" x14ac:dyDescent="0.35">
      <c r="A81" s="10">
        <v>36320</v>
      </c>
      <c r="B81">
        <v>1318.6</v>
      </c>
      <c r="C81">
        <v>1E-3</v>
      </c>
      <c r="D81">
        <f>LOG(S_P_500_Historical_Data__1[[#This Row],[return]]+1)</f>
        <v>4.340774793185929E-4</v>
      </c>
      <c r="E81">
        <f>MATCH(S_P_500_Historical_Data__1[[#This Row],[return]],_xlfn.ANCHORARRAY($N$7),1)</f>
        <v>70</v>
      </c>
      <c r="F81" t="e">
        <f>MATCH(S_P_500_Historical_Data__1[[#This Row],[log1p(return)]],S:S,1)-6</f>
        <v>#N/A</v>
      </c>
      <c r="M81">
        <v>75</v>
      </c>
      <c r="N81">
        <v>1.4239999999999821E-2</v>
      </c>
      <c r="O81" s="5">
        <f t="shared" si="11"/>
        <v>2.4604920984196841E-2</v>
      </c>
      <c r="P81">
        <f t="shared" si="7"/>
        <v>123</v>
      </c>
      <c r="S81">
        <v>1.0142399999999998</v>
      </c>
      <c r="T81">
        <f t="shared" si="8"/>
        <v>1.0142399999999998</v>
      </c>
      <c r="U81" s="5">
        <f t="shared" si="9"/>
        <v>2.4604920984196841E-2</v>
      </c>
      <c r="V81">
        <f t="shared" si="12"/>
        <v>6.1407344279005033E-3</v>
      </c>
      <c r="W81">
        <f t="shared" si="10"/>
        <v>-1.6089780253131922</v>
      </c>
      <c r="X81" s="5"/>
    </row>
    <row r="82" spans="1:24" x14ac:dyDescent="0.35">
      <c r="A82" s="10">
        <v>36319</v>
      </c>
      <c r="B82">
        <v>1317.3</v>
      </c>
      <c r="C82">
        <v>-1.29E-2</v>
      </c>
      <c r="D82">
        <f>LOG(S_P_500_Historical_Data__1[[#This Row],[return]]+1)</f>
        <v>-5.6388480919989875E-3</v>
      </c>
      <c r="E82">
        <f>MATCH(S_P_500_Historical_Data__1[[#This Row],[return]],_xlfn.ANCHORARRAY($N$7),1)</f>
        <v>65</v>
      </c>
      <c r="F82" t="e">
        <f>MATCH(S_P_500_Historical_Data__1[[#This Row],[log1p(return)]],S:S,1)-6</f>
        <v>#N/A</v>
      </c>
      <c r="M82">
        <v>76</v>
      </c>
      <c r="N82">
        <v>1.719999999999982E-2</v>
      </c>
      <c r="O82" s="5">
        <f t="shared" si="11"/>
        <v>1.6003200640128026E-2</v>
      </c>
      <c r="P82">
        <f t="shared" si="7"/>
        <v>80</v>
      </c>
      <c r="S82">
        <v>1.0171999999999999</v>
      </c>
      <c r="T82">
        <f t="shared" si="8"/>
        <v>1.0171999999999999</v>
      </c>
      <c r="U82" s="5">
        <f t="shared" si="9"/>
        <v>1.6003200640128026E-2</v>
      </c>
      <c r="V82">
        <f t="shared" si="12"/>
        <v>7.4063515036712265E-3</v>
      </c>
      <c r="W82">
        <f t="shared" si="10"/>
        <v>-1.7957931497606467</v>
      </c>
      <c r="X82" s="5"/>
    </row>
    <row r="83" spans="1:24" x14ac:dyDescent="0.35">
      <c r="A83" s="10">
        <v>36318</v>
      </c>
      <c r="B83">
        <v>1334.5</v>
      </c>
      <c r="C83">
        <v>5.0000000000000001E-3</v>
      </c>
      <c r="D83">
        <f>LOG(S_P_500_Historical_Data__1[[#This Row],[return]]+1)</f>
        <v>2.1660617565076304E-3</v>
      </c>
      <c r="E83">
        <f>MATCH(S_P_500_Historical_Data__1[[#This Row],[return]],_xlfn.ANCHORARRAY($N$7),1)</f>
        <v>71</v>
      </c>
      <c r="F83" t="e">
        <f>MATCH(S_P_500_Historical_Data__1[[#This Row],[log1p(return)]],S:S,1)-6</f>
        <v>#N/A</v>
      </c>
      <c r="M83">
        <v>77</v>
      </c>
      <c r="N83">
        <v>2.015999999999982E-2</v>
      </c>
      <c r="O83" s="5">
        <f t="shared" si="11"/>
        <v>8.4016803360672139E-3</v>
      </c>
      <c r="P83">
        <f t="shared" si="7"/>
        <v>42</v>
      </c>
      <c r="S83">
        <v>1.0201599999999997</v>
      </c>
      <c r="T83">
        <f t="shared" si="8"/>
        <v>1.0201599999999997</v>
      </c>
      <c r="U83" s="5">
        <f t="shared" si="9"/>
        <v>8.4016803360672139E-3</v>
      </c>
      <c r="V83">
        <f t="shared" si="12"/>
        <v>8.6682910439806003E-3</v>
      </c>
      <c r="W83">
        <f t="shared" si="10"/>
        <v>-2.0756338463546897</v>
      </c>
      <c r="X83" s="5"/>
    </row>
    <row r="84" spans="1:24" x14ac:dyDescent="0.35">
      <c r="A84" s="10">
        <v>36315</v>
      </c>
      <c r="B84">
        <v>1327.8</v>
      </c>
      <c r="C84">
        <v>2.18E-2</v>
      </c>
      <c r="D84">
        <f>LOG(S_P_500_Historical_Data__1[[#This Row],[return]]+1)</f>
        <v>9.3658983462446797E-3</v>
      </c>
      <c r="E84">
        <f>MATCH(S_P_500_Historical_Data__1[[#This Row],[return]],_xlfn.ANCHORARRAY($N$7),1)</f>
        <v>77</v>
      </c>
      <c r="F84" t="e">
        <f>MATCH(S_P_500_Historical_Data__1[[#This Row],[log1p(return)]],S:S,1)-6</f>
        <v>#N/A</v>
      </c>
      <c r="M84">
        <v>78</v>
      </c>
      <c r="N84">
        <v>2.3119999999999821E-2</v>
      </c>
      <c r="O84" s="5">
        <f t="shared" si="11"/>
        <v>5.0010002000400082E-3</v>
      </c>
      <c r="P84">
        <f t="shared" si="7"/>
        <v>25</v>
      </c>
      <c r="S84">
        <v>1.0231199999999998</v>
      </c>
      <c r="T84">
        <f t="shared" si="8"/>
        <v>1.0231199999999998</v>
      </c>
      <c r="U84" s="5">
        <f t="shared" si="9"/>
        <v>5.0010002000400082E-3</v>
      </c>
      <c r="V84">
        <f t="shared" si="12"/>
        <v>9.9265743587381265E-3</v>
      </c>
      <c r="W84">
        <f t="shared" si="10"/>
        <v>-2.3009431280805526</v>
      </c>
      <c r="X84" s="5"/>
    </row>
    <row r="85" spans="1:24" x14ac:dyDescent="0.35">
      <c r="A85" s="10">
        <v>36314</v>
      </c>
      <c r="B85">
        <v>1299.5</v>
      </c>
      <c r="C85">
        <v>3.5999999999999999E-3</v>
      </c>
      <c r="D85">
        <f>LOG(S_P_500_Historical_Data__1[[#This Row],[return]]+1)</f>
        <v>1.5606526425729409E-3</v>
      </c>
      <c r="E85">
        <f>MATCH(S_P_500_Historical_Data__1[[#This Row],[return]],_xlfn.ANCHORARRAY($N$7),1)</f>
        <v>71</v>
      </c>
      <c r="F85" t="e">
        <f>MATCH(S_P_500_Historical_Data__1[[#This Row],[log1p(return)]],S:S,1)-6</f>
        <v>#N/A</v>
      </c>
      <c r="M85">
        <v>79</v>
      </c>
      <c r="N85">
        <v>2.6079999999999822E-2</v>
      </c>
      <c r="O85" s="5">
        <f t="shared" si="11"/>
        <v>3.6007201440288058E-3</v>
      </c>
      <c r="P85">
        <f t="shared" si="7"/>
        <v>18</v>
      </c>
      <c r="S85">
        <v>1.0260799999999999</v>
      </c>
      <c r="T85">
        <f t="shared" si="8"/>
        <v>1.0260799999999999</v>
      </c>
      <c r="U85" s="5">
        <f t="shared" si="9"/>
        <v>3.6007201440288058E-3</v>
      </c>
      <c r="V85">
        <f t="shared" si="12"/>
        <v>1.1181222573163856E-2</v>
      </c>
      <c r="W85">
        <f t="shared" si="10"/>
        <v>-2.443610631649284</v>
      </c>
      <c r="X85" s="5"/>
    </row>
    <row r="86" spans="1:24" x14ac:dyDescent="0.35">
      <c r="A86" s="10">
        <v>36313</v>
      </c>
      <c r="B86">
        <v>1294.8</v>
      </c>
      <c r="C86">
        <v>4.0000000000000002E-4</v>
      </c>
      <c r="D86">
        <f>LOG(S_P_500_Historical_Data__1[[#This Row],[return]]+1)</f>
        <v>1.7368305846489969E-4</v>
      </c>
      <c r="E86">
        <f>MATCH(S_P_500_Historical_Data__1[[#This Row],[return]],_xlfn.ANCHORARRAY($N$7),1)</f>
        <v>70</v>
      </c>
      <c r="F86" t="e">
        <f>MATCH(S_P_500_Historical_Data__1[[#This Row],[log1p(return)]],S:S,1)-6</f>
        <v>#N/A</v>
      </c>
      <c r="M86">
        <v>80</v>
      </c>
      <c r="N86">
        <v>2.9039999999999823E-2</v>
      </c>
      <c r="O86" s="5">
        <f t="shared" si="11"/>
        <v>1.0002000400080016E-3</v>
      </c>
      <c r="P86">
        <f t="shared" si="7"/>
        <v>5</v>
      </c>
      <c r="S86">
        <v>1.0290399999999997</v>
      </c>
      <c r="T86">
        <f t="shared" si="8"/>
        <v>1.0290399999999997</v>
      </c>
      <c r="U86" s="5">
        <f t="shared" si="9"/>
        <v>1.0002000400080016E-3</v>
      </c>
      <c r="V86">
        <f t="shared" si="12"/>
        <v>1.243225662991675E-2</v>
      </c>
      <c r="W86">
        <f t="shared" si="10"/>
        <v>-2.9999131324165713</v>
      </c>
      <c r="X86" s="5"/>
    </row>
    <row r="87" spans="1:24" x14ac:dyDescent="0.35">
      <c r="A87" s="10">
        <v>36312</v>
      </c>
      <c r="B87">
        <v>1294.3</v>
      </c>
      <c r="C87">
        <v>-5.7999999999999996E-3</v>
      </c>
      <c r="D87">
        <f>LOG(S_P_500_Historical_Data__1[[#This Row],[return]]+1)</f>
        <v>-2.5262411970196374E-3</v>
      </c>
      <c r="E87">
        <f>MATCH(S_P_500_Historical_Data__1[[#This Row],[return]],_xlfn.ANCHORARRAY($N$7),1)</f>
        <v>68</v>
      </c>
      <c r="F87" t="e">
        <f>MATCH(S_P_500_Historical_Data__1[[#This Row],[log1p(return)]],S:S,1)-6</f>
        <v>#N/A</v>
      </c>
      <c r="M87">
        <v>81</v>
      </c>
      <c r="N87">
        <v>3.199999999999982E-2</v>
      </c>
      <c r="O87" s="5">
        <f t="shared" si="11"/>
        <v>8.0016003200640128E-4</v>
      </c>
      <c r="P87">
        <f t="shared" si="7"/>
        <v>4</v>
      </c>
      <c r="S87">
        <v>1.0319999999999998</v>
      </c>
      <c r="T87">
        <f t="shared" si="8"/>
        <v>1.0319999999999998</v>
      </c>
      <c r="U87" s="5">
        <f t="shared" si="9"/>
        <v>8.0016003200640128E-4</v>
      </c>
      <c r="V87">
        <f t="shared" si="12"/>
        <v>1.3679697291192465E-2</v>
      </c>
      <c r="W87">
        <f t="shared" si="10"/>
        <v>-3.096823145424628</v>
      </c>
      <c r="X87" s="5"/>
    </row>
    <row r="88" spans="1:24" x14ac:dyDescent="0.35">
      <c r="A88" s="10">
        <v>36308</v>
      </c>
      <c r="B88">
        <v>1301.8</v>
      </c>
      <c r="C88">
        <v>1.5900000000000001E-2</v>
      </c>
      <c r="D88">
        <f>LOG(S_P_500_Historical_Data__1[[#This Row],[return]]+1)</f>
        <v>6.8509603242719467E-3</v>
      </c>
      <c r="E88">
        <f>MATCH(S_P_500_Historical_Data__1[[#This Row],[return]],_xlfn.ANCHORARRAY($N$7),1)</f>
        <v>75</v>
      </c>
      <c r="F88" t="e">
        <f>MATCH(S_P_500_Historical_Data__1[[#This Row],[log1p(return)]],S:S,1)-6</f>
        <v>#N/A</v>
      </c>
      <c r="M88">
        <v>82</v>
      </c>
      <c r="N88">
        <v>3.4959999999999818E-2</v>
      </c>
      <c r="O88" s="5">
        <f t="shared" si="11"/>
        <v>8.0016003200640128E-4</v>
      </c>
      <c r="P88">
        <f t="shared" si="7"/>
        <v>4</v>
      </c>
      <c r="S88">
        <v>1.0349599999999999</v>
      </c>
      <c r="T88">
        <f t="shared" si="8"/>
        <v>1.0349599999999999</v>
      </c>
      <c r="U88" s="5">
        <f t="shared" si="9"/>
        <v>8.0016003200640128E-4</v>
      </c>
      <c r="V88">
        <f t="shared" si="12"/>
        <v>1.4923565140790291E-2</v>
      </c>
      <c r="W88">
        <f t="shared" si="10"/>
        <v>-3.096823145424628</v>
      </c>
      <c r="X88" s="5"/>
    </row>
    <row r="89" spans="1:24" x14ac:dyDescent="0.35">
      <c r="A89" s="10">
        <v>36307</v>
      </c>
      <c r="B89">
        <v>1281.4000000000001</v>
      </c>
      <c r="C89">
        <v>-1.7899999999999999E-2</v>
      </c>
      <c r="D89">
        <f>LOG(S_P_500_Historical_Data__1[[#This Row],[return]]+1)</f>
        <v>-7.8442889573832678E-3</v>
      </c>
      <c r="E89">
        <f>MATCH(S_P_500_Historical_Data__1[[#This Row],[return]],_xlfn.ANCHORARRAY($N$7),1)</f>
        <v>64</v>
      </c>
      <c r="F89" t="e">
        <f>MATCH(S_P_500_Historical_Data__1[[#This Row],[log1p(return)]],S:S,1)-6</f>
        <v>#N/A</v>
      </c>
      <c r="M89">
        <v>83</v>
      </c>
      <c r="N89">
        <v>3.7919999999999815E-2</v>
      </c>
      <c r="O89" s="5">
        <f t="shared" si="11"/>
        <v>4.0008001600320064E-4</v>
      </c>
      <c r="P89">
        <f t="shared" si="7"/>
        <v>2</v>
      </c>
      <c r="S89">
        <v>1.0379199999999997</v>
      </c>
      <c r="T89">
        <f t="shared" si="8"/>
        <v>1.0379199999999997</v>
      </c>
      <c r="U89" s="5">
        <f t="shared" si="9"/>
        <v>4.0008001600320064E-4</v>
      </c>
      <c r="V89">
        <f t="shared" si="12"/>
        <v>1.6163880586151352E-2</v>
      </c>
      <c r="W89">
        <f t="shared" si="10"/>
        <v>-3.3978531410886088</v>
      </c>
      <c r="X89" s="5"/>
    </row>
    <row r="90" spans="1:24" x14ac:dyDescent="0.35">
      <c r="A90" s="10">
        <v>36306</v>
      </c>
      <c r="B90">
        <v>1304.8</v>
      </c>
      <c r="C90">
        <v>1.5900000000000001E-2</v>
      </c>
      <c r="D90">
        <f>LOG(S_P_500_Historical_Data__1[[#This Row],[return]]+1)</f>
        <v>6.8509603242719467E-3</v>
      </c>
      <c r="E90">
        <f>MATCH(S_P_500_Historical_Data__1[[#This Row],[return]],_xlfn.ANCHORARRAY($N$7),1)</f>
        <v>75</v>
      </c>
      <c r="F90" t="e">
        <f>MATCH(S_P_500_Historical_Data__1[[#This Row],[log1p(return)]],S:S,1)-6</f>
        <v>#N/A</v>
      </c>
      <c r="M90">
        <v>84</v>
      </c>
      <c r="N90">
        <v>4.0879999999999812E-2</v>
      </c>
      <c r="O90" s="5">
        <f t="shared" si="11"/>
        <v>2.0004000800160032E-4</v>
      </c>
      <c r="P90">
        <f t="shared" si="7"/>
        <v>1</v>
      </c>
      <c r="S90">
        <v>1.0408799999999998</v>
      </c>
      <c r="T90">
        <f t="shared" si="8"/>
        <v>1.0408799999999998</v>
      </c>
      <c r="U90" s="5">
        <f t="shared" si="9"/>
        <v>2.0004000800160032E-4</v>
      </c>
      <c r="V90">
        <f t="shared" si="12"/>
        <v>1.7400663860367854E-2</v>
      </c>
      <c r="W90">
        <f t="shared" si="10"/>
        <v>-3.6988831367525901</v>
      </c>
      <c r="X90" s="5"/>
    </row>
    <row r="91" spans="1:24" x14ac:dyDescent="0.35">
      <c r="A91" s="10">
        <v>36305</v>
      </c>
      <c r="B91">
        <v>1284.4000000000001</v>
      </c>
      <c r="C91">
        <v>-1.7100000000000001E-2</v>
      </c>
      <c r="D91">
        <f>LOG(S_P_500_Historical_Data__1[[#This Row],[return]]+1)</f>
        <v>-7.4906649322245018E-3</v>
      </c>
      <c r="E91">
        <f>MATCH(S_P_500_Historical_Data__1[[#This Row],[return]],_xlfn.ANCHORARRAY($N$7),1)</f>
        <v>64</v>
      </c>
      <c r="F91" t="e">
        <f>MATCH(S_P_500_Historical_Data__1[[#This Row],[log1p(return)]],S:S,1)-6</f>
        <v>#N/A</v>
      </c>
      <c r="M91">
        <v>85</v>
      </c>
      <c r="N91">
        <v>4.383999999999981E-2</v>
      </c>
      <c r="O91" s="5">
        <f t="shared" si="11"/>
        <v>0</v>
      </c>
      <c r="P91" t="b">
        <f t="shared" si="7"/>
        <v>0</v>
      </c>
      <c r="S91">
        <v>1.0438399999999999</v>
      </c>
      <c r="T91" t="b">
        <f t="shared" si="8"/>
        <v>0</v>
      </c>
      <c r="U91" s="5">
        <f t="shared" si="9"/>
        <v>0</v>
      </c>
      <c r="V91">
        <f t="shared" si="12"/>
        <v>1.8633935024162922E-2</v>
      </c>
      <c r="W91" t="b">
        <f t="shared" si="10"/>
        <v>0</v>
      </c>
      <c r="X91" s="5"/>
    </row>
    <row r="92" spans="1:24" x14ac:dyDescent="0.35">
      <c r="A92" s="10">
        <v>36304</v>
      </c>
      <c r="B92">
        <v>1306.7</v>
      </c>
      <c r="C92">
        <v>-1.77E-2</v>
      </c>
      <c r="D92">
        <f>LOG(S_P_500_Historical_Data__1[[#This Row],[return]]+1)</f>
        <v>-7.755855953228555E-3</v>
      </c>
      <c r="E92">
        <f>MATCH(S_P_500_Historical_Data__1[[#This Row],[return]],_xlfn.ANCHORARRAY($N$7),1)</f>
        <v>64</v>
      </c>
      <c r="F92" t="e">
        <f>MATCH(S_P_500_Historical_Data__1[[#This Row],[log1p(return)]],S:S,1)-6</f>
        <v>#N/A</v>
      </c>
      <c r="M92">
        <v>86</v>
      </c>
      <c r="N92">
        <v>4.6799999999999807E-2</v>
      </c>
      <c r="O92" s="5">
        <f t="shared" si="11"/>
        <v>4.0008001600320064E-4</v>
      </c>
      <c r="P92">
        <f t="shared" si="7"/>
        <v>2</v>
      </c>
      <c r="S92">
        <v>1.0467999999999997</v>
      </c>
      <c r="T92">
        <f t="shared" si="8"/>
        <v>1.0467999999999997</v>
      </c>
      <c r="U92" s="5">
        <f t="shared" si="9"/>
        <v>4.0008001600320064E-4</v>
      </c>
      <c r="V92">
        <f t="shared" si="12"/>
        <v>1.9863713967843252E-2</v>
      </c>
      <c r="W92">
        <f t="shared" si="10"/>
        <v>-3.3978531410886088</v>
      </c>
      <c r="X92" s="5"/>
    </row>
    <row r="93" spans="1:24" x14ac:dyDescent="0.35">
      <c r="A93" s="10">
        <v>36301</v>
      </c>
      <c r="B93">
        <v>1330.3</v>
      </c>
      <c r="C93">
        <v>-6.3E-3</v>
      </c>
      <c r="D93">
        <f>LOG(S_P_500_Historical_Data__1[[#This Row],[return]]+1)</f>
        <v>-2.7447101798967872E-3</v>
      </c>
      <c r="E93">
        <f>MATCH(S_P_500_Historical_Data__1[[#This Row],[return]],_xlfn.ANCHORARRAY($N$7),1)</f>
        <v>68</v>
      </c>
      <c r="F93" t="e">
        <f>MATCH(S_P_500_Historical_Data__1[[#This Row],[log1p(return)]],S:S,1)-6</f>
        <v>#N/A</v>
      </c>
      <c r="M93">
        <v>87</v>
      </c>
      <c r="N93">
        <v>4.9759999999999804E-2</v>
      </c>
      <c r="O93" s="5">
        <f t="shared" si="11"/>
        <v>4.0008001600320064E-4</v>
      </c>
      <c r="P93">
        <f t="shared" si="7"/>
        <v>2</v>
      </c>
      <c r="S93">
        <v>1.0497599999999998</v>
      </c>
      <c r="T93">
        <f t="shared" si="8"/>
        <v>1.0497599999999998</v>
      </c>
      <c r="U93" s="5">
        <f t="shared" si="9"/>
        <v>4.0008001600320064E-4</v>
      </c>
      <c r="V93">
        <f t="shared" si="12"/>
        <v>2.1090020413224195E-2</v>
      </c>
      <c r="W93">
        <f t="shared" si="10"/>
        <v>-3.3978531410886088</v>
      </c>
      <c r="X93" s="5"/>
    </row>
    <row r="94" spans="1:24" x14ac:dyDescent="0.35">
      <c r="A94" s="10">
        <v>36300</v>
      </c>
      <c r="B94">
        <v>1338.8</v>
      </c>
      <c r="C94">
        <v>-4.0000000000000001E-3</v>
      </c>
      <c r="D94">
        <f>LOG(S_P_500_Historical_Data__1[[#This Row],[return]]+1)</f>
        <v>-1.7406615763012701E-3</v>
      </c>
      <c r="E94">
        <f>MATCH(S_P_500_Historical_Data__1[[#This Row],[return]],_xlfn.ANCHORARRAY($N$7),1)</f>
        <v>68</v>
      </c>
      <c r="F94" t="e">
        <f>MATCH(S_P_500_Historical_Data__1[[#This Row],[log1p(return)]],S:S,1)-6</f>
        <v>#N/A</v>
      </c>
      <c r="M94">
        <v>88</v>
      </c>
      <c r="N94">
        <v>5.2719999999999802E-2</v>
      </c>
      <c r="O94" s="5">
        <f t="shared" si="11"/>
        <v>2.0004000800160032E-4</v>
      </c>
      <c r="P94">
        <f t="shared" si="7"/>
        <v>1</v>
      </c>
      <c r="S94">
        <v>1.0527199999999999</v>
      </c>
      <c r="T94">
        <f t="shared" si="8"/>
        <v>1.0527199999999999</v>
      </c>
      <c r="U94" s="5">
        <f t="shared" si="9"/>
        <v>2.0004000800160032E-4</v>
      </c>
      <c r="V94">
        <f t="shared" si="12"/>
        <v>2.2312873915526919E-2</v>
      </c>
      <c r="W94">
        <f t="shared" si="10"/>
        <v>-3.6988831367525901</v>
      </c>
      <c r="X94" s="5"/>
    </row>
    <row r="95" spans="1:24" x14ac:dyDescent="0.35">
      <c r="A95" s="10">
        <v>36299</v>
      </c>
      <c r="B95">
        <v>1344.2</v>
      </c>
      <c r="C95">
        <v>8.2000000000000007E-3</v>
      </c>
      <c r="D95">
        <f>LOG(S_P_500_Historical_Data__1[[#This Row],[return]]+1)</f>
        <v>3.546693102131761E-3</v>
      </c>
      <c r="E95">
        <f>MATCH(S_P_500_Historical_Data__1[[#This Row],[return]],_xlfn.ANCHORARRAY($N$7),1)</f>
        <v>72</v>
      </c>
      <c r="F95" t="e">
        <f>MATCH(S_P_500_Historical_Data__1[[#This Row],[log1p(return)]],S:S,1)-6</f>
        <v>#N/A</v>
      </c>
      <c r="M95">
        <v>89</v>
      </c>
      <c r="N95">
        <v>5.5679999999999799E-2</v>
      </c>
      <c r="O95" s="5">
        <f t="shared" si="11"/>
        <v>0</v>
      </c>
      <c r="P95" t="b">
        <f t="shared" si="7"/>
        <v>0</v>
      </c>
      <c r="S95">
        <v>1.0556799999999997</v>
      </c>
      <c r="T95" t="b">
        <f t="shared" si="8"/>
        <v>0</v>
      </c>
      <c r="U95" s="5">
        <f t="shared" si="9"/>
        <v>0</v>
      </c>
      <c r="V95">
        <f t="shared" si="12"/>
        <v>2.3532293865249743E-2</v>
      </c>
      <c r="W95" t="b">
        <f t="shared" si="10"/>
        <v>0</v>
      </c>
      <c r="X95" s="5"/>
    </row>
    <row r="96" spans="1:24" x14ac:dyDescent="0.35">
      <c r="A96" s="10">
        <v>36298</v>
      </c>
      <c r="B96">
        <v>1333.3</v>
      </c>
      <c r="C96">
        <v>-4.5999999999999999E-3</v>
      </c>
      <c r="D96">
        <f>LOG(S_P_500_Historical_Data__1[[#This Row],[return]]+1)</f>
        <v>-2.0023635919956925E-3</v>
      </c>
      <c r="E96">
        <f>MATCH(S_P_500_Historical_Data__1[[#This Row],[return]],_xlfn.ANCHORARRAY($N$7),1)</f>
        <v>68</v>
      </c>
      <c r="F96" t="e">
        <f>MATCH(S_P_500_Historical_Data__1[[#This Row],[log1p(return)]],S:S,1)-6</f>
        <v>#N/A</v>
      </c>
      <c r="M96">
        <v>90</v>
      </c>
      <c r="N96">
        <v>5.8639999999999796E-2</v>
      </c>
      <c r="O96" s="5">
        <f t="shared" si="11"/>
        <v>0</v>
      </c>
      <c r="P96" t="b">
        <f t="shared" si="7"/>
        <v>0</v>
      </c>
      <c r="S96">
        <v>1.0586399999999998</v>
      </c>
      <c r="T96" t="b">
        <f t="shared" si="8"/>
        <v>0</v>
      </c>
      <c r="U96" s="5">
        <f t="shared" si="9"/>
        <v>0</v>
      </c>
      <c r="V96">
        <f t="shared" si="12"/>
        <v>2.4748299490013288E-2</v>
      </c>
      <c r="W96" t="b">
        <f t="shared" si="10"/>
        <v>0</v>
      </c>
      <c r="X96" s="5"/>
    </row>
    <row r="97" spans="1:24" x14ac:dyDescent="0.35">
      <c r="A97" s="10">
        <v>36297</v>
      </c>
      <c r="B97">
        <v>1339.5</v>
      </c>
      <c r="C97">
        <v>1.2999999999999999E-3</v>
      </c>
      <c r="D97">
        <f>LOG(S_P_500_Historical_Data__1[[#This Row],[return]]+1)</f>
        <v>5.6421616537560392E-4</v>
      </c>
      <c r="E97">
        <f>MATCH(S_P_500_Historical_Data__1[[#This Row],[return]],_xlfn.ANCHORARRAY($N$7),1)</f>
        <v>70</v>
      </c>
      <c r="F97" t="e">
        <f>MATCH(S_P_500_Historical_Data__1[[#This Row],[log1p(return)]],S:S,1)-6</f>
        <v>#N/A</v>
      </c>
      <c r="M97">
        <v>91</v>
      </c>
      <c r="N97">
        <v>6.1599999999999794E-2</v>
      </c>
      <c r="O97" s="5">
        <f t="shared" si="11"/>
        <v>0</v>
      </c>
      <c r="P97" t="b">
        <f t="shared" si="7"/>
        <v>0</v>
      </c>
      <c r="S97">
        <v>1.0615999999999999</v>
      </c>
      <c r="T97" t="b">
        <f t="shared" si="8"/>
        <v>0</v>
      </c>
      <c r="U97" s="5">
        <f t="shared" si="9"/>
        <v>0</v>
      </c>
      <c r="V97">
        <f t="shared" si="12"/>
        <v>2.5960909856379045E-2</v>
      </c>
      <c r="W97" t="b">
        <f t="shared" si="10"/>
        <v>0</v>
      </c>
      <c r="X97" s="5"/>
    </row>
    <row r="98" spans="1:24" x14ac:dyDescent="0.35">
      <c r="A98" s="10">
        <v>36294</v>
      </c>
      <c r="B98">
        <v>1337.8</v>
      </c>
      <c r="C98">
        <v>-2.18E-2</v>
      </c>
      <c r="D98">
        <f>LOG(S_P_500_Historical_Data__1[[#This Row],[return]]+1)</f>
        <v>-9.5723415147364876E-3</v>
      </c>
      <c r="E98">
        <f>MATCH(S_P_500_Historical_Data__1[[#This Row],[return]],_xlfn.ANCHORARRAY($N$7),1)</f>
        <v>62</v>
      </c>
      <c r="F98" t="e">
        <f>MATCH(S_P_500_Historical_Data__1[[#This Row],[log1p(return)]],S:S,1)-6</f>
        <v>#N/A</v>
      </c>
      <c r="M98">
        <v>92</v>
      </c>
      <c r="N98">
        <v>6.4559999999999798E-2</v>
      </c>
      <c r="O98" s="5">
        <f t="shared" si="11"/>
        <v>0</v>
      </c>
      <c r="P98" t="b">
        <f t="shared" si="7"/>
        <v>0</v>
      </c>
      <c r="S98">
        <v>1.0645599999999997</v>
      </c>
      <c r="T98" t="b">
        <f t="shared" si="8"/>
        <v>0</v>
      </c>
      <c r="U98" s="5">
        <f t="shared" si="9"/>
        <v>0</v>
      </c>
      <c r="V98">
        <f t="shared" si="12"/>
        <v>2.7170143871643439E-2</v>
      </c>
      <c r="W98" t="b">
        <f t="shared" si="10"/>
        <v>0</v>
      </c>
      <c r="X98" s="5"/>
    </row>
    <row r="99" spans="1:24" x14ac:dyDescent="0.35">
      <c r="A99" s="10">
        <v>36293</v>
      </c>
      <c r="B99">
        <v>1367.6</v>
      </c>
      <c r="C99">
        <v>2.5999999999999999E-3</v>
      </c>
      <c r="D99">
        <f>LOG(S_P_500_Historical_Data__1[[#This Row],[return]]+1)</f>
        <v>1.1277002770349424E-3</v>
      </c>
      <c r="E99">
        <f>MATCH(S_P_500_Historical_Data__1[[#This Row],[return]],_xlfn.ANCHORARRAY($N$7),1)</f>
        <v>71</v>
      </c>
      <c r="F99" t="e">
        <f>MATCH(S_P_500_Historical_Data__1[[#This Row],[log1p(return)]],S:S,1)-6</f>
        <v>#N/A</v>
      </c>
      <c r="M99">
        <v>93</v>
      </c>
      <c r="N99">
        <v>6.7519999999999802E-2</v>
      </c>
      <c r="O99" s="5">
        <f t="shared" si="11"/>
        <v>0</v>
      </c>
      <c r="P99" t="b">
        <f t="shared" si="7"/>
        <v>0</v>
      </c>
      <c r="S99">
        <v>1.0675199999999998</v>
      </c>
      <c r="T99" t="b">
        <f t="shared" si="8"/>
        <v>0</v>
      </c>
      <c r="U99" s="5">
        <f t="shared" si="9"/>
        <v>0</v>
      </c>
      <c r="V99">
        <f t="shared" si="12"/>
        <v>2.8376020285606998E-2</v>
      </c>
      <c r="W99" t="b">
        <f t="shared" si="10"/>
        <v>0</v>
      </c>
      <c r="X99" s="5"/>
    </row>
    <row r="100" spans="1:24" x14ac:dyDescent="0.35">
      <c r="A100" s="10">
        <v>36292</v>
      </c>
      <c r="B100">
        <v>1364</v>
      </c>
      <c r="C100">
        <v>6.1999999999999998E-3</v>
      </c>
      <c r="D100">
        <f>LOG(S_P_500_Historical_Data__1[[#This Row],[return]]+1)</f>
        <v>2.6843129897293583E-3</v>
      </c>
      <c r="E100">
        <f>MATCH(S_P_500_Historical_Data__1[[#This Row],[return]],_xlfn.ANCHORARRAY($N$7),1)</f>
        <v>72</v>
      </c>
      <c r="F100" t="e">
        <f>MATCH(S_P_500_Historical_Data__1[[#This Row],[log1p(return)]],S:S,1)-6</f>
        <v>#N/A</v>
      </c>
      <c r="M100">
        <v>94</v>
      </c>
      <c r="N100">
        <v>7.0479999999999807E-2</v>
      </c>
      <c r="O100" s="5">
        <f t="shared" si="11"/>
        <v>0</v>
      </c>
      <c r="P100" t="b">
        <f t="shared" si="7"/>
        <v>0</v>
      </c>
      <c r="S100">
        <v>1.0704799999999999</v>
      </c>
      <c r="T100" t="b">
        <f t="shared" si="8"/>
        <v>0</v>
      </c>
      <c r="U100" s="5">
        <f t="shared" si="9"/>
        <v>0</v>
      </c>
      <c r="V100">
        <f t="shared" si="12"/>
        <v>2.9578557692318173E-2</v>
      </c>
      <c r="W100" t="b">
        <f t="shared" si="10"/>
        <v>0</v>
      </c>
      <c r="X100" s="5"/>
    </row>
    <row r="101" spans="1:24" x14ac:dyDescent="0.35">
      <c r="A101" s="10">
        <v>36291</v>
      </c>
      <c r="B101">
        <v>1355.6</v>
      </c>
      <c r="C101">
        <v>1.14E-2</v>
      </c>
      <c r="D101">
        <f>LOG(S_P_500_Historical_Data__1[[#This Row],[return]]+1)</f>
        <v>4.9229492965257339E-3</v>
      </c>
      <c r="E101">
        <f>MATCH(S_P_500_Historical_Data__1[[#This Row],[return]],_xlfn.ANCHORARRAY($N$7),1)</f>
        <v>74</v>
      </c>
      <c r="F101" t="e">
        <f>MATCH(S_P_500_Historical_Data__1[[#This Row],[log1p(return)]],S:S,1)-6</f>
        <v>#N/A</v>
      </c>
      <c r="M101">
        <v>95</v>
      </c>
      <c r="N101">
        <v>7.3439999999999811E-2</v>
      </c>
      <c r="O101" s="5">
        <f t="shared" si="11"/>
        <v>0</v>
      </c>
      <c r="P101" t="b">
        <f t="shared" si="7"/>
        <v>0</v>
      </c>
      <c r="S101">
        <v>1.0734399999999997</v>
      </c>
      <c r="T101" t="b">
        <f t="shared" si="8"/>
        <v>0</v>
      </c>
      <c r="U101" s="5">
        <f t="shared" si="9"/>
        <v>0</v>
      </c>
      <c r="V101">
        <f t="shared" si="12"/>
        <v>3.0777774531793981E-2</v>
      </c>
      <c r="W101" t="b">
        <f t="shared" si="10"/>
        <v>0</v>
      </c>
      <c r="X101" s="5"/>
    </row>
    <row r="102" spans="1:24" x14ac:dyDescent="0.35">
      <c r="A102" s="10">
        <v>36290</v>
      </c>
      <c r="B102">
        <v>1340.3</v>
      </c>
      <c r="C102">
        <v>-3.5000000000000001E-3</v>
      </c>
      <c r="D102">
        <f>LOG(S_P_500_Historical_Data__1[[#This Row],[return]]+1)</f>
        <v>-1.5226969634935688E-3</v>
      </c>
      <c r="E102">
        <f>MATCH(S_P_500_Historical_Data__1[[#This Row],[return]],_xlfn.ANCHORARRAY($N$7),1)</f>
        <v>69</v>
      </c>
      <c r="F102" t="e">
        <f>MATCH(S_P_500_Historical_Data__1[[#This Row],[log1p(return)]],S:S,1)-6</f>
        <v>#N/A</v>
      </c>
      <c r="M102">
        <v>96</v>
      </c>
      <c r="N102">
        <v>7.6399999999999815E-2</v>
      </c>
      <c r="O102" s="5">
        <f t="shared" si="11"/>
        <v>0</v>
      </c>
      <c r="P102" t="b">
        <f t="shared" si="7"/>
        <v>0</v>
      </c>
      <c r="S102">
        <v>1.0763999999999998</v>
      </c>
      <c r="T102" t="b">
        <f t="shared" si="8"/>
        <v>0</v>
      </c>
      <c r="U102" s="5">
        <f t="shared" si="9"/>
        <v>0</v>
      </c>
      <c r="V102">
        <f t="shared" si="12"/>
        <v>3.1973689091716828E-2</v>
      </c>
      <c r="W102" t="b">
        <f t="shared" si="10"/>
        <v>0</v>
      </c>
      <c r="X102" s="5"/>
    </row>
    <row r="103" spans="1:24" x14ac:dyDescent="0.35">
      <c r="A103" s="10">
        <v>36287</v>
      </c>
      <c r="B103">
        <v>1345</v>
      </c>
      <c r="C103">
        <v>9.7999999999999997E-3</v>
      </c>
      <c r="D103">
        <f>LOG(S_P_500_Historical_Data__1[[#This Row],[return]]+1)</f>
        <v>4.2353663594674896E-3</v>
      </c>
      <c r="E103">
        <f>MATCH(S_P_500_Historical_Data__1[[#This Row],[return]],_xlfn.ANCHORARRAY($N$7),1)</f>
        <v>73</v>
      </c>
      <c r="F103" t="e">
        <f>MATCH(S_P_500_Historical_Data__1[[#This Row],[log1p(return)]],S:S,1)-6</f>
        <v>#N/A</v>
      </c>
      <c r="M103">
        <v>97</v>
      </c>
      <c r="N103">
        <v>7.935999999999982E-2</v>
      </c>
      <c r="O103" s="5">
        <f t="shared" si="11"/>
        <v>0</v>
      </c>
      <c r="P103" t="b">
        <f t="shared" si="7"/>
        <v>0</v>
      </c>
      <c r="S103">
        <v>1.0793599999999999</v>
      </c>
      <c r="T103" t="b">
        <f t="shared" si="8"/>
        <v>0</v>
      </c>
      <c r="U103" s="5">
        <f t="shared" si="9"/>
        <v>0</v>
      </c>
      <c r="V103">
        <f t="shared" si="12"/>
        <v>3.3166319509107381E-2</v>
      </c>
      <c r="W103" t="b">
        <f t="shared" si="10"/>
        <v>0</v>
      </c>
      <c r="X103" s="5"/>
    </row>
    <row r="104" spans="1:24" x14ac:dyDescent="0.35">
      <c r="A104" s="10">
        <v>36286</v>
      </c>
      <c r="B104">
        <v>1332</v>
      </c>
      <c r="C104">
        <v>-1.14E-2</v>
      </c>
      <c r="D104">
        <f>LOG(S_P_500_Historical_Data__1[[#This Row],[return]]+1)</f>
        <v>-4.979393875242006E-3</v>
      </c>
      <c r="E104">
        <f>MATCH(S_P_500_Historical_Data__1[[#This Row],[return]],_xlfn.ANCHORARRAY($N$7),1)</f>
        <v>66</v>
      </c>
      <c r="F104" t="e">
        <f>MATCH(S_P_500_Historical_Data__1[[#This Row],[log1p(return)]],S:S,1)-6</f>
        <v>#N/A</v>
      </c>
      <c r="M104">
        <v>98</v>
      </c>
      <c r="N104">
        <v>8.2319999999999824E-2</v>
      </c>
      <c r="O104" s="5">
        <f t="shared" si="11"/>
        <v>0</v>
      </c>
      <c r="P104" t="b">
        <f t="shared" si="7"/>
        <v>0</v>
      </c>
      <c r="S104">
        <v>1.0823199999999997</v>
      </c>
      <c r="T104" t="b">
        <f t="shared" si="8"/>
        <v>0</v>
      </c>
      <c r="U104" s="5">
        <f t="shared" si="9"/>
        <v>0</v>
      </c>
      <c r="V104">
        <f t="shared" si="12"/>
        <v>3.4355683771975183E-2</v>
      </c>
      <c r="W104" t="b">
        <f t="shared" si="10"/>
        <v>0</v>
      </c>
      <c r="X104" s="5"/>
    </row>
    <row r="105" spans="1:24" x14ac:dyDescent="0.35">
      <c r="A105" s="10">
        <v>36285</v>
      </c>
      <c r="B105">
        <v>1347.3</v>
      </c>
      <c r="C105">
        <v>1.15E-2</v>
      </c>
      <c r="D105">
        <f>LOG(S_P_500_Historical_Data__1[[#This Row],[return]]+1)</f>
        <v>4.9658871068235209E-3</v>
      </c>
      <c r="E105">
        <f>MATCH(S_P_500_Historical_Data__1[[#This Row],[return]],_xlfn.ANCHORARRAY($N$7),1)</f>
        <v>74</v>
      </c>
      <c r="F105" t="e">
        <f>MATCH(S_P_500_Historical_Data__1[[#This Row],[log1p(return)]],S:S,1)-6</f>
        <v>#N/A</v>
      </c>
      <c r="M105">
        <v>99</v>
      </c>
      <c r="N105">
        <v>8.5279999999999828E-2</v>
      </c>
      <c r="O105" s="5">
        <f t="shared" si="11"/>
        <v>0</v>
      </c>
      <c r="P105" t="b">
        <f t="shared" si="7"/>
        <v>0</v>
      </c>
      <c r="S105">
        <v>1.0852799999999998</v>
      </c>
      <c r="T105" t="b">
        <f t="shared" si="8"/>
        <v>0</v>
      </c>
      <c r="U105" s="5">
        <f t="shared" si="9"/>
        <v>0</v>
      </c>
      <c r="V105">
        <f t="shared" si="12"/>
        <v>3.5541799720946857E-2</v>
      </c>
      <c r="W105" t="b">
        <f t="shared" si="10"/>
        <v>0</v>
      </c>
      <c r="X105" s="5"/>
    </row>
    <row r="106" spans="1:24" x14ac:dyDescent="0.35">
      <c r="A106" s="10">
        <v>36284</v>
      </c>
      <c r="B106">
        <v>1332</v>
      </c>
      <c r="C106">
        <v>-1.67E-2</v>
      </c>
      <c r="D106">
        <f>LOG(S_P_500_Historical_Data__1[[#This Row],[return]]+1)</f>
        <v>-7.3139608378721081E-3</v>
      </c>
      <c r="E106">
        <f>MATCH(S_P_500_Historical_Data__1[[#This Row],[return]],_xlfn.ANCHORARRAY($N$7),1)</f>
        <v>64</v>
      </c>
      <c r="F106" t="e">
        <f>MATCH(S_P_500_Historical_Data__1[[#This Row],[log1p(return)]],S:S,1)-6</f>
        <v>#N/A</v>
      </c>
      <c r="M106">
        <v>100</v>
      </c>
      <c r="N106">
        <v>8.8239999999999832E-2</v>
      </c>
      <c r="O106" s="5">
        <f t="shared" si="11"/>
        <v>0</v>
      </c>
      <c r="P106" t="b">
        <f t="shared" si="7"/>
        <v>0</v>
      </c>
      <c r="S106">
        <v>1.0882399999999999</v>
      </c>
      <c r="T106" t="b">
        <f t="shared" si="8"/>
        <v>0</v>
      </c>
      <c r="U106" s="5">
        <f t="shared" si="9"/>
        <v>0</v>
      </c>
      <c r="V106">
        <f t="shared" si="12"/>
        <v>3.6724685050871238E-2</v>
      </c>
      <c r="W106" t="b">
        <f t="shared" si="10"/>
        <v>0</v>
      </c>
      <c r="X106" s="5"/>
    </row>
    <row r="107" spans="1:24" x14ac:dyDescent="0.35">
      <c r="A107" s="10">
        <v>36283</v>
      </c>
      <c r="B107">
        <v>1354.6</v>
      </c>
      <c r="C107">
        <v>1.4500000000000001E-2</v>
      </c>
      <c r="D107">
        <f>LOG(S_P_500_Historical_Data__1[[#This Row],[return]]+1)</f>
        <v>6.2520513693647747E-3</v>
      </c>
      <c r="E107">
        <f>MATCH(S_P_500_Historical_Data__1[[#This Row],[return]],_xlfn.ANCHORARRAY($N$7),1)</f>
        <v>75</v>
      </c>
      <c r="F107" t="e">
        <f>MATCH(S_P_500_Historical_Data__1[[#This Row],[log1p(return)]],S:S,1)-6</f>
        <v>#N/A</v>
      </c>
      <c r="M107">
        <v>101</v>
      </c>
      <c r="N107">
        <v>9.1199999999999837E-2</v>
      </c>
      <c r="O107" s="5">
        <f t="shared" si="11"/>
        <v>2.0004000800160032E-4</v>
      </c>
      <c r="P107">
        <f t="shared" si="7"/>
        <v>1</v>
      </c>
      <c r="S107">
        <v>1.0911999999999997</v>
      </c>
      <c r="T107">
        <f t="shared" si="8"/>
        <v>1.0911999999999997</v>
      </c>
      <c r="U107" s="5">
        <f t="shared" si="9"/>
        <v>2.0004000800160032E-4</v>
      </c>
      <c r="V107">
        <f t="shared" si="12"/>
        <v>3.7904357312403582E-2</v>
      </c>
      <c r="W107">
        <f t="shared" si="10"/>
        <v>-3.6988831367525901</v>
      </c>
    </row>
    <row r="108" spans="1:24" x14ac:dyDescent="0.35">
      <c r="A108" s="10">
        <v>36280</v>
      </c>
      <c r="B108">
        <v>1335.2</v>
      </c>
      <c r="C108">
        <v>-5.7000000000000002E-3</v>
      </c>
      <c r="D108">
        <f>LOG(S_P_500_Historical_Data__1[[#This Row],[return]]+1)</f>
        <v>-2.4825605852751751E-3</v>
      </c>
      <c r="E108">
        <f>MATCH(S_P_500_Historical_Data__1[[#This Row],[return]],_xlfn.ANCHORARRAY($N$7),1)</f>
        <v>68</v>
      </c>
      <c r="F108" t="e">
        <f>MATCH(S_P_500_Historical_Data__1[[#This Row],[log1p(return)]],S:S,1)-6</f>
        <v>#N/A</v>
      </c>
    </row>
    <row r="109" spans="1:24" x14ac:dyDescent="0.35">
      <c r="A109" s="10">
        <v>36279</v>
      </c>
      <c r="B109">
        <v>1342.8</v>
      </c>
      <c r="C109">
        <v>-6.0000000000000001E-3</v>
      </c>
      <c r="D109">
        <f>LOG(S_P_500_Historical_Data__1[[#This Row],[return]]+1)</f>
        <v>-2.6136156026866902E-3</v>
      </c>
      <c r="E109">
        <f>MATCH(S_P_500_Historical_Data__1[[#This Row],[return]],_xlfn.ANCHORARRAY($N$7),1)</f>
        <v>68</v>
      </c>
      <c r="F109" t="e">
        <f>MATCH(S_P_500_Historical_Data__1[[#This Row],[log1p(return)]],S:S,1)-6</f>
        <v>#N/A</v>
      </c>
    </row>
    <row r="110" spans="1:24" x14ac:dyDescent="0.35">
      <c r="A110" s="10">
        <v>36278</v>
      </c>
      <c r="B110">
        <v>1350.9</v>
      </c>
      <c r="C110">
        <v>-8.6999999999999994E-3</v>
      </c>
      <c r="D110">
        <f>LOG(S_P_500_Historical_Data__1[[#This Row],[return]]+1)</f>
        <v>-3.7948938216755385E-3</v>
      </c>
      <c r="E110">
        <f>MATCH(S_P_500_Historical_Data__1[[#This Row],[return]],_xlfn.ANCHORARRAY($N$7),1)</f>
        <v>67</v>
      </c>
      <c r="F110" t="e">
        <f>MATCH(S_P_500_Historical_Data__1[[#This Row],[log1p(return)]],S:S,1)-6</f>
        <v>#N/A</v>
      </c>
    </row>
    <row r="111" spans="1:24" x14ac:dyDescent="0.35">
      <c r="A111" s="10">
        <v>36277</v>
      </c>
      <c r="B111">
        <v>1362.8</v>
      </c>
      <c r="C111">
        <v>2.0999999999999999E-3</v>
      </c>
      <c r="D111">
        <f>LOG(S_P_500_Historical_Data__1[[#This Row],[return]]+1)</f>
        <v>9.1106213122328433E-4</v>
      </c>
      <c r="E111">
        <f>MATCH(S_P_500_Historical_Data__1[[#This Row],[return]],_xlfn.ANCHORARRAY($N$7),1)</f>
        <v>70</v>
      </c>
      <c r="F111" t="e">
        <f>MATCH(S_P_500_Historical_Data__1[[#This Row],[log1p(return)]],S:S,1)-6</f>
        <v>#N/A</v>
      </c>
    </row>
    <row r="112" spans="1:24" x14ac:dyDescent="0.35">
      <c r="A112" s="10">
        <v>36276</v>
      </c>
      <c r="B112">
        <v>1360</v>
      </c>
      <c r="C112">
        <v>2.3999999999999998E-3</v>
      </c>
      <c r="D112">
        <f>LOG(S_P_500_Historical_Data__1[[#This Row],[return]]+1)</f>
        <v>1.0410579860935677E-3</v>
      </c>
      <c r="E112">
        <f>MATCH(S_P_500_Historical_Data__1[[#This Row],[return]],_xlfn.ANCHORARRAY($N$7),1)</f>
        <v>71</v>
      </c>
      <c r="F112" t="e">
        <f>MATCH(S_P_500_Historical_Data__1[[#This Row],[log1p(return)]],S:S,1)-6</f>
        <v>#N/A</v>
      </c>
    </row>
    <row r="113" spans="1:6" x14ac:dyDescent="0.35">
      <c r="A113" s="10">
        <v>36273</v>
      </c>
      <c r="B113">
        <v>1356.8</v>
      </c>
      <c r="C113">
        <v>-1.5E-3</v>
      </c>
      <c r="D113">
        <f>LOG(S_P_500_Historical_Data__1[[#This Row],[return]]+1)</f>
        <v>-6.5193079327860188E-4</v>
      </c>
      <c r="E113">
        <f>MATCH(S_P_500_Historical_Data__1[[#This Row],[return]],_xlfn.ANCHORARRAY($N$7),1)</f>
        <v>69</v>
      </c>
      <c r="F113" t="e">
        <f>MATCH(S_P_500_Historical_Data__1[[#This Row],[log1p(return)]],S:S,1)-6</f>
        <v>#N/A</v>
      </c>
    </row>
    <row r="114" spans="1:6" x14ac:dyDescent="0.35">
      <c r="A114" s="10">
        <v>36272</v>
      </c>
      <c r="B114">
        <v>1358.8</v>
      </c>
      <c r="C114">
        <v>1.7000000000000001E-2</v>
      </c>
      <c r="D114">
        <f>LOG(S_P_500_Historical_Data__1[[#This Row],[return]]+1)</f>
        <v>7.3209529227445565E-3</v>
      </c>
      <c r="E114">
        <f>MATCH(S_P_500_Historical_Data__1[[#This Row],[return]],_xlfn.ANCHORARRAY($N$7),1)</f>
        <v>75</v>
      </c>
      <c r="F114" t="e">
        <f>MATCH(S_P_500_Historical_Data__1[[#This Row],[log1p(return)]],S:S,1)-6</f>
        <v>#N/A</v>
      </c>
    </row>
    <row r="115" spans="1:6" x14ac:dyDescent="0.35">
      <c r="A115" s="10">
        <v>36271</v>
      </c>
      <c r="B115">
        <v>1336.1</v>
      </c>
      <c r="C115">
        <v>2.29E-2</v>
      </c>
      <c r="D115">
        <f>LOG(S_P_500_Historical_Data__1[[#This Row],[return]]+1)</f>
        <v>9.8331786085627728E-3</v>
      </c>
      <c r="E115">
        <f>MATCH(S_P_500_Historical_Data__1[[#This Row],[return]],_xlfn.ANCHORARRAY($N$7),1)</f>
        <v>77</v>
      </c>
      <c r="F115" t="e">
        <f>MATCH(S_P_500_Historical_Data__1[[#This Row],[log1p(return)]],S:S,1)-6</f>
        <v>#N/A</v>
      </c>
    </row>
    <row r="116" spans="1:6" x14ac:dyDescent="0.35">
      <c r="A116" s="10">
        <v>36270</v>
      </c>
      <c r="B116">
        <v>1306.2</v>
      </c>
      <c r="C116">
        <v>1.2999999999999999E-2</v>
      </c>
      <c r="D116">
        <f>LOG(S_P_500_Historical_Data__1[[#This Row],[return]]+1)</f>
        <v>5.6094453602803856E-3</v>
      </c>
      <c r="E116">
        <f>MATCH(S_P_500_Historical_Data__1[[#This Row],[return]],_xlfn.ANCHORARRAY($N$7),1)</f>
        <v>74</v>
      </c>
      <c r="F116" t="e">
        <f>MATCH(S_P_500_Historical_Data__1[[#This Row],[log1p(return)]],S:S,1)-6</f>
        <v>#N/A</v>
      </c>
    </row>
    <row r="117" spans="1:6" x14ac:dyDescent="0.35">
      <c r="A117" s="10">
        <v>36269</v>
      </c>
      <c r="B117">
        <v>1289.5</v>
      </c>
      <c r="C117">
        <v>-2.24E-2</v>
      </c>
      <c r="D117">
        <f>LOG(S_P_500_Historical_Data__1[[#This Row],[return]]+1)</f>
        <v>-9.8388071015209754E-3</v>
      </c>
      <c r="E117">
        <f>MATCH(S_P_500_Historical_Data__1[[#This Row],[return]],_xlfn.ANCHORARRAY($N$7),1)</f>
        <v>62</v>
      </c>
      <c r="F117" t="e">
        <f>MATCH(S_P_500_Historical_Data__1[[#This Row],[log1p(return)]],S:S,1)-6</f>
        <v>#N/A</v>
      </c>
    </row>
    <row r="118" spans="1:6" x14ac:dyDescent="0.35">
      <c r="A118" s="10">
        <v>36266</v>
      </c>
      <c r="B118">
        <v>1319</v>
      </c>
      <c r="C118">
        <v>-2.8999999999999998E-3</v>
      </c>
      <c r="D118">
        <f>LOG(S_P_500_Historical_Data__1[[#This Row],[return]]+1)</f>
        <v>-1.2612837441822772E-3</v>
      </c>
      <c r="E118">
        <f>MATCH(S_P_500_Historical_Data__1[[#This Row],[return]],_xlfn.ANCHORARRAY($N$7),1)</f>
        <v>69</v>
      </c>
      <c r="F118" t="e">
        <f>MATCH(S_P_500_Historical_Data__1[[#This Row],[log1p(return)]],S:S,1)-6</f>
        <v>#N/A</v>
      </c>
    </row>
    <row r="119" spans="1:6" x14ac:dyDescent="0.35">
      <c r="A119" s="10">
        <v>36265</v>
      </c>
      <c r="B119">
        <v>1322.9</v>
      </c>
      <c r="C119">
        <v>-4.1000000000000003E-3</v>
      </c>
      <c r="D119">
        <f>LOG(S_P_500_Historical_Data__1[[#This Row],[return]]+1)</f>
        <v>-1.7842676290416753E-3</v>
      </c>
      <c r="E119">
        <f>MATCH(S_P_500_Historical_Data__1[[#This Row],[return]],_xlfn.ANCHORARRAY($N$7),1)</f>
        <v>68</v>
      </c>
      <c r="F119" t="e">
        <f>MATCH(S_P_500_Historical_Data__1[[#This Row],[log1p(return)]],S:S,1)-6</f>
        <v>#N/A</v>
      </c>
    </row>
    <row r="120" spans="1:6" x14ac:dyDescent="0.35">
      <c r="A120" s="10">
        <v>36264</v>
      </c>
      <c r="B120">
        <v>1328.4</v>
      </c>
      <c r="C120">
        <v>-1.5900000000000001E-2</v>
      </c>
      <c r="D120">
        <f>LOG(S_P_500_Historical_Data__1[[#This Row],[return]]+1)</f>
        <v>-6.9607681930904846E-3</v>
      </c>
      <c r="E120">
        <f>MATCH(S_P_500_Historical_Data__1[[#This Row],[return]],_xlfn.ANCHORARRAY($N$7),1)</f>
        <v>64</v>
      </c>
      <c r="F120" t="e">
        <f>MATCH(S_P_500_Historical_Data__1[[#This Row],[log1p(return)]],S:S,1)-6</f>
        <v>#N/A</v>
      </c>
    </row>
    <row r="121" spans="1:6" x14ac:dyDescent="0.35">
      <c r="A121" s="10">
        <v>36263</v>
      </c>
      <c r="B121">
        <v>1349.8</v>
      </c>
      <c r="C121">
        <v>-6.4999999999999997E-3</v>
      </c>
      <c r="D121">
        <f>LOG(S_P_500_Historical_Data__1[[#This Row],[return]]+1)</f>
        <v>-2.8321285541660227E-3</v>
      </c>
      <c r="E121">
        <f>MATCH(S_P_500_Historical_Data__1[[#This Row],[return]],_xlfn.ANCHORARRAY($N$7),1)</f>
        <v>67</v>
      </c>
      <c r="F121" t="e">
        <f>MATCH(S_P_500_Historical_Data__1[[#This Row],[log1p(return)]],S:S,1)-6</f>
        <v>#N/A</v>
      </c>
    </row>
    <row r="122" spans="1:6" x14ac:dyDescent="0.35">
      <c r="A122" s="10">
        <v>36262</v>
      </c>
      <c r="B122">
        <v>1358.6</v>
      </c>
      <c r="C122">
        <v>7.6E-3</v>
      </c>
      <c r="D122">
        <f>LOG(S_P_500_Historical_Data__1[[#This Row],[return]]+1)</f>
        <v>3.2881588260754474E-3</v>
      </c>
      <c r="E122">
        <f>MATCH(S_P_500_Historical_Data__1[[#This Row],[return]],_xlfn.ANCHORARRAY($N$7),1)</f>
        <v>72</v>
      </c>
      <c r="F122" t="e">
        <f>MATCH(S_P_500_Historical_Data__1[[#This Row],[log1p(return)]],S:S,1)-6</f>
        <v>#N/A</v>
      </c>
    </row>
    <row r="123" spans="1:6" x14ac:dyDescent="0.35">
      <c r="A123" s="10">
        <v>36259</v>
      </c>
      <c r="B123">
        <v>1348.3</v>
      </c>
      <c r="C123">
        <v>3.2000000000000002E-3</v>
      </c>
      <c r="D123">
        <f>LOG(S_P_500_Historical_Data__1[[#This Row],[return]]+1)</f>
        <v>1.3875234866412602E-3</v>
      </c>
      <c r="E123">
        <f>MATCH(S_P_500_Historical_Data__1[[#This Row],[return]],_xlfn.ANCHORARRAY($N$7),1)</f>
        <v>71</v>
      </c>
      <c r="F123" t="e">
        <f>MATCH(S_P_500_Historical_Data__1[[#This Row],[log1p(return)]],S:S,1)-6</f>
        <v>#N/A</v>
      </c>
    </row>
    <row r="124" spans="1:6" x14ac:dyDescent="0.35">
      <c r="A124" s="10">
        <v>36258</v>
      </c>
      <c r="B124">
        <v>1344</v>
      </c>
      <c r="C124">
        <v>1.29E-2</v>
      </c>
      <c r="D124">
        <f>LOG(S_P_500_Historical_Data__1[[#This Row],[return]]+1)</f>
        <v>5.5665711332942638E-3</v>
      </c>
      <c r="E124">
        <f>MATCH(S_P_500_Historical_Data__1[[#This Row],[return]],_xlfn.ANCHORARRAY($N$7),1)</f>
        <v>74</v>
      </c>
      <c r="F124" t="e">
        <f>MATCH(S_P_500_Historical_Data__1[[#This Row],[log1p(return)]],S:S,1)-6</f>
        <v>#N/A</v>
      </c>
    </row>
    <row r="125" spans="1:6" x14ac:dyDescent="0.35">
      <c r="A125" s="10">
        <v>36257</v>
      </c>
      <c r="B125">
        <v>1326.9</v>
      </c>
      <c r="C125">
        <v>6.7999999999999996E-3</v>
      </c>
      <c r="D125">
        <f>LOG(S_P_500_Historical_Data__1[[#This Row],[return]]+1)</f>
        <v>2.9432068763250671E-3</v>
      </c>
      <c r="E125">
        <f>MATCH(S_P_500_Historical_Data__1[[#This Row],[return]],_xlfn.ANCHORARRAY($N$7),1)</f>
        <v>72</v>
      </c>
      <c r="F125" t="e">
        <f>MATCH(S_P_500_Historical_Data__1[[#This Row],[log1p(return)]],S:S,1)-6</f>
        <v>#N/A</v>
      </c>
    </row>
    <row r="126" spans="1:6" x14ac:dyDescent="0.35">
      <c r="A126" s="10">
        <v>36256</v>
      </c>
      <c r="B126">
        <v>1317.9</v>
      </c>
      <c r="C126">
        <v>-2.3999999999999998E-3</v>
      </c>
      <c r="D126">
        <f>LOG(S_P_500_Historical_Data__1[[#This Row],[return]]+1)</f>
        <v>-1.0435595295137823E-3</v>
      </c>
      <c r="E126">
        <f>MATCH(S_P_500_Historical_Data__1[[#This Row],[return]],_xlfn.ANCHORARRAY($N$7),1)</f>
        <v>69</v>
      </c>
      <c r="F126" t="e">
        <f>MATCH(S_P_500_Historical_Data__1[[#This Row],[log1p(return)]],S:S,1)-6</f>
        <v>#N/A</v>
      </c>
    </row>
    <row r="127" spans="1:6" x14ac:dyDescent="0.35">
      <c r="A127" s="10">
        <v>36255</v>
      </c>
      <c r="B127">
        <v>1321.1</v>
      </c>
      <c r="C127">
        <v>2.12E-2</v>
      </c>
      <c r="D127">
        <f>LOG(S_P_500_Historical_Data__1[[#This Row],[return]]+1)</f>
        <v>9.1108061322127485E-3</v>
      </c>
      <c r="E127">
        <f>MATCH(S_P_500_Historical_Data__1[[#This Row],[return]],_xlfn.ANCHORARRAY($N$7),1)</f>
        <v>77</v>
      </c>
      <c r="F127" t="e">
        <f>MATCH(S_P_500_Historical_Data__1[[#This Row],[log1p(return)]],S:S,1)-6</f>
        <v>#N/A</v>
      </c>
    </row>
    <row r="128" spans="1:6" x14ac:dyDescent="0.35">
      <c r="A128" s="10">
        <v>36251</v>
      </c>
      <c r="B128">
        <v>1293.7</v>
      </c>
      <c r="C128">
        <v>5.7000000000000002E-3</v>
      </c>
      <c r="D128">
        <f>LOG(S_P_500_Historical_Data__1[[#This Row],[return]]+1)</f>
        <v>2.4684501283325239E-3</v>
      </c>
      <c r="E128">
        <f>MATCH(S_P_500_Historical_Data__1[[#This Row],[return]],_xlfn.ANCHORARRAY($N$7),1)</f>
        <v>72</v>
      </c>
      <c r="F128" t="e">
        <f>MATCH(S_P_500_Historical_Data__1[[#This Row],[log1p(return)]],S:S,1)-6</f>
        <v>#N/A</v>
      </c>
    </row>
    <row r="129" spans="1:6" x14ac:dyDescent="0.35">
      <c r="A129" s="10">
        <v>36250</v>
      </c>
      <c r="B129">
        <v>1286.4000000000001</v>
      </c>
      <c r="C129">
        <v>-1.11E-2</v>
      </c>
      <c r="D129">
        <f>LOG(S_P_500_Historical_Data__1[[#This Row],[return]]+1)</f>
        <v>-4.8476231085461917E-3</v>
      </c>
      <c r="E129">
        <f>MATCH(S_P_500_Historical_Data__1[[#This Row],[return]],_xlfn.ANCHORARRAY($N$7),1)</f>
        <v>66</v>
      </c>
      <c r="F129" t="e">
        <f>MATCH(S_P_500_Historical_Data__1[[#This Row],[log1p(return)]],S:S,1)-6</f>
        <v>#N/A</v>
      </c>
    </row>
    <row r="130" spans="1:6" x14ac:dyDescent="0.35">
      <c r="A130" s="10">
        <v>36249</v>
      </c>
      <c r="B130">
        <v>1300.8</v>
      </c>
      <c r="C130">
        <v>-7.1999999999999998E-3</v>
      </c>
      <c r="D130">
        <f>LOG(S_P_500_Historical_Data__1[[#This Row],[return]]+1)</f>
        <v>-3.1382315093265779E-3</v>
      </c>
      <c r="E130">
        <f>MATCH(S_P_500_Historical_Data__1[[#This Row],[return]],_xlfn.ANCHORARRAY($N$7),1)</f>
        <v>67</v>
      </c>
      <c r="F130" t="e">
        <f>MATCH(S_P_500_Historical_Data__1[[#This Row],[log1p(return)]],S:S,1)-6</f>
        <v>#N/A</v>
      </c>
    </row>
    <row r="131" spans="1:6" x14ac:dyDescent="0.35">
      <c r="A131" s="10">
        <v>36248</v>
      </c>
      <c r="B131">
        <v>1310.2</v>
      </c>
      <c r="C131">
        <v>2.1399999999999999E-2</v>
      </c>
      <c r="D131">
        <f>LOG(S_P_500_Historical_Data__1[[#This Row],[return]]+1)</f>
        <v>9.1958535195212961E-3</v>
      </c>
      <c r="E131">
        <f>MATCH(S_P_500_Historical_Data__1[[#This Row],[return]],_xlfn.ANCHORARRAY($N$7),1)</f>
        <v>77</v>
      </c>
      <c r="F131" t="e">
        <f>MATCH(S_P_500_Historical_Data__1[[#This Row],[log1p(return)]],S:S,1)-6</f>
        <v>#N/A</v>
      </c>
    </row>
    <row r="132" spans="1:6" x14ac:dyDescent="0.35">
      <c r="A132" s="10">
        <v>36245</v>
      </c>
      <c r="B132">
        <v>1282.8</v>
      </c>
      <c r="C132">
        <v>-5.5999999999999999E-3</v>
      </c>
      <c r="D132">
        <f>LOG(S_P_500_Historical_Data__1[[#This Row],[return]]+1)</f>
        <v>-2.4388843664116724E-3</v>
      </c>
      <c r="E132">
        <f>MATCH(S_P_500_Historical_Data__1[[#This Row],[return]],_xlfn.ANCHORARRAY($N$7),1)</f>
        <v>68</v>
      </c>
      <c r="F132" t="e">
        <f>MATCH(S_P_500_Historical_Data__1[[#This Row],[log1p(return)]],S:S,1)-6</f>
        <v>#N/A</v>
      </c>
    </row>
    <row r="133" spans="1:6" x14ac:dyDescent="0.35">
      <c r="A133" s="10">
        <v>36244</v>
      </c>
      <c r="B133">
        <v>1290</v>
      </c>
      <c r="C133">
        <v>1.6899999999999998E-2</v>
      </c>
      <c r="D133">
        <f>LOG(S_P_500_Historical_Data__1[[#This Row],[return]]+1)</f>
        <v>7.2782473342443204E-3</v>
      </c>
      <c r="E133">
        <f>MATCH(S_P_500_Historical_Data__1[[#This Row],[return]],_xlfn.ANCHORARRAY($N$7),1)</f>
        <v>75</v>
      </c>
      <c r="F133" t="e">
        <f>MATCH(S_P_500_Historical_Data__1[[#This Row],[log1p(return)]],S:S,1)-6</f>
        <v>#N/A</v>
      </c>
    </row>
    <row r="134" spans="1:6" x14ac:dyDescent="0.35">
      <c r="A134" s="10">
        <v>36243</v>
      </c>
      <c r="B134">
        <v>1268.5999999999999</v>
      </c>
      <c r="C134">
        <v>5.1999999999999998E-3</v>
      </c>
      <c r="D134">
        <f>LOG(S_P_500_Historical_Data__1[[#This Row],[return]]+1)</f>
        <v>2.2524799205384093E-3</v>
      </c>
      <c r="E134">
        <f>MATCH(S_P_500_Historical_Data__1[[#This Row],[return]],_xlfn.ANCHORARRAY($N$7),1)</f>
        <v>71</v>
      </c>
      <c r="F134" t="e">
        <f>MATCH(S_P_500_Historical_Data__1[[#This Row],[log1p(return)]],S:S,1)-6</f>
        <v>#N/A</v>
      </c>
    </row>
    <row r="135" spans="1:6" x14ac:dyDescent="0.35">
      <c r="A135" s="10">
        <v>36242</v>
      </c>
      <c r="B135">
        <v>1262.0999999999999</v>
      </c>
      <c r="C135">
        <v>-2.69E-2</v>
      </c>
      <c r="D135">
        <f>LOG(S_P_500_Historical_Data__1[[#This Row],[return]]+1)</f>
        <v>-1.1842527443247149E-2</v>
      </c>
      <c r="E135">
        <f>MATCH(S_P_500_Historical_Data__1[[#This Row],[return]],_xlfn.ANCHORARRAY($N$7),1)</f>
        <v>61</v>
      </c>
      <c r="F135" t="e">
        <f>MATCH(S_P_500_Historical_Data__1[[#This Row],[log1p(return)]],S:S,1)-6</f>
        <v>#N/A</v>
      </c>
    </row>
    <row r="136" spans="1:6" x14ac:dyDescent="0.35">
      <c r="A136" s="10">
        <v>36241</v>
      </c>
      <c r="B136">
        <v>1297</v>
      </c>
      <c r="C136">
        <v>-1.8E-3</v>
      </c>
      <c r="D136">
        <f>LOG(S_P_500_Historical_Data__1[[#This Row],[return]]+1)</f>
        <v>-7.8243446989642584E-4</v>
      </c>
      <c r="E136">
        <f>MATCH(S_P_500_Historical_Data__1[[#This Row],[return]],_xlfn.ANCHORARRAY($N$7),1)</f>
        <v>69</v>
      </c>
      <c r="F136" t="e">
        <f>MATCH(S_P_500_Historical_Data__1[[#This Row],[log1p(return)]],S:S,1)-6</f>
        <v>#N/A</v>
      </c>
    </row>
    <row r="137" spans="1:6" x14ac:dyDescent="0.35">
      <c r="A137" s="10">
        <v>36238</v>
      </c>
      <c r="B137">
        <v>1299.3</v>
      </c>
      <c r="C137">
        <v>-1.3100000000000001E-2</v>
      </c>
      <c r="D137">
        <f>LOG(S_P_500_Historical_Data__1[[#This Row],[return]]+1)</f>
        <v>-5.7268510268296338E-3</v>
      </c>
      <c r="E137">
        <f>MATCH(S_P_500_Historical_Data__1[[#This Row],[return]],_xlfn.ANCHORARRAY($N$7),1)</f>
        <v>65</v>
      </c>
      <c r="F137" t="e">
        <f>MATCH(S_P_500_Historical_Data__1[[#This Row],[log1p(return)]],S:S,1)-6</f>
        <v>#N/A</v>
      </c>
    </row>
    <row r="138" spans="1:6" x14ac:dyDescent="0.35">
      <c r="A138" s="10">
        <v>36237</v>
      </c>
      <c r="B138">
        <v>1316.5</v>
      </c>
      <c r="C138">
        <v>1.44E-2</v>
      </c>
      <c r="D138">
        <f>LOG(S_P_500_Historical_Data__1[[#This Row],[return]]+1)</f>
        <v>6.2092405376574572E-3</v>
      </c>
      <c r="E138">
        <f>MATCH(S_P_500_Historical_Data__1[[#This Row],[return]],_xlfn.ANCHORARRAY($N$7),1)</f>
        <v>75</v>
      </c>
      <c r="F138" t="e">
        <f>MATCH(S_P_500_Historical_Data__1[[#This Row],[log1p(return)]],S:S,1)-6</f>
        <v>#N/A</v>
      </c>
    </row>
    <row r="139" spans="1:6" x14ac:dyDescent="0.35">
      <c r="A139" s="10">
        <v>36236</v>
      </c>
      <c r="B139">
        <v>1297.8</v>
      </c>
      <c r="C139">
        <v>-6.6E-3</v>
      </c>
      <c r="D139">
        <f>LOG(S_P_500_Historical_Data__1[[#This Row],[return]]+1)</f>
        <v>-2.8758443407954841E-3</v>
      </c>
      <c r="E139">
        <f>MATCH(S_P_500_Historical_Data__1[[#This Row],[return]],_xlfn.ANCHORARRAY($N$7),1)</f>
        <v>67</v>
      </c>
      <c r="F139" t="e">
        <f>MATCH(S_P_500_Historical_Data__1[[#This Row],[log1p(return)]],S:S,1)-6</f>
        <v>#N/A</v>
      </c>
    </row>
    <row r="140" spans="1:6" x14ac:dyDescent="0.35">
      <c r="A140" s="10">
        <v>36235</v>
      </c>
      <c r="B140">
        <v>1306.4000000000001</v>
      </c>
      <c r="C140">
        <v>-6.9999999999999999E-4</v>
      </c>
      <c r="D140">
        <f>LOG(S_P_500_Historical_Data__1[[#This Row],[return]]+1)</f>
        <v>-3.041125891607762E-4</v>
      </c>
      <c r="E140">
        <f>MATCH(S_P_500_Historical_Data__1[[#This Row],[return]],_xlfn.ANCHORARRAY($N$7),1)</f>
        <v>69</v>
      </c>
      <c r="F140" t="e">
        <f>MATCH(S_P_500_Historical_Data__1[[#This Row],[log1p(return)]],S:S,1)-6</f>
        <v>#N/A</v>
      </c>
    </row>
    <row r="141" spans="1:6" x14ac:dyDescent="0.35">
      <c r="A141" s="10">
        <v>36234</v>
      </c>
      <c r="B141">
        <v>1307.3</v>
      </c>
      <c r="C141">
        <v>9.7999999999999997E-3</v>
      </c>
      <c r="D141">
        <f>LOG(S_P_500_Historical_Data__1[[#This Row],[return]]+1)</f>
        <v>4.2353663594674896E-3</v>
      </c>
      <c r="E141">
        <f>MATCH(S_P_500_Historical_Data__1[[#This Row],[return]],_xlfn.ANCHORARRAY($N$7),1)</f>
        <v>73</v>
      </c>
      <c r="F141" t="e">
        <f>MATCH(S_P_500_Historical_Data__1[[#This Row],[log1p(return)]],S:S,1)-6</f>
        <v>#N/A</v>
      </c>
    </row>
    <row r="142" spans="1:6" x14ac:dyDescent="0.35">
      <c r="A142" s="10">
        <v>36231</v>
      </c>
      <c r="B142">
        <v>1294.5999999999999</v>
      </c>
      <c r="C142">
        <v>-2.3999999999999998E-3</v>
      </c>
      <c r="D142">
        <f>LOG(S_P_500_Historical_Data__1[[#This Row],[return]]+1)</f>
        <v>-1.0435595295137823E-3</v>
      </c>
      <c r="E142">
        <f>MATCH(S_P_500_Historical_Data__1[[#This Row],[return]],_xlfn.ANCHORARRAY($N$7),1)</f>
        <v>69</v>
      </c>
      <c r="F142" t="e">
        <f>MATCH(S_P_500_Historical_Data__1[[#This Row],[log1p(return)]],S:S,1)-6</f>
        <v>#N/A</v>
      </c>
    </row>
    <row r="143" spans="1:6" x14ac:dyDescent="0.35">
      <c r="A143" s="10">
        <v>36230</v>
      </c>
      <c r="B143">
        <v>1297.7</v>
      </c>
      <c r="C143">
        <v>8.5000000000000006E-3</v>
      </c>
      <c r="D143">
        <f>LOG(S_P_500_Historical_Data__1[[#This Row],[return]]+1)</f>
        <v>3.6759025487842203E-3</v>
      </c>
      <c r="E143">
        <f>MATCH(S_P_500_Historical_Data__1[[#This Row],[return]],_xlfn.ANCHORARRAY($N$7),1)</f>
        <v>73</v>
      </c>
      <c r="F143" t="e">
        <f>MATCH(S_P_500_Historical_Data__1[[#This Row],[log1p(return)]],S:S,1)-6</f>
        <v>#N/A</v>
      </c>
    </row>
    <row r="144" spans="1:6" x14ac:dyDescent="0.35">
      <c r="A144" s="10">
        <v>36229</v>
      </c>
      <c r="B144">
        <v>1286.8</v>
      </c>
      <c r="C144">
        <v>5.4999999999999997E-3</v>
      </c>
      <c r="D144">
        <f>LOG(S_P_500_Historical_Data__1[[#This Row],[return]]+1)</f>
        <v>2.382074932760771E-3</v>
      </c>
      <c r="E144">
        <f>MATCH(S_P_500_Historical_Data__1[[#This Row],[return]],_xlfn.ANCHORARRAY($N$7),1)</f>
        <v>72</v>
      </c>
      <c r="F144" t="e">
        <f>MATCH(S_P_500_Historical_Data__1[[#This Row],[log1p(return)]],S:S,1)-6</f>
        <v>#N/A</v>
      </c>
    </row>
    <row r="145" spans="1:6" x14ac:dyDescent="0.35">
      <c r="A145" s="10">
        <v>36228</v>
      </c>
      <c r="B145">
        <v>1279.8</v>
      </c>
      <c r="C145">
        <v>-2.3E-3</v>
      </c>
      <c r="D145">
        <f>LOG(S_P_500_Historical_Data__1[[#This Row],[return]]+1)</f>
        <v>-1.0000277816796898E-3</v>
      </c>
      <c r="E145">
        <f>MATCH(S_P_500_Historical_Data__1[[#This Row],[return]],_xlfn.ANCHORARRAY($N$7),1)</f>
        <v>69</v>
      </c>
      <c r="F145" t="e">
        <f>MATCH(S_P_500_Historical_Data__1[[#This Row],[log1p(return)]],S:S,1)-6</f>
        <v>#N/A</v>
      </c>
    </row>
    <row r="146" spans="1:6" x14ac:dyDescent="0.35">
      <c r="A146" s="10">
        <v>36227</v>
      </c>
      <c r="B146">
        <v>1282.7</v>
      </c>
      <c r="C146">
        <v>5.5999999999999999E-3</v>
      </c>
      <c r="D146">
        <f>LOG(S_P_500_Historical_Data__1[[#This Row],[return]]+1)</f>
        <v>2.4252646779013543E-3</v>
      </c>
      <c r="E146">
        <f>MATCH(S_P_500_Historical_Data__1[[#This Row],[return]],_xlfn.ANCHORARRAY($N$7),1)</f>
        <v>72</v>
      </c>
      <c r="F146" t="e">
        <f>MATCH(S_P_500_Historical_Data__1[[#This Row],[log1p(return)]],S:S,1)-6</f>
        <v>#N/A</v>
      </c>
    </row>
    <row r="147" spans="1:6" x14ac:dyDescent="0.35">
      <c r="A147" s="10">
        <v>36224</v>
      </c>
      <c r="B147">
        <v>1275.5</v>
      </c>
      <c r="C147">
        <v>2.3199999999999998E-2</v>
      </c>
      <c r="D147">
        <f>LOG(S_P_500_Historical_Data__1[[#This Row],[return]]+1)</f>
        <v>9.9605314705975539E-3</v>
      </c>
      <c r="E147">
        <f>MATCH(S_P_500_Historical_Data__1[[#This Row],[return]],_xlfn.ANCHORARRAY($N$7),1)</f>
        <v>78</v>
      </c>
      <c r="F147" t="e">
        <f>MATCH(S_P_500_Historical_Data__1[[#This Row],[log1p(return)]],S:S,1)-6</f>
        <v>#N/A</v>
      </c>
    </row>
    <row r="148" spans="1:6" x14ac:dyDescent="0.35">
      <c r="A148" s="10">
        <v>36223</v>
      </c>
      <c r="B148">
        <v>1246.5999999999999</v>
      </c>
      <c r="C148">
        <v>1.54E-2</v>
      </c>
      <c r="D148">
        <f>LOG(S_P_500_Historical_Data__1[[#This Row],[return]]+1)</f>
        <v>6.6371590685862661E-3</v>
      </c>
      <c r="E148">
        <f>MATCH(S_P_500_Historical_Data__1[[#This Row],[return]],_xlfn.ANCHORARRAY($N$7),1)</f>
        <v>75</v>
      </c>
      <c r="F148" t="e">
        <f>MATCH(S_P_500_Historical_Data__1[[#This Row],[log1p(return)]],S:S,1)-6</f>
        <v>#N/A</v>
      </c>
    </row>
    <row r="149" spans="1:6" x14ac:dyDescent="0.35">
      <c r="A149" s="10">
        <v>36222</v>
      </c>
      <c r="B149">
        <v>1227.7</v>
      </c>
      <c r="C149">
        <v>1.8E-3</v>
      </c>
      <c r="D149">
        <f>LOG(S_P_500_Historical_Data__1[[#This Row],[return]]+1)</f>
        <v>7.8102735349552951E-4</v>
      </c>
      <c r="E149">
        <f>MATCH(S_P_500_Historical_Data__1[[#This Row],[return]],_xlfn.ANCHORARRAY($N$7),1)</f>
        <v>70</v>
      </c>
      <c r="F149" t="e">
        <f>MATCH(S_P_500_Historical_Data__1[[#This Row],[log1p(return)]],S:S,1)-6</f>
        <v>#N/A</v>
      </c>
    </row>
    <row r="150" spans="1:6" x14ac:dyDescent="0.35">
      <c r="A150" s="10">
        <v>36221</v>
      </c>
      <c r="B150">
        <v>1225.5</v>
      </c>
      <c r="C150">
        <v>-8.6999999999999994E-3</v>
      </c>
      <c r="D150">
        <f>LOG(S_P_500_Historical_Data__1[[#This Row],[return]]+1)</f>
        <v>-3.7948938216755385E-3</v>
      </c>
      <c r="E150">
        <f>MATCH(S_P_500_Historical_Data__1[[#This Row],[return]],_xlfn.ANCHORARRAY($N$7),1)</f>
        <v>67</v>
      </c>
      <c r="F150" t="e">
        <f>MATCH(S_P_500_Historical_Data__1[[#This Row],[log1p(return)]],S:S,1)-6</f>
        <v>#N/A</v>
      </c>
    </row>
    <row r="151" spans="1:6" x14ac:dyDescent="0.35">
      <c r="A151" s="10">
        <v>36220</v>
      </c>
      <c r="B151">
        <v>1236.2</v>
      </c>
      <c r="C151">
        <v>-1.6999999999999999E-3</v>
      </c>
      <c r="D151">
        <f>LOG(S_P_500_Historical_Data__1[[#This Row],[return]]+1)</f>
        <v>-7.3892888689954276E-4</v>
      </c>
      <c r="E151">
        <f>MATCH(S_P_500_Historical_Data__1[[#This Row],[return]],_xlfn.ANCHORARRAY($N$7),1)</f>
        <v>69</v>
      </c>
      <c r="F151" t="e">
        <f>MATCH(S_P_500_Historical_Data__1[[#This Row],[log1p(return)]],S:S,1)-6</f>
        <v>#N/A</v>
      </c>
    </row>
    <row r="152" spans="1:6" x14ac:dyDescent="0.35">
      <c r="A152" s="10">
        <v>36217</v>
      </c>
      <c r="B152">
        <v>1238.3</v>
      </c>
      <c r="C152">
        <v>-5.4000000000000003E-3</v>
      </c>
      <c r="D152">
        <f>LOG(S_P_500_Historical_Data__1[[#This Row],[return]]+1)</f>
        <v>-2.3515451037938442E-3</v>
      </c>
      <c r="E152">
        <f>MATCH(S_P_500_Historical_Data__1[[#This Row],[return]],_xlfn.ANCHORARRAY($N$7),1)</f>
        <v>68</v>
      </c>
      <c r="F152" t="e">
        <f>MATCH(S_P_500_Historical_Data__1[[#This Row],[log1p(return)]],S:S,1)-6</f>
        <v>#N/A</v>
      </c>
    </row>
    <row r="153" spans="1:6" x14ac:dyDescent="0.35">
      <c r="A153" s="10">
        <v>36216</v>
      </c>
      <c r="B153">
        <v>1245</v>
      </c>
      <c r="C153">
        <v>-6.7000000000000002E-3</v>
      </c>
      <c r="D153">
        <f>LOG(S_P_500_Historical_Data__1[[#This Row],[return]]+1)</f>
        <v>-2.9195645282691818E-3</v>
      </c>
      <c r="E153">
        <f>MATCH(S_P_500_Historical_Data__1[[#This Row],[return]],_xlfn.ANCHORARRAY($N$7),1)</f>
        <v>67</v>
      </c>
      <c r="F153" t="e">
        <f>MATCH(S_P_500_Historical_Data__1[[#This Row],[log1p(return)]],S:S,1)-6</f>
        <v>#N/A</v>
      </c>
    </row>
    <row r="154" spans="1:6" x14ac:dyDescent="0.35">
      <c r="A154" s="10">
        <v>36215</v>
      </c>
      <c r="B154">
        <v>1253.4000000000001</v>
      </c>
      <c r="C154">
        <v>-1.4E-2</v>
      </c>
      <c r="D154">
        <f>LOG(S_P_500_Historical_Data__1[[#This Row],[return]]+1)</f>
        <v>-6.1230850587887945E-3</v>
      </c>
      <c r="E154">
        <f>MATCH(S_P_500_Historical_Data__1[[#This Row],[return]],_xlfn.ANCHORARRAY($N$7),1)</f>
        <v>65</v>
      </c>
      <c r="F154" t="e">
        <f>MATCH(S_P_500_Historical_Data__1[[#This Row],[log1p(return)]],S:S,1)-6</f>
        <v>#N/A</v>
      </c>
    </row>
    <row r="155" spans="1:6" x14ac:dyDescent="0.35">
      <c r="A155" s="10">
        <v>36214</v>
      </c>
      <c r="B155">
        <v>1271.2</v>
      </c>
      <c r="C155">
        <v>-6.9999999999999999E-4</v>
      </c>
      <c r="D155">
        <f>LOG(S_P_500_Historical_Data__1[[#This Row],[return]]+1)</f>
        <v>-3.041125891607762E-4</v>
      </c>
      <c r="E155">
        <f>MATCH(S_P_500_Historical_Data__1[[#This Row],[return]],_xlfn.ANCHORARRAY($N$7),1)</f>
        <v>69</v>
      </c>
      <c r="F155" t="e">
        <f>MATCH(S_P_500_Historical_Data__1[[#This Row],[log1p(return)]],S:S,1)-6</f>
        <v>#N/A</v>
      </c>
    </row>
    <row r="156" spans="1:6" x14ac:dyDescent="0.35">
      <c r="A156" s="10">
        <v>36213</v>
      </c>
      <c r="B156">
        <v>1272.0999999999999</v>
      </c>
      <c r="C156">
        <v>2.6499999999999999E-2</v>
      </c>
      <c r="D156">
        <f>LOG(S_P_500_Historical_Data__1[[#This Row],[return]]+1)</f>
        <v>1.1358953706610666E-2</v>
      </c>
      <c r="E156">
        <f>MATCH(S_P_500_Historical_Data__1[[#This Row],[return]],_xlfn.ANCHORARRAY($N$7),1)</f>
        <v>79</v>
      </c>
      <c r="F156" t="e">
        <f>MATCH(S_P_500_Historical_Data__1[[#This Row],[log1p(return)]],S:S,1)-6</f>
        <v>#N/A</v>
      </c>
    </row>
    <row r="157" spans="1:6" x14ac:dyDescent="0.35">
      <c r="A157" s="10">
        <v>36210</v>
      </c>
      <c r="B157">
        <v>1239.2</v>
      </c>
      <c r="C157">
        <v>1.5E-3</v>
      </c>
      <c r="D157">
        <f>LOG(S_P_500_Historical_Data__1[[#This Row],[return]]+1)</f>
        <v>6.5095362959505818E-4</v>
      </c>
      <c r="E157">
        <f>MATCH(S_P_500_Historical_Data__1[[#This Row],[return]],_xlfn.ANCHORARRAY($N$7),1)</f>
        <v>70</v>
      </c>
      <c r="F157" t="e">
        <f>MATCH(S_P_500_Historical_Data__1[[#This Row],[log1p(return)]],S:S,1)-6</f>
        <v>#N/A</v>
      </c>
    </row>
    <row r="158" spans="1:6" x14ac:dyDescent="0.35">
      <c r="A158" s="10">
        <v>36209</v>
      </c>
      <c r="B158">
        <v>1237.3</v>
      </c>
      <c r="C158">
        <v>1.09E-2</v>
      </c>
      <c r="D158">
        <f>LOG(S_P_500_Historical_Data__1[[#This Row],[return]]+1)</f>
        <v>4.7081965443362675E-3</v>
      </c>
      <c r="E158">
        <f>MATCH(S_P_500_Historical_Data__1[[#This Row],[return]],_xlfn.ANCHORARRAY($N$7),1)</f>
        <v>73</v>
      </c>
      <c r="F158" t="e">
        <f>MATCH(S_P_500_Historical_Data__1[[#This Row],[log1p(return)]],S:S,1)-6</f>
        <v>#N/A</v>
      </c>
    </row>
    <row r="159" spans="1:6" x14ac:dyDescent="0.35">
      <c r="A159" s="10">
        <v>36208</v>
      </c>
      <c r="B159">
        <v>1224</v>
      </c>
      <c r="C159">
        <v>-1.44E-2</v>
      </c>
      <c r="D159">
        <f>LOG(S_P_500_Historical_Data__1[[#This Row],[return]]+1)</f>
        <v>-6.299305179649748E-3</v>
      </c>
      <c r="E159">
        <f>MATCH(S_P_500_Historical_Data__1[[#This Row],[return]],_xlfn.ANCHORARRAY($N$7),1)</f>
        <v>65</v>
      </c>
      <c r="F159" t="e">
        <f>MATCH(S_P_500_Historical_Data__1[[#This Row],[log1p(return)]],S:S,1)-6</f>
        <v>#N/A</v>
      </c>
    </row>
    <row r="160" spans="1:6" x14ac:dyDescent="0.35">
      <c r="A160" s="10">
        <v>36207</v>
      </c>
      <c r="B160">
        <v>1241.9000000000001</v>
      </c>
      <c r="C160">
        <v>9.5999999999999992E-3</v>
      </c>
      <c r="D160">
        <f>LOG(S_P_500_Historical_Data__1[[#This Row],[return]]+1)</f>
        <v>4.1493419000591166E-3</v>
      </c>
      <c r="E160">
        <f>MATCH(S_P_500_Historical_Data__1[[#This Row],[return]],_xlfn.ANCHORARRAY($N$7),1)</f>
        <v>73</v>
      </c>
      <c r="F160" t="e">
        <f>MATCH(S_P_500_Historical_Data__1[[#This Row],[log1p(return)]],S:S,1)-6</f>
        <v>#N/A</v>
      </c>
    </row>
    <row r="161" spans="1:6" x14ac:dyDescent="0.35">
      <c r="A161" s="10">
        <v>36203</v>
      </c>
      <c r="B161">
        <v>1230.0999999999999</v>
      </c>
      <c r="C161">
        <v>-1.9099999999999999E-2</v>
      </c>
      <c r="D161">
        <f>LOG(S_P_500_Historical_Data__1[[#This Row],[return]]+1)</f>
        <v>-8.3752654659946454E-3</v>
      </c>
      <c r="E161">
        <f>MATCH(S_P_500_Historical_Data__1[[#This Row],[return]],_xlfn.ANCHORARRAY($N$7),1)</f>
        <v>63</v>
      </c>
      <c r="F161" t="e">
        <f>MATCH(S_P_500_Historical_Data__1[[#This Row],[log1p(return)]],S:S,1)-6</f>
        <v>#N/A</v>
      </c>
    </row>
    <row r="162" spans="1:6" x14ac:dyDescent="0.35">
      <c r="A162" s="10">
        <v>36202</v>
      </c>
      <c r="B162">
        <v>1254</v>
      </c>
      <c r="C162">
        <v>2.4899999999999999E-2</v>
      </c>
      <c r="D162">
        <f>LOG(S_P_500_Historical_Data__1[[#This Row],[return]]+1)</f>
        <v>1.0681493131443518E-2</v>
      </c>
      <c r="E162">
        <f>MATCH(S_P_500_Historical_Data__1[[#This Row],[return]],_xlfn.ANCHORARRAY($N$7),1)</f>
        <v>78</v>
      </c>
      <c r="F162" t="e">
        <f>MATCH(S_P_500_Historical_Data__1[[#This Row],[log1p(return)]],S:S,1)-6</f>
        <v>#N/A</v>
      </c>
    </row>
    <row r="163" spans="1:6" x14ac:dyDescent="0.35">
      <c r="A163" s="10">
        <v>36201</v>
      </c>
      <c r="B163">
        <v>1223.5</v>
      </c>
      <c r="C163">
        <v>6.1000000000000004E-3</v>
      </c>
      <c r="D163">
        <f>LOG(S_P_500_Historical_Data__1[[#This Row],[return]]+1)</f>
        <v>2.641149000039878E-3</v>
      </c>
      <c r="E163">
        <f>MATCH(S_P_500_Historical_Data__1[[#This Row],[return]],_xlfn.ANCHORARRAY($N$7),1)</f>
        <v>72</v>
      </c>
      <c r="F163" t="e">
        <f>MATCH(S_P_500_Historical_Data__1[[#This Row],[log1p(return)]],S:S,1)-6</f>
        <v>#N/A</v>
      </c>
    </row>
    <row r="164" spans="1:6" x14ac:dyDescent="0.35">
      <c r="A164" s="10">
        <v>36200</v>
      </c>
      <c r="B164">
        <v>1216.0999999999999</v>
      </c>
      <c r="C164">
        <v>-2.23E-2</v>
      </c>
      <c r="D164">
        <f>LOG(S_P_500_Historical_Data__1[[#This Row],[return]]+1)</f>
        <v>-9.7943848151933674E-3</v>
      </c>
      <c r="E164">
        <f>MATCH(S_P_500_Historical_Data__1[[#This Row],[return]],_xlfn.ANCHORARRAY($N$7),1)</f>
        <v>62</v>
      </c>
      <c r="F164" t="e">
        <f>MATCH(S_P_500_Historical_Data__1[[#This Row],[log1p(return)]],S:S,1)-6</f>
        <v>#N/A</v>
      </c>
    </row>
    <row r="165" spans="1:6" x14ac:dyDescent="0.35">
      <c r="A165" s="10">
        <v>36199</v>
      </c>
      <c r="B165">
        <v>1243.8</v>
      </c>
      <c r="C165">
        <v>3.5999999999999999E-3</v>
      </c>
      <c r="D165">
        <f>LOG(S_P_500_Historical_Data__1[[#This Row],[return]]+1)</f>
        <v>1.5606526425729409E-3</v>
      </c>
      <c r="E165">
        <f>MATCH(S_P_500_Historical_Data__1[[#This Row],[return]],_xlfn.ANCHORARRAY($N$7),1)</f>
        <v>71</v>
      </c>
      <c r="F165" t="e">
        <f>MATCH(S_P_500_Historical_Data__1[[#This Row],[log1p(return)]],S:S,1)-6</f>
        <v>#N/A</v>
      </c>
    </row>
    <row r="166" spans="1:6" x14ac:dyDescent="0.35">
      <c r="A166" s="10">
        <v>36196</v>
      </c>
      <c r="B166">
        <v>1239.4000000000001</v>
      </c>
      <c r="C166">
        <v>-7.3000000000000001E-3</v>
      </c>
      <c r="D166">
        <f>LOG(S_P_500_Historical_Data__1[[#This Row],[return]]+1)</f>
        <v>-3.181978120484515E-3</v>
      </c>
      <c r="E166">
        <f>MATCH(S_P_500_Historical_Data__1[[#This Row],[return]],_xlfn.ANCHORARRAY($N$7),1)</f>
        <v>67</v>
      </c>
      <c r="F166" t="e">
        <f>MATCH(S_P_500_Historical_Data__1[[#This Row],[log1p(return)]],S:S,1)-6</f>
        <v>#N/A</v>
      </c>
    </row>
    <row r="167" spans="1:6" x14ac:dyDescent="0.35">
      <c r="A167" s="10">
        <v>36195</v>
      </c>
      <c r="B167">
        <v>1248.5</v>
      </c>
      <c r="C167">
        <v>-1.8599999999999998E-2</v>
      </c>
      <c r="D167">
        <f>LOG(S_P_500_Historical_Data__1[[#This Row],[return]]+1)</f>
        <v>-8.1539463551032944E-3</v>
      </c>
      <c r="E167">
        <f>MATCH(S_P_500_Historical_Data__1[[#This Row],[return]],_xlfn.ANCHORARRAY($N$7),1)</f>
        <v>63</v>
      </c>
      <c r="F167" t="e">
        <f>MATCH(S_P_500_Historical_Data__1[[#This Row],[log1p(return)]],S:S,1)-6</f>
        <v>#N/A</v>
      </c>
    </row>
    <row r="168" spans="1:6" x14ac:dyDescent="0.35">
      <c r="A168" s="10">
        <v>36194</v>
      </c>
      <c r="B168">
        <v>1272.0999999999999</v>
      </c>
      <c r="C168">
        <v>8.0000000000000002E-3</v>
      </c>
      <c r="D168">
        <f>LOG(S_P_500_Historical_Data__1[[#This Row],[return]]+1)</f>
        <v>3.4605321095064891E-3</v>
      </c>
      <c r="E168">
        <f>MATCH(S_P_500_Historical_Data__1[[#This Row],[return]],_xlfn.ANCHORARRAY($N$7),1)</f>
        <v>72</v>
      </c>
      <c r="F168" t="e">
        <f>MATCH(S_P_500_Historical_Data__1[[#This Row],[log1p(return)]],S:S,1)-6</f>
        <v>#N/A</v>
      </c>
    </row>
    <row r="169" spans="1:6" x14ac:dyDescent="0.35">
      <c r="A169" s="10">
        <v>36193</v>
      </c>
      <c r="B169">
        <v>1262</v>
      </c>
      <c r="C169">
        <v>-8.6E-3</v>
      </c>
      <c r="D169">
        <f>LOG(S_P_500_Historical_Data__1[[#This Row],[return]]+1)</f>
        <v>-3.7510854308679064E-3</v>
      </c>
      <c r="E169">
        <f>MATCH(S_P_500_Historical_Data__1[[#This Row],[return]],_xlfn.ANCHORARRAY($N$7),1)</f>
        <v>67</v>
      </c>
      <c r="F169" t="e">
        <f>MATCH(S_P_500_Historical_Data__1[[#This Row],[log1p(return)]],S:S,1)-6</f>
        <v>#N/A</v>
      </c>
    </row>
    <row r="170" spans="1:6" x14ac:dyDescent="0.35">
      <c r="A170" s="10">
        <v>36192</v>
      </c>
      <c r="B170">
        <v>1273</v>
      </c>
      <c r="C170">
        <v>-5.1999999999999998E-3</v>
      </c>
      <c r="D170">
        <f>LOG(S_P_500_Historical_Data__1[[#This Row],[return]]+1)</f>
        <v>-2.2642234021016117E-3</v>
      </c>
      <c r="E170">
        <f>MATCH(S_P_500_Historical_Data__1[[#This Row],[return]],_xlfn.ANCHORARRAY($N$7),1)</f>
        <v>68</v>
      </c>
      <c r="F170" t="e">
        <f>MATCH(S_P_500_Historical_Data__1[[#This Row],[log1p(return)]],S:S,1)-6</f>
        <v>#N/A</v>
      </c>
    </row>
    <row r="171" spans="1:6" x14ac:dyDescent="0.35">
      <c r="A171" s="10">
        <v>36189</v>
      </c>
      <c r="B171">
        <v>1279.5999999999999</v>
      </c>
      <c r="C171">
        <v>1.12E-2</v>
      </c>
      <c r="D171">
        <f>LOG(S_P_500_Historical_Data__1[[#This Row],[return]]+1)</f>
        <v>4.8370609383098367E-3</v>
      </c>
      <c r="E171">
        <f>MATCH(S_P_500_Historical_Data__1[[#This Row],[return]],_xlfn.ANCHORARRAY($N$7),1)</f>
        <v>73</v>
      </c>
      <c r="F171" t="e">
        <f>MATCH(S_P_500_Historical_Data__1[[#This Row],[log1p(return)]],S:S,1)-6</f>
        <v>#N/A</v>
      </c>
    </row>
    <row r="172" spans="1:6" x14ac:dyDescent="0.35">
      <c r="A172" s="10">
        <v>36188</v>
      </c>
      <c r="B172">
        <v>1265.4000000000001</v>
      </c>
      <c r="C172">
        <v>1.7899999999999999E-2</v>
      </c>
      <c r="D172">
        <f>LOG(S_P_500_Historical_Data__1[[#This Row],[return]]+1)</f>
        <v>7.7051143647801799E-3</v>
      </c>
      <c r="E172">
        <f>MATCH(S_P_500_Historical_Data__1[[#This Row],[return]],_xlfn.ANCHORARRAY($N$7),1)</f>
        <v>76</v>
      </c>
      <c r="F172" t="e">
        <f>MATCH(S_P_500_Historical_Data__1[[#This Row],[log1p(return)]],S:S,1)-6</f>
        <v>#N/A</v>
      </c>
    </row>
    <row r="173" spans="1:6" x14ac:dyDescent="0.35">
      <c r="A173" s="10">
        <v>36187</v>
      </c>
      <c r="B173">
        <v>1243.2</v>
      </c>
      <c r="C173">
        <v>-7.3000000000000001E-3</v>
      </c>
      <c r="D173">
        <f>LOG(S_P_500_Historical_Data__1[[#This Row],[return]]+1)</f>
        <v>-3.181978120484515E-3</v>
      </c>
      <c r="E173">
        <f>MATCH(S_P_500_Historical_Data__1[[#This Row],[return]],_xlfn.ANCHORARRAY($N$7),1)</f>
        <v>67</v>
      </c>
      <c r="F173" t="e">
        <f>MATCH(S_P_500_Historical_Data__1[[#This Row],[log1p(return)]],S:S,1)-6</f>
        <v>#N/A</v>
      </c>
    </row>
    <row r="174" spans="1:6" x14ac:dyDescent="0.35">
      <c r="A174" s="10">
        <v>36186</v>
      </c>
      <c r="B174">
        <v>1252.3</v>
      </c>
      <c r="C174">
        <v>1.4800000000000001E-2</v>
      </c>
      <c r="D174">
        <f>LOG(S_P_500_Historical_Data__1[[#This Row],[return]]+1)</f>
        <v>6.3804585496930744E-3</v>
      </c>
      <c r="E174">
        <f>MATCH(S_P_500_Historical_Data__1[[#This Row],[return]],_xlfn.ANCHORARRAY($N$7),1)</f>
        <v>75</v>
      </c>
      <c r="F174" t="e">
        <f>MATCH(S_P_500_Historical_Data__1[[#This Row],[log1p(return)]],S:S,1)-6</f>
        <v>#N/A</v>
      </c>
    </row>
    <row r="175" spans="1:6" x14ac:dyDescent="0.35">
      <c r="A175" s="10">
        <v>36185</v>
      </c>
      <c r="B175">
        <v>1234</v>
      </c>
      <c r="C175">
        <v>7.1999999999999998E-3</v>
      </c>
      <c r="D175">
        <f>LOG(S_P_500_Historical_Data__1[[#This Row],[return]]+1)</f>
        <v>3.1157170998062241E-3</v>
      </c>
      <c r="E175">
        <f>MATCH(S_P_500_Historical_Data__1[[#This Row],[return]],_xlfn.ANCHORARRAY($N$7),1)</f>
        <v>72</v>
      </c>
      <c r="F175" t="e">
        <f>MATCH(S_P_500_Historical_Data__1[[#This Row],[log1p(return)]],S:S,1)-6</f>
        <v>#N/A</v>
      </c>
    </row>
    <row r="176" spans="1:6" x14ac:dyDescent="0.35">
      <c r="A176" s="10">
        <v>36182</v>
      </c>
      <c r="B176">
        <v>1225.2</v>
      </c>
      <c r="C176">
        <v>-8.0999999999999996E-3</v>
      </c>
      <c r="D176">
        <f>LOG(S_P_500_Historical_Data__1[[#This Row],[return]]+1)</f>
        <v>-3.5321097382827633E-3</v>
      </c>
      <c r="E176">
        <f>MATCH(S_P_500_Historical_Data__1[[#This Row],[return]],_xlfn.ANCHORARRAY($N$7),1)</f>
        <v>67</v>
      </c>
      <c r="F176" t="e">
        <f>MATCH(S_P_500_Historical_Data__1[[#This Row],[log1p(return)]],S:S,1)-6</f>
        <v>#N/A</v>
      </c>
    </row>
    <row r="177" spans="1:6" x14ac:dyDescent="0.35">
      <c r="A177" s="10">
        <v>36181</v>
      </c>
      <c r="B177">
        <v>1235.2</v>
      </c>
      <c r="C177">
        <v>-1.7000000000000001E-2</v>
      </c>
      <c r="D177">
        <f>LOG(S_P_500_Historical_Data__1[[#This Row],[return]]+1)</f>
        <v>-7.4464821678643838E-3</v>
      </c>
      <c r="E177">
        <f>MATCH(S_P_500_Historical_Data__1[[#This Row],[return]],_xlfn.ANCHORARRAY($N$7),1)</f>
        <v>64</v>
      </c>
      <c r="F177" t="e">
        <f>MATCH(S_P_500_Historical_Data__1[[#This Row],[log1p(return)]],S:S,1)-6</f>
        <v>#N/A</v>
      </c>
    </row>
    <row r="178" spans="1:6" x14ac:dyDescent="0.35">
      <c r="A178" s="10">
        <v>36180</v>
      </c>
      <c r="B178">
        <v>1256.5999999999999</v>
      </c>
      <c r="C178">
        <v>3.7000000000000002E-3</v>
      </c>
      <c r="D178">
        <f>LOG(S_P_500_Historical_Data__1[[#This Row],[return]]+1)</f>
        <v>1.603924149797819E-3</v>
      </c>
      <c r="E178">
        <f>MATCH(S_P_500_Historical_Data__1[[#This Row],[return]],_xlfn.ANCHORARRAY($N$7),1)</f>
        <v>71</v>
      </c>
      <c r="F178" t="e">
        <f>MATCH(S_P_500_Historical_Data__1[[#This Row],[log1p(return)]],S:S,1)-6</f>
        <v>#N/A</v>
      </c>
    </row>
    <row r="179" spans="1:6" x14ac:dyDescent="0.35">
      <c r="A179" s="10">
        <v>36179</v>
      </c>
      <c r="B179">
        <v>1252</v>
      </c>
      <c r="C179">
        <v>7.0000000000000001E-3</v>
      </c>
      <c r="D179">
        <f>LOG(S_P_500_Historical_Data__1[[#This Row],[return]]+1)</f>
        <v>3.0294705536179621E-3</v>
      </c>
      <c r="E179">
        <f>MATCH(S_P_500_Historical_Data__1[[#This Row],[return]],_xlfn.ANCHORARRAY($N$7),1)</f>
        <v>72</v>
      </c>
      <c r="F179" t="e">
        <f>MATCH(S_P_500_Historical_Data__1[[#This Row],[log1p(return)]],S:S,1)-6</f>
        <v>#N/A</v>
      </c>
    </row>
    <row r="180" spans="1:6" x14ac:dyDescent="0.35">
      <c r="A180" s="10">
        <v>36175</v>
      </c>
      <c r="B180">
        <v>1243.3</v>
      </c>
      <c r="C180">
        <v>2.5700000000000001E-2</v>
      </c>
      <c r="D180">
        <f>LOG(S_P_500_Historical_Data__1[[#This Row],[return]]+1)</f>
        <v>1.1020355516257099E-2</v>
      </c>
      <c r="E180">
        <f>MATCH(S_P_500_Historical_Data__1[[#This Row],[return]],_xlfn.ANCHORARRAY($N$7),1)</f>
        <v>78</v>
      </c>
      <c r="F180" t="e">
        <f>MATCH(S_P_500_Historical_Data__1[[#This Row],[log1p(return)]],S:S,1)-6</f>
        <v>#N/A</v>
      </c>
    </row>
    <row r="181" spans="1:6" x14ac:dyDescent="0.35">
      <c r="A181" s="10">
        <v>36174</v>
      </c>
      <c r="B181">
        <v>1212.2</v>
      </c>
      <c r="C181">
        <v>-1.7999999999999999E-2</v>
      </c>
      <c r="D181">
        <f>LOG(S_P_500_Historical_Data__1[[#This Row],[return]]+1)</f>
        <v>-7.8885122130503398E-3</v>
      </c>
      <c r="E181">
        <f>MATCH(S_P_500_Historical_Data__1[[#This Row],[return]],_xlfn.ANCHORARRAY($N$7),1)</f>
        <v>64</v>
      </c>
      <c r="F181" t="e">
        <f>MATCH(S_P_500_Historical_Data__1[[#This Row],[log1p(return)]],S:S,1)-6</f>
        <v>#N/A</v>
      </c>
    </row>
    <row r="182" spans="1:6" x14ac:dyDescent="0.35">
      <c r="A182" s="10">
        <v>36173</v>
      </c>
      <c r="B182">
        <v>1234.4000000000001</v>
      </c>
      <c r="C182">
        <v>-4.1000000000000003E-3</v>
      </c>
      <c r="D182">
        <f>LOG(S_P_500_Historical_Data__1[[#This Row],[return]]+1)</f>
        <v>-1.7842676290416753E-3</v>
      </c>
      <c r="E182">
        <f>MATCH(S_P_500_Historical_Data__1[[#This Row],[return]],_xlfn.ANCHORARRAY($N$7),1)</f>
        <v>68</v>
      </c>
      <c r="F182" t="e">
        <f>MATCH(S_P_500_Historical_Data__1[[#This Row],[log1p(return)]],S:S,1)-6</f>
        <v>#N/A</v>
      </c>
    </row>
    <row r="183" spans="1:6" x14ac:dyDescent="0.35">
      <c r="A183" s="10">
        <v>36172</v>
      </c>
      <c r="B183">
        <v>1239.5</v>
      </c>
      <c r="C183">
        <v>-1.9300000000000001E-2</v>
      </c>
      <c r="D183">
        <f>LOG(S_P_500_Historical_Data__1[[#This Row],[return]]+1)</f>
        <v>-8.4638246999685623E-3</v>
      </c>
      <c r="E183">
        <f>MATCH(S_P_500_Historical_Data__1[[#This Row],[return]],_xlfn.ANCHORARRAY($N$7),1)</f>
        <v>63</v>
      </c>
      <c r="F183" t="e">
        <f>MATCH(S_P_500_Historical_Data__1[[#This Row],[log1p(return)]],S:S,1)-6</f>
        <v>#N/A</v>
      </c>
    </row>
    <row r="184" spans="1:6" x14ac:dyDescent="0.35">
      <c r="A184" s="10">
        <v>36171</v>
      </c>
      <c r="B184">
        <v>1263.9000000000001</v>
      </c>
      <c r="C184">
        <v>-8.8000000000000005E-3</v>
      </c>
      <c r="D184">
        <f>LOG(S_P_500_Historical_Data__1[[#This Row],[return]]+1)</f>
        <v>-3.8387066319929691E-3</v>
      </c>
      <c r="E184">
        <f>MATCH(S_P_500_Historical_Data__1[[#This Row],[return]],_xlfn.ANCHORARRAY($N$7),1)</f>
        <v>67</v>
      </c>
      <c r="F184" t="e">
        <f>MATCH(S_P_500_Historical_Data__1[[#This Row],[log1p(return)]],S:S,1)-6</f>
        <v>#N/A</v>
      </c>
    </row>
    <row r="185" spans="1:6" x14ac:dyDescent="0.35">
      <c r="A185" s="10">
        <v>36168</v>
      </c>
      <c r="B185">
        <v>1275.0999999999999</v>
      </c>
      <c r="C185">
        <v>4.3E-3</v>
      </c>
      <c r="D185">
        <f>LOG(S_P_500_Historical_Data__1[[#This Row],[return]]+1)</f>
        <v>1.8634626925239726E-3</v>
      </c>
      <c r="E185">
        <f>MATCH(S_P_500_Historical_Data__1[[#This Row],[return]],_xlfn.ANCHORARRAY($N$7),1)</f>
        <v>71</v>
      </c>
      <c r="F185" t="e">
        <f>MATCH(S_P_500_Historical_Data__1[[#This Row],[log1p(return)]],S:S,1)-6</f>
        <v>#N/A</v>
      </c>
    </row>
    <row r="186" spans="1:6" x14ac:dyDescent="0.35">
      <c r="A186" s="10">
        <v>36167</v>
      </c>
      <c r="B186">
        <v>1269.7</v>
      </c>
      <c r="C186">
        <v>-2E-3</v>
      </c>
      <c r="D186">
        <f>LOG(S_P_500_Historical_Data__1[[#This Row],[return]]+1)</f>
        <v>-8.6945871262889137E-4</v>
      </c>
      <c r="E186">
        <f>MATCH(S_P_500_Historical_Data__1[[#This Row],[return]],_xlfn.ANCHORARRAY($N$7),1)</f>
        <v>69</v>
      </c>
      <c r="F186" t="e">
        <f>MATCH(S_P_500_Historical_Data__1[[#This Row],[log1p(return)]],S:S,1)-6</f>
        <v>#N/A</v>
      </c>
    </row>
    <row r="187" spans="1:6" x14ac:dyDescent="0.35">
      <c r="A187" s="10">
        <v>36166</v>
      </c>
      <c r="B187">
        <v>1272.3</v>
      </c>
      <c r="C187">
        <v>2.2100000000000002E-2</v>
      </c>
      <c r="D187">
        <f>LOG(S_P_500_Historical_Data__1[[#This Row],[return]]+1)</f>
        <v>9.4933882875398497E-3</v>
      </c>
      <c r="E187">
        <f>MATCH(S_P_500_Historical_Data__1[[#This Row],[return]],_xlfn.ANCHORARRAY($N$7),1)</f>
        <v>77</v>
      </c>
      <c r="F187" t="e">
        <f>MATCH(S_P_500_Historical_Data__1[[#This Row],[log1p(return)]],S:S,1)-6</f>
        <v>#N/A</v>
      </c>
    </row>
    <row r="188" spans="1:6" x14ac:dyDescent="0.35">
      <c r="A188" s="10">
        <v>36165</v>
      </c>
      <c r="B188">
        <v>1244.8</v>
      </c>
      <c r="C188">
        <v>1.3599999999999999E-2</v>
      </c>
      <c r="D188">
        <f>LOG(S_P_500_Historical_Data__1[[#This Row],[return]]+1)</f>
        <v>5.8666018753849511E-3</v>
      </c>
      <c r="E188">
        <f>MATCH(S_P_500_Historical_Data__1[[#This Row],[return]],_xlfn.ANCHORARRAY($N$7),1)</f>
        <v>74</v>
      </c>
      <c r="F188" t="e">
        <f>MATCH(S_P_500_Historical_Data__1[[#This Row],[log1p(return)]],S:S,1)-6</f>
        <v>#N/A</v>
      </c>
    </row>
    <row r="189" spans="1:6" x14ac:dyDescent="0.35">
      <c r="A189" s="10">
        <v>36164</v>
      </c>
      <c r="B189">
        <v>1228.0999999999999</v>
      </c>
      <c r="C189">
        <v>-8.9999999999999998E-4</v>
      </c>
      <c r="D189">
        <f>LOG(S_P_500_Historical_Data__1[[#This Row],[return]]+1)</f>
        <v>-3.910410285829482E-4</v>
      </c>
      <c r="E189">
        <f>MATCH(S_P_500_Historical_Data__1[[#This Row],[return]],_xlfn.ANCHORARRAY($N$7),1)</f>
        <v>69</v>
      </c>
      <c r="F189" t="e">
        <f>MATCH(S_P_500_Historical_Data__1[[#This Row],[log1p(return)]],S:S,1)-6</f>
        <v>#N/A</v>
      </c>
    </row>
    <row r="190" spans="1:6" x14ac:dyDescent="0.35">
      <c r="A190" s="10">
        <v>36160</v>
      </c>
      <c r="B190">
        <v>1229.2</v>
      </c>
      <c r="C190">
        <v>-2.2000000000000001E-3</v>
      </c>
      <c r="D190">
        <f>LOG(S_P_500_Historical_Data__1[[#This Row],[return]]+1)</f>
        <v>-9.5650039683711904E-4</v>
      </c>
      <c r="E190">
        <f>MATCH(S_P_500_Historical_Data__1[[#This Row],[return]],_xlfn.ANCHORARRAY($N$7),1)</f>
        <v>69</v>
      </c>
      <c r="F190" t="e">
        <f>MATCH(S_P_500_Historical_Data__1[[#This Row],[log1p(return)]],S:S,1)-6</f>
        <v>#N/A</v>
      </c>
    </row>
    <row r="191" spans="1:6" x14ac:dyDescent="0.35">
      <c r="A191" s="10">
        <v>36159</v>
      </c>
      <c r="B191">
        <v>1231.9000000000001</v>
      </c>
      <c r="C191">
        <v>-8.0000000000000002E-3</v>
      </c>
      <c r="D191">
        <f>LOG(S_P_500_Historical_Data__1[[#This Row],[return]]+1)</f>
        <v>-3.4883278458213473E-3</v>
      </c>
      <c r="E191">
        <f>MATCH(S_P_500_Historical_Data__1[[#This Row],[return]],_xlfn.ANCHORARRAY($N$7),1)</f>
        <v>67</v>
      </c>
      <c r="F191" t="e">
        <f>MATCH(S_P_500_Historical_Data__1[[#This Row],[log1p(return)]],S:S,1)-6</f>
        <v>#N/A</v>
      </c>
    </row>
    <row r="192" spans="1:6" x14ac:dyDescent="0.35">
      <c r="A192" s="10">
        <v>36158</v>
      </c>
      <c r="B192">
        <v>1241.8</v>
      </c>
      <c r="C192">
        <v>1.3299999999999999E-2</v>
      </c>
      <c r="D192">
        <f>LOG(S_P_500_Historical_Data__1[[#This Row],[return]]+1)</f>
        <v>5.7380426514248547E-3</v>
      </c>
      <c r="E192">
        <f>MATCH(S_P_500_Historical_Data__1[[#This Row],[return]],_xlfn.ANCHORARRAY($N$7),1)</f>
        <v>74</v>
      </c>
      <c r="F192" t="e">
        <f>MATCH(S_P_500_Historical_Data__1[[#This Row],[log1p(return)]],S:S,1)-6</f>
        <v>#N/A</v>
      </c>
    </row>
    <row r="193" spans="1:6" x14ac:dyDescent="0.35">
      <c r="A193" s="10">
        <v>36157</v>
      </c>
      <c r="B193">
        <v>1225.5</v>
      </c>
      <c r="C193">
        <v>-6.9999999999999999E-4</v>
      </c>
      <c r="D193">
        <f>LOG(S_P_500_Historical_Data__1[[#This Row],[return]]+1)</f>
        <v>-3.041125891607762E-4</v>
      </c>
      <c r="E193">
        <f>MATCH(S_P_500_Historical_Data__1[[#This Row],[return]],_xlfn.ANCHORARRAY($N$7),1)</f>
        <v>69</v>
      </c>
      <c r="F193" t="e">
        <f>MATCH(S_P_500_Historical_Data__1[[#This Row],[log1p(return)]],S:S,1)-6</f>
        <v>#N/A</v>
      </c>
    </row>
    <row r="194" spans="1:6" x14ac:dyDescent="0.35">
      <c r="A194" s="10">
        <v>36153</v>
      </c>
      <c r="B194">
        <v>1226.3</v>
      </c>
      <c r="C194">
        <v>-1.8E-3</v>
      </c>
      <c r="D194">
        <f>LOG(S_P_500_Historical_Data__1[[#This Row],[return]]+1)</f>
        <v>-7.8243446989642584E-4</v>
      </c>
      <c r="E194">
        <f>MATCH(S_P_500_Historical_Data__1[[#This Row],[return]],_xlfn.ANCHORARRAY($N$7),1)</f>
        <v>69</v>
      </c>
      <c r="F194" t="e">
        <f>MATCH(S_P_500_Historical_Data__1[[#This Row],[log1p(return)]],S:S,1)-6</f>
        <v>#N/A</v>
      </c>
    </row>
    <row r="195" spans="1:6" x14ac:dyDescent="0.35">
      <c r="A195" s="10">
        <v>36152</v>
      </c>
      <c r="B195">
        <v>1228.5</v>
      </c>
      <c r="C195">
        <v>2.07E-2</v>
      </c>
      <c r="D195">
        <f>LOG(S_P_500_Historical_Data__1[[#This Row],[return]]+1)</f>
        <v>8.8981147709395799E-3</v>
      </c>
      <c r="E195">
        <f>MATCH(S_P_500_Historical_Data__1[[#This Row],[return]],_xlfn.ANCHORARRAY($N$7),1)</f>
        <v>77</v>
      </c>
      <c r="F195" t="e">
        <f>MATCH(S_P_500_Historical_Data__1[[#This Row],[log1p(return)]],S:S,1)-6</f>
        <v>#N/A</v>
      </c>
    </row>
    <row r="196" spans="1:6" x14ac:dyDescent="0.35">
      <c r="A196" s="10">
        <v>36151</v>
      </c>
      <c r="B196">
        <v>1203.5999999999999</v>
      </c>
      <c r="C196">
        <v>6.9999999999999999E-4</v>
      </c>
      <c r="D196">
        <f>LOG(S_P_500_Historical_Data__1[[#This Row],[return]]+1)</f>
        <v>3.0389978481245835E-4</v>
      </c>
      <c r="E196">
        <f>MATCH(S_P_500_Historical_Data__1[[#This Row],[return]],_xlfn.ANCHORARRAY($N$7),1)</f>
        <v>70</v>
      </c>
      <c r="F196" t="e">
        <f>MATCH(S_P_500_Historical_Data__1[[#This Row],[log1p(return)]],S:S,1)-6</f>
        <v>#N/A</v>
      </c>
    </row>
    <row r="197" spans="1:6" x14ac:dyDescent="0.35">
      <c r="A197" s="10">
        <v>36150</v>
      </c>
      <c r="B197">
        <v>1202.8</v>
      </c>
      <c r="C197">
        <v>1.2500000000000001E-2</v>
      </c>
      <c r="D197">
        <f>LOG(S_P_500_Historical_Data__1[[#This Row],[return]]+1)</f>
        <v>5.3950318867061441E-3</v>
      </c>
      <c r="E197">
        <f>MATCH(S_P_500_Historical_Data__1[[#This Row],[return]],_xlfn.ANCHORARRAY($N$7),1)</f>
        <v>74</v>
      </c>
      <c r="F197" t="e">
        <f>MATCH(S_P_500_Historical_Data__1[[#This Row],[log1p(return)]],S:S,1)-6</f>
        <v>#N/A</v>
      </c>
    </row>
    <row r="198" spans="1:6" x14ac:dyDescent="0.35">
      <c r="A198" s="10">
        <v>36147</v>
      </c>
      <c r="B198">
        <v>1188</v>
      </c>
      <c r="C198">
        <v>6.7999999999999996E-3</v>
      </c>
      <c r="D198">
        <f>LOG(S_P_500_Historical_Data__1[[#This Row],[return]]+1)</f>
        <v>2.9432068763250671E-3</v>
      </c>
      <c r="E198">
        <f>MATCH(S_P_500_Historical_Data__1[[#This Row],[return]],_xlfn.ANCHORARRAY($N$7),1)</f>
        <v>72</v>
      </c>
      <c r="F198" t="e">
        <f>MATCH(S_P_500_Historical_Data__1[[#This Row],[log1p(return)]],S:S,1)-6</f>
        <v>#N/A</v>
      </c>
    </row>
    <row r="199" spans="1:6" x14ac:dyDescent="0.35">
      <c r="A199" s="10">
        <v>36146</v>
      </c>
      <c r="B199">
        <v>1180</v>
      </c>
      <c r="C199">
        <v>1.5599999999999999E-2</v>
      </c>
      <c r="D199">
        <f>LOG(S_P_500_Historical_Data__1[[#This Row],[return]]+1)</f>
        <v>6.7226922016846409E-3</v>
      </c>
      <c r="E199">
        <f>MATCH(S_P_500_Historical_Data__1[[#This Row],[return]],_xlfn.ANCHORARRAY($N$7),1)</f>
        <v>75</v>
      </c>
      <c r="F199" t="e">
        <f>MATCH(S_P_500_Historical_Data__1[[#This Row],[log1p(return)]],S:S,1)-6</f>
        <v>#N/A</v>
      </c>
    </row>
    <row r="200" spans="1:6" x14ac:dyDescent="0.35">
      <c r="A200" s="10">
        <v>36145</v>
      </c>
      <c r="B200">
        <v>1161.9000000000001</v>
      </c>
      <c r="C200">
        <v>-8.0000000000000004E-4</v>
      </c>
      <c r="D200">
        <f>LOG(S_P_500_Historical_Data__1[[#This Row],[return]]+1)</f>
        <v>-3.4757463392091225E-4</v>
      </c>
      <c r="E200">
        <f>MATCH(S_P_500_Historical_Data__1[[#This Row],[return]],_xlfn.ANCHORARRAY($N$7),1)</f>
        <v>69</v>
      </c>
      <c r="F200" t="e">
        <f>MATCH(S_P_500_Historical_Data__1[[#This Row],[log1p(return)]],S:S,1)-6</f>
        <v>#N/A</v>
      </c>
    </row>
    <row r="201" spans="1:6" x14ac:dyDescent="0.35">
      <c r="A201" s="10">
        <v>36144</v>
      </c>
      <c r="B201">
        <v>1162.8</v>
      </c>
      <c r="C201">
        <v>1.89E-2</v>
      </c>
      <c r="D201">
        <f>LOG(S_P_500_Historical_Data__1[[#This Row],[return]]+1)</f>
        <v>8.1315622406624034E-3</v>
      </c>
      <c r="E201">
        <f>MATCH(S_P_500_Historical_Data__1[[#This Row],[return]],_xlfn.ANCHORARRAY($N$7),1)</f>
        <v>76</v>
      </c>
      <c r="F201" t="e">
        <f>MATCH(S_P_500_Historical_Data__1[[#This Row],[log1p(return)]],S:S,1)-6</f>
        <v>#N/A</v>
      </c>
    </row>
    <row r="202" spans="1:6" x14ac:dyDescent="0.35">
      <c r="A202" s="10">
        <v>36143</v>
      </c>
      <c r="B202">
        <v>1141.2</v>
      </c>
      <c r="C202">
        <v>-2.1700000000000001E-2</v>
      </c>
      <c r="D202">
        <f>LOG(S_P_500_Historical_Data__1[[#This Row],[return]]+1)</f>
        <v>-9.5279464743806084E-3</v>
      </c>
      <c r="E202">
        <f>MATCH(S_P_500_Historical_Data__1[[#This Row],[return]],_xlfn.ANCHORARRAY($N$7),1)</f>
        <v>62</v>
      </c>
      <c r="F202" t="e">
        <f>MATCH(S_P_500_Historical_Data__1[[#This Row],[log1p(return)]],S:S,1)-6</f>
        <v>#N/A</v>
      </c>
    </row>
    <row r="203" spans="1:6" x14ac:dyDescent="0.35">
      <c r="A203" s="10">
        <v>36140</v>
      </c>
      <c r="B203">
        <v>1166.5</v>
      </c>
      <c r="C203">
        <v>1.2999999999999999E-3</v>
      </c>
      <c r="D203">
        <f>LOG(S_P_500_Historical_Data__1[[#This Row],[return]]+1)</f>
        <v>5.6421616537560392E-4</v>
      </c>
      <c r="E203">
        <f>MATCH(S_P_500_Historical_Data__1[[#This Row],[return]],_xlfn.ANCHORARRAY($N$7),1)</f>
        <v>70</v>
      </c>
      <c r="F203" t="e">
        <f>MATCH(S_P_500_Historical_Data__1[[#This Row],[log1p(return)]],S:S,1)-6</f>
        <v>#N/A</v>
      </c>
    </row>
    <row r="204" spans="1:6" x14ac:dyDescent="0.35">
      <c r="A204" s="10">
        <v>36139</v>
      </c>
      <c r="B204">
        <v>1165</v>
      </c>
      <c r="C204">
        <v>-1.5599999999999999E-2</v>
      </c>
      <c r="D204">
        <f>LOG(S_P_500_Historical_Data__1[[#This Row],[return]]+1)</f>
        <v>-6.828394969235067E-3</v>
      </c>
      <c r="E204">
        <f>MATCH(S_P_500_Historical_Data__1[[#This Row],[return]],_xlfn.ANCHORARRAY($N$7),1)</f>
        <v>64</v>
      </c>
      <c r="F204" t="e">
        <f>MATCH(S_P_500_Historical_Data__1[[#This Row],[log1p(return)]],S:S,1)-6</f>
        <v>#N/A</v>
      </c>
    </row>
    <row r="205" spans="1:6" x14ac:dyDescent="0.35">
      <c r="A205" s="10">
        <v>36138</v>
      </c>
      <c r="B205">
        <v>1183.5</v>
      </c>
      <c r="C205">
        <v>1.8E-3</v>
      </c>
      <c r="D205">
        <f>LOG(S_P_500_Historical_Data__1[[#This Row],[return]]+1)</f>
        <v>7.8102735349552951E-4</v>
      </c>
      <c r="E205">
        <f>MATCH(S_P_500_Historical_Data__1[[#This Row],[return]],_xlfn.ANCHORARRAY($N$7),1)</f>
        <v>70</v>
      </c>
      <c r="F205" t="e">
        <f>MATCH(S_P_500_Historical_Data__1[[#This Row],[log1p(return)]],S:S,1)-6</f>
        <v>#N/A</v>
      </c>
    </row>
    <row r="206" spans="1:6" x14ac:dyDescent="0.35">
      <c r="A206" s="10">
        <v>36137</v>
      </c>
      <c r="B206">
        <v>1181.4000000000001</v>
      </c>
      <c r="C206">
        <v>-5.3E-3</v>
      </c>
      <c r="D206">
        <f>LOG(S_P_500_Historical_Data__1[[#This Row],[return]]+1)</f>
        <v>-2.307882058273408E-3</v>
      </c>
      <c r="E206">
        <f>MATCH(S_P_500_Historical_Data__1[[#This Row],[return]],_xlfn.ANCHORARRAY($N$7),1)</f>
        <v>68</v>
      </c>
      <c r="F206" t="e">
        <f>MATCH(S_P_500_Historical_Data__1[[#This Row],[log1p(return)]],S:S,1)-6</f>
        <v>#N/A</v>
      </c>
    </row>
    <row r="207" spans="1:6" x14ac:dyDescent="0.35">
      <c r="A207" s="10">
        <v>36136</v>
      </c>
      <c r="B207">
        <v>1187.7</v>
      </c>
      <c r="C207">
        <v>9.2999999999999992E-3</v>
      </c>
      <c r="D207">
        <f>LOG(S_P_500_Historical_Data__1[[#This Row],[return]]+1)</f>
        <v>4.0202732532416277E-3</v>
      </c>
      <c r="E207">
        <f>MATCH(S_P_500_Historical_Data__1[[#This Row],[return]],_xlfn.ANCHORARRAY($N$7),1)</f>
        <v>73</v>
      </c>
      <c r="F207" t="e">
        <f>MATCH(S_P_500_Historical_Data__1[[#This Row],[log1p(return)]],S:S,1)-6</f>
        <v>#N/A</v>
      </c>
    </row>
    <row r="208" spans="1:6" x14ac:dyDescent="0.35">
      <c r="A208" s="10">
        <v>36133</v>
      </c>
      <c r="B208">
        <v>1176.7</v>
      </c>
      <c r="C208">
        <v>2.3099999999999999E-2</v>
      </c>
      <c r="D208">
        <f>LOG(S_P_500_Historical_Data__1[[#This Row],[return]]+1)</f>
        <v>9.9180846659012844E-3</v>
      </c>
      <c r="E208">
        <f>MATCH(S_P_500_Historical_Data__1[[#This Row],[return]],_xlfn.ANCHORARRAY($N$7),1)</f>
        <v>77</v>
      </c>
      <c r="F208" t="e">
        <f>MATCH(S_P_500_Historical_Data__1[[#This Row],[log1p(return)]],S:S,1)-6</f>
        <v>#N/A</v>
      </c>
    </row>
    <row r="209" spans="1:6" x14ac:dyDescent="0.35">
      <c r="A209" s="10">
        <v>36132</v>
      </c>
      <c r="B209">
        <v>1150.0999999999999</v>
      </c>
      <c r="C209">
        <v>-1.7999999999999999E-2</v>
      </c>
      <c r="D209">
        <f>LOG(S_P_500_Historical_Data__1[[#This Row],[return]]+1)</f>
        <v>-7.8885122130503398E-3</v>
      </c>
      <c r="E209">
        <f>MATCH(S_P_500_Historical_Data__1[[#This Row],[return]],_xlfn.ANCHORARRAY($N$7),1)</f>
        <v>64</v>
      </c>
      <c r="F209" t="e">
        <f>MATCH(S_P_500_Historical_Data__1[[#This Row],[log1p(return)]],S:S,1)-6</f>
        <v>#N/A</v>
      </c>
    </row>
    <row r="210" spans="1:6" x14ac:dyDescent="0.35">
      <c r="A210" s="10">
        <v>36131</v>
      </c>
      <c r="B210">
        <v>1171.2</v>
      </c>
      <c r="C210">
        <v>-3.5000000000000001E-3</v>
      </c>
      <c r="D210">
        <f>LOG(S_P_500_Historical_Data__1[[#This Row],[return]]+1)</f>
        <v>-1.5226969634935688E-3</v>
      </c>
      <c r="E210">
        <f>MATCH(S_P_500_Historical_Data__1[[#This Row],[return]],_xlfn.ANCHORARRAY($N$7),1)</f>
        <v>69</v>
      </c>
      <c r="F210" t="e">
        <f>MATCH(S_P_500_Historical_Data__1[[#This Row],[log1p(return)]],S:S,1)-6</f>
        <v>#N/A</v>
      </c>
    </row>
    <row r="211" spans="1:6" x14ac:dyDescent="0.35">
      <c r="A211" s="10">
        <v>36130</v>
      </c>
      <c r="B211">
        <v>1175.3</v>
      </c>
      <c r="C211">
        <v>1.01E-2</v>
      </c>
      <c r="D211">
        <f>LOG(S_P_500_Historical_Data__1[[#This Row],[return]]+1)</f>
        <v>4.3643711077510335E-3</v>
      </c>
      <c r="E211">
        <f>MATCH(S_P_500_Historical_Data__1[[#This Row],[return]],_xlfn.ANCHORARRAY($N$7),1)</f>
        <v>73</v>
      </c>
      <c r="F211" t="e">
        <f>MATCH(S_P_500_Historical_Data__1[[#This Row],[log1p(return)]],S:S,1)-6</f>
        <v>#N/A</v>
      </c>
    </row>
    <row r="212" spans="1:6" x14ac:dyDescent="0.35">
      <c r="A212" s="10">
        <v>36129</v>
      </c>
      <c r="B212">
        <v>1163.5999999999999</v>
      </c>
      <c r="C212">
        <v>-2.41E-2</v>
      </c>
      <c r="D212">
        <f>LOG(S_P_500_Historical_Data__1[[#This Row],[return]]+1)</f>
        <v>-1.059468199848399E-2</v>
      </c>
      <c r="E212">
        <f>MATCH(S_P_500_Historical_Data__1[[#This Row],[return]],_xlfn.ANCHORARRAY($N$7),1)</f>
        <v>62</v>
      </c>
      <c r="F212" t="e">
        <f>MATCH(S_P_500_Historical_Data__1[[#This Row],[log1p(return)]],S:S,1)-6</f>
        <v>#N/A</v>
      </c>
    </row>
    <row r="213" spans="1:6" x14ac:dyDescent="0.35">
      <c r="A213" s="10">
        <v>36126</v>
      </c>
      <c r="B213">
        <v>1192.3</v>
      </c>
      <c r="C213">
        <v>4.4999999999999997E-3</v>
      </c>
      <c r="D213">
        <f>LOG(S_P_500_Historical_Data__1[[#This Row],[return]]+1)</f>
        <v>1.9499410842679385E-3</v>
      </c>
      <c r="E213">
        <f>MATCH(S_P_500_Historical_Data__1[[#This Row],[return]],_xlfn.ANCHORARRAY($N$7),1)</f>
        <v>71</v>
      </c>
      <c r="F213" t="e">
        <f>MATCH(S_P_500_Historical_Data__1[[#This Row],[log1p(return)]],S:S,1)-6</f>
        <v>#N/A</v>
      </c>
    </row>
    <row r="214" spans="1:6" x14ac:dyDescent="0.35">
      <c r="A214" s="10">
        <v>36124</v>
      </c>
      <c r="B214">
        <v>1186.9000000000001</v>
      </c>
      <c r="C214">
        <v>3.3E-3</v>
      </c>
      <c r="D214">
        <f>LOG(S_P_500_Historical_Data__1[[#This Row],[return]]+1)</f>
        <v>1.4308122463983271E-3</v>
      </c>
      <c r="E214">
        <f>MATCH(S_P_500_Historical_Data__1[[#This Row],[return]],_xlfn.ANCHORARRAY($N$7),1)</f>
        <v>71</v>
      </c>
      <c r="F214" t="e">
        <f>MATCH(S_P_500_Historical_Data__1[[#This Row],[log1p(return)]],S:S,1)-6</f>
        <v>#N/A</v>
      </c>
    </row>
    <row r="215" spans="1:6" x14ac:dyDescent="0.35">
      <c r="A215" s="10">
        <v>36123</v>
      </c>
      <c r="B215">
        <v>1183</v>
      </c>
      <c r="C215">
        <v>-4.4000000000000003E-3</v>
      </c>
      <c r="D215">
        <f>LOG(S_P_500_Historical_Data__1[[#This Row],[return]]+1)</f>
        <v>-1.9151120634443696E-3</v>
      </c>
      <c r="E215">
        <f>MATCH(S_P_500_Historical_Data__1[[#This Row],[return]],_xlfn.ANCHORARRAY($N$7),1)</f>
        <v>68</v>
      </c>
      <c r="F215" t="e">
        <f>MATCH(S_P_500_Historical_Data__1[[#This Row],[log1p(return)]],S:S,1)-6</f>
        <v>#N/A</v>
      </c>
    </row>
    <row r="216" spans="1:6" x14ac:dyDescent="0.35">
      <c r="A216" s="10">
        <v>36122</v>
      </c>
      <c r="B216">
        <v>1188.2</v>
      </c>
      <c r="C216">
        <v>2.12E-2</v>
      </c>
      <c r="D216">
        <f>LOG(S_P_500_Historical_Data__1[[#This Row],[return]]+1)</f>
        <v>9.1108061322127485E-3</v>
      </c>
      <c r="E216">
        <f>MATCH(S_P_500_Historical_Data__1[[#This Row],[return]],_xlfn.ANCHORARRAY($N$7),1)</f>
        <v>77</v>
      </c>
      <c r="F216" t="e">
        <f>MATCH(S_P_500_Historical_Data__1[[#This Row],[log1p(return)]],S:S,1)-6</f>
        <v>#N/A</v>
      </c>
    </row>
    <row r="217" spans="1:6" x14ac:dyDescent="0.35">
      <c r="A217" s="10">
        <v>36119</v>
      </c>
      <c r="B217">
        <v>1163.5</v>
      </c>
      <c r="C217">
        <v>9.4999999999999998E-3</v>
      </c>
      <c r="D217">
        <f>LOG(S_P_500_Historical_Data__1[[#This Row],[return]]+1)</f>
        <v>4.1063232796581164E-3</v>
      </c>
      <c r="E217">
        <f>MATCH(S_P_500_Historical_Data__1[[#This Row],[return]],_xlfn.ANCHORARRAY($N$7),1)</f>
        <v>73</v>
      </c>
      <c r="F217" t="e">
        <f>MATCH(S_P_500_Historical_Data__1[[#This Row],[log1p(return)]],S:S,1)-6</f>
        <v>#N/A</v>
      </c>
    </row>
    <row r="218" spans="1:6" x14ac:dyDescent="0.35">
      <c r="A218" s="10">
        <v>36118</v>
      </c>
      <c r="B218">
        <v>1152.5999999999999</v>
      </c>
      <c r="C218">
        <v>7.1000000000000004E-3</v>
      </c>
      <c r="D218">
        <f>LOG(S_P_500_Historical_Data__1[[#This Row],[return]]+1)</f>
        <v>3.0725959676749632E-3</v>
      </c>
      <c r="E218">
        <f>MATCH(S_P_500_Historical_Data__1[[#This Row],[return]],_xlfn.ANCHORARRAY($N$7),1)</f>
        <v>72</v>
      </c>
      <c r="F218" t="e">
        <f>MATCH(S_P_500_Historical_Data__1[[#This Row],[log1p(return)]],S:S,1)-6</f>
        <v>#N/A</v>
      </c>
    </row>
    <row r="219" spans="1:6" x14ac:dyDescent="0.35">
      <c r="A219" s="10">
        <v>36117</v>
      </c>
      <c r="B219">
        <v>1144.5</v>
      </c>
      <c r="C219">
        <v>4.5999999999999999E-3</v>
      </c>
      <c r="D219">
        <f>LOG(S_P_500_Historical_Data__1[[#This Row],[return]]+1)</f>
        <v>1.9931738235304782E-3</v>
      </c>
      <c r="E219">
        <f>MATCH(S_P_500_Historical_Data__1[[#This Row],[return]],_xlfn.ANCHORARRAY($N$7),1)</f>
        <v>71</v>
      </c>
      <c r="F219" t="e">
        <f>MATCH(S_P_500_Historical_Data__1[[#This Row],[log1p(return)]],S:S,1)-6</f>
        <v>#N/A</v>
      </c>
    </row>
    <row r="220" spans="1:6" x14ac:dyDescent="0.35">
      <c r="A220" s="10">
        <v>36116</v>
      </c>
      <c r="B220">
        <v>1139.3</v>
      </c>
      <c r="C220">
        <v>3.0000000000000001E-3</v>
      </c>
      <c r="D220">
        <f>LOG(S_P_500_Historical_Data__1[[#This Row],[return]]+1)</f>
        <v>1.300933020418072E-3</v>
      </c>
      <c r="E220">
        <f>MATCH(S_P_500_Historical_Data__1[[#This Row],[return]],_xlfn.ANCHORARRAY($N$7),1)</f>
        <v>71</v>
      </c>
      <c r="F220" t="e">
        <f>MATCH(S_P_500_Historical_Data__1[[#This Row],[log1p(return)]],S:S,1)-6</f>
        <v>#N/A</v>
      </c>
    </row>
    <row r="221" spans="1:6" x14ac:dyDescent="0.35">
      <c r="A221" s="10">
        <v>36115</v>
      </c>
      <c r="B221">
        <v>1135.9000000000001</v>
      </c>
      <c r="C221">
        <v>9.1000000000000004E-3</v>
      </c>
      <c r="D221">
        <f>LOG(S_P_500_Historical_Data__1[[#This Row],[return]]+1)</f>
        <v>3.9342061737084174E-3</v>
      </c>
      <c r="E221">
        <f>MATCH(S_P_500_Historical_Data__1[[#This Row],[return]],_xlfn.ANCHORARRAY($N$7),1)</f>
        <v>73</v>
      </c>
      <c r="F221" t="e">
        <f>MATCH(S_P_500_Historical_Data__1[[#This Row],[log1p(return)]],S:S,1)-6</f>
        <v>#N/A</v>
      </c>
    </row>
    <row r="222" spans="1:6" x14ac:dyDescent="0.35">
      <c r="A222" s="10">
        <v>36112</v>
      </c>
      <c r="B222">
        <v>1125.7</v>
      </c>
      <c r="C222">
        <v>7.1999999999999998E-3</v>
      </c>
      <c r="D222">
        <f>LOG(S_P_500_Historical_Data__1[[#This Row],[return]]+1)</f>
        <v>3.1157170998062241E-3</v>
      </c>
      <c r="E222">
        <f>MATCH(S_P_500_Historical_Data__1[[#This Row],[return]],_xlfn.ANCHORARRAY($N$7),1)</f>
        <v>72</v>
      </c>
      <c r="F222" t="e">
        <f>MATCH(S_P_500_Historical_Data__1[[#This Row],[log1p(return)]],S:S,1)-6</f>
        <v>#N/A</v>
      </c>
    </row>
    <row r="223" spans="1:6" x14ac:dyDescent="0.35">
      <c r="A223" s="10">
        <v>36111</v>
      </c>
      <c r="B223">
        <v>1117.7</v>
      </c>
      <c r="C223">
        <v>-2.8999999999999998E-3</v>
      </c>
      <c r="D223">
        <f>LOG(S_P_500_Historical_Data__1[[#This Row],[return]]+1)</f>
        <v>-1.2612837441822772E-3</v>
      </c>
      <c r="E223">
        <f>MATCH(S_P_500_Historical_Data__1[[#This Row],[return]],_xlfn.ANCHORARRAY($N$7),1)</f>
        <v>69</v>
      </c>
      <c r="F223" t="e">
        <f>MATCH(S_P_500_Historical_Data__1[[#This Row],[log1p(return)]],S:S,1)-6</f>
        <v>#N/A</v>
      </c>
    </row>
    <row r="224" spans="1:6" x14ac:dyDescent="0.35">
      <c r="A224" s="10">
        <v>36110</v>
      </c>
      <c r="B224">
        <v>1121</v>
      </c>
      <c r="C224">
        <v>-6.4999999999999997E-3</v>
      </c>
      <c r="D224">
        <f>LOG(S_P_500_Historical_Data__1[[#This Row],[return]]+1)</f>
        <v>-2.8321285541660227E-3</v>
      </c>
      <c r="E224">
        <f>MATCH(S_P_500_Historical_Data__1[[#This Row],[return]],_xlfn.ANCHORARRAY($N$7),1)</f>
        <v>67</v>
      </c>
      <c r="F224" t="e">
        <f>MATCH(S_P_500_Historical_Data__1[[#This Row],[log1p(return)]],S:S,1)-6</f>
        <v>#N/A</v>
      </c>
    </row>
    <row r="225" spans="1:6" x14ac:dyDescent="0.35">
      <c r="A225" s="10">
        <v>36109</v>
      </c>
      <c r="B225">
        <v>1128.3</v>
      </c>
      <c r="C225">
        <v>-1.6999999999999999E-3</v>
      </c>
      <c r="D225">
        <f>LOG(S_P_500_Historical_Data__1[[#This Row],[return]]+1)</f>
        <v>-7.3892888689954276E-4</v>
      </c>
      <c r="E225">
        <f>MATCH(S_P_500_Historical_Data__1[[#This Row],[return]],_xlfn.ANCHORARRAY($N$7),1)</f>
        <v>69</v>
      </c>
      <c r="F225" t="e">
        <f>MATCH(S_P_500_Historical_Data__1[[#This Row],[log1p(return)]],S:S,1)-6</f>
        <v>#N/A</v>
      </c>
    </row>
    <row r="226" spans="1:6" x14ac:dyDescent="0.35">
      <c r="A226" s="10">
        <v>36108</v>
      </c>
      <c r="B226">
        <v>1130.2</v>
      </c>
      <c r="C226">
        <v>-9.4999999999999998E-3</v>
      </c>
      <c r="D226">
        <f>LOG(S_P_500_Historical_Data__1[[#This Row],[return]]+1)</f>
        <v>-4.1455201254341082E-3</v>
      </c>
      <c r="E226">
        <f>MATCH(S_P_500_Historical_Data__1[[#This Row],[return]],_xlfn.ANCHORARRAY($N$7),1)</f>
        <v>66</v>
      </c>
      <c r="F226" t="e">
        <f>MATCH(S_P_500_Historical_Data__1[[#This Row],[log1p(return)]],S:S,1)-6</f>
        <v>#N/A</v>
      </c>
    </row>
    <row r="227" spans="1:6" x14ac:dyDescent="0.35">
      <c r="A227" s="10">
        <v>36105</v>
      </c>
      <c r="B227">
        <v>1141</v>
      </c>
      <c r="C227">
        <v>6.4000000000000003E-3</v>
      </c>
      <c r="D227">
        <f>LOG(S_P_500_Historical_Data__1[[#This Row],[return]]+1)</f>
        <v>2.7706281011936895E-3</v>
      </c>
      <c r="E227">
        <f>MATCH(S_P_500_Historical_Data__1[[#This Row],[return]],_xlfn.ANCHORARRAY($N$7),1)</f>
        <v>72</v>
      </c>
      <c r="F227" t="e">
        <f>MATCH(S_P_500_Historical_Data__1[[#This Row],[log1p(return)]],S:S,1)-6</f>
        <v>#N/A</v>
      </c>
    </row>
    <row r="228" spans="1:6" x14ac:dyDescent="0.35">
      <c r="A228" s="10">
        <v>36104</v>
      </c>
      <c r="B228">
        <v>1133.8</v>
      </c>
      <c r="C228">
        <v>1.35E-2</v>
      </c>
      <c r="D228">
        <f>LOG(S_P_500_Historical_Data__1[[#This Row],[return]]+1)</f>
        <v>5.8237530290275435E-3</v>
      </c>
      <c r="E228">
        <f>MATCH(S_P_500_Historical_Data__1[[#This Row],[return]],_xlfn.ANCHORARRAY($N$7),1)</f>
        <v>74</v>
      </c>
      <c r="F228" t="e">
        <f>MATCH(S_P_500_Historical_Data__1[[#This Row],[log1p(return)]],S:S,1)-6</f>
        <v>#N/A</v>
      </c>
    </row>
    <row r="229" spans="1:6" x14ac:dyDescent="0.35">
      <c r="A229" s="10">
        <v>36103</v>
      </c>
      <c r="B229">
        <v>1118.7</v>
      </c>
      <c r="C229">
        <v>7.1000000000000004E-3</v>
      </c>
      <c r="D229">
        <f>LOG(S_P_500_Historical_Data__1[[#This Row],[return]]+1)</f>
        <v>3.0725959676749632E-3</v>
      </c>
      <c r="E229">
        <f>MATCH(S_P_500_Historical_Data__1[[#This Row],[return]],_xlfn.ANCHORARRAY($N$7),1)</f>
        <v>72</v>
      </c>
      <c r="F229" t="e">
        <f>MATCH(S_P_500_Historical_Data__1[[#This Row],[log1p(return)]],S:S,1)-6</f>
        <v>#N/A</v>
      </c>
    </row>
    <row r="230" spans="1:6" x14ac:dyDescent="0.35">
      <c r="A230" s="10">
        <v>36102</v>
      </c>
      <c r="B230">
        <v>1110.8</v>
      </c>
      <c r="C230">
        <v>-6.9999999999999999E-4</v>
      </c>
      <c r="D230">
        <f>LOG(S_P_500_Historical_Data__1[[#This Row],[return]]+1)</f>
        <v>-3.041125891607762E-4</v>
      </c>
      <c r="E230">
        <f>MATCH(S_P_500_Historical_Data__1[[#This Row],[return]],_xlfn.ANCHORARRAY($N$7),1)</f>
        <v>69</v>
      </c>
      <c r="F230" t="e">
        <f>MATCH(S_P_500_Historical_Data__1[[#This Row],[log1p(return)]],S:S,1)-6</f>
        <v>#N/A</v>
      </c>
    </row>
    <row r="231" spans="1:6" x14ac:dyDescent="0.35">
      <c r="A231" s="10">
        <v>36101</v>
      </c>
      <c r="B231">
        <v>1111.5999999999999</v>
      </c>
      <c r="C231">
        <v>1.17E-2</v>
      </c>
      <c r="D231">
        <f>LOG(S_P_500_Historical_Data__1[[#This Row],[return]]+1)</f>
        <v>5.0517499939958894E-3</v>
      </c>
      <c r="E231">
        <f>MATCH(S_P_500_Historical_Data__1[[#This Row],[return]],_xlfn.ANCHORARRAY($N$7),1)</f>
        <v>74</v>
      </c>
      <c r="F231" t="e">
        <f>MATCH(S_P_500_Historical_Data__1[[#This Row],[log1p(return)]],S:S,1)-6</f>
        <v>#N/A</v>
      </c>
    </row>
    <row r="232" spans="1:6" x14ac:dyDescent="0.35">
      <c r="A232" s="10">
        <v>36098</v>
      </c>
      <c r="B232">
        <v>1098.7</v>
      </c>
      <c r="C232">
        <v>1.18E-2</v>
      </c>
      <c r="D232">
        <f>LOG(S_P_500_Historical_Data__1[[#This Row],[return]]+1)</f>
        <v>5.0946750725485712E-3</v>
      </c>
      <c r="E232">
        <f>MATCH(S_P_500_Historical_Data__1[[#This Row],[return]],_xlfn.ANCHORARRAY($N$7),1)</f>
        <v>74</v>
      </c>
      <c r="F232" t="e">
        <f>MATCH(S_P_500_Historical_Data__1[[#This Row],[log1p(return)]],S:S,1)-6</f>
        <v>#N/A</v>
      </c>
    </row>
    <row r="233" spans="1:6" x14ac:dyDescent="0.35">
      <c r="A233" s="10">
        <v>36097</v>
      </c>
      <c r="B233">
        <v>1085.9000000000001</v>
      </c>
      <c r="C233">
        <v>1.67E-2</v>
      </c>
      <c r="D233">
        <f>LOG(S_P_500_Historical_Data__1[[#This Row],[return]]+1)</f>
        <v>7.1928235570406594E-3</v>
      </c>
      <c r="E233">
        <f>MATCH(S_P_500_Historical_Data__1[[#This Row],[return]],_xlfn.ANCHORARRAY($N$7),1)</f>
        <v>75</v>
      </c>
      <c r="F233" t="e">
        <f>MATCH(S_P_500_Historical_Data__1[[#This Row],[log1p(return)]],S:S,1)-6</f>
        <v>#N/A</v>
      </c>
    </row>
    <row r="234" spans="1:6" x14ac:dyDescent="0.35">
      <c r="A234" s="10">
        <v>36096</v>
      </c>
      <c r="B234">
        <v>1068.0999999999999</v>
      </c>
      <c r="C234">
        <v>2.5999999999999999E-3</v>
      </c>
      <c r="D234">
        <f>LOG(S_P_500_Historical_Data__1[[#This Row],[return]]+1)</f>
        <v>1.1277002770349424E-3</v>
      </c>
      <c r="E234">
        <f>MATCH(S_P_500_Historical_Data__1[[#This Row],[return]],_xlfn.ANCHORARRAY($N$7),1)</f>
        <v>71</v>
      </c>
      <c r="F234" t="e">
        <f>MATCH(S_P_500_Historical_Data__1[[#This Row],[log1p(return)]],S:S,1)-6</f>
        <v>#N/A</v>
      </c>
    </row>
    <row r="235" spans="1:6" x14ac:dyDescent="0.35">
      <c r="A235" s="10">
        <v>36095</v>
      </c>
      <c r="B235">
        <v>1065.3</v>
      </c>
      <c r="C235">
        <v>-6.4999999999999997E-3</v>
      </c>
      <c r="D235">
        <f>LOG(S_P_500_Historical_Data__1[[#This Row],[return]]+1)</f>
        <v>-2.8321285541660227E-3</v>
      </c>
      <c r="E235">
        <f>MATCH(S_P_500_Historical_Data__1[[#This Row],[return]],_xlfn.ANCHORARRAY($N$7),1)</f>
        <v>67</v>
      </c>
      <c r="F235" t="e">
        <f>MATCH(S_P_500_Historical_Data__1[[#This Row],[log1p(return)]],S:S,1)-6</f>
        <v>#N/A</v>
      </c>
    </row>
    <row r="236" spans="1:6" x14ac:dyDescent="0.35">
      <c r="A236" s="10">
        <v>36094</v>
      </c>
      <c r="B236">
        <v>1072.3</v>
      </c>
      <c r="C236">
        <v>1.5E-3</v>
      </c>
      <c r="D236">
        <f>LOG(S_P_500_Historical_Data__1[[#This Row],[return]]+1)</f>
        <v>6.5095362959505818E-4</v>
      </c>
      <c r="E236">
        <f>MATCH(S_P_500_Historical_Data__1[[#This Row],[return]],_xlfn.ANCHORARRAY($N$7),1)</f>
        <v>70</v>
      </c>
      <c r="F236" t="e">
        <f>MATCH(S_P_500_Historical_Data__1[[#This Row],[log1p(return)]],S:S,1)-6</f>
        <v>#N/A</v>
      </c>
    </row>
    <row r="237" spans="1:6" x14ac:dyDescent="0.35">
      <c r="A237" s="10">
        <v>36091</v>
      </c>
      <c r="B237">
        <v>1070.7</v>
      </c>
      <c r="C237">
        <v>-7.1999999999999998E-3</v>
      </c>
      <c r="D237">
        <f>LOG(S_P_500_Historical_Data__1[[#This Row],[return]]+1)</f>
        <v>-3.1382315093265779E-3</v>
      </c>
      <c r="E237">
        <f>MATCH(S_P_500_Historical_Data__1[[#This Row],[return]],_xlfn.ANCHORARRAY($N$7),1)</f>
        <v>67</v>
      </c>
      <c r="F237" t="e">
        <f>MATCH(S_P_500_Historical_Data__1[[#This Row],[log1p(return)]],S:S,1)-6</f>
        <v>#N/A</v>
      </c>
    </row>
    <row r="238" spans="1:6" x14ac:dyDescent="0.35">
      <c r="A238" s="10">
        <v>36090</v>
      </c>
      <c r="B238">
        <v>1078.5</v>
      </c>
      <c r="C238">
        <v>8.0000000000000002E-3</v>
      </c>
      <c r="D238">
        <f>LOG(S_P_500_Historical_Data__1[[#This Row],[return]]+1)</f>
        <v>3.4605321095064891E-3</v>
      </c>
      <c r="E238">
        <f>MATCH(S_P_500_Historical_Data__1[[#This Row],[return]],_xlfn.ANCHORARRAY($N$7),1)</f>
        <v>72</v>
      </c>
      <c r="F238" t="e">
        <f>MATCH(S_P_500_Historical_Data__1[[#This Row],[log1p(return)]],S:S,1)-6</f>
        <v>#N/A</v>
      </c>
    </row>
    <row r="239" spans="1:6" x14ac:dyDescent="0.35">
      <c r="A239" s="10">
        <v>36089</v>
      </c>
      <c r="B239">
        <v>1069.9000000000001</v>
      </c>
      <c r="C239">
        <v>5.5999999999999999E-3</v>
      </c>
      <c r="D239">
        <f>LOG(S_P_500_Historical_Data__1[[#This Row],[return]]+1)</f>
        <v>2.4252646779013543E-3</v>
      </c>
      <c r="E239">
        <f>MATCH(S_P_500_Historical_Data__1[[#This Row],[return]],_xlfn.ANCHORARRAY($N$7),1)</f>
        <v>72</v>
      </c>
      <c r="F239" t="e">
        <f>MATCH(S_P_500_Historical_Data__1[[#This Row],[log1p(return)]],S:S,1)-6</f>
        <v>#N/A</v>
      </c>
    </row>
    <row r="240" spans="1:6" x14ac:dyDescent="0.35">
      <c r="A240" s="10">
        <v>36088</v>
      </c>
      <c r="B240">
        <v>1063.9000000000001</v>
      </c>
      <c r="C240">
        <v>1.4E-3</v>
      </c>
      <c r="D240">
        <f>LOG(S_P_500_Historical_Data__1[[#This Row],[return]]+1)</f>
        <v>6.0758706289037307E-4</v>
      </c>
      <c r="E240">
        <f>MATCH(S_P_500_Historical_Data__1[[#This Row],[return]],_xlfn.ANCHORARRAY($N$7),1)</f>
        <v>70</v>
      </c>
      <c r="F240" t="e">
        <f>MATCH(S_P_500_Historical_Data__1[[#This Row],[log1p(return)]],S:S,1)-6</f>
        <v>#N/A</v>
      </c>
    </row>
    <row r="241" spans="1:6" x14ac:dyDescent="0.35">
      <c r="A241" s="10">
        <v>36087</v>
      </c>
      <c r="B241">
        <v>1062.4000000000001</v>
      </c>
      <c r="C241">
        <v>5.7000000000000002E-3</v>
      </c>
      <c r="D241">
        <f>LOG(S_P_500_Historical_Data__1[[#This Row],[return]]+1)</f>
        <v>2.4684501283325239E-3</v>
      </c>
      <c r="E241">
        <f>MATCH(S_P_500_Historical_Data__1[[#This Row],[return]],_xlfn.ANCHORARRAY($N$7),1)</f>
        <v>72</v>
      </c>
      <c r="F241" t="e">
        <f>MATCH(S_P_500_Historical_Data__1[[#This Row],[log1p(return)]],S:S,1)-6</f>
        <v>#N/A</v>
      </c>
    </row>
    <row r="242" spans="1:6" x14ac:dyDescent="0.35">
      <c r="A242" s="10">
        <v>36084</v>
      </c>
      <c r="B242">
        <v>1056.4000000000001</v>
      </c>
      <c r="C242">
        <v>8.5000000000000006E-3</v>
      </c>
      <c r="D242">
        <f>LOG(S_P_500_Historical_Data__1[[#This Row],[return]]+1)</f>
        <v>3.6759025487842203E-3</v>
      </c>
      <c r="E242">
        <f>MATCH(S_P_500_Historical_Data__1[[#This Row],[return]],_xlfn.ANCHORARRAY($N$7),1)</f>
        <v>73</v>
      </c>
      <c r="F242" t="e">
        <f>MATCH(S_P_500_Historical_Data__1[[#This Row],[log1p(return)]],S:S,1)-6</f>
        <v>#N/A</v>
      </c>
    </row>
    <row r="243" spans="1:6" x14ac:dyDescent="0.35">
      <c r="A243" s="10">
        <v>36083</v>
      </c>
      <c r="B243">
        <v>1047.5</v>
      </c>
      <c r="C243">
        <v>4.1799999999999997E-2</v>
      </c>
      <c r="D243">
        <f>LOG(S_P_500_Historical_Data__1[[#This Row],[return]]+1)</f>
        <v>1.7784353096678397E-2</v>
      </c>
      <c r="E243">
        <f>MATCH(S_P_500_Historical_Data__1[[#This Row],[return]],_xlfn.ANCHORARRAY($N$7),1)</f>
        <v>84</v>
      </c>
      <c r="F243" t="e">
        <f>MATCH(S_P_500_Historical_Data__1[[#This Row],[log1p(return)]],S:S,1)-6</f>
        <v>#N/A</v>
      </c>
    </row>
    <row r="244" spans="1:6" x14ac:dyDescent="0.35">
      <c r="A244" s="10">
        <v>36082</v>
      </c>
      <c r="B244">
        <v>1005.5</v>
      </c>
      <c r="C244">
        <v>1.0800000000000001E-2</v>
      </c>
      <c r="D244">
        <f>LOG(S_P_500_Historical_Data__1[[#This Row],[return]]+1)</f>
        <v>4.6652332478771099E-3</v>
      </c>
      <c r="E244">
        <f>MATCH(S_P_500_Historical_Data__1[[#This Row],[return]],_xlfn.ANCHORARRAY($N$7),1)</f>
        <v>73</v>
      </c>
      <c r="F244" t="e">
        <f>MATCH(S_P_500_Historical_Data__1[[#This Row],[log1p(return)]],S:S,1)-6</f>
        <v>#N/A</v>
      </c>
    </row>
    <row r="245" spans="1:6" x14ac:dyDescent="0.35">
      <c r="A245" s="10">
        <v>36081</v>
      </c>
      <c r="B245">
        <v>994.8</v>
      </c>
      <c r="C245">
        <v>-2.8999999999999998E-3</v>
      </c>
      <c r="D245">
        <f>LOG(S_P_500_Historical_Data__1[[#This Row],[return]]+1)</f>
        <v>-1.2612837441822772E-3</v>
      </c>
      <c r="E245">
        <f>MATCH(S_P_500_Historical_Data__1[[#This Row],[return]],_xlfn.ANCHORARRAY($N$7),1)</f>
        <v>69</v>
      </c>
      <c r="F245" t="e">
        <f>MATCH(S_P_500_Historical_Data__1[[#This Row],[log1p(return)]],S:S,1)-6</f>
        <v>#N/A</v>
      </c>
    </row>
    <row r="246" spans="1:6" x14ac:dyDescent="0.35">
      <c r="A246" s="10">
        <v>36080</v>
      </c>
      <c r="B246">
        <v>997.7</v>
      </c>
      <c r="C246">
        <v>1.35E-2</v>
      </c>
      <c r="D246">
        <f>LOG(S_P_500_Historical_Data__1[[#This Row],[return]]+1)</f>
        <v>5.8237530290275435E-3</v>
      </c>
      <c r="E246">
        <f>MATCH(S_P_500_Historical_Data__1[[#This Row],[return]],_xlfn.ANCHORARRAY($N$7),1)</f>
        <v>74</v>
      </c>
      <c r="F246" t="e">
        <f>MATCH(S_P_500_Historical_Data__1[[#This Row],[log1p(return)]],S:S,1)-6</f>
        <v>#N/A</v>
      </c>
    </row>
    <row r="247" spans="1:6" x14ac:dyDescent="0.35">
      <c r="A247" s="10">
        <v>36077</v>
      </c>
      <c r="B247">
        <v>984.4</v>
      </c>
      <c r="C247">
        <v>2.6100000000000002E-2</v>
      </c>
      <c r="D247">
        <f>LOG(S_P_500_Historical_Data__1[[#This Row],[return]]+1)</f>
        <v>1.1189687609991424E-2</v>
      </c>
      <c r="E247">
        <f>MATCH(S_P_500_Historical_Data__1[[#This Row],[return]],_xlfn.ANCHORARRAY($N$7),1)</f>
        <v>79</v>
      </c>
      <c r="F247" t="e">
        <f>MATCH(S_P_500_Historical_Data__1[[#This Row],[log1p(return)]],S:S,1)-6</f>
        <v>#N/A</v>
      </c>
    </row>
    <row r="248" spans="1:6" x14ac:dyDescent="0.35">
      <c r="A248" s="10">
        <v>36076</v>
      </c>
      <c r="B248">
        <v>959.4</v>
      </c>
      <c r="C248">
        <v>-1.1599999999999999E-2</v>
      </c>
      <c r="D248">
        <f>LOG(S_P_500_Historical_Data__1[[#This Row],[return]]+1)</f>
        <v>-5.067263269958237E-3</v>
      </c>
      <c r="E248">
        <f>MATCH(S_P_500_Historical_Data__1[[#This Row],[return]],_xlfn.ANCHORARRAY($N$7),1)</f>
        <v>66</v>
      </c>
      <c r="F248" t="e">
        <f>MATCH(S_P_500_Historical_Data__1[[#This Row],[log1p(return)]],S:S,1)-6</f>
        <v>#N/A</v>
      </c>
    </row>
    <row r="249" spans="1:6" x14ac:dyDescent="0.35">
      <c r="A249" s="10">
        <v>36075</v>
      </c>
      <c r="B249">
        <v>970.7</v>
      </c>
      <c r="C249">
        <v>-1.41E-2</v>
      </c>
      <c r="D249">
        <f>LOG(S_P_500_Historical_Data__1[[#This Row],[return]]+1)</f>
        <v>-6.1671333860138572E-3</v>
      </c>
      <c r="E249">
        <f>MATCH(S_P_500_Historical_Data__1[[#This Row],[return]],_xlfn.ANCHORARRAY($N$7),1)</f>
        <v>65</v>
      </c>
      <c r="F249" t="e">
        <f>MATCH(S_P_500_Historical_Data__1[[#This Row],[log1p(return)]],S:S,1)-6</f>
        <v>#N/A</v>
      </c>
    </row>
    <row r="250" spans="1:6" x14ac:dyDescent="0.35">
      <c r="A250" s="10">
        <v>36074</v>
      </c>
      <c r="B250">
        <v>984.6</v>
      </c>
      <c r="C250">
        <v>-4.0000000000000001E-3</v>
      </c>
      <c r="D250">
        <f>LOG(S_P_500_Historical_Data__1[[#This Row],[return]]+1)</f>
        <v>-1.7406615763012701E-3</v>
      </c>
      <c r="E250">
        <f>MATCH(S_P_500_Historical_Data__1[[#This Row],[return]],_xlfn.ANCHORARRAY($N$7),1)</f>
        <v>68</v>
      </c>
      <c r="F250" t="e">
        <f>MATCH(S_P_500_Historical_Data__1[[#This Row],[log1p(return)]],S:S,1)-6</f>
        <v>#N/A</v>
      </c>
    </row>
    <row r="251" spans="1:6" x14ac:dyDescent="0.35">
      <c r="A251" s="10">
        <v>36073</v>
      </c>
      <c r="B251">
        <v>988.6</v>
      </c>
      <c r="C251">
        <v>-1.4E-2</v>
      </c>
      <c r="D251">
        <f>LOG(S_P_500_Historical_Data__1[[#This Row],[return]]+1)</f>
        <v>-6.1230850587887945E-3</v>
      </c>
      <c r="E251">
        <f>MATCH(S_P_500_Historical_Data__1[[#This Row],[return]],_xlfn.ANCHORARRAY($N$7),1)</f>
        <v>65</v>
      </c>
      <c r="F251" t="e">
        <f>MATCH(S_P_500_Historical_Data__1[[#This Row],[log1p(return)]],S:S,1)-6</f>
        <v>#N/A</v>
      </c>
    </row>
    <row r="252" spans="1:6" x14ac:dyDescent="0.35">
      <c r="A252" s="10">
        <v>36070</v>
      </c>
      <c r="B252">
        <v>1002.6</v>
      </c>
      <c r="C252">
        <v>1.6400000000000001E-2</v>
      </c>
      <c r="D252">
        <f>LOG(S_P_500_Historical_Data__1[[#This Row],[return]]+1)</f>
        <v>7.0646563783317269E-3</v>
      </c>
      <c r="E252">
        <f>MATCH(S_P_500_Historical_Data__1[[#This Row],[return]],_xlfn.ANCHORARRAY($N$7),1)</f>
        <v>75</v>
      </c>
      <c r="F252" t="e">
        <f>MATCH(S_P_500_Historical_Data__1[[#This Row],[log1p(return)]],S:S,1)-6</f>
        <v>#N/A</v>
      </c>
    </row>
    <row r="253" spans="1:6" x14ac:dyDescent="0.35">
      <c r="A253" s="10">
        <v>36069</v>
      </c>
      <c r="B253">
        <v>986.4</v>
      </c>
      <c r="C253">
        <v>-3.0099999999999998E-2</v>
      </c>
      <c r="D253">
        <f>LOG(S_P_500_Historical_Data__1[[#This Row],[return]]+1)</f>
        <v>-1.327304066878149E-2</v>
      </c>
      <c r="E253">
        <f>MATCH(S_P_500_Historical_Data__1[[#This Row],[return]],_xlfn.ANCHORARRAY($N$7),1)</f>
        <v>60</v>
      </c>
      <c r="F253" t="e">
        <f>MATCH(S_P_500_Historical_Data__1[[#This Row],[log1p(return)]],S:S,1)-6</f>
        <v>#N/A</v>
      </c>
    </row>
    <row r="254" spans="1:6" x14ac:dyDescent="0.35">
      <c r="A254" s="10">
        <v>36068</v>
      </c>
      <c r="B254">
        <v>1017</v>
      </c>
      <c r="C254">
        <v>-3.0499999999999999E-2</v>
      </c>
      <c r="D254">
        <f>LOG(S_P_500_Historical_Data__1[[#This Row],[return]]+1)</f>
        <v>-1.3452186585275798E-2</v>
      </c>
      <c r="E254">
        <f>MATCH(S_P_500_Historical_Data__1[[#This Row],[return]],_xlfn.ANCHORARRAY($N$7),1)</f>
        <v>59</v>
      </c>
      <c r="F254" t="e">
        <f>MATCH(S_P_500_Historical_Data__1[[#This Row],[log1p(return)]],S:S,1)-6</f>
        <v>#N/A</v>
      </c>
    </row>
    <row r="255" spans="1:6" x14ac:dyDescent="0.35">
      <c r="A255" s="10">
        <v>36067</v>
      </c>
      <c r="B255">
        <v>1049</v>
      </c>
      <c r="C255">
        <v>2.9999999999999997E-4</v>
      </c>
      <c r="D255">
        <f>LOG(S_P_500_Historical_Data__1[[#This Row],[return]]+1)</f>
        <v>1.3026880522704667E-4</v>
      </c>
      <c r="E255">
        <f>MATCH(S_P_500_Historical_Data__1[[#This Row],[return]],_xlfn.ANCHORARRAY($N$7),1)</f>
        <v>70</v>
      </c>
      <c r="F255" t="e">
        <f>MATCH(S_P_500_Historical_Data__1[[#This Row],[log1p(return)]],S:S,1)-6</f>
        <v>#N/A</v>
      </c>
    </row>
    <row r="256" spans="1:6" x14ac:dyDescent="0.35">
      <c r="A256" s="10">
        <v>36066</v>
      </c>
      <c r="B256">
        <v>1048.7</v>
      </c>
      <c r="C256">
        <v>3.7000000000000002E-3</v>
      </c>
      <c r="D256">
        <f>LOG(S_P_500_Historical_Data__1[[#This Row],[return]]+1)</f>
        <v>1.603924149797819E-3</v>
      </c>
      <c r="E256">
        <f>MATCH(S_P_500_Historical_Data__1[[#This Row],[return]],_xlfn.ANCHORARRAY($N$7),1)</f>
        <v>71</v>
      </c>
      <c r="F256" t="e">
        <f>MATCH(S_P_500_Historical_Data__1[[#This Row],[log1p(return)]],S:S,1)-6</f>
        <v>#N/A</v>
      </c>
    </row>
    <row r="257" spans="1:6" x14ac:dyDescent="0.35">
      <c r="A257" s="10">
        <v>36063</v>
      </c>
      <c r="B257">
        <v>1044.8</v>
      </c>
      <c r="C257">
        <v>2E-3</v>
      </c>
      <c r="D257">
        <f>LOG(S_P_500_Historical_Data__1[[#This Row],[return]]+1)</f>
        <v>8.6772153122691327E-4</v>
      </c>
      <c r="E257">
        <f>MATCH(S_P_500_Historical_Data__1[[#This Row],[return]],_xlfn.ANCHORARRAY($N$7),1)</f>
        <v>70</v>
      </c>
      <c r="F257" t="e">
        <f>MATCH(S_P_500_Historical_Data__1[[#This Row],[log1p(return)]],S:S,1)-6</f>
        <v>#N/A</v>
      </c>
    </row>
    <row r="258" spans="1:6" x14ac:dyDescent="0.35">
      <c r="A258" s="10">
        <v>36062</v>
      </c>
      <c r="B258">
        <v>1042.7</v>
      </c>
      <c r="C258">
        <v>-2.1899999999999999E-2</v>
      </c>
      <c r="D258">
        <f>LOG(S_P_500_Historical_Data__1[[#This Row],[return]]+1)</f>
        <v>-9.6167410937664389E-3</v>
      </c>
      <c r="E258">
        <f>MATCH(S_P_500_Historical_Data__1[[#This Row],[return]],_xlfn.ANCHORARRAY($N$7),1)</f>
        <v>62</v>
      </c>
      <c r="F258" t="e">
        <f>MATCH(S_P_500_Historical_Data__1[[#This Row],[log1p(return)]],S:S,1)-6</f>
        <v>#N/A</v>
      </c>
    </row>
    <row r="259" spans="1:6" x14ac:dyDescent="0.35">
      <c r="A259" s="10">
        <v>36061</v>
      </c>
      <c r="B259">
        <v>1066.0999999999999</v>
      </c>
      <c r="C259">
        <v>3.5499999999999997E-2</v>
      </c>
      <c r="D259">
        <f>LOG(S_P_500_Historical_Data__1[[#This Row],[return]]+1)</f>
        <v>1.5150103229471438E-2</v>
      </c>
      <c r="E259">
        <f>MATCH(S_P_500_Historical_Data__1[[#This Row],[return]],_xlfn.ANCHORARRAY($N$7),1)</f>
        <v>82</v>
      </c>
      <c r="F259" t="e">
        <f>MATCH(S_P_500_Historical_Data__1[[#This Row],[log1p(return)]],S:S,1)-6</f>
        <v>#N/A</v>
      </c>
    </row>
    <row r="260" spans="1:6" x14ac:dyDescent="0.35">
      <c r="A260" s="10">
        <v>36060</v>
      </c>
      <c r="B260">
        <v>1029.5999999999999</v>
      </c>
      <c r="C260">
        <v>5.5999999999999999E-3</v>
      </c>
      <c r="D260">
        <f>LOG(S_P_500_Historical_Data__1[[#This Row],[return]]+1)</f>
        <v>2.4252646779013543E-3</v>
      </c>
      <c r="E260">
        <f>MATCH(S_P_500_Historical_Data__1[[#This Row],[return]],_xlfn.ANCHORARRAY($N$7),1)</f>
        <v>72</v>
      </c>
      <c r="F260" t="e">
        <f>MATCH(S_P_500_Historical_Data__1[[#This Row],[log1p(return)]],S:S,1)-6</f>
        <v>#N/A</v>
      </c>
    </row>
    <row r="261" spans="1:6" x14ac:dyDescent="0.35">
      <c r="A261" s="10">
        <v>36059</v>
      </c>
      <c r="B261">
        <v>1023.9</v>
      </c>
      <c r="C261">
        <v>3.7000000000000002E-3</v>
      </c>
      <c r="D261">
        <f>LOG(S_P_500_Historical_Data__1[[#This Row],[return]]+1)</f>
        <v>1.603924149797819E-3</v>
      </c>
      <c r="E261">
        <f>MATCH(S_P_500_Historical_Data__1[[#This Row],[return]],_xlfn.ANCHORARRAY($N$7),1)</f>
        <v>71</v>
      </c>
      <c r="F261" t="e">
        <f>MATCH(S_P_500_Historical_Data__1[[#This Row],[log1p(return)]],S:S,1)-6</f>
        <v>#N/A</v>
      </c>
    </row>
    <row r="262" spans="1:6" x14ac:dyDescent="0.35">
      <c r="A262" s="10">
        <v>36056</v>
      </c>
      <c r="B262">
        <v>1020.1</v>
      </c>
      <c r="C262">
        <v>1.1999999999999999E-3</v>
      </c>
      <c r="D262">
        <f>LOG(S_P_500_Historical_Data__1[[#This Row],[return]]+1)</f>
        <v>5.2084093618567006E-4</v>
      </c>
      <c r="E262">
        <f>MATCH(S_P_500_Historical_Data__1[[#This Row],[return]],_xlfn.ANCHORARRAY($N$7),1)</f>
        <v>70</v>
      </c>
      <c r="F262" t="e">
        <f>MATCH(S_P_500_Historical_Data__1[[#This Row],[log1p(return)]],S:S,1)-6</f>
        <v>#N/A</v>
      </c>
    </row>
    <row r="263" spans="1:6" x14ac:dyDescent="0.35">
      <c r="A263" s="10">
        <v>36055</v>
      </c>
      <c r="B263">
        <v>1018.9</v>
      </c>
      <c r="C263">
        <v>-2.5399999999999999E-2</v>
      </c>
      <c r="D263">
        <f>LOG(S_P_500_Historical_Data__1[[#This Row],[return]]+1)</f>
        <v>-1.1173592954724193E-2</v>
      </c>
      <c r="E263">
        <f>MATCH(S_P_500_Historical_Data__1[[#This Row],[return]],_xlfn.ANCHORARRAY($N$7),1)</f>
        <v>61</v>
      </c>
      <c r="F263" t="e">
        <f>MATCH(S_P_500_Historical_Data__1[[#This Row],[log1p(return)]],S:S,1)-6</f>
        <v>#N/A</v>
      </c>
    </row>
    <row r="264" spans="1:6" x14ac:dyDescent="0.35">
      <c r="A264" s="10">
        <v>36054</v>
      </c>
      <c r="B264">
        <v>1045.5</v>
      </c>
      <c r="C264">
        <v>7.4999999999999997E-3</v>
      </c>
      <c r="D264">
        <f>LOG(S_P_500_Historical_Data__1[[#This Row],[return]]+1)</f>
        <v>3.2450548131470851E-3</v>
      </c>
      <c r="E264">
        <f>MATCH(S_P_500_Historical_Data__1[[#This Row],[return]],_xlfn.ANCHORARRAY($N$7),1)</f>
        <v>72</v>
      </c>
      <c r="F264" t="e">
        <f>MATCH(S_P_500_Historical_Data__1[[#This Row],[log1p(return)]],S:S,1)-6</f>
        <v>#N/A</v>
      </c>
    </row>
    <row r="265" spans="1:6" x14ac:dyDescent="0.35">
      <c r="A265" s="10">
        <v>36053</v>
      </c>
      <c r="B265">
        <v>1037.7</v>
      </c>
      <c r="C265">
        <v>7.7999999999999996E-3</v>
      </c>
      <c r="D265">
        <f>LOG(S_P_500_Historical_Data__1[[#This Row],[return]]+1)</f>
        <v>3.3743540197499165E-3</v>
      </c>
      <c r="E265">
        <f>MATCH(S_P_500_Historical_Data__1[[#This Row],[return]],_xlfn.ANCHORARRAY($N$7),1)</f>
        <v>72</v>
      </c>
      <c r="F265" t="e">
        <f>MATCH(S_P_500_Historical_Data__1[[#This Row],[log1p(return)]],S:S,1)-6</f>
        <v>#N/A</v>
      </c>
    </row>
    <row r="266" spans="1:6" x14ac:dyDescent="0.35">
      <c r="A266" s="10">
        <v>36052</v>
      </c>
      <c r="B266">
        <v>1029.7</v>
      </c>
      <c r="C266">
        <v>2.0400000000000001E-2</v>
      </c>
      <c r="D266">
        <f>LOG(S_P_500_Historical_Data__1[[#This Row],[return]]+1)</f>
        <v>8.7704499377524083E-3</v>
      </c>
      <c r="E266">
        <f>MATCH(S_P_500_Historical_Data__1[[#This Row],[return]],_xlfn.ANCHORARRAY($N$7),1)</f>
        <v>77</v>
      </c>
      <c r="F266" t="e">
        <f>MATCH(S_P_500_Historical_Data__1[[#This Row],[log1p(return)]],S:S,1)-6</f>
        <v>#N/A</v>
      </c>
    </row>
    <row r="267" spans="1:6" x14ac:dyDescent="0.35">
      <c r="A267" s="10">
        <v>36049</v>
      </c>
      <c r="B267">
        <v>1009.1</v>
      </c>
      <c r="C267">
        <v>2.9499999999999998E-2</v>
      </c>
      <c r="D267">
        <f>LOG(S_P_500_Historical_Data__1[[#This Row],[return]]+1)</f>
        <v>1.2626350954050212E-2</v>
      </c>
      <c r="E267">
        <f>MATCH(S_P_500_Historical_Data__1[[#This Row],[return]],_xlfn.ANCHORARRAY($N$7),1)</f>
        <v>80</v>
      </c>
      <c r="F267" t="e">
        <f>MATCH(S_P_500_Historical_Data__1[[#This Row],[log1p(return)]],S:S,1)-6</f>
        <v>#N/A</v>
      </c>
    </row>
    <row r="268" spans="1:6" x14ac:dyDescent="0.35">
      <c r="A268" s="10">
        <v>36048</v>
      </c>
      <c r="B268">
        <v>980.2</v>
      </c>
      <c r="C268">
        <v>-2.58E-2</v>
      </c>
      <c r="D268">
        <f>LOG(S_P_500_Historical_Data__1[[#This Row],[return]]+1)</f>
        <v>-1.13518747642489E-2</v>
      </c>
      <c r="E268">
        <f>MATCH(S_P_500_Historical_Data__1[[#This Row],[return]],_xlfn.ANCHORARRAY($N$7),1)</f>
        <v>61</v>
      </c>
      <c r="F268" t="e">
        <f>MATCH(S_P_500_Historical_Data__1[[#This Row],[log1p(return)]],S:S,1)-6</f>
        <v>#N/A</v>
      </c>
    </row>
    <row r="269" spans="1:6" x14ac:dyDescent="0.35">
      <c r="A269" s="10">
        <v>36047</v>
      </c>
      <c r="B269">
        <v>1006.2</v>
      </c>
      <c r="C269">
        <v>-1.6899999999999998E-2</v>
      </c>
      <c r="D269">
        <f>LOG(S_P_500_Historical_Data__1[[#This Row],[return]]+1)</f>
        <v>-7.4023038979617638E-3</v>
      </c>
      <c r="E269">
        <f>MATCH(S_P_500_Historical_Data__1[[#This Row],[return]],_xlfn.ANCHORARRAY($N$7),1)</f>
        <v>64</v>
      </c>
      <c r="F269" t="e">
        <f>MATCH(S_P_500_Historical_Data__1[[#This Row],[log1p(return)]],S:S,1)-6</f>
        <v>#N/A</v>
      </c>
    </row>
    <row r="270" spans="1:6" x14ac:dyDescent="0.35">
      <c r="A270" s="10">
        <v>36046</v>
      </c>
      <c r="B270">
        <v>1023.5</v>
      </c>
      <c r="C270">
        <v>5.0900000000000001E-2</v>
      </c>
      <c r="D270">
        <f>LOG(S_P_500_Historical_Data__1[[#This Row],[return]]+1)</f>
        <v>2.1561392037354816E-2</v>
      </c>
      <c r="E270">
        <f>MATCH(S_P_500_Historical_Data__1[[#This Row],[return]],_xlfn.ANCHORARRAY($N$7),1)</f>
        <v>87</v>
      </c>
      <c r="F270" t="e">
        <f>MATCH(S_P_500_Historical_Data__1[[#This Row],[log1p(return)]],S:S,1)-6</f>
        <v>#N/A</v>
      </c>
    </row>
    <row r="271" spans="1:6" x14ac:dyDescent="0.35">
      <c r="A271" s="10">
        <v>36042</v>
      </c>
      <c r="B271">
        <v>973.9</v>
      </c>
      <c r="C271">
        <v>-8.6E-3</v>
      </c>
      <c r="D271">
        <f>LOG(S_P_500_Historical_Data__1[[#This Row],[return]]+1)</f>
        <v>-3.7510854308679064E-3</v>
      </c>
      <c r="E271">
        <f>MATCH(S_P_500_Historical_Data__1[[#This Row],[return]],_xlfn.ANCHORARRAY($N$7),1)</f>
        <v>67</v>
      </c>
      <c r="F271" t="e">
        <f>MATCH(S_P_500_Historical_Data__1[[#This Row],[log1p(return)]],S:S,1)-6</f>
        <v>#N/A</v>
      </c>
    </row>
    <row r="272" spans="1:6" x14ac:dyDescent="0.35">
      <c r="A272" s="10">
        <v>36041</v>
      </c>
      <c r="B272">
        <v>982.3</v>
      </c>
      <c r="C272">
        <v>-8.3000000000000001E-3</v>
      </c>
      <c r="D272">
        <f>LOG(S_P_500_Historical_Data__1[[#This Row],[return]]+1)</f>
        <v>-3.6196867665898593E-3</v>
      </c>
      <c r="E272">
        <f>MATCH(S_P_500_Historical_Data__1[[#This Row],[return]],_xlfn.ANCHORARRAY($N$7),1)</f>
        <v>67</v>
      </c>
      <c r="F272" t="e">
        <f>MATCH(S_P_500_Historical_Data__1[[#This Row],[log1p(return)]],S:S,1)-6</f>
        <v>#N/A</v>
      </c>
    </row>
    <row r="273" spans="1:6" x14ac:dyDescent="0.35">
      <c r="A273" s="10">
        <v>36040</v>
      </c>
      <c r="B273">
        <v>990.5</v>
      </c>
      <c r="C273">
        <v>-3.8E-3</v>
      </c>
      <c r="D273">
        <f>LOG(S_P_500_Historical_Data__1[[#This Row],[return]]+1)</f>
        <v>-1.6534626036354312E-3</v>
      </c>
      <c r="E273">
        <f>MATCH(S_P_500_Historical_Data__1[[#This Row],[return]],_xlfn.ANCHORARRAY($N$7),1)</f>
        <v>68</v>
      </c>
      <c r="F273" t="e">
        <f>MATCH(S_P_500_Historical_Data__1[[#This Row],[log1p(return)]],S:S,1)-6</f>
        <v>#N/A</v>
      </c>
    </row>
    <row r="274" spans="1:6" x14ac:dyDescent="0.35">
      <c r="A274" s="10">
        <v>36039</v>
      </c>
      <c r="B274">
        <v>994.3</v>
      </c>
      <c r="C274">
        <v>3.8699999999999998E-2</v>
      </c>
      <c r="D274">
        <f>LOG(S_P_500_Historical_Data__1[[#This Row],[return]]+1)</f>
        <v>1.6490131620828144E-2</v>
      </c>
      <c r="E274">
        <f>MATCH(S_P_500_Historical_Data__1[[#This Row],[return]],_xlfn.ANCHORARRAY($N$7),1)</f>
        <v>83</v>
      </c>
      <c r="F274" t="e">
        <f>MATCH(S_P_500_Historical_Data__1[[#This Row],[log1p(return)]],S:S,1)-6</f>
        <v>#N/A</v>
      </c>
    </row>
    <row r="275" spans="1:6" x14ac:dyDescent="0.35">
      <c r="A275" s="10">
        <v>36038</v>
      </c>
      <c r="B275">
        <v>957.3</v>
      </c>
      <c r="C275">
        <v>-6.8000000000000005E-2</v>
      </c>
      <c r="D275">
        <f>LOG(S_P_500_Historical_Data__1[[#This Row],[return]]+1)</f>
        <v>-3.0584087646018665E-2</v>
      </c>
      <c r="E275">
        <f>MATCH(S_P_500_Historical_Data__1[[#This Row],[return]],_xlfn.ANCHORARRAY($N$7),1)</f>
        <v>47</v>
      </c>
      <c r="F275" t="e">
        <f>MATCH(S_P_500_Historical_Data__1[[#This Row],[log1p(return)]],S:S,1)-6</f>
        <v>#N/A</v>
      </c>
    </row>
    <row r="276" spans="1:6" x14ac:dyDescent="0.35">
      <c r="A276" s="10">
        <v>36035</v>
      </c>
      <c r="B276">
        <v>1027.0999999999999</v>
      </c>
      <c r="C276">
        <v>-1.49E-2</v>
      </c>
      <c r="D276">
        <f>LOG(S_P_500_Historical_Data__1[[#This Row],[return]]+1)</f>
        <v>-6.5196809300035029E-3</v>
      </c>
      <c r="E276">
        <f>MATCH(S_P_500_Historical_Data__1[[#This Row],[return]],_xlfn.ANCHORARRAY($N$7),1)</f>
        <v>65</v>
      </c>
      <c r="F276" t="e">
        <f>MATCH(S_P_500_Historical_Data__1[[#This Row],[log1p(return)]],S:S,1)-6</f>
        <v>#N/A</v>
      </c>
    </row>
    <row r="277" spans="1:6" x14ac:dyDescent="0.35">
      <c r="A277" s="10">
        <v>36034</v>
      </c>
      <c r="B277">
        <v>1042.5999999999999</v>
      </c>
      <c r="C277">
        <v>-3.8399999999999997E-2</v>
      </c>
      <c r="D277">
        <f>LOG(S_P_500_Historical_Data__1[[#This Row],[return]]+1)</f>
        <v>-1.7005545341335693E-2</v>
      </c>
      <c r="E277">
        <f>MATCH(S_P_500_Historical_Data__1[[#This Row],[return]],_xlfn.ANCHORARRAY($N$7),1)</f>
        <v>57</v>
      </c>
      <c r="F277" t="e">
        <f>MATCH(S_P_500_Historical_Data__1[[#This Row],[log1p(return)]],S:S,1)-6</f>
        <v>#N/A</v>
      </c>
    </row>
    <row r="278" spans="1:6" x14ac:dyDescent="0.35">
      <c r="A278" s="10">
        <v>36033</v>
      </c>
      <c r="B278">
        <v>1084.2</v>
      </c>
      <c r="C278">
        <v>-7.9000000000000008E-3</v>
      </c>
      <c r="D278">
        <f>LOG(S_P_500_Historical_Data__1[[#This Row],[return]]+1)</f>
        <v>-3.4445503666347198E-3</v>
      </c>
      <c r="E278">
        <f>MATCH(S_P_500_Historical_Data__1[[#This Row],[return]],_xlfn.ANCHORARRAY($N$7),1)</f>
        <v>67</v>
      </c>
      <c r="F278" t="e">
        <f>MATCH(S_P_500_Historical_Data__1[[#This Row],[log1p(return)]],S:S,1)-6</f>
        <v>#N/A</v>
      </c>
    </row>
    <row r="279" spans="1:6" x14ac:dyDescent="0.35">
      <c r="A279" s="10">
        <v>36032</v>
      </c>
      <c r="B279">
        <v>1092.8</v>
      </c>
      <c r="C279">
        <v>4.3E-3</v>
      </c>
      <c r="D279">
        <f>LOG(S_P_500_Historical_Data__1[[#This Row],[return]]+1)</f>
        <v>1.8634626925239726E-3</v>
      </c>
      <c r="E279">
        <f>MATCH(S_P_500_Historical_Data__1[[#This Row],[return]],_xlfn.ANCHORARRAY($N$7),1)</f>
        <v>71</v>
      </c>
      <c r="F279" t="e">
        <f>MATCH(S_P_500_Historical_Data__1[[#This Row],[log1p(return)]],S:S,1)-6</f>
        <v>#N/A</v>
      </c>
    </row>
    <row r="280" spans="1:6" x14ac:dyDescent="0.35">
      <c r="A280" s="10">
        <v>36031</v>
      </c>
      <c r="B280">
        <v>1088.0999999999999</v>
      </c>
      <c r="C280">
        <v>6.4000000000000003E-3</v>
      </c>
      <c r="D280">
        <f>LOG(S_P_500_Historical_Data__1[[#This Row],[return]]+1)</f>
        <v>2.7706281011936895E-3</v>
      </c>
      <c r="E280">
        <f>MATCH(S_P_500_Historical_Data__1[[#This Row],[return]],_xlfn.ANCHORARRAY($N$7),1)</f>
        <v>72</v>
      </c>
      <c r="F280" t="e">
        <f>MATCH(S_P_500_Historical_Data__1[[#This Row],[log1p(return)]],S:S,1)-6</f>
        <v>#N/A</v>
      </c>
    </row>
    <row r="281" spans="1:6" x14ac:dyDescent="0.35">
      <c r="A281" s="10">
        <v>36028</v>
      </c>
      <c r="B281">
        <v>1081.2</v>
      </c>
      <c r="C281">
        <v>-9.4999999999999998E-3</v>
      </c>
      <c r="D281">
        <f>LOG(S_P_500_Historical_Data__1[[#This Row],[return]]+1)</f>
        <v>-4.1455201254341082E-3</v>
      </c>
      <c r="E281">
        <f>MATCH(S_P_500_Historical_Data__1[[#This Row],[return]],_xlfn.ANCHORARRAY($N$7),1)</f>
        <v>66</v>
      </c>
      <c r="F281" t="e">
        <f>MATCH(S_P_500_Historical_Data__1[[#This Row],[log1p(return)]],S:S,1)-6</f>
        <v>#N/A</v>
      </c>
    </row>
    <row r="282" spans="1:6" x14ac:dyDescent="0.35">
      <c r="A282" s="10">
        <v>36027</v>
      </c>
      <c r="B282">
        <v>1091.5999999999999</v>
      </c>
      <c r="C282">
        <v>-5.8999999999999999E-3</v>
      </c>
      <c r="D282">
        <f>LOG(S_P_500_Historical_Data__1[[#This Row],[return]]+1)</f>
        <v>-2.5699262025288046E-3</v>
      </c>
      <c r="E282">
        <f>MATCH(S_P_500_Historical_Data__1[[#This Row],[return]],_xlfn.ANCHORARRAY($N$7),1)</f>
        <v>68</v>
      </c>
      <c r="F282" t="e">
        <f>MATCH(S_P_500_Historical_Data__1[[#This Row],[log1p(return)]],S:S,1)-6</f>
        <v>#N/A</v>
      </c>
    </row>
    <row r="283" spans="1:6" x14ac:dyDescent="0.35">
      <c r="A283" s="10">
        <v>36026</v>
      </c>
      <c r="B283">
        <v>1098.0999999999999</v>
      </c>
      <c r="C283">
        <v>-2.8E-3</v>
      </c>
      <c r="D283">
        <f>LOG(S_P_500_Historical_Data__1[[#This Row],[return]]+1)</f>
        <v>-1.2177301682641921E-3</v>
      </c>
      <c r="E283">
        <f>MATCH(S_P_500_Historical_Data__1[[#This Row],[return]],_xlfn.ANCHORARRAY($N$7),1)</f>
        <v>69</v>
      </c>
      <c r="F283" t="e">
        <f>MATCH(S_P_500_Historical_Data__1[[#This Row],[log1p(return)]],S:S,1)-6</f>
        <v>#N/A</v>
      </c>
    </row>
    <row r="284" spans="1:6" x14ac:dyDescent="0.35">
      <c r="A284" s="10">
        <v>36025</v>
      </c>
      <c r="B284">
        <v>1101.2</v>
      </c>
      <c r="C284">
        <v>1.61E-2</v>
      </c>
      <c r="D284">
        <f>LOG(S_P_500_Historical_Data__1[[#This Row],[return]]+1)</f>
        <v>6.9364513642927372E-3</v>
      </c>
      <c r="E284">
        <f>MATCH(S_P_500_Historical_Data__1[[#This Row],[return]],_xlfn.ANCHORARRAY($N$7),1)</f>
        <v>75</v>
      </c>
      <c r="F284" t="e">
        <f>MATCH(S_P_500_Historical_Data__1[[#This Row],[log1p(return)]],S:S,1)-6</f>
        <v>#N/A</v>
      </c>
    </row>
    <row r="285" spans="1:6" x14ac:dyDescent="0.35">
      <c r="A285" s="10">
        <v>36024</v>
      </c>
      <c r="B285">
        <v>1083.7</v>
      </c>
      <c r="C285">
        <v>1.9699999999999999E-2</v>
      </c>
      <c r="D285">
        <f>LOG(S_P_500_Historical_Data__1[[#This Row],[return]]+1)</f>
        <v>8.4724193027221426E-3</v>
      </c>
      <c r="E285">
        <f>MATCH(S_P_500_Historical_Data__1[[#This Row],[return]],_xlfn.ANCHORARRAY($N$7),1)</f>
        <v>76</v>
      </c>
      <c r="F285" t="e">
        <f>MATCH(S_P_500_Historical_Data__1[[#This Row],[log1p(return)]],S:S,1)-6</f>
        <v>#N/A</v>
      </c>
    </row>
    <row r="286" spans="1:6" x14ac:dyDescent="0.35">
      <c r="A286" s="10">
        <v>36021</v>
      </c>
      <c r="B286">
        <v>1062.8</v>
      </c>
      <c r="C286">
        <v>-1.1299999999999999E-2</v>
      </c>
      <c r="D286">
        <f>LOG(S_P_500_Historical_Data__1[[#This Row],[return]]+1)</f>
        <v>-4.9354658438584553E-3</v>
      </c>
      <c r="E286">
        <f>MATCH(S_P_500_Historical_Data__1[[#This Row],[return]],_xlfn.ANCHORARRAY($N$7),1)</f>
        <v>66</v>
      </c>
      <c r="F286" t="e">
        <f>MATCH(S_P_500_Historical_Data__1[[#This Row],[log1p(return)]],S:S,1)-6</f>
        <v>#N/A</v>
      </c>
    </row>
    <row r="287" spans="1:6" x14ac:dyDescent="0.35">
      <c r="A287" s="10">
        <v>36020</v>
      </c>
      <c r="B287">
        <v>1074.9000000000001</v>
      </c>
      <c r="C287">
        <v>-8.6E-3</v>
      </c>
      <c r="D287">
        <f>LOG(S_P_500_Historical_Data__1[[#This Row],[return]]+1)</f>
        <v>-3.7510854308679064E-3</v>
      </c>
      <c r="E287">
        <f>MATCH(S_P_500_Historical_Data__1[[#This Row],[return]],_xlfn.ANCHORARRAY($N$7),1)</f>
        <v>67</v>
      </c>
      <c r="F287" t="e">
        <f>MATCH(S_P_500_Historical_Data__1[[#This Row],[log1p(return)]],S:S,1)-6</f>
        <v>#N/A</v>
      </c>
    </row>
    <row r="288" spans="1:6" x14ac:dyDescent="0.35">
      <c r="A288" s="10">
        <v>36019</v>
      </c>
      <c r="B288">
        <v>1084.2</v>
      </c>
      <c r="C288">
        <v>1.4200000000000001E-2</v>
      </c>
      <c r="D288">
        <f>LOG(S_P_500_Historical_Data__1[[#This Row],[return]]+1)</f>
        <v>6.1236062118543771E-3</v>
      </c>
      <c r="E288">
        <f>MATCH(S_P_500_Historical_Data__1[[#This Row],[return]],_xlfn.ANCHORARRAY($N$7),1)</f>
        <v>74</v>
      </c>
      <c r="F288" t="e">
        <f>MATCH(S_P_500_Historical_Data__1[[#This Row],[log1p(return)]],S:S,1)-6</f>
        <v>#N/A</v>
      </c>
    </row>
    <row r="289" spans="1:6" x14ac:dyDescent="0.35">
      <c r="A289" s="10">
        <v>36018</v>
      </c>
      <c r="B289">
        <v>1069</v>
      </c>
      <c r="C289">
        <v>-1.2999999999999999E-2</v>
      </c>
      <c r="D289">
        <f>LOG(S_P_500_Historical_Data__1[[#This Row],[return]]+1)</f>
        <v>-5.6828473303632727E-3</v>
      </c>
      <c r="E289">
        <f>MATCH(S_P_500_Historical_Data__1[[#This Row],[return]],_xlfn.ANCHORARRAY($N$7),1)</f>
        <v>65</v>
      </c>
      <c r="F289" t="e">
        <f>MATCH(S_P_500_Historical_Data__1[[#This Row],[log1p(return)]],S:S,1)-6</f>
        <v>#N/A</v>
      </c>
    </row>
    <row r="290" spans="1:6" x14ac:dyDescent="0.35">
      <c r="A290" s="10">
        <v>36017</v>
      </c>
      <c r="B290">
        <v>1083.0999999999999</v>
      </c>
      <c r="C290">
        <v>-5.8999999999999999E-3</v>
      </c>
      <c r="D290">
        <f>LOG(S_P_500_Historical_Data__1[[#This Row],[return]]+1)</f>
        <v>-2.5699262025288046E-3</v>
      </c>
      <c r="E290">
        <f>MATCH(S_P_500_Historical_Data__1[[#This Row],[return]],_xlfn.ANCHORARRAY($N$7),1)</f>
        <v>68</v>
      </c>
      <c r="F290" t="e">
        <f>MATCH(S_P_500_Historical_Data__1[[#This Row],[log1p(return)]],S:S,1)-6</f>
        <v>#N/A</v>
      </c>
    </row>
    <row r="291" spans="1:6" x14ac:dyDescent="0.35">
      <c r="A291" s="10">
        <v>36014</v>
      </c>
      <c r="B291">
        <v>1089.5</v>
      </c>
      <c r="C291">
        <v>-1E-4</v>
      </c>
      <c r="D291">
        <f>LOG(S_P_500_Historical_Data__1[[#This Row],[return]]+1)</f>
        <v>-4.3431619807505604E-5</v>
      </c>
      <c r="E291">
        <f>MATCH(S_P_500_Historical_Data__1[[#This Row],[return]],_xlfn.ANCHORARRAY($N$7),1)</f>
        <v>70</v>
      </c>
      <c r="F291" t="e">
        <f>MATCH(S_P_500_Historical_Data__1[[#This Row],[log1p(return)]],S:S,1)-6</f>
        <v>#N/A</v>
      </c>
    </row>
    <row r="292" spans="1:6" x14ac:dyDescent="0.35">
      <c r="A292" s="10">
        <v>36013</v>
      </c>
      <c r="B292">
        <v>1089.5999999999999</v>
      </c>
      <c r="C292">
        <v>7.6E-3</v>
      </c>
      <c r="D292">
        <f>LOG(S_P_500_Historical_Data__1[[#This Row],[return]]+1)</f>
        <v>3.2881588260754474E-3</v>
      </c>
      <c r="E292">
        <f>MATCH(S_P_500_Historical_Data__1[[#This Row],[return]],_xlfn.ANCHORARRAY($N$7),1)</f>
        <v>72</v>
      </c>
      <c r="F292" t="e">
        <f>MATCH(S_P_500_Historical_Data__1[[#This Row],[log1p(return)]],S:S,1)-6</f>
        <v>#N/A</v>
      </c>
    </row>
    <row r="293" spans="1:6" x14ac:dyDescent="0.35">
      <c r="A293" s="10">
        <v>36012</v>
      </c>
      <c r="B293">
        <v>1081.4000000000001</v>
      </c>
      <c r="C293">
        <v>8.6999999999999994E-3</v>
      </c>
      <c r="D293">
        <f>LOG(S_P_500_Historical_Data__1[[#This Row],[return]]+1)</f>
        <v>3.7620208282461019E-3</v>
      </c>
      <c r="E293">
        <f>MATCH(S_P_500_Historical_Data__1[[#This Row],[return]],_xlfn.ANCHORARRAY($N$7),1)</f>
        <v>73</v>
      </c>
      <c r="F293" t="e">
        <f>MATCH(S_P_500_Historical_Data__1[[#This Row],[log1p(return)]],S:S,1)-6</f>
        <v>#N/A</v>
      </c>
    </row>
    <row r="294" spans="1:6" x14ac:dyDescent="0.35">
      <c r="A294" s="10">
        <v>36011</v>
      </c>
      <c r="B294">
        <v>1072.0999999999999</v>
      </c>
      <c r="C294">
        <v>-3.6200000000000003E-2</v>
      </c>
      <c r="D294">
        <f>LOG(S_P_500_Historical_Data__1[[#This Row],[return]]+1)</f>
        <v>-1.6013078034810349E-2</v>
      </c>
      <c r="E294">
        <f>MATCH(S_P_500_Historical_Data__1[[#This Row],[return]],_xlfn.ANCHORARRAY($N$7),1)</f>
        <v>57</v>
      </c>
      <c r="F294" t="e">
        <f>MATCH(S_P_500_Historical_Data__1[[#This Row],[log1p(return)]],S:S,1)-6</f>
        <v>#N/A</v>
      </c>
    </row>
    <row r="295" spans="1:6" x14ac:dyDescent="0.35">
      <c r="A295" s="10">
        <v>36010</v>
      </c>
      <c r="B295">
        <v>1112.4000000000001</v>
      </c>
      <c r="C295">
        <v>-7.4000000000000003E-3</v>
      </c>
      <c r="D295">
        <f>LOG(S_P_500_Historical_Data__1[[#This Row],[return]]+1)</f>
        <v>-3.2257291386954146E-3</v>
      </c>
      <c r="E295">
        <f>MATCH(S_P_500_Historical_Data__1[[#This Row],[return]],_xlfn.ANCHORARRAY($N$7),1)</f>
        <v>67</v>
      </c>
      <c r="F295" t="e">
        <f>MATCH(S_P_500_Historical_Data__1[[#This Row],[log1p(return)]],S:S,1)-6</f>
        <v>#N/A</v>
      </c>
    </row>
    <row r="296" spans="1:6" x14ac:dyDescent="0.35">
      <c r="A296" s="10">
        <v>36007</v>
      </c>
      <c r="B296">
        <v>1120.7</v>
      </c>
      <c r="C296">
        <v>-1.95E-2</v>
      </c>
      <c r="D296">
        <f>LOG(S_P_500_Historical_Data__1[[#This Row],[return]]+1)</f>
        <v>-8.5524019961971363E-3</v>
      </c>
      <c r="E296">
        <f>MATCH(S_P_500_Historical_Data__1[[#This Row],[return]],_xlfn.ANCHORARRAY($N$7),1)</f>
        <v>63</v>
      </c>
      <c r="F296" t="e">
        <f>MATCH(S_P_500_Historical_Data__1[[#This Row],[log1p(return)]],S:S,1)-6</f>
        <v>#N/A</v>
      </c>
    </row>
    <row r="297" spans="1:6" x14ac:dyDescent="0.35">
      <c r="A297" s="10">
        <v>36006</v>
      </c>
      <c r="B297">
        <v>1143</v>
      </c>
      <c r="C297">
        <v>1.5800000000000002E-2</v>
      </c>
      <c r="D297">
        <f>LOG(S_P_500_Historical_Data__1[[#This Row],[return]]+1)</f>
        <v>6.8082084925788905E-3</v>
      </c>
      <c r="E297">
        <f>MATCH(S_P_500_Historical_Data__1[[#This Row],[return]],_xlfn.ANCHORARRAY($N$7),1)</f>
        <v>75</v>
      </c>
      <c r="F297" t="e">
        <f>MATCH(S_P_500_Historical_Data__1[[#This Row],[log1p(return)]],S:S,1)-6</f>
        <v>#N/A</v>
      </c>
    </row>
    <row r="298" spans="1:6" x14ac:dyDescent="0.35">
      <c r="A298" s="10">
        <v>36005</v>
      </c>
      <c r="B298">
        <v>1125.2</v>
      </c>
      <c r="C298">
        <v>-4.4000000000000003E-3</v>
      </c>
      <c r="D298">
        <f>LOG(S_P_500_Historical_Data__1[[#This Row],[return]]+1)</f>
        <v>-1.9151120634443696E-3</v>
      </c>
      <c r="E298">
        <f>MATCH(S_P_500_Historical_Data__1[[#This Row],[return]],_xlfn.ANCHORARRAY($N$7),1)</f>
        <v>68</v>
      </c>
      <c r="F298" t="e">
        <f>MATCH(S_P_500_Historical_Data__1[[#This Row],[log1p(return)]],S:S,1)-6</f>
        <v>#N/A</v>
      </c>
    </row>
    <row r="299" spans="1:6" x14ac:dyDescent="0.35">
      <c r="A299" s="10">
        <v>36004</v>
      </c>
      <c r="B299">
        <v>1130.2</v>
      </c>
      <c r="C299">
        <v>-1.49E-2</v>
      </c>
      <c r="D299">
        <f>LOG(S_P_500_Historical_Data__1[[#This Row],[return]]+1)</f>
        <v>-6.5196809300035029E-3</v>
      </c>
      <c r="E299">
        <f>MATCH(S_P_500_Historical_Data__1[[#This Row],[return]],_xlfn.ANCHORARRAY($N$7),1)</f>
        <v>65</v>
      </c>
      <c r="F299" t="e">
        <f>MATCH(S_P_500_Historical_Data__1[[#This Row],[log1p(return)]],S:S,1)-6</f>
        <v>#N/A</v>
      </c>
    </row>
    <row r="300" spans="1:6" x14ac:dyDescent="0.35">
      <c r="A300" s="10">
        <v>36003</v>
      </c>
      <c r="B300">
        <v>1147.3</v>
      </c>
      <c r="C300">
        <v>5.7000000000000002E-3</v>
      </c>
      <c r="D300">
        <f>LOG(S_P_500_Historical_Data__1[[#This Row],[return]]+1)</f>
        <v>2.4684501283325239E-3</v>
      </c>
      <c r="E300">
        <f>MATCH(S_P_500_Historical_Data__1[[#This Row],[return]],_xlfn.ANCHORARRAY($N$7),1)</f>
        <v>72</v>
      </c>
      <c r="F300" t="e">
        <f>MATCH(S_P_500_Historical_Data__1[[#This Row],[log1p(return)]],S:S,1)-6</f>
        <v>#N/A</v>
      </c>
    </row>
    <row r="301" spans="1:6" x14ac:dyDescent="0.35">
      <c r="A301" s="10">
        <v>36000</v>
      </c>
      <c r="B301">
        <v>1140.8</v>
      </c>
      <c r="C301">
        <v>8.9999999999999998E-4</v>
      </c>
      <c r="D301">
        <f>LOG(S_P_500_Historical_Data__1[[#This Row],[return]]+1)</f>
        <v>3.9068924991008801E-4</v>
      </c>
      <c r="E301">
        <f>MATCH(S_P_500_Historical_Data__1[[#This Row],[return]],_xlfn.ANCHORARRAY($N$7),1)</f>
        <v>70</v>
      </c>
      <c r="F301" t="e">
        <f>MATCH(S_P_500_Historical_Data__1[[#This Row],[log1p(return)]],S:S,1)-6</f>
        <v>#N/A</v>
      </c>
    </row>
    <row r="302" spans="1:6" x14ac:dyDescent="0.35">
      <c r="A302" s="10">
        <v>35999</v>
      </c>
      <c r="B302">
        <v>1139.8</v>
      </c>
      <c r="C302">
        <v>-2.0899999999999998E-2</v>
      </c>
      <c r="D302">
        <f>LOG(S_P_500_Historical_Data__1[[#This Row],[return]]+1)</f>
        <v>-9.1729494325211609E-3</v>
      </c>
      <c r="E302">
        <f>MATCH(S_P_500_Historical_Data__1[[#This Row],[return]],_xlfn.ANCHORARRAY($N$7),1)</f>
        <v>63</v>
      </c>
      <c r="F302" t="e">
        <f>MATCH(S_P_500_Historical_Data__1[[#This Row],[log1p(return)]],S:S,1)-6</f>
        <v>#N/A</v>
      </c>
    </row>
    <row r="303" spans="1:6" x14ac:dyDescent="0.35">
      <c r="A303" s="10">
        <v>35998</v>
      </c>
      <c r="B303">
        <v>1164.0999999999999</v>
      </c>
      <c r="C303">
        <v>-8.9999999999999998E-4</v>
      </c>
      <c r="D303">
        <f>LOG(S_P_500_Historical_Data__1[[#This Row],[return]]+1)</f>
        <v>-3.910410285829482E-4</v>
      </c>
      <c r="E303">
        <f>MATCH(S_P_500_Historical_Data__1[[#This Row],[return]],_xlfn.ANCHORARRAY($N$7),1)</f>
        <v>69</v>
      </c>
      <c r="F303" t="e">
        <f>MATCH(S_P_500_Historical_Data__1[[#This Row],[log1p(return)]],S:S,1)-6</f>
        <v>#N/A</v>
      </c>
    </row>
    <row r="304" spans="1:6" x14ac:dyDescent="0.35">
      <c r="A304" s="10">
        <v>35997</v>
      </c>
      <c r="B304">
        <v>1165.0999999999999</v>
      </c>
      <c r="C304">
        <v>-1.6E-2</v>
      </c>
      <c r="D304">
        <f>LOG(S_P_500_Historical_Data__1[[#This Row],[return]]+1)</f>
        <v>-7.0049015686584892E-3</v>
      </c>
      <c r="E304">
        <f>MATCH(S_P_500_Historical_Data__1[[#This Row],[return]],_xlfn.ANCHORARRAY($N$7),1)</f>
        <v>64</v>
      </c>
      <c r="F304" t="e">
        <f>MATCH(S_P_500_Historical_Data__1[[#This Row],[log1p(return)]],S:S,1)-6</f>
        <v>#N/A</v>
      </c>
    </row>
    <row r="305" spans="1:6" x14ac:dyDescent="0.35">
      <c r="A305" s="10">
        <v>35996</v>
      </c>
      <c r="B305">
        <v>1184.0999999999999</v>
      </c>
      <c r="C305">
        <v>-2.3E-3</v>
      </c>
      <c r="D305">
        <f>LOG(S_P_500_Historical_Data__1[[#This Row],[return]]+1)</f>
        <v>-1.0000277816796898E-3</v>
      </c>
      <c r="E305">
        <f>MATCH(S_P_500_Historical_Data__1[[#This Row],[return]],_xlfn.ANCHORARRAY($N$7),1)</f>
        <v>69</v>
      </c>
      <c r="F305" t="e">
        <f>MATCH(S_P_500_Historical_Data__1[[#This Row],[log1p(return)]],S:S,1)-6</f>
        <v>#N/A</v>
      </c>
    </row>
    <row r="306" spans="1:6" x14ac:dyDescent="0.35">
      <c r="A306" s="10">
        <v>35993</v>
      </c>
      <c r="B306">
        <v>1186.8</v>
      </c>
      <c r="C306">
        <v>2.3999999999999998E-3</v>
      </c>
      <c r="D306">
        <f>LOG(S_P_500_Historical_Data__1[[#This Row],[return]]+1)</f>
        <v>1.0410579860935677E-3</v>
      </c>
      <c r="E306">
        <f>MATCH(S_P_500_Historical_Data__1[[#This Row],[return]],_xlfn.ANCHORARRAY($N$7),1)</f>
        <v>71</v>
      </c>
      <c r="F306" t="e">
        <f>MATCH(S_P_500_Historical_Data__1[[#This Row],[log1p(return)]],S:S,1)-6</f>
        <v>#N/A</v>
      </c>
    </row>
    <row r="307" spans="1:6" x14ac:dyDescent="0.35">
      <c r="A307" s="10">
        <v>35992</v>
      </c>
      <c r="B307">
        <v>1184</v>
      </c>
      <c r="C307">
        <v>7.7999999999999996E-3</v>
      </c>
      <c r="D307">
        <f>LOG(S_P_500_Historical_Data__1[[#This Row],[return]]+1)</f>
        <v>3.3743540197499165E-3</v>
      </c>
      <c r="E307">
        <f>MATCH(S_P_500_Historical_Data__1[[#This Row],[return]],_xlfn.ANCHORARRAY($N$7),1)</f>
        <v>72</v>
      </c>
      <c r="F307" t="e">
        <f>MATCH(S_P_500_Historical_Data__1[[#This Row],[log1p(return)]],S:S,1)-6</f>
        <v>#N/A</v>
      </c>
    </row>
    <row r="308" spans="1:6" x14ac:dyDescent="0.35">
      <c r="A308" s="10">
        <v>35991</v>
      </c>
      <c r="B308">
        <v>1174.8</v>
      </c>
      <c r="C308">
        <v>-2.3999999999999998E-3</v>
      </c>
      <c r="D308">
        <f>LOG(S_P_500_Historical_Data__1[[#This Row],[return]]+1)</f>
        <v>-1.0435595295137823E-3</v>
      </c>
      <c r="E308">
        <f>MATCH(S_P_500_Historical_Data__1[[#This Row],[return]],_xlfn.ANCHORARRAY($N$7),1)</f>
        <v>69</v>
      </c>
      <c r="F308" t="e">
        <f>MATCH(S_P_500_Historical_Data__1[[#This Row],[log1p(return)]],S:S,1)-6</f>
        <v>#N/A</v>
      </c>
    </row>
    <row r="309" spans="1:6" x14ac:dyDescent="0.35">
      <c r="A309" s="10">
        <v>35990</v>
      </c>
      <c r="B309">
        <v>1177.5999999999999</v>
      </c>
      <c r="C309">
        <v>1.06E-2</v>
      </c>
      <c r="D309">
        <f>LOG(S_P_500_Historical_Data__1[[#This Row],[return]]+1)</f>
        <v>4.5792939022116577E-3</v>
      </c>
      <c r="E309">
        <f>MATCH(S_P_500_Historical_Data__1[[#This Row],[return]],_xlfn.ANCHORARRAY($N$7),1)</f>
        <v>73</v>
      </c>
      <c r="F309" t="e">
        <f>MATCH(S_P_500_Historical_Data__1[[#This Row],[log1p(return)]],S:S,1)-6</f>
        <v>#N/A</v>
      </c>
    </row>
    <row r="310" spans="1:6" x14ac:dyDescent="0.35">
      <c r="A310" s="10">
        <v>35989</v>
      </c>
      <c r="B310">
        <v>1165.2</v>
      </c>
      <c r="C310">
        <v>8.0000000000000004E-4</v>
      </c>
      <c r="D310">
        <f>LOG(S_P_500_Historical_Data__1[[#This Row],[return]]+1)</f>
        <v>3.4729668536350247E-4</v>
      </c>
      <c r="E310">
        <f>MATCH(S_P_500_Historical_Data__1[[#This Row],[return]],_xlfn.ANCHORARRAY($N$7),1)</f>
        <v>70</v>
      </c>
      <c r="F310" t="e">
        <f>MATCH(S_P_500_Historical_Data__1[[#This Row],[log1p(return)]],S:S,1)-6</f>
        <v>#N/A</v>
      </c>
    </row>
    <row r="311" spans="1:6" x14ac:dyDescent="0.35">
      <c r="A311" s="10">
        <v>35986</v>
      </c>
      <c r="B311">
        <v>1164.3</v>
      </c>
      <c r="C311">
        <v>4.8999999999999998E-3</v>
      </c>
      <c r="D311">
        <f>LOG(S_P_500_Historical_Data__1[[#This Row],[return]]+1)</f>
        <v>2.122846225161637E-3</v>
      </c>
      <c r="E311">
        <f>MATCH(S_P_500_Historical_Data__1[[#This Row],[return]],_xlfn.ANCHORARRAY($N$7),1)</f>
        <v>71</v>
      </c>
      <c r="F311" t="e">
        <f>MATCH(S_P_500_Historical_Data__1[[#This Row],[log1p(return)]],S:S,1)-6</f>
        <v>#N/A</v>
      </c>
    </row>
    <row r="312" spans="1:6" x14ac:dyDescent="0.35">
      <c r="A312" s="10">
        <v>35985</v>
      </c>
      <c r="B312">
        <v>1158.5999999999999</v>
      </c>
      <c r="C312">
        <v>-6.7000000000000002E-3</v>
      </c>
      <c r="D312">
        <f>LOG(S_P_500_Historical_Data__1[[#This Row],[return]]+1)</f>
        <v>-2.9195645282691818E-3</v>
      </c>
      <c r="E312">
        <f>MATCH(S_P_500_Historical_Data__1[[#This Row],[return]],_xlfn.ANCHORARRAY($N$7),1)</f>
        <v>67</v>
      </c>
      <c r="F312" t="e">
        <f>MATCH(S_P_500_Historical_Data__1[[#This Row],[log1p(return)]],S:S,1)-6</f>
        <v>#N/A</v>
      </c>
    </row>
    <row r="313" spans="1:6" x14ac:dyDescent="0.35">
      <c r="A313" s="10">
        <v>35984</v>
      </c>
      <c r="B313">
        <v>1166.4000000000001</v>
      </c>
      <c r="C313">
        <v>1.01E-2</v>
      </c>
      <c r="D313">
        <f>LOG(S_P_500_Historical_Data__1[[#This Row],[return]]+1)</f>
        <v>4.3643711077510335E-3</v>
      </c>
      <c r="E313">
        <f>MATCH(S_P_500_Historical_Data__1[[#This Row],[return]],_xlfn.ANCHORARRAY($N$7),1)</f>
        <v>73</v>
      </c>
      <c r="F313" t="e">
        <f>MATCH(S_P_500_Historical_Data__1[[#This Row],[log1p(return)]],S:S,1)-6</f>
        <v>#N/A</v>
      </c>
    </row>
    <row r="314" spans="1:6" x14ac:dyDescent="0.35">
      <c r="A314" s="10">
        <v>35983</v>
      </c>
      <c r="B314">
        <v>1154.7</v>
      </c>
      <c r="C314">
        <v>-2.2000000000000001E-3</v>
      </c>
      <c r="D314">
        <f>LOG(S_P_500_Historical_Data__1[[#This Row],[return]]+1)</f>
        <v>-9.5650039683711904E-4</v>
      </c>
      <c r="E314">
        <f>MATCH(S_P_500_Historical_Data__1[[#This Row],[return]],_xlfn.ANCHORARRAY($N$7),1)</f>
        <v>69</v>
      </c>
      <c r="F314" t="e">
        <f>MATCH(S_P_500_Historical_Data__1[[#This Row],[log1p(return)]],S:S,1)-6</f>
        <v>#N/A</v>
      </c>
    </row>
    <row r="315" spans="1:6" x14ac:dyDescent="0.35">
      <c r="A315" s="10">
        <v>35982</v>
      </c>
      <c r="B315">
        <v>1157.3</v>
      </c>
      <c r="C315">
        <v>9.4999999999999998E-3</v>
      </c>
      <c r="D315">
        <f>LOG(S_P_500_Historical_Data__1[[#This Row],[return]]+1)</f>
        <v>4.1063232796581164E-3</v>
      </c>
      <c r="E315">
        <f>MATCH(S_P_500_Historical_Data__1[[#This Row],[return]],_xlfn.ANCHORARRAY($N$7),1)</f>
        <v>73</v>
      </c>
      <c r="F315" t="e">
        <f>MATCH(S_P_500_Historical_Data__1[[#This Row],[log1p(return)]],S:S,1)-6</f>
        <v>#N/A</v>
      </c>
    </row>
    <row r="316" spans="1:6" x14ac:dyDescent="0.35">
      <c r="A316" s="10">
        <v>35978</v>
      </c>
      <c r="B316">
        <v>1146.4000000000001</v>
      </c>
      <c r="C316">
        <v>-1.9E-3</v>
      </c>
      <c r="D316">
        <f>LOG(S_P_500_Historical_Data__1[[#This Row],[return]]+1)</f>
        <v>-8.2594441151506628E-4</v>
      </c>
      <c r="E316">
        <f>MATCH(S_P_500_Historical_Data__1[[#This Row],[return]],_xlfn.ANCHORARRAY($N$7),1)</f>
        <v>69</v>
      </c>
      <c r="F316" t="e">
        <f>MATCH(S_P_500_Historical_Data__1[[#This Row],[log1p(return)]],S:S,1)-6</f>
        <v>#N/A</v>
      </c>
    </row>
    <row r="317" spans="1:6" x14ac:dyDescent="0.35">
      <c r="A317" s="10">
        <v>35977</v>
      </c>
      <c r="B317">
        <v>1148.5999999999999</v>
      </c>
      <c r="C317">
        <v>1.3100000000000001E-2</v>
      </c>
      <c r="D317">
        <f>LOG(S_P_500_Historical_Data__1[[#This Row],[return]]+1)</f>
        <v>5.6523153550740108E-3</v>
      </c>
      <c r="E317">
        <f>MATCH(S_P_500_Historical_Data__1[[#This Row],[return]],_xlfn.ANCHORARRAY($N$7),1)</f>
        <v>74</v>
      </c>
      <c r="F317" t="e">
        <f>MATCH(S_P_500_Historical_Data__1[[#This Row],[log1p(return)]],S:S,1)-6</f>
        <v>#N/A</v>
      </c>
    </row>
    <row r="318" spans="1:6" x14ac:dyDescent="0.35">
      <c r="A318" s="10">
        <v>35976</v>
      </c>
      <c r="B318">
        <v>1133.8</v>
      </c>
      <c r="C318">
        <v>-4.1000000000000003E-3</v>
      </c>
      <c r="D318">
        <f>LOG(S_P_500_Historical_Data__1[[#This Row],[return]]+1)</f>
        <v>-1.7842676290416753E-3</v>
      </c>
      <c r="E318">
        <f>MATCH(S_P_500_Historical_Data__1[[#This Row],[return]],_xlfn.ANCHORARRAY($N$7),1)</f>
        <v>68</v>
      </c>
      <c r="F318" t="e">
        <f>MATCH(S_P_500_Historical_Data__1[[#This Row],[log1p(return)]],S:S,1)-6</f>
        <v>#N/A</v>
      </c>
    </row>
    <row r="319" spans="1:6" x14ac:dyDescent="0.35">
      <c r="A319" s="10">
        <v>35975</v>
      </c>
      <c r="B319">
        <v>1138.5</v>
      </c>
      <c r="C319">
        <v>4.7000000000000002E-3</v>
      </c>
      <c r="D319">
        <f>LOG(S_P_500_Historical_Data__1[[#This Row],[return]]+1)</f>
        <v>2.0364022595292615E-3</v>
      </c>
      <c r="E319">
        <f>MATCH(S_P_500_Historical_Data__1[[#This Row],[return]],_xlfn.ANCHORARRAY($N$7),1)</f>
        <v>71</v>
      </c>
      <c r="F319" t="e">
        <f>MATCH(S_P_500_Historical_Data__1[[#This Row],[log1p(return)]],S:S,1)-6</f>
        <v>#N/A</v>
      </c>
    </row>
    <row r="320" spans="1:6" x14ac:dyDescent="0.35">
      <c r="A320" s="10">
        <v>35972</v>
      </c>
      <c r="B320">
        <v>1133.2</v>
      </c>
      <c r="C320">
        <v>3.5000000000000001E-3</v>
      </c>
      <c r="D320">
        <f>LOG(S_P_500_Historical_Data__1[[#This Row],[return]]+1)</f>
        <v>1.5173768235043782E-3</v>
      </c>
      <c r="E320">
        <f>MATCH(S_P_500_Historical_Data__1[[#This Row],[return]],_xlfn.ANCHORARRAY($N$7),1)</f>
        <v>71</v>
      </c>
      <c r="F320" t="e">
        <f>MATCH(S_P_500_Historical_Data__1[[#This Row],[log1p(return)]],S:S,1)-6</f>
        <v>#N/A</v>
      </c>
    </row>
    <row r="321" spans="1:6" x14ac:dyDescent="0.35">
      <c r="A321" s="10">
        <v>35971</v>
      </c>
      <c r="B321">
        <v>1129.3</v>
      </c>
      <c r="C321">
        <v>-3.2000000000000002E-3</v>
      </c>
      <c r="D321">
        <f>LOG(S_P_500_Historical_Data__1[[#This Row],[return]]+1)</f>
        <v>-1.3919706849055953E-3</v>
      </c>
      <c r="E321">
        <f>MATCH(S_P_500_Historical_Data__1[[#This Row],[return]],_xlfn.ANCHORARRAY($N$7),1)</f>
        <v>69</v>
      </c>
      <c r="F321" t="e">
        <f>MATCH(S_P_500_Historical_Data__1[[#This Row],[log1p(return)]],S:S,1)-6</f>
        <v>#N/A</v>
      </c>
    </row>
    <row r="322" spans="1:6" x14ac:dyDescent="0.35">
      <c r="A322" s="10">
        <v>35970</v>
      </c>
      <c r="B322">
        <v>1132.9000000000001</v>
      </c>
      <c r="C322">
        <v>1.2E-2</v>
      </c>
      <c r="D322">
        <f>LOG(S_P_500_Historical_Data__1[[#This Row],[return]]+1)</f>
        <v>5.1805125037803143E-3</v>
      </c>
      <c r="E322">
        <f>MATCH(S_P_500_Historical_Data__1[[#This Row],[return]],_xlfn.ANCHORARRAY($N$7),1)</f>
        <v>74</v>
      </c>
      <c r="F322" t="e">
        <f>MATCH(S_P_500_Historical_Data__1[[#This Row],[log1p(return)]],S:S,1)-6</f>
        <v>#N/A</v>
      </c>
    </row>
    <row r="323" spans="1:6" x14ac:dyDescent="0.35">
      <c r="A323" s="10">
        <v>35969</v>
      </c>
      <c r="B323">
        <v>1119.5</v>
      </c>
      <c r="C323">
        <v>1.4800000000000001E-2</v>
      </c>
      <c r="D323">
        <f>LOG(S_P_500_Historical_Data__1[[#This Row],[return]]+1)</f>
        <v>6.3804585496930744E-3</v>
      </c>
      <c r="E323">
        <f>MATCH(S_P_500_Historical_Data__1[[#This Row],[return]],_xlfn.ANCHORARRAY($N$7),1)</f>
        <v>75</v>
      </c>
      <c r="F323" t="e">
        <f>MATCH(S_P_500_Historical_Data__1[[#This Row],[log1p(return)]],S:S,1)-6</f>
        <v>#N/A</v>
      </c>
    </row>
    <row r="324" spans="1:6" x14ac:dyDescent="0.35">
      <c r="A324" s="10">
        <v>35968</v>
      </c>
      <c r="B324">
        <v>1103.2</v>
      </c>
      <c r="C324">
        <v>2.3E-3</v>
      </c>
      <c r="D324">
        <f>LOG(S_P_500_Historical_Data__1[[#This Row],[return]]+1)</f>
        <v>9.9773035779373003E-4</v>
      </c>
      <c r="E324">
        <f>MATCH(S_P_500_Historical_Data__1[[#This Row],[return]],_xlfn.ANCHORARRAY($N$7),1)</f>
        <v>70</v>
      </c>
      <c r="F324" t="e">
        <f>MATCH(S_P_500_Historical_Data__1[[#This Row],[log1p(return)]],S:S,1)-6</f>
        <v>#N/A</v>
      </c>
    </row>
    <row r="325" spans="1:6" x14ac:dyDescent="0.35">
      <c r="A325" s="10">
        <v>35965</v>
      </c>
      <c r="B325">
        <v>1100.7</v>
      </c>
      <c r="C325">
        <v>-5.1999999999999998E-3</v>
      </c>
      <c r="D325">
        <f>LOG(S_P_500_Historical_Data__1[[#This Row],[return]]+1)</f>
        <v>-2.2642234021016117E-3</v>
      </c>
      <c r="E325">
        <f>MATCH(S_P_500_Historical_Data__1[[#This Row],[return]],_xlfn.ANCHORARRAY($N$7),1)</f>
        <v>68</v>
      </c>
      <c r="F325" t="e">
        <f>MATCH(S_P_500_Historical_Data__1[[#This Row],[log1p(return)]],S:S,1)-6</f>
        <v>#N/A</v>
      </c>
    </row>
    <row r="326" spans="1:6" x14ac:dyDescent="0.35">
      <c r="A326" s="10">
        <v>35964</v>
      </c>
      <c r="B326">
        <v>1106.4000000000001</v>
      </c>
      <c r="C326">
        <v>-5.9999999999999995E-4</v>
      </c>
      <c r="D326">
        <f>LOG(S_P_500_Historical_Data__1[[#This Row],[return]]+1)</f>
        <v>-2.6065489343199378E-4</v>
      </c>
      <c r="E326">
        <f>MATCH(S_P_500_Historical_Data__1[[#This Row],[return]],_xlfn.ANCHORARRAY($N$7),1)</f>
        <v>69</v>
      </c>
      <c r="F326" t="e">
        <f>MATCH(S_P_500_Historical_Data__1[[#This Row],[log1p(return)]],S:S,1)-6</f>
        <v>#N/A</v>
      </c>
    </row>
    <row r="327" spans="1:6" x14ac:dyDescent="0.35">
      <c r="A327" s="10">
        <v>35963</v>
      </c>
      <c r="B327">
        <v>1107.0999999999999</v>
      </c>
      <c r="C327">
        <v>1.7899999999999999E-2</v>
      </c>
      <c r="D327">
        <f>LOG(S_P_500_Historical_Data__1[[#This Row],[return]]+1)</f>
        <v>7.7051143647801799E-3</v>
      </c>
      <c r="E327">
        <f>MATCH(S_P_500_Historical_Data__1[[#This Row],[return]],_xlfn.ANCHORARRAY($N$7),1)</f>
        <v>76</v>
      </c>
      <c r="F327" t="e">
        <f>MATCH(S_P_500_Historical_Data__1[[#This Row],[log1p(return)]],S:S,1)-6</f>
        <v>#N/A</v>
      </c>
    </row>
    <row r="328" spans="1:6" x14ac:dyDescent="0.35">
      <c r="A328" s="10">
        <v>35962</v>
      </c>
      <c r="B328">
        <v>1087.5999999999999</v>
      </c>
      <c r="C328">
        <v>9.7999999999999997E-3</v>
      </c>
      <c r="D328">
        <f>LOG(S_P_500_Historical_Data__1[[#This Row],[return]]+1)</f>
        <v>4.2353663594674896E-3</v>
      </c>
      <c r="E328">
        <f>MATCH(S_P_500_Historical_Data__1[[#This Row],[return]],_xlfn.ANCHORARRAY($N$7),1)</f>
        <v>73</v>
      </c>
      <c r="F328" t="e">
        <f>MATCH(S_P_500_Historical_Data__1[[#This Row],[log1p(return)]],S:S,1)-6</f>
        <v>#N/A</v>
      </c>
    </row>
    <row r="329" spans="1:6" x14ac:dyDescent="0.35">
      <c r="A329" s="10">
        <v>35961</v>
      </c>
      <c r="B329">
        <v>1077</v>
      </c>
      <c r="C329">
        <v>-1.9800000000000002E-2</v>
      </c>
      <c r="D329">
        <f>LOG(S_P_500_Historical_Data__1[[#This Row],[return]]+1)</f>
        <v>-8.6853018233891965E-3</v>
      </c>
      <c r="E329">
        <f>MATCH(S_P_500_Historical_Data__1[[#This Row],[return]],_xlfn.ANCHORARRAY($N$7),1)</f>
        <v>63</v>
      </c>
      <c r="F329" t="e">
        <f>MATCH(S_P_500_Historical_Data__1[[#This Row],[log1p(return)]],S:S,1)-6</f>
        <v>#N/A</v>
      </c>
    </row>
    <row r="330" spans="1:6" x14ac:dyDescent="0.35">
      <c r="A330" s="10">
        <v>35958</v>
      </c>
      <c r="B330">
        <v>1098.8</v>
      </c>
      <c r="C330">
        <v>3.8E-3</v>
      </c>
      <c r="D330">
        <f>LOG(S_P_500_Historical_Data__1[[#This Row],[return]]+1)</f>
        <v>1.6471913460381594E-3</v>
      </c>
      <c r="E330">
        <f>MATCH(S_P_500_Historical_Data__1[[#This Row],[return]],_xlfn.ANCHORARRAY($N$7),1)</f>
        <v>71</v>
      </c>
      <c r="F330" t="e">
        <f>MATCH(S_P_500_Historical_Data__1[[#This Row],[log1p(return)]],S:S,1)-6</f>
        <v>#N/A</v>
      </c>
    </row>
    <row r="331" spans="1:6" x14ac:dyDescent="0.35">
      <c r="A331" s="10">
        <v>35957</v>
      </c>
      <c r="B331">
        <v>1094.5999999999999</v>
      </c>
      <c r="C331">
        <v>-1.5900000000000001E-2</v>
      </c>
      <c r="D331">
        <f>LOG(S_P_500_Historical_Data__1[[#This Row],[return]]+1)</f>
        <v>-6.9607681930904846E-3</v>
      </c>
      <c r="E331">
        <f>MATCH(S_P_500_Historical_Data__1[[#This Row],[return]],_xlfn.ANCHORARRAY($N$7),1)</f>
        <v>64</v>
      </c>
      <c r="F331" t="e">
        <f>MATCH(S_P_500_Historical_Data__1[[#This Row],[log1p(return)]],S:S,1)-6</f>
        <v>#N/A</v>
      </c>
    </row>
    <row r="332" spans="1:6" x14ac:dyDescent="0.35">
      <c r="A332" s="10">
        <v>35956</v>
      </c>
      <c r="B332">
        <v>1112.3</v>
      </c>
      <c r="C332">
        <v>-5.4999999999999997E-3</v>
      </c>
      <c r="D332">
        <f>LOG(S_P_500_Historical_Data__1[[#This Row],[return]]+1)</f>
        <v>-2.3952125395456008E-3</v>
      </c>
      <c r="E332">
        <f>MATCH(S_P_500_Historical_Data__1[[#This Row],[return]],_xlfn.ANCHORARRAY($N$7),1)</f>
        <v>68</v>
      </c>
      <c r="F332" t="e">
        <f>MATCH(S_P_500_Historical_Data__1[[#This Row],[log1p(return)]],S:S,1)-6</f>
        <v>#N/A</v>
      </c>
    </row>
    <row r="333" spans="1:6" x14ac:dyDescent="0.35">
      <c r="A333" s="10">
        <v>35955</v>
      </c>
      <c r="B333">
        <v>1118.4000000000001</v>
      </c>
      <c r="C333">
        <v>2.3999999999999998E-3</v>
      </c>
      <c r="D333">
        <f>LOG(S_P_500_Historical_Data__1[[#This Row],[return]]+1)</f>
        <v>1.0410579860935677E-3</v>
      </c>
      <c r="E333">
        <f>MATCH(S_P_500_Historical_Data__1[[#This Row],[return]],_xlfn.ANCHORARRAY($N$7),1)</f>
        <v>71</v>
      </c>
      <c r="F333" t="e">
        <f>MATCH(S_P_500_Historical_Data__1[[#This Row],[log1p(return)]],S:S,1)-6</f>
        <v>#N/A</v>
      </c>
    </row>
    <row r="334" spans="1:6" x14ac:dyDescent="0.35">
      <c r="A334" s="10">
        <v>35954</v>
      </c>
      <c r="B334">
        <v>1115.7</v>
      </c>
      <c r="C334">
        <v>1.6000000000000001E-3</v>
      </c>
      <c r="D334">
        <f>LOG(S_P_500_Historical_Data__1[[#This Row],[return]]+1)</f>
        <v>6.943158663544807E-4</v>
      </c>
      <c r="E334">
        <f>MATCH(S_P_500_Historical_Data__1[[#This Row],[return]],_xlfn.ANCHORARRAY($N$7),1)</f>
        <v>70</v>
      </c>
      <c r="F334" t="e">
        <f>MATCH(S_P_500_Historical_Data__1[[#This Row],[log1p(return)]],S:S,1)-6</f>
        <v>#N/A</v>
      </c>
    </row>
    <row r="335" spans="1:6" x14ac:dyDescent="0.35">
      <c r="A335" s="10">
        <v>35951</v>
      </c>
      <c r="B335">
        <v>1113.9000000000001</v>
      </c>
      <c r="C335">
        <v>1.7399999999999999E-2</v>
      </c>
      <c r="D335">
        <f>LOG(S_P_500_Historical_Data__1[[#This Row],[return]]+1)</f>
        <v>7.4917332953359315E-3</v>
      </c>
      <c r="E335">
        <f>MATCH(S_P_500_Historical_Data__1[[#This Row],[return]],_xlfn.ANCHORARRAY($N$7),1)</f>
        <v>76</v>
      </c>
      <c r="F335" t="e">
        <f>MATCH(S_P_500_Historical_Data__1[[#This Row],[log1p(return)]],S:S,1)-6</f>
        <v>#N/A</v>
      </c>
    </row>
    <row r="336" spans="1:6" x14ac:dyDescent="0.35">
      <c r="A336" s="10">
        <v>35950</v>
      </c>
      <c r="B336">
        <v>1094.8</v>
      </c>
      <c r="C336">
        <v>1.12E-2</v>
      </c>
      <c r="D336">
        <f>LOG(S_P_500_Historical_Data__1[[#This Row],[return]]+1)</f>
        <v>4.8370609383098367E-3</v>
      </c>
      <c r="E336">
        <f>MATCH(S_P_500_Historical_Data__1[[#This Row],[return]],_xlfn.ANCHORARRAY($N$7),1)</f>
        <v>73</v>
      </c>
      <c r="F336" t="e">
        <f>MATCH(S_P_500_Historical_Data__1[[#This Row],[log1p(return)]],S:S,1)-6</f>
        <v>#N/A</v>
      </c>
    </row>
    <row r="337" spans="1:6" x14ac:dyDescent="0.35">
      <c r="A337" s="10">
        <v>35949</v>
      </c>
      <c r="B337">
        <v>1082.7</v>
      </c>
      <c r="C337">
        <v>-9.5999999999999992E-3</v>
      </c>
      <c r="D337">
        <f>LOG(S_P_500_Historical_Data__1[[#This Row],[return]]+1)</f>
        <v>-4.1893683239572653E-3</v>
      </c>
      <c r="E337">
        <f>MATCH(S_P_500_Historical_Data__1[[#This Row],[return]],_xlfn.ANCHORARRAY($N$7),1)</f>
        <v>66</v>
      </c>
      <c r="F337" t="e">
        <f>MATCH(S_P_500_Historical_Data__1[[#This Row],[log1p(return)]],S:S,1)-6</f>
        <v>#N/A</v>
      </c>
    </row>
    <row r="338" spans="1:6" x14ac:dyDescent="0.35">
      <c r="A338" s="10">
        <v>35948</v>
      </c>
      <c r="B338">
        <v>1093.2</v>
      </c>
      <c r="C338">
        <v>2E-3</v>
      </c>
      <c r="D338">
        <f>LOG(S_P_500_Historical_Data__1[[#This Row],[return]]+1)</f>
        <v>8.6772153122691327E-4</v>
      </c>
      <c r="E338">
        <f>MATCH(S_P_500_Historical_Data__1[[#This Row],[return]],_xlfn.ANCHORARRAY($N$7),1)</f>
        <v>70</v>
      </c>
      <c r="F338" t="e">
        <f>MATCH(S_P_500_Historical_Data__1[[#This Row],[log1p(return)]],S:S,1)-6</f>
        <v>#N/A</v>
      </c>
    </row>
    <row r="339" spans="1:6" x14ac:dyDescent="0.35">
      <c r="A339" s="10">
        <v>35947</v>
      </c>
      <c r="B339">
        <v>1091</v>
      </c>
      <c r="C339">
        <v>2.0000000000000001E-4</v>
      </c>
      <c r="D339">
        <f>LOG(S_P_500_Historical_Data__1[[#This Row],[return]]+1)</f>
        <v>8.6850211648947659E-5</v>
      </c>
      <c r="E339">
        <f>MATCH(S_P_500_Historical_Data__1[[#This Row],[return]],_xlfn.ANCHORARRAY($N$7),1)</f>
        <v>70</v>
      </c>
      <c r="F339" t="e">
        <f>MATCH(S_P_500_Historical_Data__1[[#This Row],[log1p(return)]],S:S,1)-6</f>
        <v>#N/A</v>
      </c>
    </row>
    <row r="340" spans="1:6" x14ac:dyDescent="0.35">
      <c r="A340" s="10">
        <v>35944</v>
      </c>
      <c r="B340">
        <v>1090.8</v>
      </c>
      <c r="C340">
        <v>-6.1999999999999998E-3</v>
      </c>
      <c r="D340">
        <f>LOG(S_P_500_Historical_Data__1[[#This Row],[return]]+1)</f>
        <v>-2.7010075904860013E-3</v>
      </c>
      <c r="E340">
        <f>MATCH(S_P_500_Historical_Data__1[[#This Row],[return]],_xlfn.ANCHORARRAY($N$7),1)</f>
        <v>68</v>
      </c>
      <c r="F340" t="e">
        <f>MATCH(S_P_500_Historical_Data__1[[#This Row],[log1p(return)]],S:S,1)-6</f>
        <v>#N/A</v>
      </c>
    </row>
    <row r="341" spans="1:6" x14ac:dyDescent="0.35">
      <c r="A341" s="10">
        <v>35943</v>
      </c>
      <c r="B341">
        <v>1097.5999999999999</v>
      </c>
      <c r="C341">
        <v>4.8999999999999998E-3</v>
      </c>
      <c r="D341">
        <f>LOG(S_P_500_Historical_Data__1[[#This Row],[return]]+1)</f>
        <v>2.122846225161637E-3</v>
      </c>
      <c r="E341">
        <f>MATCH(S_P_500_Historical_Data__1[[#This Row],[return]],_xlfn.ANCHORARRAY($N$7),1)</f>
        <v>71</v>
      </c>
      <c r="F341" t="e">
        <f>MATCH(S_P_500_Historical_Data__1[[#This Row],[log1p(return)]],S:S,1)-6</f>
        <v>#N/A</v>
      </c>
    </row>
    <row r="342" spans="1:6" x14ac:dyDescent="0.35">
      <c r="A342" s="10">
        <v>35942</v>
      </c>
      <c r="B342">
        <v>1092.2</v>
      </c>
      <c r="C342">
        <v>-1.6000000000000001E-3</v>
      </c>
      <c r="D342">
        <f>LOG(S_P_500_Historical_Data__1[[#This Row],[return]]+1)</f>
        <v>-6.9542766165125167E-4</v>
      </c>
      <c r="E342">
        <f>MATCH(S_P_500_Historical_Data__1[[#This Row],[return]],_xlfn.ANCHORARRAY($N$7),1)</f>
        <v>69</v>
      </c>
      <c r="F342" t="e">
        <f>MATCH(S_P_500_Historical_Data__1[[#This Row],[log1p(return)]],S:S,1)-6</f>
        <v>#N/A</v>
      </c>
    </row>
    <row r="343" spans="1:6" x14ac:dyDescent="0.35">
      <c r="A343" s="10">
        <v>35941</v>
      </c>
      <c r="B343">
        <v>1094</v>
      </c>
      <c r="C343">
        <v>-1.49E-2</v>
      </c>
      <c r="D343">
        <f>LOG(S_P_500_Historical_Data__1[[#This Row],[return]]+1)</f>
        <v>-6.5196809300035029E-3</v>
      </c>
      <c r="E343">
        <f>MATCH(S_P_500_Historical_Data__1[[#This Row],[return]],_xlfn.ANCHORARRAY($N$7),1)</f>
        <v>65</v>
      </c>
      <c r="F343" t="e">
        <f>MATCH(S_P_500_Historical_Data__1[[#This Row],[log1p(return)]],S:S,1)-6</f>
        <v>#N/A</v>
      </c>
    </row>
    <row r="344" spans="1:6" x14ac:dyDescent="0.35">
      <c r="A344" s="10">
        <v>35937</v>
      </c>
      <c r="B344">
        <v>1110.5</v>
      </c>
      <c r="C344">
        <v>-3.7000000000000002E-3</v>
      </c>
      <c r="D344">
        <f>LOG(S_P_500_Historical_Data__1[[#This Row],[return]]+1)</f>
        <v>-1.609869681952335E-3</v>
      </c>
      <c r="E344">
        <f>MATCH(S_P_500_Historical_Data__1[[#This Row],[return]],_xlfn.ANCHORARRAY($N$7),1)</f>
        <v>68</v>
      </c>
      <c r="F344" t="e">
        <f>MATCH(S_P_500_Historical_Data__1[[#This Row],[log1p(return)]],S:S,1)-6</f>
        <v>#N/A</v>
      </c>
    </row>
    <row r="345" spans="1:6" x14ac:dyDescent="0.35">
      <c r="A345" s="10">
        <v>35936</v>
      </c>
      <c r="B345">
        <v>1114.5999999999999</v>
      </c>
      <c r="C345">
        <v>-4.0000000000000001E-3</v>
      </c>
      <c r="D345">
        <f>LOG(S_P_500_Historical_Data__1[[#This Row],[return]]+1)</f>
        <v>-1.7406615763012701E-3</v>
      </c>
      <c r="E345">
        <f>MATCH(S_P_500_Historical_Data__1[[#This Row],[return]],_xlfn.ANCHORARRAY($N$7),1)</f>
        <v>68</v>
      </c>
      <c r="F345" t="e">
        <f>MATCH(S_P_500_Historical_Data__1[[#This Row],[log1p(return)]],S:S,1)-6</f>
        <v>#N/A</v>
      </c>
    </row>
    <row r="346" spans="1:6" x14ac:dyDescent="0.35">
      <c r="A346" s="10">
        <v>35935</v>
      </c>
      <c r="B346">
        <v>1119.0999999999999</v>
      </c>
      <c r="C346">
        <v>8.6999999999999994E-3</v>
      </c>
      <c r="D346">
        <f>LOG(S_P_500_Historical_Data__1[[#This Row],[return]]+1)</f>
        <v>3.7620208282461019E-3</v>
      </c>
      <c r="E346">
        <f>MATCH(S_P_500_Historical_Data__1[[#This Row],[return]],_xlfn.ANCHORARRAY($N$7),1)</f>
        <v>73</v>
      </c>
      <c r="F346" t="e">
        <f>MATCH(S_P_500_Historical_Data__1[[#This Row],[log1p(return)]],S:S,1)-6</f>
        <v>#N/A</v>
      </c>
    </row>
    <row r="347" spans="1:6" x14ac:dyDescent="0.35">
      <c r="A347" s="10">
        <v>35934</v>
      </c>
      <c r="B347">
        <v>1109.5</v>
      </c>
      <c r="C347">
        <v>3.3E-3</v>
      </c>
      <c r="D347">
        <f>LOG(S_P_500_Historical_Data__1[[#This Row],[return]]+1)</f>
        <v>1.4308122463983271E-3</v>
      </c>
      <c r="E347">
        <f>MATCH(S_P_500_Historical_Data__1[[#This Row],[return]],_xlfn.ANCHORARRAY($N$7),1)</f>
        <v>71</v>
      </c>
      <c r="F347" t="e">
        <f>MATCH(S_P_500_Historical_Data__1[[#This Row],[log1p(return)]],S:S,1)-6</f>
        <v>#N/A</v>
      </c>
    </row>
    <row r="348" spans="1:6" x14ac:dyDescent="0.35">
      <c r="A348" s="10">
        <v>35933</v>
      </c>
      <c r="B348">
        <v>1105.8</v>
      </c>
      <c r="C348">
        <v>-2.5999999999999999E-3</v>
      </c>
      <c r="D348">
        <f>LOG(S_P_500_Historical_Data__1[[#This Row],[return]]+1)</f>
        <v>-1.1306361176558091E-3</v>
      </c>
      <c r="E348">
        <f>MATCH(S_P_500_Historical_Data__1[[#This Row],[return]],_xlfn.ANCHORARRAY($N$7),1)</f>
        <v>69</v>
      </c>
      <c r="F348" t="e">
        <f>MATCH(S_P_500_Historical_Data__1[[#This Row],[log1p(return)]],S:S,1)-6</f>
        <v>#N/A</v>
      </c>
    </row>
    <row r="349" spans="1:6" x14ac:dyDescent="0.35">
      <c r="A349" s="10">
        <v>35930</v>
      </c>
      <c r="B349">
        <v>1108.7</v>
      </c>
      <c r="C349">
        <v>-7.7999999999999996E-3</v>
      </c>
      <c r="D349">
        <f>LOG(S_P_500_Historical_Data__1[[#This Row],[return]]+1)</f>
        <v>-3.4007772998332414E-3</v>
      </c>
      <c r="E349">
        <f>MATCH(S_P_500_Historical_Data__1[[#This Row],[return]],_xlfn.ANCHORARRAY($N$7),1)</f>
        <v>67</v>
      </c>
      <c r="F349" t="e">
        <f>MATCH(S_P_500_Historical_Data__1[[#This Row],[log1p(return)]],S:S,1)-6</f>
        <v>#N/A</v>
      </c>
    </row>
    <row r="350" spans="1:6" x14ac:dyDescent="0.35">
      <c r="A350" s="10">
        <v>35929</v>
      </c>
      <c r="B350">
        <v>1117.4000000000001</v>
      </c>
      <c r="C350">
        <v>-1.2999999999999999E-3</v>
      </c>
      <c r="D350">
        <f>LOG(S_P_500_Historical_Data__1[[#This Row],[return]]+1)</f>
        <v>-5.6495012367016714E-4</v>
      </c>
      <c r="E350">
        <f>MATCH(S_P_500_Historical_Data__1[[#This Row],[return]],_xlfn.ANCHORARRAY($N$7),1)</f>
        <v>69</v>
      </c>
      <c r="F350" t="e">
        <f>MATCH(S_P_500_Historical_Data__1[[#This Row],[log1p(return)]],S:S,1)-6</f>
        <v>#N/A</v>
      </c>
    </row>
    <row r="351" spans="1:6" x14ac:dyDescent="0.35">
      <c r="A351" s="10">
        <v>35928</v>
      </c>
      <c r="B351">
        <v>1118.9000000000001</v>
      </c>
      <c r="C351">
        <v>2.8E-3</v>
      </c>
      <c r="D351">
        <f>LOG(S_P_500_Historical_Data__1[[#This Row],[return]]+1)</f>
        <v>1.2143252861788671E-3</v>
      </c>
      <c r="E351">
        <f>MATCH(S_P_500_Historical_Data__1[[#This Row],[return]],_xlfn.ANCHORARRAY($N$7),1)</f>
        <v>71</v>
      </c>
      <c r="F351" t="e">
        <f>MATCH(S_P_500_Historical_Data__1[[#This Row],[log1p(return)]],S:S,1)-6</f>
        <v>#N/A</v>
      </c>
    </row>
    <row r="352" spans="1:6" x14ac:dyDescent="0.35">
      <c r="A352" s="10">
        <v>35927</v>
      </c>
      <c r="B352">
        <v>1115.8</v>
      </c>
      <c r="C352">
        <v>8.3000000000000001E-3</v>
      </c>
      <c r="D352">
        <f>LOG(S_P_500_Historical_Data__1[[#This Row],[return]]+1)</f>
        <v>3.5897671891398659E-3</v>
      </c>
      <c r="E352">
        <f>MATCH(S_P_500_Historical_Data__1[[#This Row],[return]],_xlfn.ANCHORARRAY($N$7),1)</f>
        <v>72</v>
      </c>
      <c r="F352" t="e">
        <f>MATCH(S_P_500_Historical_Data__1[[#This Row],[log1p(return)]],S:S,1)-6</f>
        <v>#N/A</v>
      </c>
    </row>
    <row r="353" spans="1:6" x14ac:dyDescent="0.35">
      <c r="A353" s="10">
        <v>35926</v>
      </c>
      <c r="B353">
        <v>1106.5999999999999</v>
      </c>
      <c r="C353">
        <v>-1.4E-3</v>
      </c>
      <c r="D353">
        <f>LOG(S_P_500_Historical_Data__1[[#This Row],[return]]+1)</f>
        <v>-6.0843828090904916E-4</v>
      </c>
      <c r="E353">
        <f>MATCH(S_P_500_Historical_Data__1[[#This Row],[return]],_xlfn.ANCHORARRAY($N$7),1)</f>
        <v>69</v>
      </c>
      <c r="F353" t="e">
        <f>MATCH(S_P_500_Historical_Data__1[[#This Row],[log1p(return)]],S:S,1)-6</f>
        <v>#N/A</v>
      </c>
    </row>
    <row r="354" spans="1:6" x14ac:dyDescent="0.35">
      <c r="A354" s="10">
        <v>35923</v>
      </c>
      <c r="B354">
        <v>1108.0999999999999</v>
      </c>
      <c r="C354">
        <v>1.1900000000000001E-2</v>
      </c>
      <c r="D354">
        <f>LOG(S_P_500_Historical_Data__1[[#This Row],[return]]+1)</f>
        <v>5.1375959088639034E-3</v>
      </c>
      <c r="E354">
        <f>MATCH(S_P_500_Historical_Data__1[[#This Row],[return]],_xlfn.ANCHORARRAY($N$7),1)</f>
        <v>74</v>
      </c>
      <c r="F354" t="e">
        <f>MATCH(S_P_500_Historical_Data__1[[#This Row],[log1p(return)]],S:S,1)-6</f>
        <v>#N/A</v>
      </c>
    </row>
    <row r="355" spans="1:6" x14ac:dyDescent="0.35">
      <c r="A355" s="10">
        <v>35922</v>
      </c>
      <c r="B355">
        <v>1095.0999999999999</v>
      </c>
      <c r="C355">
        <v>-8.8999999999999999E-3</v>
      </c>
      <c r="D355">
        <f>LOG(S_P_500_Historical_Data__1[[#This Row],[return]]+1)</f>
        <v>-3.8825238627119936E-3</v>
      </c>
      <c r="E355">
        <f>MATCH(S_P_500_Historical_Data__1[[#This Row],[return]],_xlfn.ANCHORARRAY($N$7),1)</f>
        <v>67</v>
      </c>
      <c r="F355" t="e">
        <f>MATCH(S_P_500_Historical_Data__1[[#This Row],[log1p(return)]],S:S,1)-6</f>
        <v>#N/A</v>
      </c>
    </row>
    <row r="356" spans="1:6" x14ac:dyDescent="0.35">
      <c r="A356" s="10">
        <v>35921</v>
      </c>
      <c r="B356">
        <v>1104.9000000000001</v>
      </c>
      <c r="C356">
        <v>-9.4999999999999998E-3</v>
      </c>
      <c r="D356">
        <f>LOG(S_P_500_Historical_Data__1[[#This Row],[return]]+1)</f>
        <v>-4.1455201254341082E-3</v>
      </c>
      <c r="E356">
        <f>MATCH(S_P_500_Historical_Data__1[[#This Row],[return]],_xlfn.ANCHORARRAY($N$7),1)</f>
        <v>66</v>
      </c>
      <c r="F356" t="e">
        <f>MATCH(S_P_500_Historical_Data__1[[#This Row],[log1p(return)]],S:S,1)-6</f>
        <v>#N/A</v>
      </c>
    </row>
    <row r="357" spans="1:6" x14ac:dyDescent="0.35">
      <c r="A357" s="10">
        <v>35920</v>
      </c>
      <c r="B357">
        <v>1115.5</v>
      </c>
      <c r="C357">
        <v>-5.8999999999999999E-3</v>
      </c>
      <c r="D357">
        <f>LOG(S_P_500_Historical_Data__1[[#This Row],[return]]+1)</f>
        <v>-2.5699262025288046E-3</v>
      </c>
      <c r="E357">
        <f>MATCH(S_P_500_Historical_Data__1[[#This Row],[return]],_xlfn.ANCHORARRAY($N$7),1)</f>
        <v>68</v>
      </c>
      <c r="F357" t="e">
        <f>MATCH(S_P_500_Historical_Data__1[[#This Row],[log1p(return)]],S:S,1)-6</f>
        <v>#N/A</v>
      </c>
    </row>
    <row r="358" spans="1:6" x14ac:dyDescent="0.35">
      <c r="A358" s="10">
        <v>35919</v>
      </c>
      <c r="B358">
        <v>1122.0999999999999</v>
      </c>
      <c r="C358">
        <v>1E-3</v>
      </c>
      <c r="D358">
        <f>LOG(S_P_500_Historical_Data__1[[#This Row],[return]]+1)</f>
        <v>4.340774793185929E-4</v>
      </c>
      <c r="E358">
        <f>MATCH(S_P_500_Historical_Data__1[[#This Row],[return]],_xlfn.ANCHORARRAY($N$7),1)</f>
        <v>70</v>
      </c>
      <c r="F358" t="e">
        <f>MATCH(S_P_500_Historical_Data__1[[#This Row],[log1p(return)]],S:S,1)-6</f>
        <v>#N/A</v>
      </c>
    </row>
    <row r="359" spans="1:6" x14ac:dyDescent="0.35">
      <c r="A359" s="10">
        <v>35916</v>
      </c>
      <c r="B359">
        <v>1121</v>
      </c>
      <c r="C359">
        <v>8.3000000000000001E-3</v>
      </c>
      <c r="D359">
        <f>LOG(S_P_500_Historical_Data__1[[#This Row],[return]]+1)</f>
        <v>3.5897671891398659E-3</v>
      </c>
      <c r="E359">
        <f>MATCH(S_P_500_Historical_Data__1[[#This Row],[return]],_xlfn.ANCHORARRAY($N$7),1)</f>
        <v>72</v>
      </c>
      <c r="F359" t="e">
        <f>MATCH(S_P_500_Historical_Data__1[[#This Row],[log1p(return)]],S:S,1)-6</f>
        <v>#N/A</v>
      </c>
    </row>
    <row r="360" spans="1:6" x14ac:dyDescent="0.35">
      <c r="A360" s="10">
        <v>35915</v>
      </c>
      <c r="B360">
        <v>1111.8</v>
      </c>
      <c r="C360">
        <v>1.5699999999999999E-2</v>
      </c>
      <c r="D360">
        <f>LOG(S_P_500_Historical_Data__1[[#This Row],[return]]+1)</f>
        <v>6.7654524519927244E-3</v>
      </c>
      <c r="E360">
        <f>MATCH(S_P_500_Historical_Data__1[[#This Row],[return]],_xlfn.ANCHORARRAY($N$7),1)</f>
        <v>75</v>
      </c>
      <c r="F360" t="e">
        <f>MATCH(S_P_500_Historical_Data__1[[#This Row],[log1p(return)]],S:S,1)-6</f>
        <v>#N/A</v>
      </c>
    </row>
    <row r="361" spans="1:6" x14ac:dyDescent="0.35">
      <c r="A361" s="10">
        <v>35914</v>
      </c>
      <c r="B361">
        <v>1094.5999999999999</v>
      </c>
      <c r="C361">
        <v>8.8000000000000005E-3</v>
      </c>
      <c r="D361">
        <f>LOG(S_P_500_Historical_Data__1[[#This Row],[return]]+1)</f>
        <v>3.8050735650251716E-3</v>
      </c>
      <c r="E361">
        <f>MATCH(S_P_500_Historical_Data__1[[#This Row],[return]],_xlfn.ANCHORARRAY($N$7),1)</f>
        <v>73</v>
      </c>
      <c r="F361" t="e">
        <f>MATCH(S_P_500_Historical_Data__1[[#This Row],[log1p(return)]],S:S,1)-6</f>
        <v>#N/A</v>
      </c>
    </row>
    <row r="362" spans="1:6" x14ac:dyDescent="0.35">
      <c r="A362" s="10">
        <v>35913</v>
      </c>
      <c r="B362">
        <v>1085.0999999999999</v>
      </c>
      <c r="C362">
        <v>-1.2999999999999999E-3</v>
      </c>
      <c r="D362">
        <f>LOG(S_P_500_Historical_Data__1[[#This Row],[return]]+1)</f>
        <v>-5.6495012367016714E-4</v>
      </c>
      <c r="E362">
        <f>MATCH(S_P_500_Historical_Data__1[[#This Row],[return]],_xlfn.ANCHORARRAY($N$7),1)</f>
        <v>69</v>
      </c>
      <c r="F362" t="e">
        <f>MATCH(S_P_500_Historical_Data__1[[#This Row],[log1p(return)]],S:S,1)-6</f>
        <v>#N/A</v>
      </c>
    </row>
    <row r="363" spans="1:6" x14ac:dyDescent="0.35">
      <c r="A363" s="10">
        <v>35912</v>
      </c>
      <c r="B363">
        <v>1086.5</v>
      </c>
      <c r="C363">
        <v>-1.9300000000000001E-2</v>
      </c>
      <c r="D363">
        <f>LOG(S_P_500_Historical_Data__1[[#This Row],[return]]+1)</f>
        <v>-8.4638246999685623E-3</v>
      </c>
      <c r="E363">
        <f>MATCH(S_P_500_Historical_Data__1[[#This Row],[return]],_xlfn.ANCHORARRAY($N$7),1)</f>
        <v>63</v>
      </c>
      <c r="F363" t="e">
        <f>MATCH(S_P_500_Historical_Data__1[[#This Row],[log1p(return)]],S:S,1)-6</f>
        <v>#N/A</v>
      </c>
    </row>
    <row r="364" spans="1:6" x14ac:dyDescent="0.35">
      <c r="A364" s="10">
        <v>35909</v>
      </c>
      <c r="B364">
        <v>1107.9000000000001</v>
      </c>
      <c r="C364">
        <v>-1.0500000000000001E-2</v>
      </c>
      <c r="D364">
        <f>LOG(S_P_500_Historical_Data__1[[#This Row],[return]]+1)</f>
        <v>-4.5842014575849088E-3</v>
      </c>
      <c r="E364">
        <f>MATCH(S_P_500_Historical_Data__1[[#This Row],[return]],_xlfn.ANCHORARRAY($N$7),1)</f>
        <v>66</v>
      </c>
      <c r="F364" t="e">
        <f>MATCH(S_P_500_Historical_Data__1[[#This Row],[log1p(return)]],S:S,1)-6</f>
        <v>#N/A</v>
      </c>
    </row>
    <row r="365" spans="1:6" x14ac:dyDescent="0.35">
      <c r="A365" s="10">
        <v>35908</v>
      </c>
      <c r="B365">
        <v>1119.5999999999999</v>
      </c>
      <c r="C365">
        <v>-9.5999999999999992E-3</v>
      </c>
      <c r="D365">
        <f>LOG(S_P_500_Historical_Data__1[[#This Row],[return]]+1)</f>
        <v>-4.1893683239572653E-3</v>
      </c>
      <c r="E365">
        <f>MATCH(S_P_500_Historical_Data__1[[#This Row],[return]],_xlfn.ANCHORARRAY($N$7),1)</f>
        <v>66</v>
      </c>
      <c r="F365" t="e">
        <f>MATCH(S_P_500_Historical_Data__1[[#This Row],[log1p(return)]],S:S,1)-6</f>
        <v>#N/A</v>
      </c>
    </row>
    <row r="366" spans="1:6" x14ac:dyDescent="0.35">
      <c r="A366" s="10">
        <v>35907</v>
      </c>
      <c r="B366">
        <v>1130.5</v>
      </c>
      <c r="C366">
        <v>3.3999999999999998E-3</v>
      </c>
      <c r="D366">
        <f>LOG(S_P_500_Historical_Data__1[[#This Row],[return]]+1)</f>
        <v>1.4740966917327273E-3</v>
      </c>
      <c r="E366">
        <f>MATCH(S_P_500_Historical_Data__1[[#This Row],[return]],_xlfn.ANCHORARRAY($N$7),1)</f>
        <v>71</v>
      </c>
      <c r="F366" t="e">
        <f>MATCH(S_P_500_Historical_Data__1[[#This Row],[log1p(return)]],S:S,1)-6</f>
        <v>#N/A</v>
      </c>
    </row>
    <row r="367" spans="1:6" x14ac:dyDescent="0.35">
      <c r="A367" s="10">
        <v>35906</v>
      </c>
      <c r="B367">
        <v>1126.7</v>
      </c>
      <c r="C367">
        <v>2.7000000000000001E-3</v>
      </c>
      <c r="D367">
        <f>LOG(S_P_500_Historical_Data__1[[#This Row],[return]]+1)</f>
        <v>1.1710149414006937E-3</v>
      </c>
      <c r="E367">
        <f>MATCH(S_P_500_Historical_Data__1[[#This Row],[return]],_xlfn.ANCHORARRAY($N$7),1)</f>
        <v>71</v>
      </c>
      <c r="F367" t="e">
        <f>MATCH(S_P_500_Historical_Data__1[[#This Row],[log1p(return)]],S:S,1)-6</f>
        <v>#N/A</v>
      </c>
    </row>
    <row r="368" spans="1:6" x14ac:dyDescent="0.35">
      <c r="A368" s="10">
        <v>35905</v>
      </c>
      <c r="B368">
        <v>1123.7</v>
      </c>
      <c r="C368">
        <v>8.9999999999999998E-4</v>
      </c>
      <c r="D368">
        <f>LOG(S_P_500_Historical_Data__1[[#This Row],[return]]+1)</f>
        <v>3.9068924991008801E-4</v>
      </c>
      <c r="E368">
        <f>MATCH(S_P_500_Historical_Data__1[[#This Row],[return]],_xlfn.ANCHORARRAY($N$7),1)</f>
        <v>70</v>
      </c>
      <c r="F368" t="e">
        <f>MATCH(S_P_500_Historical_Data__1[[#This Row],[log1p(return)]],S:S,1)-6</f>
        <v>#N/A</v>
      </c>
    </row>
    <row r="369" spans="1:6" x14ac:dyDescent="0.35">
      <c r="A369" s="10">
        <v>35902</v>
      </c>
      <c r="B369">
        <v>1122.7</v>
      </c>
      <c r="C369">
        <v>1.3100000000000001E-2</v>
      </c>
      <c r="D369">
        <f>LOG(S_P_500_Historical_Data__1[[#This Row],[return]]+1)</f>
        <v>5.6523153550740108E-3</v>
      </c>
      <c r="E369">
        <f>MATCH(S_P_500_Historical_Data__1[[#This Row],[return]],_xlfn.ANCHORARRAY($N$7),1)</f>
        <v>74</v>
      </c>
      <c r="F369" t="e">
        <f>MATCH(S_P_500_Historical_Data__1[[#This Row],[log1p(return)]],S:S,1)-6</f>
        <v>#N/A</v>
      </c>
    </row>
    <row r="370" spans="1:6" x14ac:dyDescent="0.35">
      <c r="A370" s="10">
        <v>35901</v>
      </c>
      <c r="B370">
        <v>1108.2</v>
      </c>
      <c r="C370">
        <v>-9.9000000000000008E-3</v>
      </c>
      <c r="D370">
        <f>LOG(S_P_500_Historical_Data__1[[#This Row],[return]]+1)</f>
        <v>-4.3209394883778271E-3</v>
      </c>
      <c r="E370">
        <f>MATCH(S_P_500_Historical_Data__1[[#This Row],[return]],_xlfn.ANCHORARRAY($N$7),1)</f>
        <v>66</v>
      </c>
      <c r="F370" t="e">
        <f>MATCH(S_P_500_Historical_Data__1[[#This Row],[log1p(return)]],S:S,1)-6</f>
        <v>#N/A</v>
      </c>
    </row>
    <row r="371" spans="1:6" x14ac:dyDescent="0.35">
      <c r="A371" s="10">
        <v>35900</v>
      </c>
      <c r="B371">
        <v>1119.3</v>
      </c>
      <c r="C371">
        <v>3.0999999999999999E-3</v>
      </c>
      <c r="D371">
        <f>LOG(S_P_500_Historical_Data__1[[#This Row],[return]]+1)</f>
        <v>1.3442304116013512E-3</v>
      </c>
      <c r="E371">
        <f>MATCH(S_P_500_Historical_Data__1[[#This Row],[return]],_xlfn.ANCHORARRAY($N$7),1)</f>
        <v>71</v>
      </c>
      <c r="F371" t="e">
        <f>MATCH(S_P_500_Historical_Data__1[[#This Row],[log1p(return)]],S:S,1)-6</f>
        <v>#N/A</v>
      </c>
    </row>
    <row r="372" spans="1:6" x14ac:dyDescent="0.35">
      <c r="A372" s="10">
        <v>35899</v>
      </c>
      <c r="B372">
        <v>1115.8</v>
      </c>
      <c r="C372">
        <v>5.4999999999999997E-3</v>
      </c>
      <c r="D372">
        <f>LOG(S_P_500_Historical_Data__1[[#This Row],[return]]+1)</f>
        <v>2.382074932760771E-3</v>
      </c>
      <c r="E372">
        <f>MATCH(S_P_500_Historical_Data__1[[#This Row],[return]],_xlfn.ANCHORARRAY($N$7),1)</f>
        <v>72</v>
      </c>
      <c r="F372" t="e">
        <f>MATCH(S_P_500_Historical_Data__1[[#This Row],[log1p(return)]],S:S,1)-6</f>
        <v>#N/A</v>
      </c>
    </row>
    <row r="373" spans="1:6" x14ac:dyDescent="0.35">
      <c r="A373" s="10">
        <v>35898</v>
      </c>
      <c r="B373">
        <v>1109.7</v>
      </c>
      <c r="C373">
        <v>-8.9999999999999998E-4</v>
      </c>
      <c r="D373">
        <f>LOG(S_P_500_Historical_Data__1[[#This Row],[return]]+1)</f>
        <v>-3.910410285829482E-4</v>
      </c>
      <c r="E373">
        <f>MATCH(S_P_500_Historical_Data__1[[#This Row],[return]],_xlfn.ANCHORARRAY($N$7),1)</f>
        <v>69</v>
      </c>
      <c r="F373" t="e">
        <f>MATCH(S_P_500_Historical_Data__1[[#This Row],[log1p(return)]],S:S,1)-6</f>
        <v>#N/A</v>
      </c>
    </row>
    <row r="374" spans="1:6" x14ac:dyDescent="0.35">
      <c r="A374" s="10">
        <v>35894</v>
      </c>
      <c r="B374">
        <v>1110.7</v>
      </c>
      <c r="C374">
        <v>8.2000000000000007E-3</v>
      </c>
      <c r="D374">
        <f>LOG(S_P_500_Historical_Data__1[[#This Row],[return]]+1)</f>
        <v>3.546693102131761E-3</v>
      </c>
      <c r="E374">
        <f>MATCH(S_P_500_Historical_Data__1[[#This Row],[return]],_xlfn.ANCHORARRAY($N$7),1)</f>
        <v>72</v>
      </c>
      <c r="F374" t="e">
        <f>MATCH(S_P_500_Historical_Data__1[[#This Row],[log1p(return)]],S:S,1)-6</f>
        <v>#N/A</v>
      </c>
    </row>
    <row r="375" spans="1:6" x14ac:dyDescent="0.35">
      <c r="A375" s="10">
        <v>35893</v>
      </c>
      <c r="B375">
        <v>1101.7</v>
      </c>
      <c r="C375">
        <v>-7.0000000000000001E-3</v>
      </c>
      <c r="D375">
        <f>LOG(S_P_500_Historical_Data__1[[#This Row],[return]]+1)</f>
        <v>-3.0507515046188267E-3</v>
      </c>
      <c r="E375">
        <f>MATCH(S_P_500_Historical_Data__1[[#This Row],[return]],_xlfn.ANCHORARRAY($N$7),1)</f>
        <v>67</v>
      </c>
      <c r="F375" t="e">
        <f>MATCH(S_P_500_Historical_Data__1[[#This Row],[log1p(return)]],S:S,1)-6</f>
        <v>#N/A</v>
      </c>
    </row>
    <row r="376" spans="1:6" x14ac:dyDescent="0.35">
      <c r="A376" s="10">
        <v>35892</v>
      </c>
      <c r="B376">
        <v>1109.5</v>
      </c>
      <c r="C376">
        <v>-1.06E-2</v>
      </c>
      <c r="D376">
        <f>LOG(S_P_500_Historical_Data__1[[#This Row],[return]]+1)</f>
        <v>-4.628093971837611E-3</v>
      </c>
      <c r="E376">
        <f>MATCH(S_P_500_Historical_Data__1[[#This Row],[return]],_xlfn.ANCHORARRAY($N$7),1)</f>
        <v>66</v>
      </c>
      <c r="F376" t="e">
        <f>MATCH(S_P_500_Historical_Data__1[[#This Row],[log1p(return)]],S:S,1)-6</f>
        <v>#N/A</v>
      </c>
    </row>
    <row r="377" spans="1:6" x14ac:dyDescent="0.35">
      <c r="A377" s="10">
        <v>35891</v>
      </c>
      <c r="B377">
        <v>1121.4000000000001</v>
      </c>
      <c r="C377">
        <v>-1.1999999999999999E-3</v>
      </c>
      <c r="D377">
        <f>LOG(S_P_500_Historical_Data__1[[#This Row],[return]]+1)</f>
        <v>-5.2146632068983954E-4</v>
      </c>
      <c r="E377">
        <f>MATCH(S_P_500_Historical_Data__1[[#This Row],[return]],_xlfn.ANCHORARRAY($N$7),1)</f>
        <v>69</v>
      </c>
      <c r="F377" t="e">
        <f>MATCH(S_P_500_Historical_Data__1[[#This Row],[log1p(return)]],S:S,1)-6</f>
        <v>#N/A</v>
      </c>
    </row>
    <row r="378" spans="1:6" x14ac:dyDescent="0.35">
      <c r="A378" s="10">
        <v>35888</v>
      </c>
      <c r="B378">
        <v>1122.7</v>
      </c>
      <c r="C378">
        <v>2.3999999999999998E-3</v>
      </c>
      <c r="D378">
        <f>LOG(S_P_500_Historical_Data__1[[#This Row],[return]]+1)</f>
        <v>1.0410579860935677E-3</v>
      </c>
      <c r="E378">
        <f>MATCH(S_P_500_Historical_Data__1[[#This Row],[return]],_xlfn.ANCHORARRAY($N$7),1)</f>
        <v>71</v>
      </c>
      <c r="F378" t="e">
        <f>MATCH(S_P_500_Historical_Data__1[[#This Row],[log1p(return)]],S:S,1)-6</f>
        <v>#N/A</v>
      </c>
    </row>
    <row r="379" spans="1:6" x14ac:dyDescent="0.35">
      <c r="A379" s="10">
        <v>35887</v>
      </c>
      <c r="B379">
        <v>1120</v>
      </c>
      <c r="C379">
        <v>1.06E-2</v>
      </c>
      <c r="D379">
        <f>LOG(S_P_500_Historical_Data__1[[#This Row],[return]]+1)</f>
        <v>4.5792939022116577E-3</v>
      </c>
      <c r="E379">
        <f>MATCH(S_P_500_Historical_Data__1[[#This Row],[return]],_xlfn.ANCHORARRAY($N$7),1)</f>
        <v>73</v>
      </c>
      <c r="F379" t="e">
        <f>MATCH(S_P_500_Historical_Data__1[[#This Row],[log1p(return)]],S:S,1)-6</f>
        <v>#N/A</v>
      </c>
    </row>
    <row r="380" spans="1:6" x14ac:dyDescent="0.35">
      <c r="A380" s="10">
        <v>35886</v>
      </c>
      <c r="B380">
        <v>1108.2</v>
      </c>
      <c r="C380">
        <v>5.7999999999999996E-3</v>
      </c>
      <c r="D380">
        <f>LOG(S_P_500_Historical_Data__1[[#This Row],[return]]+1)</f>
        <v>2.5116312849083121E-3</v>
      </c>
      <c r="E380">
        <f>MATCH(S_P_500_Historical_Data__1[[#This Row],[return]],_xlfn.ANCHORARRAY($N$7),1)</f>
        <v>72</v>
      </c>
      <c r="F380" t="e">
        <f>MATCH(S_P_500_Historical_Data__1[[#This Row],[log1p(return)]],S:S,1)-6</f>
        <v>#N/A</v>
      </c>
    </row>
    <row r="381" spans="1:6" x14ac:dyDescent="0.35">
      <c r="A381" s="10">
        <v>35885</v>
      </c>
      <c r="B381">
        <v>1101.8</v>
      </c>
      <c r="C381">
        <v>7.6E-3</v>
      </c>
      <c r="D381">
        <f>LOG(S_P_500_Historical_Data__1[[#This Row],[return]]+1)</f>
        <v>3.2881588260754474E-3</v>
      </c>
      <c r="E381">
        <f>MATCH(S_P_500_Historical_Data__1[[#This Row],[return]],_xlfn.ANCHORARRAY($N$7),1)</f>
        <v>72</v>
      </c>
      <c r="F381" t="e">
        <f>MATCH(S_P_500_Historical_Data__1[[#This Row],[log1p(return)]],S:S,1)-6</f>
        <v>#N/A</v>
      </c>
    </row>
    <row r="382" spans="1:6" x14ac:dyDescent="0.35">
      <c r="A382" s="10">
        <v>35884</v>
      </c>
      <c r="B382">
        <v>1093.5</v>
      </c>
      <c r="C382">
        <v>-1.6999999999999999E-3</v>
      </c>
      <c r="D382">
        <f>LOG(S_P_500_Historical_Data__1[[#This Row],[return]]+1)</f>
        <v>-7.3892888689954276E-4</v>
      </c>
      <c r="E382">
        <f>MATCH(S_P_500_Historical_Data__1[[#This Row],[return]],_xlfn.ANCHORARRAY($N$7),1)</f>
        <v>69</v>
      </c>
      <c r="F382" t="e">
        <f>MATCH(S_P_500_Historical_Data__1[[#This Row],[log1p(return)]],S:S,1)-6</f>
        <v>#N/A</v>
      </c>
    </row>
    <row r="383" spans="1:6" x14ac:dyDescent="0.35">
      <c r="A383" s="10">
        <v>35881</v>
      </c>
      <c r="B383">
        <v>1095.4000000000001</v>
      </c>
      <c r="C383">
        <v>-4.8999999999999998E-3</v>
      </c>
      <c r="D383">
        <f>LOG(S_P_500_Historical_Data__1[[#This Row],[return]]+1)</f>
        <v>-2.1332737608552488E-3</v>
      </c>
      <c r="E383">
        <f>MATCH(S_P_500_Historical_Data__1[[#This Row],[return]],_xlfn.ANCHORARRAY($N$7),1)</f>
        <v>68</v>
      </c>
      <c r="F383" t="e">
        <f>MATCH(S_P_500_Historical_Data__1[[#This Row],[log1p(return)]],S:S,1)-6</f>
        <v>#N/A</v>
      </c>
    </row>
    <row r="384" spans="1:6" x14ac:dyDescent="0.35">
      <c r="A384" s="10">
        <v>35880</v>
      </c>
      <c r="B384">
        <v>1100.8</v>
      </c>
      <c r="C384">
        <v>-1E-3</v>
      </c>
      <c r="D384">
        <f>LOG(S_P_500_Historical_Data__1[[#This Row],[return]]+1)</f>
        <v>-4.3451177401769168E-4</v>
      </c>
      <c r="E384">
        <f>MATCH(S_P_500_Historical_Data__1[[#This Row],[return]],_xlfn.ANCHORARRAY($N$7),1)</f>
        <v>69</v>
      </c>
      <c r="F384" t="e">
        <f>MATCH(S_P_500_Historical_Data__1[[#This Row],[log1p(return)]],S:S,1)-6</f>
        <v>#N/A</v>
      </c>
    </row>
    <row r="385" spans="1:6" x14ac:dyDescent="0.35">
      <c r="A385" s="10">
        <v>35879</v>
      </c>
      <c r="B385">
        <v>1101.9000000000001</v>
      </c>
      <c r="C385">
        <v>-3.3999999999999998E-3</v>
      </c>
      <c r="D385">
        <f>LOG(S_P_500_Historical_Data__1[[#This Row],[return]]+1)</f>
        <v>-1.4791171649618719E-3</v>
      </c>
      <c r="E385">
        <f>MATCH(S_P_500_Historical_Data__1[[#This Row],[return]],_xlfn.ANCHORARRAY($N$7),1)</f>
        <v>69</v>
      </c>
      <c r="F385" t="e">
        <f>MATCH(S_P_500_Historical_Data__1[[#This Row],[log1p(return)]],S:S,1)-6</f>
        <v>#N/A</v>
      </c>
    </row>
    <row r="386" spans="1:6" x14ac:dyDescent="0.35">
      <c r="A386" s="10">
        <v>35878</v>
      </c>
      <c r="B386">
        <v>1105.7</v>
      </c>
      <c r="C386">
        <v>9.2999999999999992E-3</v>
      </c>
      <c r="D386">
        <f>LOG(S_P_500_Historical_Data__1[[#This Row],[return]]+1)</f>
        <v>4.0202732532416277E-3</v>
      </c>
      <c r="E386">
        <f>MATCH(S_P_500_Historical_Data__1[[#This Row],[return]],_xlfn.ANCHORARRAY($N$7),1)</f>
        <v>73</v>
      </c>
      <c r="F386" t="e">
        <f>MATCH(S_P_500_Historical_Data__1[[#This Row],[log1p(return)]],S:S,1)-6</f>
        <v>#N/A</v>
      </c>
    </row>
    <row r="387" spans="1:6" x14ac:dyDescent="0.35">
      <c r="A387" s="10">
        <v>35877</v>
      </c>
      <c r="B387">
        <v>1095.5</v>
      </c>
      <c r="C387">
        <v>-3.3999999999999998E-3</v>
      </c>
      <c r="D387">
        <f>LOG(S_P_500_Historical_Data__1[[#This Row],[return]]+1)</f>
        <v>-1.4791171649618719E-3</v>
      </c>
      <c r="E387">
        <f>MATCH(S_P_500_Historical_Data__1[[#This Row],[return]],_xlfn.ANCHORARRAY($N$7),1)</f>
        <v>69</v>
      </c>
      <c r="F387" t="e">
        <f>MATCH(S_P_500_Historical_Data__1[[#This Row],[log1p(return)]],S:S,1)-6</f>
        <v>#N/A</v>
      </c>
    </row>
    <row r="388" spans="1:6" x14ac:dyDescent="0.35">
      <c r="A388" s="10">
        <v>35874</v>
      </c>
      <c r="B388">
        <v>1099.2</v>
      </c>
      <c r="C388">
        <v>8.6999999999999994E-3</v>
      </c>
      <c r="D388">
        <f>LOG(S_P_500_Historical_Data__1[[#This Row],[return]]+1)</f>
        <v>3.7620208282461019E-3</v>
      </c>
      <c r="E388">
        <f>MATCH(S_P_500_Historical_Data__1[[#This Row],[return]],_xlfn.ANCHORARRAY($N$7),1)</f>
        <v>73</v>
      </c>
      <c r="F388" t="e">
        <f>MATCH(S_P_500_Historical_Data__1[[#This Row],[log1p(return)]],S:S,1)-6</f>
        <v>#N/A</v>
      </c>
    </row>
    <row r="389" spans="1:6" x14ac:dyDescent="0.35">
      <c r="A389" s="10">
        <v>35873</v>
      </c>
      <c r="B389">
        <v>1089.7</v>
      </c>
      <c r="C389">
        <v>3.8999999999999998E-3</v>
      </c>
      <c r="D389">
        <f>LOG(S_P_500_Historical_Data__1[[#This Row],[return]]+1)</f>
        <v>1.6904542321528522E-3</v>
      </c>
      <c r="E389">
        <f>MATCH(S_P_500_Historical_Data__1[[#This Row],[return]],_xlfn.ANCHORARRAY($N$7),1)</f>
        <v>71</v>
      </c>
      <c r="F389" t="e">
        <f>MATCH(S_P_500_Historical_Data__1[[#This Row],[log1p(return)]],S:S,1)-6</f>
        <v>#N/A</v>
      </c>
    </row>
    <row r="390" spans="1:6" x14ac:dyDescent="0.35">
      <c r="A390" s="10">
        <v>35872</v>
      </c>
      <c r="B390">
        <v>1085.5</v>
      </c>
      <c r="C390">
        <v>4.5999999999999999E-3</v>
      </c>
      <c r="D390">
        <f>LOG(S_P_500_Historical_Data__1[[#This Row],[return]]+1)</f>
        <v>1.9931738235304782E-3</v>
      </c>
      <c r="E390">
        <f>MATCH(S_P_500_Historical_Data__1[[#This Row],[return]],_xlfn.ANCHORARRAY($N$7),1)</f>
        <v>71</v>
      </c>
      <c r="F390" t="e">
        <f>MATCH(S_P_500_Historical_Data__1[[#This Row],[log1p(return)]],S:S,1)-6</f>
        <v>#N/A</v>
      </c>
    </row>
    <row r="391" spans="1:6" x14ac:dyDescent="0.35">
      <c r="A391" s="10">
        <v>35871</v>
      </c>
      <c r="B391">
        <v>1080.5</v>
      </c>
      <c r="C391">
        <v>1.1000000000000001E-3</v>
      </c>
      <c r="D391">
        <f>LOG(S_P_500_Historical_Data__1[[#This Row],[return]]+1)</f>
        <v>4.7746137445523157E-4</v>
      </c>
      <c r="E391">
        <f>MATCH(S_P_500_Historical_Data__1[[#This Row],[return]],_xlfn.ANCHORARRAY($N$7),1)</f>
        <v>70</v>
      </c>
      <c r="F391" t="e">
        <f>MATCH(S_P_500_Historical_Data__1[[#This Row],[log1p(return)]],S:S,1)-6</f>
        <v>#N/A</v>
      </c>
    </row>
    <row r="392" spans="1:6" x14ac:dyDescent="0.35">
      <c r="A392" s="10">
        <v>35870</v>
      </c>
      <c r="B392">
        <v>1079.3</v>
      </c>
      <c r="C392">
        <v>0.01</v>
      </c>
      <c r="D392">
        <f>LOG(S_P_500_Historical_Data__1[[#This Row],[return]]+1)</f>
        <v>4.3213737826425782E-3</v>
      </c>
      <c r="E392">
        <f>MATCH(S_P_500_Historical_Data__1[[#This Row],[return]],_xlfn.ANCHORARRAY($N$7),1)</f>
        <v>73</v>
      </c>
      <c r="F392" t="e">
        <f>MATCH(S_P_500_Historical_Data__1[[#This Row],[log1p(return)]],S:S,1)-6</f>
        <v>#N/A</v>
      </c>
    </row>
    <row r="393" spans="1:6" x14ac:dyDescent="0.35">
      <c r="A393" s="10">
        <v>35867</v>
      </c>
      <c r="B393">
        <v>1068.5999999999999</v>
      </c>
      <c r="C393">
        <v>-1.1999999999999999E-3</v>
      </c>
      <c r="D393">
        <f>LOG(S_P_500_Historical_Data__1[[#This Row],[return]]+1)</f>
        <v>-5.2146632068983954E-4</v>
      </c>
      <c r="E393">
        <f>MATCH(S_P_500_Historical_Data__1[[#This Row],[return]],_xlfn.ANCHORARRAY($N$7),1)</f>
        <v>69</v>
      </c>
      <c r="F393" t="e">
        <f>MATCH(S_P_500_Historical_Data__1[[#This Row],[log1p(return)]],S:S,1)-6</f>
        <v>#N/A</v>
      </c>
    </row>
    <row r="394" spans="1:6" x14ac:dyDescent="0.35">
      <c r="A394" s="10">
        <v>35866</v>
      </c>
      <c r="B394">
        <v>1069.9000000000001</v>
      </c>
      <c r="C394">
        <v>1.2999999999999999E-3</v>
      </c>
      <c r="D394">
        <f>LOG(S_P_500_Historical_Data__1[[#This Row],[return]]+1)</f>
        <v>5.6421616537560392E-4</v>
      </c>
      <c r="E394">
        <f>MATCH(S_P_500_Historical_Data__1[[#This Row],[return]],_xlfn.ANCHORARRAY($N$7),1)</f>
        <v>70</v>
      </c>
      <c r="F394" t="e">
        <f>MATCH(S_P_500_Historical_Data__1[[#This Row],[log1p(return)]],S:S,1)-6</f>
        <v>#N/A</v>
      </c>
    </row>
    <row r="395" spans="1:6" x14ac:dyDescent="0.35">
      <c r="A395" s="10">
        <v>35865</v>
      </c>
      <c r="B395">
        <v>1068.5</v>
      </c>
      <c r="C395">
        <v>4.0000000000000001E-3</v>
      </c>
      <c r="D395">
        <f>LOG(S_P_500_Historical_Data__1[[#This Row],[return]]+1)</f>
        <v>1.7337128090005314E-3</v>
      </c>
      <c r="E395">
        <f>MATCH(S_P_500_Historical_Data__1[[#This Row],[return]],_xlfn.ANCHORARRAY($N$7),1)</f>
        <v>71</v>
      </c>
      <c r="F395" t="e">
        <f>MATCH(S_P_500_Historical_Data__1[[#This Row],[log1p(return)]],S:S,1)-6</f>
        <v>#N/A</v>
      </c>
    </row>
    <row r="396" spans="1:6" x14ac:dyDescent="0.35">
      <c r="A396" s="10">
        <v>35864</v>
      </c>
      <c r="B396">
        <v>1064.2</v>
      </c>
      <c r="C396">
        <v>1.1299999999999999E-2</v>
      </c>
      <c r="D396">
        <f>LOG(S_P_500_Historical_Data__1[[#This Row],[return]]+1)</f>
        <v>4.8800072406343965E-3</v>
      </c>
      <c r="E396">
        <f>MATCH(S_P_500_Historical_Data__1[[#This Row],[return]],_xlfn.ANCHORARRAY($N$7),1)</f>
        <v>74</v>
      </c>
      <c r="F396" t="e">
        <f>MATCH(S_P_500_Historical_Data__1[[#This Row],[log1p(return)]],S:S,1)-6</f>
        <v>#N/A</v>
      </c>
    </row>
    <row r="397" spans="1:6" x14ac:dyDescent="0.35">
      <c r="A397" s="10">
        <v>35863</v>
      </c>
      <c r="B397">
        <v>1052.3</v>
      </c>
      <c r="C397">
        <v>-3.2000000000000002E-3</v>
      </c>
      <c r="D397">
        <f>LOG(S_P_500_Historical_Data__1[[#This Row],[return]]+1)</f>
        <v>-1.3919706849055953E-3</v>
      </c>
      <c r="E397">
        <f>MATCH(S_P_500_Historical_Data__1[[#This Row],[return]],_xlfn.ANCHORARRAY($N$7),1)</f>
        <v>69</v>
      </c>
      <c r="F397" t="e">
        <f>MATCH(S_P_500_Historical_Data__1[[#This Row],[log1p(return)]],S:S,1)-6</f>
        <v>#N/A</v>
      </c>
    </row>
    <row r="398" spans="1:6" x14ac:dyDescent="0.35">
      <c r="A398" s="10">
        <v>35860</v>
      </c>
      <c r="B398">
        <v>1055.7</v>
      </c>
      <c r="C398">
        <v>0.02</v>
      </c>
      <c r="D398">
        <f>LOG(S_P_500_Historical_Data__1[[#This Row],[return]]+1)</f>
        <v>8.6001717619175692E-3</v>
      </c>
      <c r="E398">
        <f>MATCH(S_P_500_Historical_Data__1[[#This Row],[return]],_xlfn.ANCHORARRAY($N$7),1)</f>
        <v>76</v>
      </c>
      <c r="F398" t="e">
        <f>MATCH(S_P_500_Historical_Data__1[[#This Row],[log1p(return)]],S:S,1)-6</f>
        <v>#N/A</v>
      </c>
    </row>
    <row r="399" spans="1:6" x14ac:dyDescent="0.35">
      <c r="A399" s="10">
        <v>35859</v>
      </c>
      <c r="B399">
        <v>1035</v>
      </c>
      <c r="C399">
        <v>-1.17E-2</v>
      </c>
      <c r="D399">
        <f>LOG(S_P_500_Historical_Data__1[[#This Row],[return]]+1)</f>
        <v>-5.111204635089385E-3</v>
      </c>
      <c r="E399">
        <f>MATCH(S_P_500_Historical_Data__1[[#This Row],[return]],_xlfn.ANCHORARRAY($N$7),1)</f>
        <v>66</v>
      </c>
      <c r="F399" t="e">
        <f>MATCH(S_P_500_Historical_Data__1[[#This Row],[log1p(return)]],S:S,1)-6</f>
        <v>#N/A</v>
      </c>
    </row>
    <row r="400" spans="1:6" x14ac:dyDescent="0.35">
      <c r="A400" s="10">
        <v>35858</v>
      </c>
      <c r="B400">
        <v>1047.3</v>
      </c>
      <c r="C400">
        <v>-4.4999999999999997E-3</v>
      </c>
      <c r="D400">
        <f>LOG(S_P_500_Historical_Data__1[[#This Row],[return]]+1)</f>
        <v>-1.9587356365716219E-3</v>
      </c>
      <c r="E400">
        <f>MATCH(S_P_500_Historical_Data__1[[#This Row],[return]],_xlfn.ANCHORARRAY($N$7),1)</f>
        <v>68</v>
      </c>
      <c r="F400" t="e">
        <f>MATCH(S_P_500_Historical_Data__1[[#This Row],[log1p(return)]],S:S,1)-6</f>
        <v>#N/A</v>
      </c>
    </row>
    <row r="401" spans="1:6" x14ac:dyDescent="0.35">
      <c r="A401" s="10">
        <v>35857</v>
      </c>
      <c r="B401">
        <v>1052</v>
      </c>
      <c r="C401">
        <v>4.1000000000000003E-3</v>
      </c>
      <c r="D401">
        <f>LOG(S_P_500_Historical_Data__1[[#This Row],[return]]+1)</f>
        <v>1.7769670774395734E-3</v>
      </c>
      <c r="E401">
        <f>MATCH(S_P_500_Historical_Data__1[[#This Row],[return]],_xlfn.ANCHORARRAY($N$7),1)</f>
        <v>71</v>
      </c>
      <c r="F401" t="e">
        <f>MATCH(S_P_500_Historical_Data__1[[#This Row],[log1p(return)]],S:S,1)-6</f>
        <v>#N/A</v>
      </c>
    </row>
    <row r="402" spans="1:6" x14ac:dyDescent="0.35">
      <c r="A402" s="10">
        <v>35856</v>
      </c>
      <c r="B402">
        <v>1047.7</v>
      </c>
      <c r="C402">
        <v>-1.5E-3</v>
      </c>
      <c r="D402">
        <f>LOG(S_P_500_Historical_Data__1[[#This Row],[return]]+1)</f>
        <v>-6.5193079327860188E-4</v>
      </c>
      <c r="E402">
        <f>MATCH(S_P_500_Historical_Data__1[[#This Row],[return]],_xlfn.ANCHORARRAY($N$7),1)</f>
        <v>69</v>
      </c>
      <c r="F402" t="e">
        <f>MATCH(S_P_500_Historical_Data__1[[#This Row],[log1p(return)]],S:S,1)-6</f>
        <v>#N/A</v>
      </c>
    </row>
    <row r="403" spans="1:6" x14ac:dyDescent="0.35">
      <c r="A403" s="10">
        <v>35853</v>
      </c>
      <c r="B403">
        <v>1049.3</v>
      </c>
      <c r="C403">
        <v>5.9999999999999995E-4</v>
      </c>
      <c r="D403">
        <f>LOG(S_P_500_Historical_Data__1[[#This Row],[return]]+1)</f>
        <v>2.6049854739031814E-4</v>
      </c>
      <c r="E403">
        <f>MATCH(S_P_500_Historical_Data__1[[#This Row],[return]],_xlfn.ANCHORARRAY($N$7),1)</f>
        <v>70</v>
      </c>
      <c r="F403" t="e">
        <f>MATCH(S_P_500_Historical_Data__1[[#This Row],[log1p(return)]],S:S,1)-6</f>
        <v>#N/A</v>
      </c>
    </row>
    <row r="404" spans="1:6" x14ac:dyDescent="0.35">
      <c r="A404" s="10">
        <v>35852</v>
      </c>
      <c r="B404">
        <v>1048.7</v>
      </c>
      <c r="C404">
        <v>5.5999999999999999E-3</v>
      </c>
      <c r="D404">
        <f>LOG(S_P_500_Historical_Data__1[[#This Row],[return]]+1)</f>
        <v>2.4252646779013543E-3</v>
      </c>
      <c r="E404">
        <f>MATCH(S_P_500_Historical_Data__1[[#This Row],[return]],_xlfn.ANCHORARRAY($N$7),1)</f>
        <v>72</v>
      </c>
      <c r="F404" t="e">
        <f>MATCH(S_P_500_Historical_Data__1[[#This Row],[log1p(return)]],S:S,1)-6</f>
        <v>#N/A</v>
      </c>
    </row>
    <row r="405" spans="1:6" x14ac:dyDescent="0.35">
      <c r="A405" s="10">
        <v>35851</v>
      </c>
      <c r="B405">
        <v>1042.9000000000001</v>
      </c>
      <c r="C405">
        <v>1.1900000000000001E-2</v>
      </c>
      <c r="D405">
        <f>LOG(S_P_500_Historical_Data__1[[#This Row],[return]]+1)</f>
        <v>5.1375959088639034E-3</v>
      </c>
      <c r="E405">
        <f>MATCH(S_P_500_Historical_Data__1[[#This Row],[return]],_xlfn.ANCHORARRAY($N$7),1)</f>
        <v>74</v>
      </c>
      <c r="F405" t="e">
        <f>MATCH(S_P_500_Historical_Data__1[[#This Row],[log1p(return)]],S:S,1)-6</f>
        <v>#N/A</v>
      </c>
    </row>
    <row r="406" spans="1:6" x14ac:dyDescent="0.35">
      <c r="A406" s="10">
        <v>35850</v>
      </c>
      <c r="B406">
        <v>1030.5999999999999</v>
      </c>
      <c r="C406">
        <v>-7.1999999999999998E-3</v>
      </c>
      <c r="D406">
        <f>LOG(S_P_500_Historical_Data__1[[#This Row],[return]]+1)</f>
        <v>-3.1382315093265779E-3</v>
      </c>
      <c r="E406">
        <f>MATCH(S_P_500_Historical_Data__1[[#This Row],[return]],_xlfn.ANCHORARRAY($N$7),1)</f>
        <v>67</v>
      </c>
      <c r="F406" t="e">
        <f>MATCH(S_P_500_Historical_Data__1[[#This Row],[log1p(return)]],S:S,1)-6</f>
        <v>#N/A</v>
      </c>
    </row>
    <row r="407" spans="1:6" x14ac:dyDescent="0.35">
      <c r="A407" s="10">
        <v>35849</v>
      </c>
      <c r="B407">
        <v>1038.0999999999999</v>
      </c>
      <c r="C407">
        <v>3.8E-3</v>
      </c>
      <c r="D407">
        <f>LOG(S_P_500_Historical_Data__1[[#This Row],[return]]+1)</f>
        <v>1.6471913460381594E-3</v>
      </c>
      <c r="E407">
        <f>MATCH(S_P_500_Historical_Data__1[[#This Row],[return]],_xlfn.ANCHORARRAY($N$7),1)</f>
        <v>71</v>
      </c>
      <c r="F407" t="e">
        <f>MATCH(S_P_500_Historical_Data__1[[#This Row],[log1p(return)]],S:S,1)-6</f>
        <v>#N/A</v>
      </c>
    </row>
    <row r="408" spans="1:6" x14ac:dyDescent="0.35">
      <c r="A408" s="10">
        <v>35846</v>
      </c>
      <c r="B408">
        <v>1034.2</v>
      </c>
      <c r="C408">
        <v>5.7000000000000002E-3</v>
      </c>
      <c r="D408">
        <f>LOG(S_P_500_Historical_Data__1[[#This Row],[return]]+1)</f>
        <v>2.4684501283325239E-3</v>
      </c>
      <c r="E408">
        <f>MATCH(S_P_500_Historical_Data__1[[#This Row],[return]],_xlfn.ANCHORARRAY($N$7),1)</f>
        <v>72</v>
      </c>
      <c r="F408" t="e">
        <f>MATCH(S_P_500_Historical_Data__1[[#This Row],[log1p(return)]],S:S,1)-6</f>
        <v>#N/A</v>
      </c>
    </row>
    <row r="409" spans="1:6" x14ac:dyDescent="0.35">
      <c r="A409" s="10">
        <v>35845</v>
      </c>
      <c r="B409">
        <v>1028.3</v>
      </c>
      <c r="C409">
        <v>-3.7000000000000002E-3</v>
      </c>
      <c r="D409">
        <f>LOG(S_P_500_Historical_Data__1[[#This Row],[return]]+1)</f>
        <v>-1.609869681952335E-3</v>
      </c>
      <c r="E409">
        <f>MATCH(S_P_500_Historical_Data__1[[#This Row],[return]],_xlfn.ANCHORARRAY($N$7),1)</f>
        <v>68</v>
      </c>
      <c r="F409" t="e">
        <f>MATCH(S_P_500_Historical_Data__1[[#This Row],[log1p(return)]],S:S,1)-6</f>
        <v>#N/A</v>
      </c>
    </row>
    <row r="410" spans="1:6" x14ac:dyDescent="0.35">
      <c r="A410" s="10">
        <v>35844</v>
      </c>
      <c r="B410">
        <v>1032.0999999999999</v>
      </c>
      <c r="C410">
        <v>9.1000000000000004E-3</v>
      </c>
      <c r="D410">
        <f>LOG(S_P_500_Historical_Data__1[[#This Row],[return]]+1)</f>
        <v>3.9342061737084174E-3</v>
      </c>
      <c r="E410">
        <f>MATCH(S_P_500_Historical_Data__1[[#This Row],[return]],_xlfn.ANCHORARRAY($N$7),1)</f>
        <v>73</v>
      </c>
      <c r="F410" t="e">
        <f>MATCH(S_P_500_Historical_Data__1[[#This Row],[log1p(return)]],S:S,1)-6</f>
        <v>#N/A</v>
      </c>
    </row>
    <row r="411" spans="1:6" x14ac:dyDescent="0.35">
      <c r="A411" s="10">
        <v>35843</v>
      </c>
      <c r="B411">
        <v>1022.8</v>
      </c>
      <c r="C411">
        <v>2.5999999999999999E-3</v>
      </c>
      <c r="D411">
        <f>LOG(S_P_500_Historical_Data__1[[#This Row],[return]]+1)</f>
        <v>1.1277002770349424E-3</v>
      </c>
      <c r="E411">
        <f>MATCH(S_P_500_Historical_Data__1[[#This Row],[return]],_xlfn.ANCHORARRAY($N$7),1)</f>
        <v>71</v>
      </c>
      <c r="F411" t="e">
        <f>MATCH(S_P_500_Historical_Data__1[[#This Row],[log1p(return)]],S:S,1)-6</f>
        <v>#N/A</v>
      </c>
    </row>
    <row r="412" spans="1:6" x14ac:dyDescent="0.35">
      <c r="A412" s="10">
        <v>35839</v>
      </c>
      <c r="B412">
        <v>1020.1</v>
      </c>
      <c r="C412">
        <v>-3.8999999999999998E-3</v>
      </c>
      <c r="D412">
        <f>LOG(S_P_500_Historical_Data__1[[#This Row],[return]]+1)</f>
        <v>-1.6970599014588432E-3</v>
      </c>
      <c r="E412">
        <f>MATCH(S_P_500_Historical_Data__1[[#This Row],[return]],_xlfn.ANCHORARRAY($N$7),1)</f>
        <v>68</v>
      </c>
      <c r="F412" t="e">
        <f>MATCH(S_P_500_Historical_Data__1[[#This Row],[log1p(return)]],S:S,1)-6</f>
        <v>#N/A</v>
      </c>
    </row>
    <row r="413" spans="1:6" x14ac:dyDescent="0.35">
      <c r="A413" s="10">
        <v>35838</v>
      </c>
      <c r="B413">
        <v>1024.0999999999999</v>
      </c>
      <c r="C413">
        <v>4.0000000000000001E-3</v>
      </c>
      <c r="D413">
        <f>LOG(S_P_500_Historical_Data__1[[#This Row],[return]]+1)</f>
        <v>1.7337128090005314E-3</v>
      </c>
      <c r="E413">
        <f>MATCH(S_P_500_Historical_Data__1[[#This Row],[return]],_xlfn.ANCHORARRAY($N$7),1)</f>
        <v>71</v>
      </c>
      <c r="F413" t="e">
        <f>MATCH(S_P_500_Historical_Data__1[[#This Row],[log1p(return)]],S:S,1)-6</f>
        <v>#N/A</v>
      </c>
    </row>
    <row r="414" spans="1:6" x14ac:dyDescent="0.35">
      <c r="A414" s="10">
        <v>35837</v>
      </c>
      <c r="B414">
        <v>1020</v>
      </c>
      <c r="C414">
        <v>1E-3</v>
      </c>
      <c r="D414">
        <f>LOG(S_P_500_Historical_Data__1[[#This Row],[return]]+1)</f>
        <v>4.340774793185929E-4</v>
      </c>
      <c r="E414">
        <f>MATCH(S_P_500_Historical_Data__1[[#This Row],[return]],_xlfn.ANCHORARRAY($N$7),1)</f>
        <v>70</v>
      </c>
      <c r="F414" t="e">
        <f>MATCH(S_P_500_Historical_Data__1[[#This Row],[log1p(return)]],S:S,1)-6</f>
        <v>#N/A</v>
      </c>
    </row>
    <row r="415" spans="1:6" x14ac:dyDescent="0.35">
      <c r="A415" s="10">
        <v>35836</v>
      </c>
      <c r="B415">
        <v>1019</v>
      </c>
      <c r="C415">
        <v>8.2000000000000007E-3</v>
      </c>
      <c r="D415">
        <f>LOG(S_P_500_Historical_Data__1[[#This Row],[return]]+1)</f>
        <v>3.546693102131761E-3</v>
      </c>
      <c r="E415">
        <f>MATCH(S_P_500_Historical_Data__1[[#This Row],[return]],_xlfn.ANCHORARRAY($N$7),1)</f>
        <v>72</v>
      </c>
      <c r="F415" t="e">
        <f>MATCH(S_P_500_Historical_Data__1[[#This Row],[log1p(return)]],S:S,1)-6</f>
        <v>#N/A</v>
      </c>
    </row>
    <row r="416" spans="1:6" x14ac:dyDescent="0.35">
      <c r="A416" s="10">
        <v>35835</v>
      </c>
      <c r="B416">
        <v>1010.7</v>
      </c>
      <c r="C416">
        <v>-1.8E-3</v>
      </c>
      <c r="D416">
        <f>LOG(S_P_500_Historical_Data__1[[#This Row],[return]]+1)</f>
        <v>-7.8243446989642584E-4</v>
      </c>
      <c r="E416">
        <f>MATCH(S_P_500_Historical_Data__1[[#This Row],[return]],_xlfn.ANCHORARRAY($N$7),1)</f>
        <v>69</v>
      </c>
      <c r="F416" t="e">
        <f>MATCH(S_P_500_Historical_Data__1[[#This Row],[log1p(return)]],S:S,1)-6</f>
        <v>#N/A</v>
      </c>
    </row>
    <row r="417" spans="1:6" x14ac:dyDescent="0.35">
      <c r="A417" s="10">
        <v>35832</v>
      </c>
      <c r="B417">
        <v>1012.5</v>
      </c>
      <c r="C417">
        <v>8.9999999999999993E-3</v>
      </c>
      <c r="D417">
        <f>LOG(S_P_500_Historical_Data__1[[#This Row],[return]]+1)</f>
        <v>3.8911662369104775E-3</v>
      </c>
      <c r="E417">
        <f>MATCH(S_P_500_Historical_Data__1[[#This Row],[return]],_xlfn.ANCHORARRAY($N$7),1)</f>
        <v>73</v>
      </c>
      <c r="F417" t="e">
        <f>MATCH(S_P_500_Historical_Data__1[[#This Row],[log1p(return)]],S:S,1)-6</f>
        <v>#N/A</v>
      </c>
    </row>
    <row r="418" spans="1:6" x14ac:dyDescent="0.35">
      <c r="A418" s="10">
        <v>35831</v>
      </c>
      <c r="B418">
        <v>1003.5</v>
      </c>
      <c r="C418">
        <v>-3.3999999999999998E-3</v>
      </c>
      <c r="D418">
        <f>LOG(S_P_500_Historical_Data__1[[#This Row],[return]]+1)</f>
        <v>-1.4791171649618719E-3</v>
      </c>
      <c r="E418">
        <f>MATCH(S_P_500_Historical_Data__1[[#This Row],[return]],_xlfn.ANCHORARRAY($N$7),1)</f>
        <v>69</v>
      </c>
      <c r="F418" t="e">
        <f>MATCH(S_P_500_Historical_Data__1[[#This Row],[log1p(return)]],S:S,1)-6</f>
        <v>#N/A</v>
      </c>
    </row>
    <row r="419" spans="1:6" x14ac:dyDescent="0.35">
      <c r="A419" s="10">
        <v>35830</v>
      </c>
      <c r="B419">
        <v>1006.9</v>
      </c>
      <c r="C419">
        <v>8.9999999999999998E-4</v>
      </c>
      <c r="D419">
        <f>LOG(S_P_500_Historical_Data__1[[#This Row],[return]]+1)</f>
        <v>3.9068924991008801E-4</v>
      </c>
      <c r="E419">
        <f>MATCH(S_P_500_Historical_Data__1[[#This Row],[return]],_xlfn.ANCHORARRAY($N$7),1)</f>
        <v>70</v>
      </c>
      <c r="F419" t="e">
        <f>MATCH(S_P_500_Historical_Data__1[[#This Row],[log1p(return)]],S:S,1)-6</f>
        <v>#N/A</v>
      </c>
    </row>
    <row r="420" spans="1:6" x14ac:dyDescent="0.35">
      <c r="A420" s="10">
        <v>35829</v>
      </c>
      <c r="B420">
        <v>1006</v>
      </c>
      <c r="C420">
        <v>4.7000000000000002E-3</v>
      </c>
      <c r="D420">
        <f>LOG(S_P_500_Historical_Data__1[[#This Row],[return]]+1)</f>
        <v>2.0364022595292615E-3</v>
      </c>
      <c r="E420">
        <f>MATCH(S_P_500_Historical_Data__1[[#This Row],[return]],_xlfn.ANCHORARRAY($N$7),1)</f>
        <v>71</v>
      </c>
      <c r="F420" t="e">
        <f>MATCH(S_P_500_Historical_Data__1[[#This Row],[log1p(return)]],S:S,1)-6</f>
        <v>#N/A</v>
      </c>
    </row>
    <row r="421" spans="1:6" x14ac:dyDescent="0.35">
      <c r="A421" s="10">
        <v>35828</v>
      </c>
      <c r="B421">
        <v>1001.3</v>
      </c>
      <c r="C421">
        <v>2.1399999999999999E-2</v>
      </c>
      <c r="D421">
        <f>LOG(S_P_500_Historical_Data__1[[#This Row],[return]]+1)</f>
        <v>9.1958535195212961E-3</v>
      </c>
      <c r="E421">
        <f>MATCH(S_P_500_Historical_Data__1[[#This Row],[return]],_xlfn.ANCHORARRAY($N$7),1)</f>
        <v>77</v>
      </c>
      <c r="F421" t="e">
        <f>MATCH(S_P_500_Historical_Data__1[[#This Row],[log1p(return)]],S:S,1)-6</f>
        <v>#N/A</v>
      </c>
    </row>
    <row r="422" spans="1:6" x14ac:dyDescent="0.35">
      <c r="A422" s="10">
        <v>35825</v>
      </c>
      <c r="B422">
        <v>980.3</v>
      </c>
      <c r="C422">
        <v>-5.3E-3</v>
      </c>
      <c r="D422">
        <f>LOG(S_P_500_Historical_Data__1[[#This Row],[return]]+1)</f>
        <v>-2.307882058273408E-3</v>
      </c>
      <c r="E422">
        <f>MATCH(S_P_500_Historical_Data__1[[#This Row],[return]],_xlfn.ANCHORARRAY($N$7),1)</f>
        <v>68</v>
      </c>
      <c r="F422" t="e">
        <f>MATCH(S_P_500_Historical_Data__1[[#This Row],[log1p(return)]],S:S,1)-6</f>
        <v>#N/A</v>
      </c>
    </row>
    <row r="423" spans="1:6" x14ac:dyDescent="0.35">
      <c r="A423" s="10">
        <v>35824</v>
      </c>
      <c r="B423">
        <v>985.5</v>
      </c>
      <c r="C423">
        <v>8.2000000000000007E-3</v>
      </c>
      <c r="D423">
        <f>LOG(S_P_500_Historical_Data__1[[#This Row],[return]]+1)</f>
        <v>3.546693102131761E-3</v>
      </c>
      <c r="E423">
        <f>MATCH(S_P_500_Historical_Data__1[[#This Row],[return]],_xlfn.ANCHORARRAY($N$7),1)</f>
        <v>72</v>
      </c>
      <c r="F423" t="e">
        <f>MATCH(S_P_500_Historical_Data__1[[#This Row],[log1p(return)]],S:S,1)-6</f>
        <v>#N/A</v>
      </c>
    </row>
    <row r="424" spans="1:6" x14ac:dyDescent="0.35">
      <c r="A424" s="10">
        <v>35823</v>
      </c>
      <c r="B424">
        <v>977.5</v>
      </c>
      <c r="C424">
        <v>8.8000000000000005E-3</v>
      </c>
      <c r="D424">
        <f>LOG(S_P_500_Historical_Data__1[[#This Row],[return]]+1)</f>
        <v>3.8050735650251716E-3</v>
      </c>
      <c r="E424">
        <f>MATCH(S_P_500_Historical_Data__1[[#This Row],[return]],_xlfn.ANCHORARRAY($N$7),1)</f>
        <v>73</v>
      </c>
      <c r="F424" t="e">
        <f>MATCH(S_P_500_Historical_Data__1[[#This Row],[log1p(return)]],S:S,1)-6</f>
        <v>#N/A</v>
      </c>
    </row>
    <row r="425" spans="1:6" x14ac:dyDescent="0.35">
      <c r="A425" s="10">
        <v>35822</v>
      </c>
      <c r="B425">
        <v>969</v>
      </c>
      <c r="C425">
        <v>1.2500000000000001E-2</v>
      </c>
      <c r="D425">
        <f>LOG(S_P_500_Historical_Data__1[[#This Row],[return]]+1)</f>
        <v>5.3950318867061441E-3</v>
      </c>
      <c r="E425">
        <f>MATCH(S_P_500_Historical_Data__1[[#This Row],[return]],_xlfn.ANCHORARRAY($N$7),1)</f>
        <v>74</v>
      </c>
      <c r="F425" t="e">
        <f>MATCH(S_P_500_Historical_Data__1[[#This Row],[log1p(return)]],S:S,1)-6</f>
        <v>#N/A</v>
      </c>
    </row>
    <row r="426" spans="1:6" x14ac:dyDescent="0.35">
      <c r="A426" s="10">
        <v>35821</v>
      </c>
      <c r="B426">
        <v>957</v>
      </c>
      <c r="C426">
        <v>-5.9999999999999995E-4</v>
      </c>
      <c r="D426">
        <f>LOG(S_P_500_Historical_Data__1[[#This Row],[return]]+1)</f>
        <v>-2.6065489343199378E-4</v>
      </c>
      <c r="E426">
        <f>MATCH(S_P_500_Historical_Data__1[[#This Row],[return]],_xlfn.ANCHORARRAY($N$7),1)</f>
        <v>69</v>
      </c>
      <c r="F426" t="e">
        <f>MATCH(S_P_500_Historical_Data__1[[#This Row],[log1p(return)]],S:S,1)-6</f>
        <v>#N/A</v>
      </c>
    </row>
    <row r="427" spans="1:6" x14ac:dyDescent="0.35">
      <c r="A427" s="10">
        <v>35818</v>
      </c>
      <c r="B427">
        <v>957.6</v>
      </c>
      <c r="C427">
        <v>-5.5999999999999999E-3</v>
      </c>
      <c r="D427">
        <f>LOG(S_P_500_Historical_Data__1[[#This Row],[return]]+1)</f>
        <v>-2.4388843664116724E-3</v>
      </c>
      <c r="E427">
        <f>MATCH(S_P_500_Historical_Data__1[[#This Row],[return]],_xlfn.ANCHORARRAY($N$7),1)</f>
        <v>68</v>
      </c>
      <c r="F427" t="e">
        <f>MATCH(S_P_500_Historical_Data__1[[#This Row],[log1p(return)]],S:S,1)-6</f>
        <v>#N/A</v>
      </c>
    </row>
    <row r="428" spans="1:6" x14ac:dyDescent="0.35">
      <c r="A428" s="10">
        <v>35817</v>
      </c>
      <c r="B428">
        <v>963</v>
      </c>
      <c r="C428">
        <v>-8.0000000000000002E-3</v>
      </c>
      <c r="D428">
        <f>LOG(S_P_500_Historical_Data__1[[#This Row],[return]]+1)</f>
        <v>-3.4883278458213473E-3</v>
      </c>
      <c r="E428">
        <f>MATCH(S_P_500_Historical_Data__1[[#This Row],[return]],_xlfn.ANCHORARRAY($N$7),1)</f>
        <v>67</v>
      </c>
      <c r="F428" t="e">
        <f>MATCH(S_P_500_Historical_Data__1[[#This Row],[log1p(return)]],S:S,1)-6</f>
        <v>#N/A</v>
      </c>
    </row>
    <row r="429" spans="1:6" x14ac:dyDescent="0.35">
      <c r="A429" s="10">
        <v>35816</v>
      </c>
      <c r="B429">
        <v>970.8</v>
      </c>
      <c r="C429">
        <v>-8.0000000000000002E-3</v>
      </c>
      <c r="D429">
        <f>LOG(S_P_500_Historical_Data__1[[#This Row],[return]]+1)</f>
        <v>-3.4883278458213473E-3</v>
      </c>
      <c r="E429">
        <f>MATCH(S_P_500_Historical_Data__1[[#This Row],[return]],_xlfn.ANCHORARRAY($N$7),1)</f>
        <v>67</v>
      </c>
      <c r="F429" t="e">
        <f>MATCH(S_P_500_Historical_Data__1[[#This Row],[log1p(return)]],S:S,1)-6</f>
        <v>#N/A</v>
      </c>
    </row>
    <row r="430" spans="1:6" x14ac:dyDescent="0.35">
      <c r="A430" s="10">
        <v>35815</v>
      </c>
      <c r="B430">
        <v>978.6</v>
      </c>
      <c r="C430">
        <v>1.78E-2</v>
      </c>
      <c r="D430">
        <f>LOG(S_P_500_Historical_Data__1[[#This Row],[return]]+1)</f>
        <v>7.6624465372758781E-3</v>
      </c>
      <c r="E430">
        <f>MATCH(S_P_500_Historical_Data__1[[#This Row],[return]],_xlfn.ANCHORARRAY($N$7),1)</f>
        <v>76</v>
      </c>
      <c r="F430" t="e">
        <f>MATCH(S_P_500_Historical_Data__1[[#This Row],[log1p(return)]],S:S,1)-6</f>
        <v>#N/A</v>
      </c>
    </row>
    <row r="431" spans="1:6" x14ac:dyDescent="0.35">
      <c r="A431" s="10">
        <v>35811</v>
      </c>
      <c r="B431">
        <v>961.5</v>
      </c>
      <c r="C431">
        <v>1.14E-2</v>
      </c>
      <c r="D431">
        <f>LOG(S_P_500_Historical_Data__1[[#This Row],[return]]+1)</f>
        <v>4.9229492965257339E-3</v>
      </c>
      <c r="E431">
        <f>MATCH(S_P_500_Historical_Data__1[[#This Row],[return]],_xlfn.ANCHORARRAY($N$7),1)</f>
        <v>74</v>
      </c>
      <c r="F431" t="e">
        <f>MATCH(S_P_500_Historical_Data__1[[#This Row],[log1p(return)]],S:S,1)-6</f>
        <v>#N/A</v>
      </c>
    </row>
    <row r="432" spans="1:6" x14ac:dyDescent="0.35">
      <c r="A432" s="10">
        <v>35810</v>
      </c>
      <c r="B432">
        <v>950.7</v>
      </c>
      <c r="C432">
        <v>-7.4999999999999997E-3</v>
      </c>
      <c r="D432">
        <f>LOG(S_P_500_Historical_Data__1[[#This Row],[return]]+1)</f>
        <v>-3.2694845648473031E-3</v>
      </c>
      <c r="E432">
        <f>MATCH(S_P_500_Historical_Data__1[[#This Row],[return]],_xlfn.ANCHORARRAY($N$7),1)</f>
        <v>67</v>
      </c>
      <c r="F432" t="e">
        <f>MATCH(S_P_500_Historical_Data__1[[#This Row],[log1p(return)]],S:S,1)-6</f>
        <v>#N/A</v>
      </c>
    </row>
    <row r="433" spans="1:6" x14ac:dyDescent="0.35">
      <c r="A433" s="10">
        <v>35809</v>
      </c>
      <c r="B433">
        <v>957.9</v>
      </c>
      <c r="C433">
        <v>6.1000000000000004E-3</v>
      </c>
      <c r="D433">
        <f>LOG(S_P_500_Historical_Data__1[[#This Row],[return]]+1)</f>
        <v>2.641149000039878E-3</v>
      </c>
      <c r="E433">
        <f>MATCH(S_P_500_Historical_Data__1[[#This Row],[return]],_xlfn.ANCHORARRAY($N$7),1)</f>
        <v>72</v>
      </c>
      <c r="F433" t="e">
        <f>MATCH(S_P_500_Historical_Data__1[[#This Row],[log1p(return)]],S:S,1)-6</f>
        <v>#N/A</v>
      </c>
    </row>
    <row r="434" spans="1:6" x14ac:dyDescent="0.35">
      <c r="A434" s="10">
        <v>35808</v>
      </c>
      <c r="B434">
        <v>952.1</v>
      </c>
      <c r="C434">
        <v>1.37E-2</v>
      </c>
      <c r="D434">
        <f>LOG(S_P_500_Historical_Data__1[[#This Row],[return]]+1)</f>
        <v>5.909446494558772E-3</v>
      </c>
      <c r="E434">
        <f>MATCH(S_P_500_Historical_Data__1[[#This Row],[return]],_xlfn.ANCHORARRAY($N$7),1)</f>
        <v>74</v>
      </c>
      <c r="F434" t="e">
        <f>MATCH(S_P_500_Historical_Data__1[[#This Row],[log1p(return)]],S:S,1)-6</f>
        <v>#N/A</v>
      </c>
    </row>
    <row r="435" spans="1:6" x14ac:dyDescent="0.35">
      <c r="A435" s="10">
        <v>35807</v>
      </c>
      <c r="B435">
        <v>939.2</v>
      </c>
      <c r="C435">
        <v>1.24E-2</v>
      </c>
      <c r="D435">
        <f>LOG(S_P_500_Historical_Data__1[[#This Row],[return]]+1)</f>
        <v>5.3521364862166125E-3</v>
      </c>
      <c r="E435">
        <f>MATCH(S_P_500_Historical_Data__1[[#This Row],[return]],_xlfn.ANCHORARRAY($N$7),1)</f>
        <v>74</v>
      </c>
      <c r="F435" t="e">
        <f>MATCH(S_P_500_Historical_Data__1[[#This Row],[log1p(return)]],S:S,1)-6</f>
        <v>#N/A</v>
      </c>
    </row>
    <row r="436" spans="1:6" x14ac:dyDescent="0.35">
      <c r="A436" s="10">
        <v>35804</v>
      </c>
      <c r="B436">
        <v>927.7</v>
      </c>
      <c r="C436">
        <v>-2.9600000000000001E-2</v>
      </c>
      <c r="D436">
        <f>LOG(S_P_500_Historical_Data__1[[#This Row],[return]]+1)</f>
        <v>-1.3049212141483421E-2</v>
      </c>
      <c r="E436">
        <f>MATCH(S_P_500_Historical_Data__1[[#This Row],[return]],_xlfn.ANCHORARRAY($N$7),1)</f>
        <v>60</v>
      </c>
      <c r="F436" t="e">
        <f>MATCH(S_P_500_Historical_Data__1[[#This Row],[log1p(return)]],S:S,1)-6</f>
        <v>#N/A</v>
      </c>
    </row>
    <row r="437" spans="1:6" x14ac:dyDescent="0.35">
      <c r="A437" s="10">
        <v>35803</v>
      </c>
      <c r="B437">
        <v>956</v>
      </c>
      <c r="C437">
        <v>-8.3000000000000001E-3</v>
      </c>
      <c r="D437">
        <f>LOG(S_P_500_Historical_Data__1[[#This Row],[return]]+1)</f>
        <v>-3.6196867665898593E-3</v>
      </c>
      <c r="E437">
        <f>MATCH(S_P_500_Historical_Data__1[[#This Row],[return]],_xlfn.ANCHORARRAY($N$7),1)</f>
        <v>67</v>
      </c>
      <c r="F437" t="e">
        <f>MATCH(S_P_500_Historical_Data__1[[#This Row],[log1p(return)]],S:S,1)-6</f>
        <v>#N/A</v>
      </c>
    </row>
    <row r="438" spans="1:6" x14ac:dyDescent="0.35">
      <c r="A438" s="10">
        <v>35802</v>
      </c>
      <c r="B438">
        <v>964</v>
      </c>
      <c r="C438">
        <v>-2.7000000000000001E-3</v>
      </c>
      <c r="D438">
        <f>LOG(S_P_500_Historical_Data__1[[#This Row],[return]]+1)</f>
        <v>-1.1741809597139673E-3</v>
      </c>
      <c r="E438">
        <f>MATCH(S_P_500_Historical_Data__1[[#This Row],[return]],_xlfn.ANCHORARRAY($N$7),1)</f>
        <v>69</v>
      </c>
      <c r="F438" t="e">
        <f>MATCH(S_P_500_Historical_Data__1[[#This Row],[log1p(return)]],S:S,1)-6</f>
        <v>#N/A</v>
      </c>
    </row>
    <row r="439" spans="1:6" x14ac:dyDescent="0.35">
      <c r="A439" s="10">
        <v>35801</v>
      </c>
      <c r="B439">
        <v>966.6</v>
      </c>
      <c r="C439">
        <v>-1.0699999999999999E-2</v>
      </c>
      <c r="D439">
        <f>LOG(S_P_500_Historical_Data__1[[#This Row],[return]]+1)</f>
        <v>-4.6719909225904233E-3</v>
      </c>
      <c r="E439">
        <f>MATCH(S_P_500_Historical_Data__1[[#This Row],[return]],_xlfn.ANCHORARRAY($N$7),1)</f>
        <v>66</v>
      </c>
      <c r="F439" t="e">
        <f>MATCH(S_P_500_Historical_Data__1[[#This Row],[log1p(return)]],S:S,1)-6</f>
        <v>#N/A</v>
      </c>
    </row>
    <row r="440" spans="1:6" x14ac:dyDescent="0.35">
      <c r="A440" s="10">
        <v>35800</v>
      </c>
      <c r="B440">
        <v>977.1</v>
      </c>
      <c r="C440">
        <v>2.2000000000000001E-3</v>
      </c>
      <c r="D440">
        <f>LOG(S_P_500_Historical_Data__1[[#This Row],[return]]+1)</f>
        <v>9.5439840645788652E-4</v>
      </c>
      <c r="E440">
        <f>MATCH(S_P_500_Historical_Data__1[[#This Row],[return]],_xlfn.ANCHORARRAY($N$7),1)</f>
        <v>70</v>
      </c>
      <c r="F440" t="e">
        <f>MATCH(S_P_500_Historical_Data__1[[#This Row],[log1p(return)]],S:S,1)-6</f>
        <v>#N/A</v>
      </c>
    </row>
    <row r="441" spans="1:6" x14ac:dyDescent="0.35">
      <c r="A441" s="10">
        <v>35797</v>
      </c>
      <c r="B441">
        <v>975</v>
      </c>
      <c r="C441">
        <v>4.7000000000000002E-3</v>
      </c>
      <c r="D441">
        <f>LOG(S_P_500_Historical_Data__1[[#This Row],[return]]+1)</f>
        <v>2.0364022595292615E-3</v>
      </c>
      <c r="E441">
        <f>MATCH(S_P_500_Historical_Data__1[[#This Row],[return]],_xlfn.ANCHORARRAY($N$7),1)</f>
        <v>71</v>
      </c>
      <c r="F441" t="e">
        <f>MATCH(S_P_500_Historical_Data__1[[#This Row],[log1p(return)]],S:S,1)-6</f>
        <v>#N/A</v>
      </c>
    </row>
    <row r="442" spans="1:6" x14ac:dyDescent="0.35">
      <c r="A442" s="10">
        <v>35795</v>
      </c>
      <c r="B442">
        <v>970.4</v>
      </c>
      <c r="C442">
        <v>-4.0000000000000002E-4</v>
      </c>
      <c r="D442">
        <f>LOG(S_P_500_Historical_Data__1[[#This Row],[return]]+1)</f>
        <v>-1.7375254558756316E-4</v>
      </c>
      <c r="E442">
        <f>MATCH(S_P_500_Historical_Data__1[[#This Row],[return]],_xlfn.ANCHORARRAY($N$7),1)</f>
        <v>70</v>
      </c>
      <c r="F442" t="e">
        <f>MATCH(S_P_500_Historical_Data__1[[#This Row],[log1p(return)]],S:S,1)-6</f>
        <v>#N/A</v>
      </c>
    </row>
    <row r="443" spans="1:6" x14ac:dyDescent="0.35">
      <c r="A443" s="10">
        <v>35794</v>
      </c>
      <c r="B443">
        <v>970.8</v>
      </c>
      <c r="C443">
        <v>1.83E-2</v>
      </c>
      <c r="D443">
        <f>LOG(S_P_500_Historical_Data__1[[#This Row],[return]]+1)</f>
        <v>7.8757437675853019E-3</v>
      </c>
      <c r="E443">
        <f>MATCH(S_P_500_Historical_Data__1[[#This Row],[return]],_xlfn.ANCHORARRAY($N$7),1)</f>
        <v>76</v>
      </c>
      <c r="F443" t="e">
        <f>MATCH(S_P_500_Historical_Data__1[[#This Row],[log1p(return)]],S:S,1)-6</f>
        <v>#N/A</v>
      </c>
    </row>
    <row r="444" spans="1:6" x14ac:dyDescent="0.35">
      <c r="A444" s="10">
        <v>35793</v>
      </c>
      <c r="B444">
        <v>953.4</v>
      </c>
      <c r="C444">
        <v>1.7999999999999999E-2</v>
      </c>
      <c r="D444">
        <f>LOG(S_P_500_Historical_Data__1[[#This Row],[return]]+1)</f>
        <v>7.7477780007399483E-3</v>
      </c>
      <c r="E444">
        <f>MATCH(S_P_500_Historical_Data__1[[#This Row],[return]],_xlfn.ANCHORARRAY($N$7),1)</f>
        <v>76</v>
      </c>
      <c r="F444" t="e">
        <f>MATCH(S_P_500_Historical_Data__1[[#This Row],[log1p(return)]],S:S,1)-6</f>
        <v>#N/A</v>
      </c>
    </row>
    <row r="445" spans="1:6" x14ac:dyDescent="0.35">
      <c r="A445" s="10">
        <v>35790</v>
      </c>
      <c r="B445">
        <v>936.5</v>
      </c>
      <c r="C445">
        <v>4.1000000000000003E-3</v>
      </c>
      <c r="D445">
        <f>LOG(S_P_500_Historical_Data__1[[#This Row],[return]]+1)</f>
        <v>1.7769670774395734E-3</v>
      </c>
      <c r="E445">
        <f>MATCH(S_P_500_Historical_Data__1[[#This Row],[return]],_xlfn.ANCHORARRAY($N$7),1)</f>
        <v>71</v>
      </c>
      <c r="F445" t="e">
        <f>MATCH(S_P_500_Historical_Data__1[[#This Row],[log1p(return)]],S:S,1)-6</f>
        <v>#N/A</v>
      </c>
    </row>
    <row r="446" spans="1:6" x14ac:dyDescent="0.35">
      <c r="A446" s="10">
        <v>35788</v>
      </c>
      <c r="B446">
        <v>932.7</v>
      </c>
      <c r="C446">
        <v>-6.7999999999999996E-3</v>
      </c>
      <c r="D446">
        <f>LOG(S_P_500_Historical_Data__1[[#This Row],[return]]+1)</f>
        <v>-2.963289117473315E-3</v>
      </c>
      <c r="E446">
        <f>MATCH(S_P_500_Historical_Data__1[[#This Row],[return]],_xlfn.ANCHORARRAY($N$7),1)</f>
        <v>67</v>
      </c>
      <c r="F446" t="e">
        <f>MATCH(S_P_500_Historical_Data__1[[#This Row],[log1p(return)]],S:S,1)-6</f>
        <v>#N/A</v>
      </c>
    </row>
    <row r="447" spans="1:6" x14ac:dyDescent="0.35">
      <c r="A447" s="10">
        <v>35787</v>
      </c>
      <c r="B447">
        <v>939.1</v>
      </c>
      <c r="C447">
        <v>-1.5299999999999999E-2</v>
      </c>
      <c r="D447">
        <f>LOG(S_P_500_Historical_Data__1[[#This Row],[return]]+1)</f>
        <v>-6.6960620805254709E-3</v>
      </c>
      <c r="E447">
        <f>MATCH(S_P_500_Historical_Data__1[[#This Row],[return]],_xlfn.ANCHORARRAY($N$7),1)</f>
        <v>65</v>
      </c>
      <c r="F447" t="e">
        <f>MATCH(S_P_500_Historical_Data__1[[#This Row],[log1p(return)]],S:S,1)-6</f>
        <v>#N/A</v>
      </c>
    </row>
    <row r="448" spans="1:6" x14ac:dyDescent="0.35">
      <c r="A448" s="10">
        <v>35786</v>
      </c>
      <c r="B448">
        <v>953.7</v>
      </c>
      <c r="C448">
        <v>7.3000000000000001E-3</v>
      </c>
      <c r="D448">
        <f>LOG(S_P_500_Historical_Data__1[[#This Row],[return]]+1)</f>
        <v>3.158833950862062E-3</v>
      </c>
      <c r="E448">
        <f>MATCH(S_P_500_Historical_Data__1[[#This Row],[return]],_xlfn.ANCHORARRAY($N$7),1)</f>
        <v>72</v>
      </c>
      <c r="F448" t="e">
        <f>MATCH(S_P_500_Historical_Data__1[[#This Row],[log1p(return)]],S:S,1)-6</f>
        <v>#N/A</v>
      </c>
    </row>
    <row r="449" spans="1:6" x14ac:dyDescent="0.35">
      <c r="A449" s="10">
        <v>35783</v>
      </c>
      <c r="B449">
        <v>946.8</v>
      </c>
      <c r="C449">
        <v>-8.8999999999999999E-3</v>
      </c>
      <c r="D449">
        <f>LOG(S_P_500_Historical_Data__1[[#This Row],[return]]+1)</f>
        <v>-3.8825238627119936E-3</v>
      </c>
      <c r="E449">
        <f>MATCH(S_P_500_Historical_Data__1[[#This Row],[return]],_xlfn.ANCHORARRAY($N$7),1)</f>
        <v>67</v>
      </c>
      <c r="F449" t="e">
        <f>MATCH(S_P_500_Historical_Data__1[[#This Row],[log1p(return)]],S:S,1)-6</f>
        <v>#N/A</v>
      </c>
    </row>
    <row r="450" spans="1:6" x14ac:dyDescent="0.35">
      <c r="A450" s="10">
        <v>35782</v>
      </c>
      <c r="B450">
        <v>955.3</v>
      </c>
      <c r="C450">
        <v>-1.06E-2</v>
      </c>
      <c r="D450">
        <f>LOG(S_P_500_Historical_Data__1[[#This Row],[return]]+1)</f>
        <v>-4.628093971837611E-3</v>
      </c>
      <c r="E450">
        <f>MATCH(S_P_500_Historical_Data__1[[#This Row],[return]],_xlfn.ANCHORARRAY($N$7),1)</f>
        <v>66</v>
      </c>
      <c r="F450" t="e">
        <f>MATCH(S_P_500_Historical_Data__1[[#This Row],[log1p(return)]],S:S,1)-6</f>
        <v>#N/A</v>
      </c>
    </row>
    <row r="451" spans="1:6" x14ac:dyDescent="0.35">
      <c r="A451" s="10">
        <v>35781</v>
      </c>
      <c r="B451">
        <v>965.5</v>
      </c>
      <c r="C451">
        <v>-2.5999999999999999E-3</v>
      </c>
      <c r="D451">
        <f>LOG(S_P_500_Historical_Data__1[[#This Row],[return]]+1)</f>
        <v>-1.1306361176558091E-3</v>
      </c>
      <c r="E451">
        <f>MATCH(S_P_500_Historical_Data__1[[#This Row],[return]],_xlfn.ANCHORARRAY($N$7),1)</f>
        <v>69</v>
      </c>
      <c r="F451" t="e">
        <f>MATCH(S_P_500_Historical_Data__1[[#This Row],[log1p(return)]],S:S,1)-6</f>
        <v>#N/A</v>
      </c>
    </row>
    <row r="452" spans="1:6" x14ac:dyDescent="0.35">
      <c r="A452" s="10">
        <v>35780</v>
      </c>
      <c r="B452">
        <v>968</v>
      </c>
      <c r="C452">
        <v>4.7999999999999996E-3</v>
      </c>
      <c r="D452">
        <f>LOG(S_P_500_Historical_Data__1[[#This Row],[return]]+1)</f>
        <v>2.0796263931208716E-3</v>
      </c>
      <c r="E452">
        <f>MATCH(S_P_500_Historical_Data__1[[#This Row],[return]],_xlfn.ANCHORARRAY($N$7),1)</f>
        <v>71</v>
      </c>
      <c r="F452" t="e">
        <f>MATCH(S_P_500_Historical_Data__1[[#This Row],[log1p(return)]],S:S,1)-6</f>
        <v>#N/A</v>
      </c>
    </row>
    <row r="453" spans="1:6" x14ac:dyDescent="0.35">
      <c r="A453" s="10">
        <v>35779</v>
      </c>
      <c r="B453">
        <v>963.4</v>
      </c>
      <c r="C453">
        <v>1.0500000000000001E-2</v>
      </c>
      <c r="D453">
        <f>LOG(S_P_500_Historical_Data__1[[#This Row],[return]]+1)</f>
        <v>4.5363178513227759E-3</v>
      </c>
      <c r="E453">
        <f>MATCH(S_P_500_Historical_Data__1[[#This Row],[return]],_xlfn.ANCHORARRAY($N$7),1)</f>
        <v>73</v>
      </c>
      <c r="F453" t="e">
        <f>MATCH(S_P_500_Historical_Data__1[[#This Row],[log1p(return)]],S:S,1)-6</f>
        <v>#N/A</v>
      </c>
    </row>
    <row r="454" spans="1:6" x14ac:dyDescent="0.35">
      <c r="A454" s="10">
        <v>35776</v>
      </c>
      <c r="B454">
        <v>953.4</v>
      </c>
      <c r="C454">
        <v>-1.6000000000000001E-3</v>
      </c>
      <c r="D454">
        <f>LOG(S_P_500_Historical_Data__1[[#This Row],[return]]+1)</f>
        <v>-6.9542766165125167E-4</v>
      </c>
      <c r="E454">
        <f>MATCH(S_P_500_Historical_Data__1[[#This Row],[return]],_xlfn.ANCHORARRAY($N$7),1)</f>
        <v>69</v>
      </c>
      <c r="F454" t="e">
        <f>MATCH(S_P_500_Historical_Data__1[[#This Row],[log1p(return)]],S:S,1)-6</f>
        <v>#N/A</v>
      </c>
    </row>
    <row r="455" spans="1:6" x14ac:dyDescent="0.35">
      <c r="A455" s="10">
        <v>35775</v>
      </c>
      <c r="B455">
        <v>954.9</v>
      </c>
      <c r="C455">
        <v>-1.54E-2</v>
      </c>
      <c r="D455">
        <f>LOG(S_P_500_Historical_Data__1[[#This Row],[return]]+1)</f>
        <v>-6.7401685632631431E-3</v>
      </c>
      <c r="E455">
        <f>MATCH(S_P_500_Historical_Data__1[[#This Row],[return]],_xlfn.ANCHORARRAY($N$7),1)</f>
        <v>64</v>
      </c>
      <c r="F455" t="e">
        <f>MATCH(S_P_500_Historical_Data__1[[#This Row],[log1p(return)]],S:S,1)-6</f>
        <v>#N/A</v>
      </c>
    </row>
    <row r="456" spans="1:6" x14ac:dyDescent="0.35">
      <c r="A456" s="10">
        <v>35774</v>
      </c>
      <c r="B456">
        <v>969.8</v>
      </c>
      <c r="C456">
        <v>-6.1000000000000004E-3</v>
      </c>
      <c r="D456">
        <f>LOG(S_P_500_Historical_Data__1[[#This Row],[return]]+1)</f>
        <v>-2.6573093983775736E-3</v>
      </c>
      <c r="E456">
        <f>MATCH(S_P_500_Historical_Data__1[[#This Row],[return]],_xlfn.ANCHORARRAY($N$7),1)</f>
        <v>68</v>
      </c>
      <c r="F456" t="e">
        <f>MATCH(S_P_500_Historical_Data__1[[#This Row],[log1p(return)]],S:S,1)-6</f>
        <v>#N/A</v>
      </c>
    </row>
    <row r="457" spans="1:6" x14ac:dyDescent="0.35">
      <c r="A457" s="10">
        <v>35773</v>
      </c>
      <c r="B457">
        <v>975.8</v>
      </c>
      <c r="C457">
        <v>-6.7000000000000002E-3</v>
      </c>
      <c r="D457">
        <f>LOG(S_P_500_Historical_Data__1[[#This Row],[return]]+1)</f>
        <v>-2.9195645282691818E-3</v>
      </c>
      <c r="E457">
        <f>MATCH(S_P_500_Historical_Data__1[[#This Row],[return]],_xlfn.ANCHORARRAY($N$7),1)</f>
        <v>67</v>
      </c>
      <c r="F457" t="e">
        <f>MATCH(S_P_500_Historical_Data__1[[#This Row],[log1p(return)]],S:S,1)-6</f>
        <v>#N/A</v>
      </c>
    </row>
    <row r="458" spans="1:6" x14ac:dyDescent="0.35">
      <c r="A458" s="10">
        <v>35772</v>
      </c>
      <c r="B458">
        <v>982.4</v>
      </c>
      <c r="C458">
        <v>-1.4E-3</v>
      </c>
      <c r="D458">
        <f>LOG(S_P_500_Historical_Data__1[[#This Row],[return]]+1)</f>
        <v>-6.0843828090904916E-4</v>
      </c>
      <c r="E458">
        <f>MATCH(S_P_500_Historical_Data__1[[#This Row],[return]],_xlfn.ANCHORARRAY($N$7),1)</f>
        <v>69</v>
      </c>
      <c r="F458" t="e">
        <f>MATCH(S_P_500_Historical_Data__1[[#This Row],[log1p(return)]],S:S,1)-6</f>
        <v>#N/A</v>
      </c>
    </row>
    <row r="459" spans="1:6" x14ac:dyDescent="0.35">
      <c r="A459" s="10">
        <v>35769</v>
      </c>
      <c r="B459">
        <v>983.8</v>
      </c>
      <c r="C459">
        <v>1.0999999999999999E-2</v>
      </c>
      <c r="D459">
        <f>LOG(S_P_500_Historical_Data__1[[#This Row],[return]]+1)</f>
        <v>4.7511555910010198E-3</v>
      </c>
      <c r="E459">
        <f>MATCH(S_P_500_Historical_Data__1[[#This Row],[return]],_xlfn.ANCHORARRAY($N$7),1)</f>
        <v>73</v>
      </c>
      <c r="F459" t="e">
        <f>MATCH(S_P_500_Historical_Data__1[[#This Row],[log1p(return)]],S:S,1)-6</f>
        <v>#N/A</v>
      </c>
    </row>
    <row r="460" spans="1:6" x14ac:dyDescent="0.35">
      <c r="A460" s="10">
        <v>35768</v>
      </c>
      <c r="B460">
        <v>973.1</v>
      </c>
      <c r="C460">
        <v>-3.8E-3</v>
      </c>
      <c r="D460">
        <f>LOG(S_P_500_Historical_Data__1[[#This Row],[return]]+1)</f>
        <v>-1.6534626036354312E-3</v>
      </c>
      <c r="E460">
        <f>MATCH(S_P_500_Historical_Data__1[[#This Row],[return]],_xlfn.ANCHORARRAY($N$7),1)</f>
        <v>68</v>
      </c>
      <c r="F460" t="e">
        <f>MATCH(S_P_500_Historical_Data__1[[#This Row],[log1p(return)]],S:S,1)-6</f>
        <v>#N/A</v>
      </c>
    </row>
    <row r="461" spans="1:6" x14ac:dyDescent="0.35">
      <c r="A461" s="10">
        <v>35767</v>
      </c>
      <c r="B461">
        <v>976.8</v>
      </c>
      <c r="C461">
        <v>5.1999999999999998E-3</v>
      </c>
      <c r="D461">
        <f>LOG(S_P_500_Historical_Data__1[[#This Row],[return]]+1)</f>
        <v>2.2524799205384093E-3</v>
      </c>
      <c r="E461">
        <f>MATCH(S_P_500_Historical_Data__1[[#This Row],[return]],_xlfn.ANCHORARRAY($N$7),1)</f>
        <v>71</v>
      </c>
      <c r="F461" t="e">
        <f>MATCH(S_P_500_Historical_Data__1[[#This Row],[log1p(return)]],S:S,1)-6</f>
        <v>#N/A</v>
      </c>
    </row>
    <row r="462" spans="1:6" x14ac:dyDescent="0.35">
      <c r="A462" s="10">
        <v>35766</v>
      </c>
      <c r="B462">
        <v>971.7</v>
      </c>
      <c r="C462">
        <v>-3.2000000000000002E-3</v>
      </c>
      <c r="D462">
        <f>LOG(S_P_500_Historical_Data__1[[#This Row],[return]]+1)</f>
        <v>-1.3919706849055953E-3</v>
      </c>
      <c r="E462">
        <f>MATCH(S_P_500_Historical_Data__1[[#This Row],[return]],_xlfn.ANCHORARRAY($N$7),1)</f>
        <v>69</v>
      </c>
      <c r="F462" t="e">
        <f>MATCH(S_P_500_Historical_Data__1[[#This Row],[log1p(return)]],S:S,1)-6</f>
        <v>#N/A</v>
      </c>
    </row>
    <row r="463" spans="1:6" x14ac:dyDescent="0.35">
      <c r="A463" s="10">
        <v>35765</v>
      </c>
      <c r="B463">
        <v>974.8</v>
      </c>
      <c r="C463">
        <v>2.0299999999999999E-2</v>
      </c>
      <c r="D463">
        <f>LOG(S_P_500_Historical_Data__1[[#This Row],[return]]+1)</f>
        <v>8.727886652384562E-3</v>
      </c>
      <c r="E463">
        <f>MATCH(S_P_500_Historical_Data__1[[#This Row],[return]],_xlfn.ANCHORARRAY($N$7),1)</f>
        <v>77</v>
      </c>
      <c r="F463" t="e">
        <f>MATCH(S_P_500_Historical_Data__1[[#This Row],[log1p(return)]],S:S,1)-6</f>
        <v>#N/A</v>
      </c>
    </row>
    <row r="464" spans="1:6" x14ac:dyDescent="0.35">
      <c r="A464" s="10">
        <v>35762</v>
      </c>
      <c r="B464">
        <v>955.4</v>
      </c>
      <c r="C464">
        <v>4.0000000000000001E-3</v>
      </c>
      <c r="D464">
        <f>LOG(S_P_500_Historical_Data__1[[#This Row],[return]]+1)</f>
        <v>1.7337128090005314E-3</v>
      </c>
      <c r="E464">
        <f>MATCH(S_P_500_Historical_Data__1[[#This Row],[return]],_xlfn.ANCHORARRAY($N$7),1)</f>
        <v>71</v>
      </c>
      <c r="F464" t="e">
        <f>MATCH(S_P_500_Historical_Data__1[[#This Row],[log1p(return)]],S:S,1)-6</f>
        <v>#N/A</v>
      </c>
    </row>
    <row r="465" spans="1:6" x14ac:dyDescent="0.35">
      <c r="A465" s="10">
        <v>35760</v>
      </c>
      <c r="B465">
        <v>951.6</v>
      </c>
      <c r="C465">
        <v>8.0000000000000004E-4</v>
      </c>
      <c r="D465">
        <f>LOG(S_P_500_Historical_Data__1[[#This Row],[return]]+1)</f>
        <v>3.4729668536350247E-4</v>
      </c>
      <c r="E465">
        <f>MATCH(S_P_500_Historical_Data__1[[#This Row],[return]],_xlfn.ANCHORARRAY($N$7),1)</f>
        <v>70</v>
      </c>
      <c r="F465" t="e">
        <f>MATCH(S_P_500_Historical_Data__1[[#This Row],[log1p(return)]],S:S,1)-6</f>
        <v>#N/A</v>
      </c>
    </row>
    <row r="466" spans="1:6" x14ac:dyDescent="0.35">
      <c r="A466" s="10">
        <v>35759</v>
      </c>
      <c r="B466">
        <v>950.8</v>
      </c>
      <c r="C466">
        <v>4.3E-3</v>
      </c>
      <c r="D466">
        <f>LOG(S_P_500_Historical_Data__1[[#This Row],[return]]+1)</f>
        <v>1.8634626925239726E-3</v>
      </c>
      <c r="E466">
        <f>MATCH(S_P_500_Historical_Data__1[[#This Row],[return]],_xlfn.ANCHORARRAY($N$7),1)</f>
        <v>71</v>
      </c>
      <c r="F466" t="e">
        <f>MATCH(S_P_500_Historical_Data__1[[#This Row],[log1p(return)]],S:S,1)-6</f>
        <v>#N/A</v>
      </c>
    </row>
    <row r="467" spans="1:6" x14ac:dyDescent="0.35">
      <c r="A467" s="10">
        <v>35758</v>
      </c>
      <c r="B467">
        <v>946.7</v>
      </c>
      <c r="C467">
        <v>-1.7000000000000001E-2</v>
      </c>
      <c r="D467">
        <f>LOG(S_P_500_Historical_Data__1[[#This Row],[return]]+1)</f>
        <v>-7.4464821678643838E-3</v>
      </c>
      <c r="E467">
        <f>MATCH(S_P_500_Historical_Data__1[[#This Row],[return]],_xlfn.ANCHORARRAY($N$7),1)</f>
        <v>64</v>
      </c>
      <c r="F467" t="e">
        <f>MATCH(S_P_500_Historical_Data__1[[#This Row],[log1p(return)]],S:S,1)-6</f>
        <v>#N/A</v>
      </c>
    </row>
    <row r="468" spans="1:6" x14ac:dyDescent="0.35">
      <c r="A468" s="10">
        <v>35755</v>
      </c>
      <c r="B468">
        <v>963.1</v>
      </c>
      <c r="C468">
        <v>4.3E-3</v>
      </c>
      <c r="D468">
        <f>LOG(S_P_500_Historical_Data__1[[#This Row],[return]]+1)</f>
        <v>1.8634626925239726E-3</v>
      </c>
      <c r="E468">
        <f>MATCH(S_P_500_Historical_Data__1[[#This Row],[return]],_xlfn.ANCHORARRAY($N$7),1)</f>
        <v>71</v>
      </c>
      <c r="F468" t="e">
        <f>MATCH(S_P_500_Historical_Data__1[[#This Row],[log1p(return)]],S:S,1)-6</f>
        <v>#N/A</v>
      </c>
    </row>
    <row r="469" spans="1:6" x14ac:dyDescent="0.35">
      <c r="A469" s="10">
        <v>35754</v>
      </c>
      <c r="B469">
        <v>959</v>
      </c>
      <c r="C469">
        <v>1.52E-2</v>
      </c>
      <c r="D469">
        <f>LOG(S_P_500_Historical_Data__1[[#This Row],[return]]+1)</f>
        <v>6.5516090866484054E-3</v>
      </c>
      <c r="E469">
        <f>MATCH(S_P_500_Historical_Data__1[[#This Row],[return]],_xlfn.ANCHORARRAY($N$7),1)</f>
        <v>75</v>
      </c>
      <c r="F469" t="e">
        <f>MATCH(S_P_500_Historical_Data__1[[#This Row],[log1p(return)]],S:S,1)-6</f>
        <v>#N/A</v>
      </c>
    </row>
    <row r="470" spans="1:6" x14ac:dyDescent="0.35">
      <c r="A470" s="10">
        <v>35753</v>
      </c>
      <c r="B470">
        <v>944.6</v>
      </c>
      <c r="C470">
        <v>6.7999999999999996E-3</v>
      </c>
      <c r="D470">
        <f>LOG(S_P_500_Historical_Data__1[[#This Row],[return]]+1)</f>
        <v>2.9432068763250671E-3</v>
      </c>
      <c r="E470">
        <f>MATCH(S_P_500_Historical_Data__1[[#This Row],[return]],_xlfn.ANCHORARRAY($N$7),1)</f>
        <v>72</v>
      </c>
      <c r="F470" t="e">
        <f>MATCH(S_P_500_Historical_Data__1[[#This Row],[log1p(return)]],S:S,1)-6</f>
        <v>#N/A</v>
      </c>
    </row>
    <row r="471" spans="1:6" x14ac:dyDescent="0.35">
      <c r="A471" s="10">
        <v>35752</v>
      </c>
      <c r="B471">
        <v>938.2</v>
      </c>
      <c r="C471">
        <v>-8.5000000000000006E-3</v>
      </c>
      <c r="D471">
        <f>LOG(S_P_500_Historical_Data__1[[#This Row],[return]]+1)</f>
        <v>-3.7072814586785003E-3</v>
      </c>
      <c r="E471">
        <f>MATCH(S_P_500_Historical_Data__1[[#This Row],[return]],_xlfn.ANCHORARRAY($N$7),1)</f>
        <v>67</v>
      </c>
      <c r="F471" t="e">
        <f>MATCH(S_P_500_Historical_Data__1[[#This Row],[log1p(return)]],S:S,1)-6</f>
        <v>#N/A</v>
      </c>
    </row>
    <row r="472" spans="1:6" x14ac:dyDescent="0.35">
      <c r="A472" s="10">
        <v>35751</v>
      </c>
      <c r="B472">
        <v>946.2</v>
      </c>
      <c r="C472">
        <v>1.9199999999999998E-2</v>
      </c>
      <c r="D472">
        <f>LOG(S_P_500_Historical_Data__1[[#This Row],[return]]+1)</f>
        <v>8.259414991275256E-3</v>
      </c>
      <c r="E472">
        <f>MATCH(S_P_500_Historical_Data__1[[#This Row],[return]],_xlfn.ANCHORARRAY($N$7),1)</f>
        <v>76</v>
      </c>
      <c r="F472" t="e">
        <f>MATCH(S_P_500_Historical_Data__1[[#This Row],[log1p(return)]],S:S,1)-6</f>
        <v>#N/A</v>
      </c>
    </row>
    <row r="473" spans="1:6" x14ac:dyDescent="0.35">
      <c r="A473" s="10">
        <v>35748</v>
      </c>
      <c r="B473">
        <v>928.4</v>
      </c>
      <c r="C473">
        <v>1.2800000000000001E-2</v>
      </c>
      <c r="D473">
        <f>LOG(S_P_500_Historical_Data__1[[#This Row],[return]]+1)</f>
        <v>5.5236926732798496E-3</v>
      </c>
      <c r="E473">
        <f>MATCH(S_P_500_Historical_Data__1[[#This Row],[return]],_xlfn.ANCHORARRAY($N$7),1)</f>
        <v>74</v>
      </c>
      <c r="F473" t="e">
        <f>MATCH(S_P_500_Historical_Data__1[[#This Row],[log1p(return)]],S:S,1)-6</f>
        <v>#N/A</v>
      </c>
    </row>
    <row r="474" spans="1:6" x14ac:dyDescent="0.35">
      <c r="A474" s="10">
        <v>35747</v>
      </c>
      <c r="B474">
        <v>916.7</v>
      </c>
      <c r="C474">
        <v>1.18E-2</v>
      </c>
      <c r="D474">
        <f>LOG(S_P_500_Historical_Data__1[[#This Row],[return]]+1)</f>
        <v>5.0946750725485712E-3</v>
      </c>
      <c r="E474">
        <f>MATCH(S_P_500_Historical_Data__1[[#This Row],[return]],_xlfn.ANCHORARRAY($N$7),1)</f>
        <v>74</v>
      </c>
      <c r="F474" t="e">
        <f>MATCH(S_P_500_Historical_Data__1[[#This Row],[log1p(return)]],S:S,1)-6</f>
        <v>#N/A</v>
      </c>
    </row>
    <row r="475" spans="1:6" x14ac:dyDescent="0.35">
      <c r="A475" s="10">
        <v>35746</v>
      </c>
      <c r="B475">
        <v>906</v>
      </c>
      <c r="C475">
        <v>-1.9300000000000001E-2</v>
      </c>
      <c r="D475">
        <f>LOG(S_P_500_Historical_Data__1[[#This Row],[return]]+1)</f>
        <v>-8.4638246999685623E-3</v>
      </c>
      <c r="E475">
        <f>MATCH(S_P_500_Historical_Data__1[[#This Row],[return]],_xlfn.ANCHORARRAY($N$7),1)</f>
        <v>63</v>
      </c>
      <c r="F475" t="e">
        <f>MATCH(S_P_500_Historical_Data__1[[#This Row],[log1p(return)]],S:S,1)-6</f>
        <v>#N/A</v>
      </c>
    </row>
    <row r="476" spans="1:6" x14ac:dyDescent="0.35">
      <c r="A476" s="10">
        <v>35745</v>
      </c>
      <c r="B476">
        <v>923.8</v>
      </c>
      <c r="C476">
        <v>2.8999999999999998E-3</v>
      </c>
      <c r="D476">
        <f>LOG(S_P_500_Historical_Data__1[[#This Row],[return]]+1)</f>
        <v>1.2576313122309249E-3</v>
      </c>
      <c r="E476">
        <f>MATCH(S_P_500_Historical_Data__1[[#This Row],[return]],_xlfn.ANCHORARRAY($N$7),1)</f>
        <v>71</v>
      </c>
      <c r="F476" t="e">
        <f>MATCH(S_P_500_Historical_Data__1[[#This Row],[log1p(return)]],S:S,1)-6</f>
        <v>#N/A</v>
      </c>
    </row>
    <row r="477" spans="1:6" x14ac:dyDescent="0.35">
      <c r="A477" s="10">
        <v>35744</v>
      </c>
      <c r="B477">
        <v>921.1</v>
      </c>
      <c r="C477">
        <v>-6.8999999999999999E-3</v>
      </c>
      <c r="D477">
        <f>LOG(S_P_500_Historical_Data__1[[#This Row],[return]]+1)</f>
        <v>-3.0070181092943012E-3</v>
      </c>
      <c r="E477">
        <f>MATCH(S_P_500_Historical_Data__1[[#This Row],[return]],_xlfn.ANCHORARRAY($N$7),1)</f>
        <v>67</v>
      </c>
      <c r="F477" t="e">
        <f>MATCH(S_P_500_Historical_Data__1[[#This Row],[log1p(return)]],S:S,1)-6</f>
        <v>#N/A</v>
      </c>
    </row>
    <row r="478" spans="1:6" x14ac:dyDescent="0.35">
      <c r="A478" s="10">
        <v>35741</v>
      </c>
      <c r="B478">
        <v>927.5</v>
      </c>
      <c r="C478">
        <v>-1.12E-2</v>
      </c>
      <c r="D478">
        <f>LOG(S_P_500_Historical_Data__1[[#This Row],[return]]+1)</f>
        <v>-4.8915422552593757E-3</v>
      </c>
      <c r="E478">
        <f>MATCH(S_P_500_Historical_Data__1[[#This Row],[return]],_xlfn.ANCHORARRAY($N$7),1)</f>
        <v>66</v>
      </c>
      <c r="F478" t="e">
        <f>MATCH(S_P_500_Historical_Data__1[[#This Row],[log1p(return)]],S:S,1)-6</f>
        <v>#N/A</v>
      </c>
    </row>
    <row r="479" spans="1:6" x14ac:dyDescent="0.35">
      <c r="A479" s="10">
        <v>35740</v>
      </c>
      <c r="B479">
        <v>938</v>
      </c>
      <c r="C479">
        <v>-5.1000000000000004E-3</v>
      </c>
      <c r="D479">
        <f>LOG(S_P_500_Historical_Data__1[[#This Row],[return]]+1)</f>
        <v>-2.2205691343960407E-3</v>
      </c>
      <c r="E479">
        <f>MATCH(S_P_500_Historical_Data__1[[#This Row],[return]],_xlfn.ANCHORARRAY($N$7),1)</f>
        <v>68</v>
      </c>
      <c r="F479" t="e">
        <f>MATCH(S_P_500_Historical_Data__1[[#This Row],[log1p(return)]],S:S,1)-6</f>
        <v>#N/A</v>
      </c>
    </row>
    <row r="480" spans="1:6" x14ac:dyDescent="0.35">
      <c r="A480" s="10">
        <v>35739</v>
      </c>
      <c r="B480">
        <v>942.8</v>
      </c>
      <c r="C480">
        <v>2.0999999999999999E-3</v>
      </c>
      <c r="D480">
        <f>LOG(S_P_500_Historical_Data__1[[#This Row],[return]]+1)</f>
        <v>9.1106213122328433E-4</v>
      </c>
      <c r="E480">
        <f>MATCH(S_P_500_Historical_Data__1[[#This Row],[return]],_xlfn.ANCHORARRAY($N$7),1)</f>
        <v>70</v>
      </c>
      <c r="F480" t="e">
        <f>MATCH(S_P_500_Historical_Data__1[[#This Row],[log1p(return)]],S:S,1)-6</f>
        <v>#N/A</v>
      </c>
    </row>
    <row r="481" spans="1:6" x14ac:dyDescent="0.35">
      <c r="A481" s="10">
        <v>35738</v>
      </c>
      <c r="B481">
        <v>940.8</v>
      </c>
      <c r="C481">
        <v>1.9E-3</v>
      </c>
      <c r="D481">
        <f>LOG(S_P_500_Historical_Data__1[[#This Row],[return]]+1)</f>
        <v>8.2437660560550415E-4</v>
      </c>
      <c r="E481">
        <f>MATCH(S_P_500_Historical_Data__1[[#This Row],[return]],_xlfn.ANCHORARRAY($N$7),1)</f>
        <v>70</v>
      </c>
      <c r="F481" t="e">
        <f>MATCH(S_P_500_Historical_Data__1[[#This Row],[log1p(return)]],S:S,1)-6</f>
        <v>#N/A</v>
      </c>
    </row>
    <row r="482" spans="1:6" x14ac:dyDescent="0.35">
      <c r="A482" s="10">
        <v>35737</v>
      </c>
      <c r="B482">
        <v>939</v>
      </c>
      <c r="C482">
        <v>2.6700000000000002E-2</v>
      </c>
      <c r="D482">
        <f>LOG(S_P_500_Historical_Data__1[[#This Row],[return]]+1)</f>
        <v>1.1443562022074683E-2</v>
      </c>
      <c r="E482">
        <f>MATCH(S_P_500_Historical_Data__1[[#This Row],[return]],_xlfn.ANCHORARRAY($N$7),1)</f>
        <v>79</v>
      </c>
      <c r="F482" t="e">
        <f>MATCH(S_P_500_Historical_Data__1[[#This Row],[log1p(return)]],S:S,1)-6</f>
        <v>#N/A</v>
      </c>
    </row>
    <row r="483" spans="1:6" x14ac:dyDescent="0.35">
      <c r="A483" s="10">
        <v>35734</v>
      </c>
      <c r="B483">
        <v>914.6</v>
      </c>
      <c r="C483">
        <v>1.21E-2</v>
      </c>
      <c r="D483">
        <f>LOG(S_P_500_Historical_Data__1[[#This Row],[return]]+1)</f>
        <v>5.2234248581359841E-3</v>
      </c>
      <c r="E483">
        <f>MATCH(S_P_500_Historical_Data__1[[#This Row],[return]],_xlfn.ANCHORARRAY($N$7),1)</f>
        <v>74</v>
      </c>
      <c r="F483" t="e">
        <f>MATCH(S_P_500_Historical_Data__1[[#This Row],[log1p(return)]],S:S,1)-6</f>
        <v>#N/A</v>
      </c>
    </row>
    <row r="484" spans="1:6" x14ac:dyDescent="0.35">
      <c r="A484" s="10">
        <v>35733</v>
      </c>
      <c r="B484">
        <v>903.7</v>
      </c>
      <c r="C484">
        <v>-1.6899999999999998E-2</v>
      </c>
      <c r="D484">
        <f>LOG(S_P_500_Historical_Data__1[[#This Row],[return]]+1)</f>
        <v>-7.4023038979617638E-3</v>
      </c>
      <c r="E484">
        <f>MATCH(S_P_500_Historical_Data__1[[#This Row],[return]],_xlfn.ANCHORARRAY($N$7),1)</f>
        <v>64</v>
      </c>
      <c r="F484" t="e">
        <f>MATCH(S_P_500_Historical_Data__1[[#This Row],[log1p(return)]],S:S,1)-6</f>
        <v>#N/A</v>
      </c>
    </row>
    <row r="485" spans="1:6" x14ac:dyDescent="0.35">
      <c r="A485" s="10">
        <v>35732</v>
      </c>
      <c r="B485">
        <v>919.2</v>
      </c>
      <c r="C485">
        <v>-2.8999999999999998E-3</v>
      </c>
      <c r="D485">
        <f>LOG(S_P_500_Historical_Data__1[[#This Row],[return]]+1)</f>
        <v>-1.2612837441822772E-3</v>
      </c>
      <c r="E485">
        <f>MATCH(S_P_500_Historical_Data__1[[#This Row],[return]],_xlfn.ANCHORARRAY($N$7),1)</f>
        <v>69</v>
      </c>
      <c r="F485" t="e">
        <f>MATCH(S_P_500_Historical_Data__1[[#This Row],[log1p(return)]],S:S,1)-6</f>
        <v>#N/A</v>
      </c>
    </row>
    <row r="486" spans="1:6" x14ac:dyDescent="0.35">
      <c r="A486" s="10">
        <v>35731</v>
      </c>
      <c r="B486">
        <v>921.9</v>
      </c>
      <c r="C486">
        <v>5.1200000000000002E-2</v>
      </c>
      <c r="D486">
        <f>LOG(S_P_500_Historical_Data__1[[#This Row],[return]]+1)</f>
        <v>2.1685352215705521E-2</v>
      </c>
      <c r="E486">
        <f>MATCH(S_P_500_Historical_Data__1[[#This Row],[return]],_xlfn.ANCHORARRAY($N$7),1)</f>
        <v>87</v>
      </c>
      <c r="F486" t="e">
        <f>MATCH(S_P_500_Historical_Data__1[[#This Row],[log1p(return)]],S:S,1)-6</f>
        <v>#N/A</v>
      </c>
    </row>
    <row r="487" spans="1:6" x14ac:dyDescent="0.35">
      <c r="A487" s="10">
        <v>35730</v>
      </c>
      <c r="B487">
        <v>877</v>
      </c>
      <c r="C487">
        <v>-6.8599999999999994E-2</v>
      </c>
      <c r="D487">
        <f>LOG(S_P_500_Historical_Data__1[[#This Row],[return]]+1)</f>
        <v>-3.0863766403287481E-2</v>
      </c>
      <c r="E487">
        <f>MATCH(S_P_500_Historical_Data__1[[#This Row],[return]],_xlfn.ANCHORARRAY($N$7),1)</f>
        <v>47</v>
      </c>
      <c r="F487" t="e">
        <f>MATCH(S_P_500_Historical_Data__1[[#This Row],[log1p(return)]],S:S,1)-6</f>
        <v>#N/A</v>
      </c>
    </row>
    <row r="488" spans="1:6" x14ac:dyDescent="0.35">
      <c r="A488" s="10">
        <v>35727</v>
      </c>
      <c r="B488">
        <v>941.6</v>
      </c>
      <c r="C488">
        <v>-9.5999999999999992E-3</v>
      </c>
      <c r="D488">
        <f>LOG(S_P_500_Historical_Data__1[[#This Row],[return]]+1)</f>
        <v>-4.1893683239572653E-3</v>
      </c>
      <c r="E488">
        <f>MATCH(S_P_500_Historical_Data__1[[#This Row],[return]],_xlfn.ANCHORARRAY($N$7),1)</f>
        <v>66</v>
      </c>
      <c r="F488" t="e">
        <f>MATCH(S_P_500_Historical_Data__1[[#This Row],[log1p(return)]],S:S,1)-6</f>
        <v>#N/A</v>
      </c>
    </row>
    <row r="489" spans="1:6" x14ac:dyDescent="0.35">
      <c r="A489" s="10">
        <v>35726</v>
      </c>
      <c r="B489">
        <v>950.7</v>
      </c>
      <c r="C489">
        <v>-1.84E-2</v>
      </c>
      <c r="D489">
        <f>LOG(S_P_500_Historical_Data__1[[#This Row],[return]]+1)</f>
        <v>-8.0654502810521608E-3</v>
      </c>
      <c r="E489">
        <f>MATCH(S_P_500_Historical_Data__1[[#This Row],[return]],_xlfn.ANCHORARRAY($N$7),1)</f>
        <v>63</v>
      </c>
      <c r="F489" t="e">
        <f>MATCH(S_P_500_Historical_Data__1[[#This Row],[log1p(return)]],S:S,1)-6</f>
        <v>#N/A</v>
      </c>
    </row>
    <row r="490" spans="1:6" x14ac:dyDescent="0.35">
      <c r="A490" s="10">
        <v>35725</v>
      </c>
      <c r="B490">
        <v>968.5</v>
      </c>
      <c r="C490">
        <v>-3.8999999999999998E-3</v>
      </c>
      <c r="D490">
        <f>LOG(S_P_500_Historical_Data__1[[#This Row],[return]]+1)</f>
        <v>-1.6970599014588432E-3</v>
      </c>
      <c r="E490">
        <f>MATCH(S_P_500_Historical_Data__1[[#This Row],[return]],_xlfn.ANCHORARRAY($N$7),1)</f>
        <v>68</v>
      </c>
      <c r="F490" t="e">
        <f>MATCH(S_P_500_Historical_Data__1[[#This Row],[log1p(return)]],S:S,1)-6</f>
        <v>#N/A</v>
      </c>
    </row>
    <row r="491" spans="1:6" x14ac:dyDescent="0.35">
      <c r="A491" s="10">
        <v>35724</v>
      </c>
      <c r="B491">
        <v>972.3</v>
      </c>
      <c r="C491">
        <v>1.7500000000000002E-2</v>
      </c>
      <c r="D491">
        <f>LOG(S_P_500_Historical_Data__1[[#This Row],[return]]+1)</f>
        <v>7.5344178972576777E-3</v>
      </c>
      <c r="E491">
        <f>MATCH(S_P_500_Historical_Data__1[[#This Row],[return]],_xlfn.ANCHORARRAY($N$7),1)</f>
        <v>76</v>
      </c>
      <c r="F491" t="e">
        <f>MATCH(S_P_500_Historical_Data__1[[#This Row],[log1p(return)]],S:S,1)-6</f>
        <v>#N/A</v>
      </c>
    </row>
    <row r="492" spans="1:6" x14ac:dyDescent="0.35">
      <c r="A492" s="10">
        <v>35723</v>
      </c>
      <c r="B492">
        <v>955.6</v>
      </c>
      <c r="C492">
        <v>1.21E-2</v>
      </c>
      <c r="D492">
        <f>LOG(S_P_500_Historical_Data__1[[#This Row],[return]]+1)</f>
        <v>5.2234248581359841E-3</v>
      </c>
      <c r="E492">
        <f>MATCH(S_P_500_Historical_Data__1[[#This Row],[return]],_xlfn.ANCHORARRAY($N$7),1)</f>
        <v>74</v>
      </c>
      <c r="F492" t="e">
        <f>MATCH(S_P_500_Historical_Data__1[[#This Row],[log1p(return)]],S:S,1)-6</f>
        <v>#N/A</v>
      </c>
    </row>
    <row r="493" spans="1:6" x14ac:dyDescent="0.35">
      <c r="A493" s="10">
        <v>35720</v>
      </c>
      <c r="B493">
        <v>944.2</v>
      </c>
      <c r="C493">
        <v>-1.15E-2</v>
      </c>
      <c r="D493">
        <f>LOG(S_P_500_Historical_Data__1[[#This Row],[return]]+1)</f>
        <v>-5.0233263503088764E-3</v>
      </c>
      <c r="E493">
        <f>MATCH(S_P_500_Historical_Data__1[[#This Row],[return]],_xlfn.ANCHORARRAY($N$7),1)</f>
        <v>66</v>
      </c>
      <c r="F493" t="e">
        <f>MATCH(S_P_500_Historical_Data__1[[#This Row],[log1p(return)]],S:S,1)-6</f>
        <v>#N/A</v>
      </c>
    </row>
    <row r="494" spans="1:6" x14ac:dyDescent="0.35">
      <c r="A494" s="10">
        <v>35719</v>
      </c>
      <c r="B494">
        <v>955.2</v>
      </c>
      <c r="C494">
        <v>-1.09E-2</v>
      </c>
      <c r="D494">
        <f>LOG(S_P_500_Historical_Data__1[[#This Row],[return]]+1)</f>
        <v>-4.7597981371845666E-3</v>
      </c>
      <c r="E494">
        <f>MATCH(S_P_500_Historical_Data__1[[#This Row],[return]],_xlfn.ANCHORARRAY($N$7),1)</f>
        <v>66</v>
      </c>
      <c r="F494" t="e">
        <f>MATCH(S_P_500_Historical_Data__1[[#This Row],[log1p(return)]],S:S,1)-6</f>
        <v>#N/A</v>
      </c>
    </row>
    <row r="495" spans="1:6" x14ac:dyDescent="0.35">
      <c r="A495" s="10">
        <v>35718</v>
      </c>
      <c r="B495">
        <v>965.7</v>
      </c>
      <c r="C495">
        <v>-4.7000000000000002E-3</v>
      </c>
      <c r="D495">
        <f>LOG(S_P_500_Historical_Data__1[[#This Row],[return]]+1)</f>
        <v>-2.0459959305970396E-3</v>
      </c>
      <c r="E495">
        <f>MATCH(S_P_500_Historical_Data__1[[#This Row],[return]],_xlfn.ANCHORARRAY($N$7),1)</f>
        <v>68</v>
      </c>
      <c r="F495" t="e">
        <f>MATCH(S_P_500_Historical_Data__1[[#This Row],[log1p(return)]],S:S,1)-6</f>
        <v>#N/A</v>
      </c>
    </row>
    <row r="496" spans="1:6" x14ac:dyDescent="0.35">
      <c r="A496" s="10">
        <v>35717</v>
      </c>
      <c r="B496">
        <v>970.3</v>
      </c>
      <c r="C496">
        <v>2.3E-3</v>
      </c>
      <c r="D496">
        <f>LOG(S_P_500_Historical_Data__1[[#This Row],[return]]+1)</f>
        <v>9.9773035779373003E-4</v>
      </c>
      <c r="E496">
        <f>MATCH(S_P_500_Historical_Data__1[[#This Row],[return]],_xlfn.ANCHORARRAY($N$7),1)</f>
        <v>70</v>
      </c>
      <c r="F496" t="e">
        <f>MATCH(S_P_500_Historical_Data__1[[#This Row],[log1p(return)]],S:S,1)-6</f>
        <v>#N/A</v>
      </c>
    </row>
    <row r="497" spans="1:6" x14ac:dyDescent="0.35">
      <c r="A497" s="10">
        <v>35716</v>
      </c>
      <c r="B497">
        <v>968.1</v>
      </c>
      <c r="C497">
        <v>1.1000000000000001E-3</v>
      </c>
      <c r="D497">
        <f>LOG(S_P_500_Historical_Data__1[[#This Row],[return]]+1)</f>
        <v>4.7746137445523157E-4</v>
      </c>
      <c r="E497">
        <f>MATCH(S_P_500_Historical_Data__1[[#This Row],[return]],_xlfn.ANCHORARRAY($N$7),1)</f>
        <v>70</v>
      </c>
      <c r="F497" t="e">
        <f>MATCH(S_P_500_Historical_Data__1[[#This Row],[log1p(return)]],S:S,1)-6</f>
        <v>#N/A</v>
      </c>
    </row>
    <row r="498" spans="1:6" x14ac:dyDescent="0.35">
      <c r="A498" s="10">
        <v>35713</v>
      </c>
      <c r="B498">
        <v>967</v>
      </c>
      <c r="C498">
        <v>-3.7000000000000002E-3</v>
      </c>
      <c r="D498">
        <f>LOG(S_P_500_Historical_Data__1[[#This Row],[return]]+1)</f>
        <v>-1.609869681952335E-3</v>
      </c>
      <c r="E498">
        <f>MATCH(S_P_500_Historical_Data__1[[#This Row],[return]],_xlfn.ANCHORARRAY($N$7),1)</f>
        <v>68</v>
      </c>
      <c r="F498" t="e">
        <f>MATCH(S_P_500_Historical_Data__1[[#This Row],[log1p(return)]],S:S,1)-6</f>
        <v>#N/A</v>
      </c>
    </row>
    <row r="499" spans="1:6" x14ac:dyDescent="0.35">
      <c r="A499" s="10">
        <v>35712</v>
      </c>
      <c r="B499">
        <v>970.6</v>
      </c>
      <c r="C499">
        <v>-3.3E-3</v>
      </c>
      <c r="D499">
        <f>LOG(S_P_500_Historical_Data__1[[#This Row],[return]]+1)</f>
        <v>-1.4355417390583397E-3</v>
      </c>
      <c r="E499">
        <f>MATCH(S_P_500_Historical_Data__1[[#This Row],[return]],_xlfn.ANCHORARRAY($N$7),1)</f>
        <v>69</v>
      </c>
      <c r="F499" t="e">
        <f>MATCH(S_P_500_Historical_Data__1[[#This Row],[log1p(return)]],S:S,1)-6</f>
        <v>#N/A</v>
      </c>
    </row>
    <row r="500" spans="1:6" x14ac:dyDescent="0.35">
      <c r="A500" s="10">
        <v>35711</v>
      </c>
      <c r="B500">
        <v>973.8</v>
      </c>
      <c r="C500">
        <v>-9.4999999999999998E-3</v>
      </c>
      <c r="D500">
        <f>LOG(S_P_500_Historical_Data__1[[#This Row],[return]]+1)</f>
        <v>-4.1455201254341082E-3</v>
      </c>
      <c r="E500">
        <f>MATCH(S_P_500_Historical_Data__1[[#This Row],[return]],_xlfn.ANCHORARRAY($N$7),1)</f>
        <v>66</v>
      </c>
      <c r="F500" t="e">
        <f>MATCH(S_P_500_Historical_Data__1[[#This Row],[log1p(return)]],S:S,1)-6</f>
        <v>#N/A</v>
      </c>
    </row>
    <row r="501" spans="1:6" x14ac:dyDescent="0.35">
      <c r="A501" s="10">
        <v>35710</v>
      </c>
      <c r="B501">
        <v>983.1</v>
      </c>
      <c r="C501">
        <v>1.0699999999999999E-2</v>
      </c>
      <c r="D501">
        <f>LOG(S_P_500_Historical_Data__1[[#This Row],[return]]+1)</f>
        <v>4.6222657007826302E-3</v>
      </c>
      <c r="E501">
        <f>MATCH(S_P_500_Historical_Data__1[[#This Row],[return]],_xlfn.ANCHORARRAY($N$7),1)</f>
        <v>73</v>
      </c>
      <c r="F501" t="e">
        <f>MATCH(S_P_500_Historical_Data__1[[#This Row],[log1p(return)]],S:S,1)-6</f>
        <v>#N/A</v>
      </c>
    </row>
    <row r="502" spans="1:6" x14ac:dyDescent="0.35">
      <c r="A502" s="10">
        <v>35709</v>
      </c>
      <c r="B502">
        <v>972.7</v>
      </c>
      <c r="C502">
        <v>8.0000000000000002E-3</v>
      </c>
      <c r="D502">
        <f>LOG(S_P_500_Historical_Data__1[[#This Row],[return]]+1)</f>
        <v>3.4605321095064891E-3</v>
      </c>
      <c r="E502">
        <f>MATCH(S_P_500_Historical_Data__1[[#This Row],[return]],_xlfn.ANCHORARRAY($N$7),1)</f>
        <v>72</v>
      </c>
      <c r="F502" t="e">
        <f>MATCH(S_P_500_Historical_Data__1[[#This Row],[log1p(return)]],S:S,1)-6</f>
        <v>#N/A</v>
      </c>
    </row>
    <row r="503" spans="1:6" x14ac:dyDescent="0.35">
      <c r="A503" s="10">
        <v>35706</v>
      </c>
      <c r="B503">
        <v>965</v>
      </c>
      <c r="C503">
        <v>4.7000000000000002E-3</v>
      </c>
      <c r="D503">
        <f>LOG(S_P_500_Historical_Data__1[[#This Row],[return]]+1)</f>
        <v>2.0364022595292615E-3</v>
      </c>
      <c r="E503">
        <f>MATCH(S_P_500_Historical_Data__1[[#This Row],[return]],_xlfn.ANCHORARRAY($N$7),1)</f>
        <v>71</v>
      </c>
      <c r="F503" t="e">
        <f>MATCH(S_P_500_Historical_Data__1[[#This Row],[log1p(return)]],S:S,1)-6</f>
        <v>#N/A</v>
      </c>
    </row>
    <row r="504" spans="1:6" x14ac:dyDescent="0.35">
      <c r="A504" s="10">
        <v>35705</v>
      </c>
      <c r="B504">
        <v>960.5</v>
      </c>
      <c r="C504">
        <v>5.3E-3</v>
      </c>
      <c r="D504">
        <f>LOG(S_P_500_Historical_Data__1[[#This Row],[return]]+1)</f>
        <v>2.2956825549339671E-3</v>
      </c>
      <c r="E504">
        <f>MATCH(S_P_500_Historical_Data__1[[#This Row],[return]],_xlfn.ANCHORARRAY($N$7),1)</f>
        <v>71</v>
      </c>
      <c r="F504" t="e">
        <f>MATCH(S_P_500_Historical_Data__1[[#This Row],[log1p(return)]],S:S,1)-6</f>
        <v>#N/A</v>
      </c>
    </row>
    <row r="505" spans="1:6" x14ac:dyDescent="0.35">
      <c r="A505" s="10">
        <v>35704</v>
      </c>
      <c r="B505">
        <v>955.4</v>
      </c>
      <c r="C505">
        <v>8.6E-3</v>
      </c>
      <c r="D505">
        <f>LOG(S_P_500_Historical_Data__1[[#This Row],[return]]+1)</f>
        <v>3.7189638231145961E-3</v>
      </c>
      <c r="E505">
        <f>MATCH(S_P_500_Historical_Data__1[[#This Row],[return]],_xlfn.ANCHORARRAY($N$7),1)</f>
        <v>73</v>
      </c>
      <c r="F505" t="e">
        <f>MATCH(S_P_500_Historical_Data__1[[#This Row],[log1p(return)]],S:S,1)-6</f>
        <v>#N/A</v>
      </c>
    </row>
    <row r="506" spans="1:6" x14ac:dyDescent="0.35">
      <c r="A506" s="10">
        <v>35703</v>
      </c>
      <c r="B506">
        <v>947.3</v>
      </c>
      <c r="C506">
        <v>-6.3E-3</v>
      </c>
      <c r="D506">
        <f>LOG(S_P_500_Historical_Data__1[[#This Row],[return]]+1)</f>
        <v>-2.7447101798967872E-3</v>
      </c>
      <c r="E506">
        <f>MATCH(S_P_500_Historical_Data__1[[#This Row],[return]],_xlfn.ANCHORARRAY($N$7),1)</f>
        <v>68</v>
      </c>
      <c r="F506" t="e">
        <f>MATCH(S_P_500_Historical_Data__1[[#This Row],[log1p(return)]],S:S,1)-6</f>
        <v>#N/A</v>
      </c>
    </row>
    <row r="507" spans="1:6" x14ac:dyDescent="0.35">
      <c r="A507" s="10">
        <v>35702</v>
      </c>
      <c r="B507">
        <v>953.3</v>
      </c>
      <c r="C507">
        <v>8.6E-3</v>
      </c>
      <c r="D507">
        <f>LOG(S_P_500_Historical_Data__1[[#This Row],[return]]+1)</f>
        <v>3.7189638231145961E-3</v>
      </c>
      <c r="E507">
        <f>MATCH(S_P_500_Historical_Data__1[[#This Row],[return]],_xlfn.ANCHORARRAY($N$7),1)</f>
        <v>73</v>
      </c>
      <c r="F507" t="e">
        <f>MATCH(S_P_500_Historical_Data__1[[#This Row],[log1p(return)]],S:S,1)-6</f>
        <v>#N/A</v>
      </c>
    </row>
    <row r="508" spans="1:6" x14ac:dyDescent="0.35">
      <c r="A508" s="10">
        <v>35699</v>
      </c>
      <c r="B508">
        <v>945.2</v>
      </c>
      <c r="C508">
        <v>7.7999999999999996E-3</v>
      </c>
      <c r="D508">
        <f>LOG(S_P_500_Historical_Data__1[[#This Row],[return]]+1)</f>
        <v>3.3743540197499165E-3</v>
      </c>
      <c r="E508">
        <f>MATCH(S_P_500_Historical_Data__1[[#This Row],[return]],_xlfn.ANCHORARRAY($N$7),1)</f>
        <v>72</v>
      </c>
      <c r="F508" t="e">
        <f>MATCH(S_P_500_Historical_Data__1[[#This Row],[log1p(return)]],S:S,1)-6</f>
        <v>#N/A</v>
      </c>
    </row>
    <row r="509" spans="1:6" x14ac:dyDescent="0.35">
      <c r="A509" s="10">
        <v>35698</v>
      </c>
      <c r="B509">
        <v>937.9</v>
      </c>
      <c r="C509">
        <v>-7.0000000000000001E-3</v>
      </c>
      <c r="D509">
        <f>LOG(S_P_500_Historical_Data__1[[#This Row],[return]]+1)</f>
        <v>-3.0507515046188267E-3</v>
      </c>
      <c r="E509">
        <f>MATCH(S_P_500_Historical_Data__1[[#This Row],[return]],_xlfn.ANCHORARRAY($N$7),1)</f>
        <v>67</v>
      </c>
      <c r="F509" t="e">
        <f>MATCH(S_P_500_Historical_Data__1[[#This Row],[log1p(return)]],S:S,1)-6</f>
        <v>#N/A</v>
      </c>
    </row>
    <row r="510" spans="1:6" x14ac:dyDescent="0.35">
      <c r="A510" s="10">
        <v>35697</v>
      </c>
      <c r="B510">
        <v>944.5</v>
      </c>
      <c r="C510">
        <v>-7.7999999999999996E-3</v>
      </c>
      <c r="D510">
        <f>LOG(S_P_500_Historical_Data__1[[#This Row],[return]]+1)</f>
        <v>-3.4007772998332414E-3</v>
      </c>
      <c r="E510">
        <f>MATCH(S_P_500_Historical_Data__1[[#This Row],[return]],_xlfn.ANCHORARRAY($N$7),1)</f>
        <v>67</v>
      </c>
      <c r="F510" t="e">
        <f>MATCH(S_P_500_Historical_Data__1[[#This Row],[log1p(return)]],S:S,1)-6</f>
        <v>#N/A</v>
      </c>
    </row>
    <row r="511" spans="1:6" x14ac:dyDescent="0.35">
      <c r="A511" s="10">
        <v>35696</v>
      </c>
      <c r="B511">
        <v>951.9</v>
      </c>
      <c r="C511">
        <v>-3.7000000000000002E-3</v>
      </c>
      <c r="D511">
        <f>LOG(S_P_500_Historical_Data__1[[#This Row],[return]]+1)</f>
        <v>-1.609869681952335E-3</v>
      </c>
      <c r="E511">
        <f>MATCH(S_P_500_Historical_Data__1[[#This Row],[return]],_xlfn.ANCHORARRAY($N$7),1)</f>
        <v>68</v>
      </c>
      <c r="F511" t="e">
        <f>MATCH(S_P_500_Historical_Data__1[[#This Row],[log1p(return)]],S:S,1)-6</f>
        <v>#N/A</v>
      </c>
    </row>
    <row r="512" spans="1:6" x14ac:dyDescent="0.35">
      <c r="A512" s="10">
        <v>35695</v>
      </c>
      <c r="B512">
        <v>955.4</v>
      </c>
      <c r="C512">
        <v>5.1999999999999998E-3</v>
      </c>
      <c r="D512">
        <f>LOG(S_P_500_Historical_Data__1[[#This Row],[return]]+1)</f>
        <v>2.2524799205384093E-3</v>
      </c>
      <c r="E512">
        <f>MATCH(S_P_500_Historical_Data__1[[#This Row],[return]],_xlfn.ANCHORARRAY($N$7),1)</f>
        <v>71</v>
      </c>
      <c r="F512" t="e">
        <f>MATCH(S_P_500_Historical_Data__1[[#This Row],[log1p(return)]],S:S,1)-6</f>
        <v>#N/A</v>
      </c>
    </row>
    <row r="513" spans="1:6" x14ac:dyDescent="0.35">
      <c r="A513" s="10">
        <v>35692</v>
      </c>
      <c r="B513">
        <v>950.5</v>
      </c>
      <c r="C513">
        <v>3.3999999999999998E-3</v>
      </c>
      <c r="D513">
        <f>LOG(S_P_500_Historical_Data__1[[#This Row],[return]]+1)</f>
        <v>1.4740966917327273E-3</v>
      </c>
      <c r="E513">
        <f>MATCH(S_P_500_Historical_Data__1[[#This Row],[return]],_xlfn.ANCHORARRAY($N$7),1)</f>
        <v>71</v>
      </c>
      <c r="F513" t="e">
        <f>MATCH(S_P_500_Historical_Data__1[[#This Row],[log1p(return)]],S:S,1)-6</f>
        <v>#N/A</v>
      </c>
    </row>
    <row r="514" spans="1:6" x14ac:dyDescent="0.35">
      <c r="A514" s="10">
        <v>35691</v>
      </c>
      <c r="B514">
        <v>947.3</v>
      </c>
      <c r="C514">
        <v>4.5999999999999999E-3</v>
      </c>
      <c r="D514">
        <f>LOG(S_P_500_Historical_Data__1[[#This Row],[return]]+1)</f>
        <v>1.9931738235304782E-3</v>
      </c>
      <c r="E514">
        <f>MATCH(S_P_500_Historical_Data__1[[#This Row],[return]],_xlfn.ANCHORARRAY($N$7),1)</f>
        <v>71</v>
      </c>
      <c r="F514" t="e">
        <f>MATCH(S_P_500_Historical_Data__1[[#This Row],[log1p(return)]],S:S,1)-6</f>
        <v>#N/A</v>
      </c>
    </row>
    <row r="515" spans="1:6" x14ac:dyDescent="0.35">
      <c r="A515" s="10">
        <v>35690</v>
      </c>
      <c r="B515">
        <v>943</v>
      </c>
      <c r="C515">
        <v>-2.7000000000000001E-3</v>
      </c>
      <c r="D515">
        <f>LOG(S_P_500_Historical_Data__1[[#This Row],[return]]+1)</f>
        <v>-1.1741809597139673E-3</v>
      </c>
      <c r="E515">
        <f>MATCH(S_P_500_Historical_Data__1[[#This Row],[return]],_xlfn.ANCHORARRAY($N$7),1)</f>
        <v>69</v>
      </c>
      <c r="F515" t="e">
        <f>MATCH(S_P_500_Historical_Data__1[[#This Row],[log1p(return)]],S:S,1)-6</f>
        <v>#N/A</v>
      </c>
    </row>
    <row r="516" spans="1:6" x14ac:dyDescent="0.35">
      <c r="A516" s="10">
        <v>35689</v>
      </c>
      <c r="B516">
        <v>945.6</v>
      </c>
      <c r="C516">
        <v>2.8000000000000001E-2</v>
      </c>
      <c r="D516">
        <f>LOG(S_P_500_Historical_Data__1[[#This Row],[return]]+1)</f>
        <v>1.1993114659256938E-2</v>
      </c>
      <c r="E516">
        <f>MATCH(S_P_500_Historical_Data__1[[#This Row],[return]],_xlfn.ANCHORARRAY($N$7),1)</f>
        <v>79</v>
      </c>
      <c r="F516" t="e">
        <f>MATCH(S_P_500_Historical_Data__1[[#This Row],[log1p(return)]],S:S,1)-6</f>
        <v>#N/A</v>
      </c>
    </row>
    <row r="517" spans="1:6" x14ac:dyDescent="0.35">
      <c r="A517" s="10">
        <v>35688</v>
      </c>
      <c r="B517">
        <v>919.8</v>
      </c>
      <c r="C517">
        <v>-4.4000000000000003E-3</v>
      </c>
      <c r="D517">
        <f>LOG(S_P_500_Historical_Data__1[[#This Row],[return]]+1)</f>
        <v>-1.9151120634443696E-3</v>
      </c>
      <c r="E517">
        <f>MATCH(S_P_500_Historical_Data__1[[#This Row],[return]],_xlfn.ANCHORARRAY($N$7),1)</f>
        <v>68</v>
      </c>
      <c r="F517" t="e">
        <f>MATCH(S_P_500_Historical_Data__1[[#This Row],[log1p(return)]],S:S,1)-6</f>
        <v>#N/A</v>
      </c>
    </row>
    <row r="518" spans="1:6" x14ac:dyDescent="0.35">
      <c r="A518" s="10">
        <v>35685</v>
      </c>
      <c r="B518">
        <v>923.9</v>
      </c>
      <c r="C518">
        <v>1.24E-2</v>
      </c>
      <c r="D518">
        <f>LOG(S_P_500_Historical_Data__1[[#This Row],[return]]+1)</f>
        <v>5.3521364862166125E-3</v>
      </c>
      <c r="E518">
        <f>MATCH(S_P_500_Historical_Data__1[[#This Row],[return]],_xlfn.ANCHORARRAY($N$7),1)</f>
        <v>74</v>
      </c>
      <c r="F518" t="e">
        <f>MATCH(S_P_500_Historical_Data__1[[#This Row],[log1p(return)]],S:S,1)-6</f>
        <v>#N/A</v>
      </c>
    </row>
    <row r="519" spans="1:6" x14ac:dyDescent="0.35">
      <c r="A519" s="10">
        <v>35684</v>
      </c>
      <c r="B519">
        <v>912.6</v>
      </c>
      <c r="C519">
        <v>-7.0000000000000001E-3</v>
      </c>
      <c r="D519">
        <f>LOG(S_P_500_Historical_Data__1[[#This Row],[return]]+1)</f>
        <v>-3.0507515046188267E-3</v>
      </c>
      <c r="E519">
        <f>MATCH(S_P_500_Historical_Data__1[[#This Row],[return]],_xlfn.ANCHORARRAY($N$7),1)</f>
        <v>67</v>
      </c>
      <c r="F519" t="e">
        <f>MATCH(S_P_500_Historical_Data__1[[#This Row],[log1p(return)]],S:S,1)-6</f>
        <v>#N/A</v>
      </c>
    </row>
    <row r="520" spans="1:6" x14ac:dyDescent="0.35">
      <c r="A520" s="10">
        <v>35683</v>
      </c>
      <c r="B520">
        <v>919</v>
      </c>
      <c r="C520">
        <v>-1.5599999999999999E-2</v>
      </c>
      <c r="D520">
        <f>LOG(S_P_500_Historical_Data__1[[#This Row],[return]]+1)</f>
        <v>-6.828394969235067E-3</v>
      </c>
      <c r="E520">
        <f>MATCH(S_P_500_Historical_Data__1[[#This Row],[return]],_xlfn.ANCHORARRAY($N$7),1)</f>
        <v>64</v>
      </c>
      <c r="F520" t="e">
        <f>MATCH(S_P_500_Historical_Data__1[[#This Row],[log1p(return)]],S:S,1)-6</f>
        <v>#N/A</v>
      </c>
    </row>
    <row r="521" spans="1:6" x14ac:dyDescent="0.35">
      <c r="A521" s="10">
        <v>35682</v>
      </c>
      <c r="B521">
        <v>933.6</v>
      </c>
      <c r="C521">
        <v>2.5999999999999999E-3</v>
      </c>
      <c r="D521">
        <f>LOG(S_P_500_Historical_Data__1[[#This Row],[return]]+1)</f>
        <v>1.1277002770349424E-3</v>
      </c>
      <c r="E521">
        <f>MATCH(S_P_500_Historical_Data__1[[#This Row],[return]],_xlfn.ANCHORARRAY($N$7),1)</f>
        <v>71</v>
      </c>
      <c r="F521" t="e">
        <f>MATCH(S_P_500_Historical_Data__1[[#This Row],[log1p(return)]],S:S,1)-6</f>
        <v>#N/A</v>
      </c>
    </row>
    <row r="522" spans="1:6" x14ac:dyDescent="0.35">
      <c r="A522" s="10">
        <v>35681</v>
      </c>
      <c r="B522">
        <v>931.2</v>
      </c>
      <c r="C522">
        <v>2.3999999999999998E-3</v>
      </c>
      <c r="D522">
        <f>LOG(S_P_500_Historical_Data__1[[#This Row],[return]]+1)</f>
        <v>1.0410579860935677E-3</v>
      </c>
      <c r="E522">
        <f>MATCH(S_P_500_Historical_Data__1[[#This Row],[return]],_xlfn.ANCHORARRAY($N$7),1)</f>
        <v>71</v>
      </c>
      <c r="F522" t="e">
        <f>MATCH(S_P_500_Historical_Data__1[[#This Row],[log1p(return)]],S:S,1)-6</f>
        <v>#N/A</v>
      </c>
    </row>
    <row r="523" spans="1:6" x14ac:dyDescent="0.35">
      <c r="A523" s="10">
        <v>35678</v>
      </c>
      <c r="B523">
        <v>929</v>
      </c>
      <c r="C523">
        <v>-2E-3</v>
      </c>
      <c r="D523">
        <f>LOG(S_P_500_Historical_Data__1[[#This Row],[return]]+1)</f>
        <v>-8.6945871262889137E-4</v>
      </c>
      <c r="E523">
        <f>MATCH(S_P_500_Historical_Data__1[[#This Row],[return]],_xlfn.ANCHORARRAY($N$7),1)</f>
        <v>69</v>
      </c>
      <c r="F523" t="e">
        <f>MATCH(S_P_500_Historical_Data__1[[#This Row],[log1p(return)]],S:S,1)-6</f>
        <v>#N/A</v>
      </c>
    </row>
    <row r="524" spans="1:6" x14ac:dyDescent="0.35">
      <c r="A524" s="10">
        <v>35677</v>
      </c>
      <c r="B524">
        <v>930.9</v>
      </c>
      <c r="C524">
        <v>3.2000000000000002E-3</v>
      </c>
      <c r="D524">
        <f>LOG(S_P_500_Historical_Data__1[[#This Row],[return]]+1)</f>
        <v>1.3875234866412602E-3</v>
      </c>
      <c r="E524">
        <f>MATCH(S_P_500_Historical_Data__1[[#This Row],[return]],_xlfn.ANCHORARRAY($N$7),1)</f>
        <v>71</v>
      </c>
      <c r="F524" t="e">
        <f>MATCH(S_P_500_Historical_Data__1[[#This Row],[log1p(return)]],S:S,1)-6</f>
        <v>#N/A</v>
      </c>
    </row>
    <row r="525" spans="1:6" x14ac:dyDescent="0.35">
      <c r="A525" s="10">
        <v>35676</v>
      </c>
      <c r="B525">
        <v>927.9</v>
      </c>
      <c r="C525">
        <v>2.9999999999999997E-4</v>
      </c>
      <c r="D525">
        <f>LOG(S_P_500_Historical_Data__1[[#This Row],[return]]+1)</f>
        <v>1.3026880522704667E-4</v>
      </c>
      <c r="E525">
        <f>MATCH(S_P_500_Historical_Data__1[[#This Row],[return]],_xlfn.ANCHORARRAY($N$7),1)</f>
        <v>70</v>
      </c>
      <c r="F525" t="e">
        <f>MATCH(S_P_500_Historical_Data__1[[#This Row],[log1p(return)]],S:S,1)-6</f>
        <v>#N/A</v>
      </c>
    </row>
    <row r="526" spans="1:6" x14ac:dyDescent="0.35">
      <c r="A526" s="10">
        <v>35675</v>
      </c>
      <c r="B526">
        <v>927.6</v>
      </c>
      <c r="C526">
        <v>3.1199999999999999E-2</v>
      </c>
      <c r="D526">
        <f>LOG(S_P_500_Historical_Data__1[[#This Row],[return]]+1)</f>
        <v>1.3342904345346565E-2</v>
      </c>
      <c r="E526">
        <f>MATCH(S_P_500_Historical_Data__1[[#This Row],[return]],_xlfn.ANCHORARRAY($N$7),1)</f>
        <v>80</v>
      </c>
      <c r="F526" t="e">
        <f>MATCH(S_P_500_Historical_Data__1[[#This Row],[log1p(return)]],S:S,1)-6</f>
        <v>#N/A</v>
      </c>
    </row>
    <row r="527" spans="1:6" x14ac:dyDescent="0.35">
      <c r="A527" s="10">
        <v>35671</v>
      </c>
      <c r="B527">
        <v>899.5</v>
      </c>
      <c r="C527">
        <v>-4.5999999999999999E-3</v>
      </c>
      <c r="D527">
        <f>LOG(S_P_500_Historical_Data__1[[#This Row],[return]]+1)</f>
        <v>-2.0023635919956925E-3</v>
      </c>
      <c r="E527">
        <f>MATCH(S_P_500_Historical_Data__1[[#This Row],[return]],_xlfn.ANCHORARRAY($N$7),1)</f>
        <v>68</v>
      </c>
      <c r="F527" t="e">
        <f>MATCH(S_P_500_Historical_Data__1[[#This Row],[log1p(return)]],S:S,1)-6</f>
        <v>#N/A</v>
      </c>
    </row>
    <row r="528" spans="1:6" x14ac:dyDescent="0.35">
      <c r="A528" s="10">
        <v>35670</v>
      </c>
      <c r="B528">
        <v>903.7</v>
      </c>
      <c r="C528">
        <v>-1.09E-2</v>
      </c>
      <c r="D528">
        <f>LOG(S_P_500_Historical_Data__1[[#This Row],[return]]+1)</f>
        <v>-4.7597981371845666E-3</v>
      </c>
      <c r="E528">
        <f>MATCH(S_P_500_Historical_Data__1[[#This Row],[return]],_xlfn.ANCHORARRAY($N$7),1)</f>
        <v>66</v>
      </c>
      <c r="F528" t="e">
        <f>MATCH(S_P_500_Historical_Data__1[[#This Row],[log1p(return)]],S:S,1)-6</f>
        <v>#N/A</v>
      </c>
    </row>
    <row r="529" spans="1:6" x14ac:dyDescent="0.35">
      <c r="A529" s="10">
        <v>35669</v>
      </c>
      <c r="B529">
        <v>913.7</v>
      </c>
      <c r="C529">
        <v>8.0000000000000004E-4</v>
      </c>
      <c r="D529">
        <f>LOG(S_P_500_Historical_Data__1[[#This Row],[return]]+1)</f>
        <v>3.4729668536350247E-4</v>
      </c>
      <c r="E529">
        <f>MATCH(S_P_500_Historical_Data__1[[#This Row],[return]],_xlfn.ANCHORARRAY($N$7),1)</f>
        <v>70</v>
      </c>
      <c r="F529" t="e">
        <f>MATCH(S_P_500_Historical_Data__1[[#This Row],[log1p(return)]],S:S,1)-6</f>
        <v>#N/A</v>
      </c>
    </row>
    <row r="530" spans="1:6" x14ac:dyDescent="0.35">
      <c r="A530" s="10">
        <v>35668</v>
      </c>
      <c r="B530">
        <v>913</v>
      </c>
      <c r="C530">
        <v>-7.7999999999999996E-3</v>
      </c>
      <c r="D530">
        <f>LOG(S_P_500_Historical_Data__1[[#This Row],[return]]+1)</f>
        <v>-3.4007772998332414E-3</v>
      </c>
      <c r="E530">
        <f>MATCH(S_P_500_Historical_Data__1[[#This Row],[return]],_xlfn.ANCHORARRAY($N$7),1)</f>
        <v>67</v>
      </c>
      <c r="F530" t="e">
        <f>MATCH(S_P_500_Historical_Data__1[[#This Row],[log1p(return)]],S:S,1)-6</f>
        <v>#N/A</v>
      </c>
    </row>
    <row r="531" spans="1:6" x14ac:dyDescent="0.35">
      <c r="A531" s="10">
        <v>35667</v>
      </c>
      <c r="B531">
        <v>920.2</v>
      </c>
      <c r="C531">
        <v>-3.5999999999999999E-3</v>
      </c>
      <c r="D531">
        <f>LOG(S_P_500_Historical_Data__1[[#This Row],[return]]+1)</f>
        <v>-1.5662811355311203E-3</v>
      </c>
      <c r="E531">
        <f>MATCH(S_P_500_Historical_Data__1[[#This Row],[return]],_xlfn.ANCHORARRAY($N$7),1)</f>
        <v>68</v>
      </c>
      <c r="F531" t="e">
        <f>MATCH(S_P_500_Historical_Data__1[[#This Row],[log1p(return)]],S:S,1)-6</f>
        <v>#N/A</v>
      </c>
    </row>
    <row r="532" spans="1:6" x14ac:dyDescent="0.35">
      <c r="A532" s="10">
        <v>35664</v>
      </c>
      <c r="B532">
        <v>923.5</v>
      </c>
      <c r="C532">
        <v>-1.6000000000000001E-3</v>
      </c>
      <c r="D532">
        <f>LOG(S_P_500_Historical_Data__1[[#This Row],[return]]+1)</f>
        <v>-6.9542766165125167E-4</v>
      </c>
      <c r="E532">
        <f>MATCH(S_P_500_Historical_Data__1[[#This Row],[return]],_xlfn.ANCHORARRAY($N$7),1)</f>
        <v>69</v>
      </c>
      <c r="F532" t="e">
        <f>MATCH(S_P_500_Historical_Data__1[[#This Row],[log1p(return)]],S:S,1)-6</f>
        <v>#N/A</v>
      </c>
    </row>
    <row r="533" spans="1:6" x14ac:dyDescent="0.35">
      <c r="A533" s="10">
        <v>35663</v>
      </c>
      <c r="B533">
        <v>925</v>
      </c>
      <c r="C533">
        <v>-1.5299999999999999E-2</v>
      </c>
      <c r="D533">
        <f>LOG(S_P_500_Historical_Data__1[[#This Row],[return]]+1)</f>
        <v>-6.6960620805254709E-3</v>
      </c>
      <c r="E533">
        <f>MATCH(S_P_500_Historical_Data__1[[#This Row],[return]],_xlfn.ANCHORARRAY($N$7),1)</f>
        <v>65</v>
      </c>
      <c r="F533" t="e">
        <f>MATCH(S_P_500_Historical_Data__1[[#This Row],[log1p(return)]],S:S,1)-6</f>
        <v>#N/A</v>
      </c>
    </row>
    <row r="534" spans="1:6" x14ac:dyDescent="0.35">
      <c r="A534" s="10">
        <v>35662</v>
      </c>
      <c r="B534">
        <v>939.4</v>
      </c>
      <c r="C534">
        <v>1.4500000000000001E-2</v>
      </c>
      <c r="D534">
        <f>LOG(S_P_500_Historical_Data__1[[#This Row],[return]]+1)</f>
        <v>6.2520513693647747E-3</v>
      </c>
      <c r="E534">
        <f>MATCH(S_P_500_Historical_Data__1[[#This Row],[return]],_xlfn.ANCHORARRAY($N$7),1)</f>
        <v>75</v>
      </c>
      <c r="F534" t="e">
        <f>MATCH(S_P_500_Historical_Data__1[[#This Row],[log1p(return)]],S:S,1)-6</f>
        <v>#N/A</v>
      </c>
    </row>
    <row r="535" spans="1:6" x14ac:dyDescent="0.35">
      <c r="A535" s="10">
        <v>35661</v>
      </c>
      <c r="B535">
        <v>926</v>
      </c>
      <c r="C535">
        <v>1.4800000000000001E-2</v>
      </c>
      <c r="D535">
        <f>LOG(S_P_500_Historical_Data__1[[#This Row],[return]]+1)</f>
        <v>6.3804585496930744E-3</v>
      </c>
      <c r="E535">
        <f>MATCH(S_P_500_Historical_Data__1[[#This Row],[return]],_xlfn.ANCHORARRAY($N$7),1)</f>
        <v>75</v>
      </c>
      <c r="F535" t="e">
        <f>MATCH(S_P_500_Historical_Data__1[[#This Row],[log1p(return)]],S:S,1)-6</f>
        <v>#N/A</v>
      </c>
    </row>
    <row r="536" spans="1:6" x14ac:dyDescent="0.35">
      <c r="A536" s="10">
        <v>35660</v>
      </c>
      <c r="B536">
        <v>912.5</v>
      </c>
      <c r="C536">
        <v>1.2999999999999999E-2</v>
      </c>
      <c r="D536">
        <f>LOG(S_P_500_Historical_Data__1[[#This Row],[return]]+1)</f>
        <v>5.6094453602803856E-3</v>
      </c>
      <c r="E536">
        <f>MATCH(S_P_500_Historical_Data__1[[#This Row],[return]],_xlfn.ANCHORARRAY($N$7),1)</f>
        <v>74</v>
      </c>
      <c r="F536" t="e">
        <f>MATCH(S_P_500_Historical_Data__1[[#This Row],[log1p(return)]],S:S,1)-6</f>
        <v>#N/A</v>
      </c>
    </row>
    <row r="537" spans="1:6" x14ac:dyDescent="0.35">
      <c r="A537" s="10">
        <v>35657</v>
      </c>
      <c r="B537">
        <v>900.8</v>
      </c>
      <c r="C537">
        <v>-2.5999999999999999E-2</v>
      </c>
      <c r="D537">
        <f>LOG(S_P_500_Historical_Data__1[[#This Row],[return]]+1)</f>
        <v>-1.1441043121384482E-2</v>
      </c>
      <c r="E537">
        <f>MATCH(S_P_500_Historical_Data__1[[#This Row],[return]],_xlfn.ANCHORARRAY($N$7),1)</f>
        <v>61</v>
      </c>
      <c r="F537" t="e">
        <f>MATCH(S_P_500_Historical_Data__1[[#This Row],[log1p(return)]],S:S,1)-6</f>
        <v>#N/A</v>
      </c>
    </row>
    <row r="538" spans="1:6" x14ac:dyDescent="0.35">
      <c r="A538" s="10">
        <v>35656</v>
      </c>
      <c r="B538">
        <v>924.8</v>
      </c>
      <c r="C538">
        <v>3.0000000000000001E-3</v>
      </c>
      <c r="D538">
        <f>LOG(S_P_500_Historical_Data__1[[#This Row],[return]]+1)</f>
        <v>1.300933020418072E-3</v>
      </c>
      <c r="E538">
        <f>MATCH(S_P_500_Historical_Data__1[[#This Row],[return]],_xlfn.ANCHORARRAY($N$7),1)</f>
        <v>71</v>
      </c>
      <c r="F538" t="e">
        <f>MATCH(S_P_500_Historical_Data__1[[#This Row],[log1p(return)]],S:S,1)-6</f>
        <v>#N/A</v>
      </c>
    </row>
    <row r="539" spans="1:6" x14ac:dyDescent="0.35">
      <c r="A539" s="10">
        <v>35655</v>
      </c>
      <c r="B539">
        <v>922</v>
      </c>
      <c r="C539">
        <v>-4.8999999999999998E-3</v>
      </c>
      <c r="D539">
        <f>LOG(S_P_500_Historical_Data__1[[#This Row],[return]]+1)</f>
        <v>-2.1332737608552488E-3</v>
      </c>
      <c r="E539">
        <f>MATCH(S_P_500_Historical_Data__1[[#This Row],[return]],_xlfn.ANCHORARRAY($N$7),1)</f>
        <v>68</v>
      </c>
      <c r="F539" t="e">
        <f>MATCH(S_P_500_Historical_Data__1[[#This Row],[log1p(return)]],S:S,1)-6</f>
        <v>#N/A</v>
      </c>
    </row>
    <row r="540" spans="1:6" x14ac:dyDescent="0.35">
      <c r="A540" s="10">
        <v>35654</v>
      </c>
      <c r="B540">
        <v>926.5</v>
      </c>
      <c r="C540">
        <v>-1.12E-2</v>
      </c>
      <c r="D540">
        <f>LOG(S_P_500_Historical_Data__1[[#This Row],[return]]+1)</f>
        <v>-4.8915422552593757E-3</v>
      </c>
      <c r="E540">
        <f>MATCH(S_P_500_Historical_Data__1[[#This Row],[return]],_xlfn.ANCHORARRAY($N$7),1)</f>
        <v>66</v>
      </c>
      <c r="F540" t="e">
        <f>MATCH(S_P_500_Historical_Data__1[[#This Row],[log1p(return)]],S:S,1)-6</f>
        <v>#N/A</v>
      </c>
    </row>
    <row r="541" spans="1:6" x14ac:dyDescent="0.35">
      <c r="A541" s="10">
        <v>35653</v>
      </c>
      <c r="B541">
        <v>937</v>
      </c>
      <c r="C541">
        <v>3.7000000000000002E-3</v>
      </c>
      <c r="D541">
        <f>LOG(S_P_500_Historical_Data__1[[#This Row],[return]]+1)</f>
        <v>1.603924149797819E-3</v>
      </c>
      <c r="E541">
        <f>MATCH(S_P_500_Historical_Data__1[[#This Row],[return]],_xlfn.ANCHORARRAY($N$7),1)</f>
        <v>71</v>
      </c>
      <c r="F541" t="e">
        <f>MATCH(S_P_500_Historical_Data__1[[#This Row],[log1p(return)]],S:S,1)-6</f>
        <v>#N/A</v>
      </c>
    </row>
    <row r="542" spans="1:6" x14ac:dyDescent="0.35">
      <c r="A542" s="10">
        <v>35650</v>
      </c>
      <c r="B542">
        <v>933.5</v>
      </c>
      <c r="C542">
        <v>-1.8599999999999998E-2</v>
      </c>
      <c r="D542">
        <f>LOG(S_P_500_Historical_Data__1[[#This Row],[return]]+1)</f>
        <v>-8.1539463551032944E-3</v>
      </c>
      <c r="E542">
        <f>MATCH(S_P_500_Historical_Data__1[[#This Row],[return]],_xlfn.ANCHORARRAY($N$7),1)</f>
        <v>63</v>
      </c>
      <c r="F542" t="e">
        <f>MATCH(S_P_500_Historical_Data__1[[#This Row],[log1p(return)]],S:S,1)-6</f>
        <v>#N/A</v>
      </c>
    </row>
    <row r="543" spans="1:6" x14ac:dyDescent="0.35">
      <c r="A543" s="10">
        <v>35649</v>
      </c>
      <c r="B543">
        <v>951.2</v>
      </c>
      <c r="C543">
        <v>-9.4999999999999998E-3</v>
      </c>
      <c r="D543">
        <f>LOG(S_P_500_Historical_Data__1[[#This Row],[return]]+1)</f>
        <v>-4.1455201254341082E-3</v>
      </c>
      <c r="E543">
        <f>MATCH(S_P_500_Historical_Data__1[[#This Row],[return]],_xlfn.ANCHORARRAY($N$7),1)</f>
        <v>66</v>
      </c>
      <c r="F543" t="e">
        <f>MATCH(S_P_500_Historical_Data__1[[#This Row],[log1p(return)]],S:S,1)-6</f>
        <v>#N/A</v>
      </c>
    </row>
    <row r="544" spans="1:6" x14ac:dyDescent="0.35">
      <c r="A544" s="10">
        <v>35648</v>
      </c>
      <c r="B544">
        <v>960.3</v>
      </c>
      <c r="C544">
        <v>8.3000000000000001E-3</v>
      </c>
      <c r="D544">
        <f>LOG(S_P_500_Historical_Data__1[[#This Row],[return]]+1)</f>
        <v>3.5897671891398659E-3</v>
      </c>
      <c r="E544">
        <f>MATCH(S_P_500_Historical_Data__1[[#This Row],[return]],_xlfn.ANCHORARRAY($N$7),1)</f>
        <v>72</v>
      </c>
      <c r="F544" t="e">
        <f>MATCH(S_P_500_Historical_Data__1[[#This Row],[log1p(return)]],S:S,1)-6</f>
        <v>#N/A</v>
      </c>
    </row>
    <row r="545" spans="1:6" x14ac:dyDescent="0.35">
      <c r="A545" s="10">
        <v>35647</v>
      </c>
      <c r="B545">
        <v>952.4</v>
      </c>
      <c r="C545">
        <v>2.2000000000000001E-3</v>
      </c>
      <c r="D545">
        <f>LOG(S_P_500_Historical_Data__1[[#This Row],[return]]+1)</f>
        <v>9.5439840645788652E-4</v>
      </c>
      <c r="E545">
        <f>MATCH(S_P_500_Historical_Data__1[[#This Row],[return]],_xlfn.ANCHORARRAY($N$7),1)</f>
        <v>70</v>
      </c>
      <c r="F545" t="e">
        <f>MATCH(S_P_500_Historical_Data__1[[#This Row],[log1p(return)]],S:S,1)-6</f>
        <v>#N/A</v>
      </c>
    </row>
    <row r="546" spans="1:6" x14ac:dyDescent="0.35">
      <c r="A546" s="10">
        <v>35646</v>
      </c>
      <c r="B546">
        <v>950.3</v>
      </c>
      <c r="C546">
        <v>3.3999999999999998E-3</v>
      </c>
      <c r="D546">
        <f>LOG(S_P_500_Historical_Data__1[[#This Row],[return]]+1)</f>
        <v>1.4740966917327273E-3</v>
      </c>
      <c r="E546">
        <f>MATCH(S_P_500_Historical_Data__1[[#This Row],[return]],_xlfn.ANCHORARRAY($N$7),1)</f>
        <v>71</v>
      </c>
      <c r="F546" t="e">
        <f>MATCH(S_P_500_Historical_Data__1[[#This Row],[log1p(return)]],S:S,1)-6</f>
        <v>#N/A</v>
      </c>
    </row>
    <row r="547" spans="1:6" x14ac:dyDescent="0.35">
      <c r="A547" s="10">
        <v>35643</v>
      </c>
      <c r="B547">
        <v>947.1</v>
      </c>
      <c r="C547">
        <v>-7.4999999999999997E-3</v>
      </c>
      <c r="D547">
        <f>LOG(S_P_500_Historical_Data__1[[#This Row],[return]]+1)</f>
        <v>-3.2694845648473031E-3</v>
      </c>
      <c r="E547">
        <f>MATCH(S_P_500_Historical_Data__1[[#This Row],[return]],_xlfn.ANCHORARRAY($N$7),1)</f>
        <v>67</v>
      </c>
      <c r="F547" t="e">
        <f>MATCH(S_P_500_Historical_Data__1[[#This Row],[log1p(return)]],S:S,1)-6</f>
        <v>#N/A</v>
      </c>
    </row>
    <row r="548" spans="1:6" x14ac:dyDescent="0.35">
      <c r="A548" s="10">
        <v>35642</v>
      </c>
      <c r="B548">
        <v>954.3</v>
      </c>
      <c r="C548">
        <v>2.0999999999999999E-3</v>
      </c>
      <c r="D548">
        <f>LOG(S_P_500_Historical_Data__1[[#This Row],[return]]+1)</f>
        <v>9.1106213122328433E-4</v>
      </c>
      <c r="E548">
        <f>MATCH(S_P_500_Historical_Data__1[[#This Row],[return]],_xlfn.ANCHORARRAY($N$7),1)</f>
        <v>70</v>
      </c>
      <c r="F548" t="e">
        <f>MATCH(S_P_500_Historical_Data__1[[#This Row],[log1p(return)]],S:S,1)-6</f>
        <v>#N/A</v>
      </c>
    </row>
    <row r="549" spans="1:6" x14ac:dyDescent="0.35">
      <c r="A549" s="10">
        <v>35641</v>
      </c>
      <c r="B549">
        <v>952.3</v>
      </c>
      <c r="C549">
        <v>1.06E-2</v>
      </c>
      <c r="D549">
        <f>LOG(S_P_500_Historical_Data__1[[#This Row],[return]]+1)</f>
        <v>4.5792939022116577E-3</v>
      </c>
      <c r="E549">
        <f>MATCH(S_P_500_Historical_Data__1[[#This Row],[return]],_xlfn.ANCHORARRAY($N$7),1)</f>
        <v>73</v>
      </c>
      <c r="F549" t="e">
        <f>MATCH(S_P_500_Historical_Data__1[[#This Row],[log1p(return)]],S:S,1)-6</f>
        <v>#N/A</v>
      </c>
    </row>
    <row r="550" spans="1:6" x14ac:dyDescent="0.35">
      <c r="A550" s="10">
        <v>35640</v>
      </c>
      <c r="B550">
        <v>942.3</v>
      </c>
      <c r="C550">
        <v>6.1999999999999998E-3</v>
      </c>
      <c r="D550">
        <f>LOG(S_P_500_Historical_Data__1[[#This Row],[return]]+1)</f>
        <v>2.6843129897293583E-3</v>
      </c>
      <c r="E550">
        <f>MATCH(S_P_500_Historical_Data__1[[#This Row],[return]],_xlfn.ANCHORARRAY($N$7),1)</f>
        <v>72</v>
      </c>
      <c r="F550" t="e">
        <f>MATCH(S_P_500_Historical_Data__1[[#This Row],[log1p(return)]],S:S,1)-6</f>
        <v>#N/A</v>
      </c>
    </row>
    <row r="551" spans="1:6" x14ac:dyDescent="0.35">
      <c r="A551" s="10">
        <v>35639</v>
      </c>
      <c r="B551">
        <v>936.5</v>
      </c>
      <c r="C551">
        <v>-2.3999999999999998E-3</v>
      </c>
      <c r="D551">
        <f>LOG(S_P_500_Historical_Data__1[[#This Row],[return]]+1)</f>
        <v>-1.0435595295137823E-3</v>
      </c>
      <c r="E551">
        <f>MATCH(S_P_500_Historical_Data__1[[#This Row],[return]],_xlfn.ANCHORARRAY($N$7),1)</f>
        <v>69</v>
      </c>
      <c r="F551" t="e">
        <f>MATCH(S_P_500_Historical_Data__1[[#This Row],[log1p(return)]],S:S,1)-6</f>
        <v>#N/A</v>
      </c>
    </row>
    <row r="552" spans="1:6" x14ac:dyDescent="0.35">
      <c r="A552" s="10">
        <v>35636</v>
      </c>
      <c r="B552">
        <v>938.8</v>
      </c>
      <c r="C552">
        <v>-1.6000000000000001E-3</v>
      </c>
      <c r="D552">
        <f>LOG(S_P_500_Historical_Data__1[[#This Row],[return]]+1)</f>
        <v>-6.9542766165125167E-4</v>
      </c>
      <c r="E552">
        <f>MATCH(S_P_500_Historical_Data__1[[#This Row],[return]],_xlfn.ANCHORARRAY($N$7),1)</f>
        <v>69</v>
      </c>
      <c r="F552" t="e">
        <f>MATCH(S_P_500_Historical_Data__1[[#This Row],[log1p(return)]],S:S,1)-6</f>
        <v>#N/A</v>
      </c>
    </row>
    <row r="553" spans="1:6" x14ac:dyDescent="0.35">
      <c r="A553" s="10">
        <v>35635</v>
      </c>
      <c r="B553">
        <v>940.3</v>
      </c>
      <c r="C553">
        <v>4.0000000000000001E-3</v>
      </c>
      <c r="D553">
        <f>LOG(S_P_500_Historical_Data__1[[#This Row],[return]]+1)</f>
        <v>1.7337128090005314E-3</v>
      </c>
      <c r="E553">
        <f>MATCH(S_P_500_Historical_Data__1[[#This Row],[return]],_xlfn.ANCHORARRAY($N$7),1)</f>
        <v>71</v>
      </c>
      <c r="F553" t="e">
        <f>MATCH(S_P_500_Historical_Data__1[[#This Row],[log1p(return)]],S:S,1)-6</f>
        <v>#N/A</v>
      </c>
    </row>
    <row r="554" spans="1:6" x14ac:dyDescent="0.35">
      <c r="A554" s="10">
        <v>35634</v>
      </c>
      <c r="B554">
        <v>936.6</v>
      </c>
      <c r="C554">
        <v>2.8E-3</v>
      </c>
      <c r="D554">
        <f>LOG(S_P_500_Historical_Data__1[[#This Row],[return]]+1)</f>
        <v>1.2143252861788671E-3</v>
      </c>
      <c r="E554">
        <f>MATCH(S_P_500_Historical_Data__1[[#This Row],[return]],_xlfn.ANCHORARRAY($N$7),1)</f>
        <v>71</v>
      </c>
      <c r="F554" t="e">
        <f>MATCH(S_P_500_Historical_Data__1[[#This Row],[log1p(return)]],S:S,1)-6</f>
        <v>#N/A</v>
      </c>
    </row>
    <row r="555" spans="1:6" x14ac:dyDescent="0.35">
      <c r="A555" s="10">
        <v>35633</v>
      </c>
      <c r="B555">
        <v>934</v>
      </c>
      <c r="C555">
        <v>2.3099999999999999E-2</v>
      </c>
      <c r="D555">
        <f>LOG(S_P_500_Historical_Data__1[[#This Row],[return]]+1)</f>
        <v>9.9180846659012844E-3</v>
      </c>
      <c r="E555">
        <f>MATCH(S_P_500_Historical_Data__1[[#This Row],[return]],_xlfn.ANCHORARRAY($N$7),1)</f>
        <v>77</v>
      </c>
      <c r="F555" t="e">
        <f>MATCH(S_P_500_Historical_Data__1[[#This Row],[log1p(return)]],S:S,1)-6</f>
        <v>#N/A</v>
      </c>
    </row>
    <row r="556" spans="1:6" x14ac:dyDescent="0.35">
      <c r="A556" s="10">
        <v>35632</v>
      </c>
      <c r="B556">
        <v>912.9</v>
      </c>
      <c r="C556">
        <v>-2.5999999999999999E-3</v>
      </c>
      <c r="D556">
        <f>LOG(S_P_500_Historical_Data__1[[#This Row],[return]]+1)</f>
        <v>-1.1306361176558091E-3</v>
      </c>
      <c r="E556">
        <f>MATCH(S_P_500_Historical_Data__1[[#This Row],[return]],_xlfn.ANCHORARRAY($N$7),1)</f>
        <v>69</v>
      </c>
      <c r="F556" t="e">
        <f>MATCH(S_P_500_Historical_Data__1[[#This Row],[log1p(return)]],S:S,1)-6</f>
        <v>#N/A</v>
      </c>
    </row>
    <row r="557" spans="1:6" x14ac:dyDescent="0.35">
      <c r="A557" s="10">
        <v>35629</v>
      </c>
      <c r="B557">
        <v>915.3</v>
      </c>
      <c r="C557">
        <v>-1.7500000000000002E-2</v>
      </c>
      <c r="D557">
        <f>LOG(S_P_500_Historical_Data__1[[#This Row],[return]]+1)</f>
        <v>-7.6674409525356747E-3</v>
      </c>
      <c r="E557">
        <f>MATCH(S_P_500_Historical_Data__1[[#This Row],[return]],_xlfn.ANCHORARRAY($N$7),1)</f>
        <v>64</v>
      </c>
      <c r="F557" t="e">
        <f>MATCH(S_P_500_Historical_Data__1[[#This Row],[log1p(return)]],S:S,1)-6</f>
        <v>#N/A</v>
      </c>
    </row>
    <row r="558" spans="1:6" x14ac:dyDescent="0.35">
      <c r="A558" s="10">
        <v>35628</v>
      </c>
      <c r="B558">
        <v>931.6</v>
      </c>
      <c r="C558">
        <v>-5.3E-3</v>
      </c>
      <c r="D558">
        <f>LOG(S_P_500_Historical_Data__1[[#This Row],[return]]+1)</f>
        <v>-2.307882058273408E-3</v>
      </c>
      <c r="E558">
        <f>MATCH(S_P_500_Historical_Data__1[[#This Row],[return]],_xlfn.ANCHORARRAY($N$7),1)</f>
        <v>68</v>
      </c>
      <c r="F558" t="e">
        <f>MATCH(S_P_500_Historical_Data__1[[#This Row],[log1p(return)]],S:S,1)-6</f>
        <v>#N/A</v>
      </c>
    </row>
    <row r="559" spans="1:6" x14ac:dyDescent="0.35">
      <c r="A559" s="10">
        <v>35627</v>
      </c>
      <c r="B559">
        <v>936.6</v>
      </c>
      <c r="C559">
        <v>1.17E-2</v>
      </c>
      <c r="D559">
        <f>LOG(S_P_500_Historical_Data__1[[#This Row],[return]]+1)</f>
        <v>5.0517499939958894E-3</v>
      </c>
      <c r="E559">
        <f>MATCH(S_P_500_Historical_Data__1[[#This Row],[return]],_xlfn.ANCHORARRAY($N$7),1)</f>
        <v>74</v>
      </c>
      <c r="F559" t="e">
        <f>MATCH(S_P_500_Historical_Data__1[[#This Row],[log1p(return)]],S:S,1)-6</f>
        <v>#N/A</v>
      </c>
    </row>
    <row r="560" spans="1:6" x14ac:dyDescent="0.35">
      <c r="A560" s="10">
        <v>35626</v>
      </c>
      <c r="B560">
        <v>925.8</v>
      </c>
      <c r="C560">
        <v>8.0999999999999996E-3</v>
      </c>
      <c r="D560">
        <f>LOG(S_P_500_Historical_Data__1[[#This Row],[return]]+1)</f>
        <v>3.5036147425365331E-3</v>
      </c>
      <c r="E560">
        <f>MATCH(S_P_500_Historical_Data__1[[#This Row],[return]],_xlfn.ANCHORARRAY($N$7),1)</f>
        <v>72</v>
      </c>
      <c r="F560" t="e">
        <f>MATCH(S_P_500_Historical_Data__1[[#This Row],[log1p(return)]],S:S,1)-6</f>
        <v>#N/A</v>
      </c>
    </row>
    <row r="561" spans="1:6" x14ac:dyDescent="0.35">
      <c r="A561" s="10">
        <v>35625</v>
      </c>
      <c r="B561">
        <v>918.4</v>
      </c>
      <c r="C561">
        <v>1.9E-3</v>
      </c>
      <c r="D561">
        <f>LOG(S_P_500_Historical_Data__1[[#This Row],[return]]+1)</f>
        <v>8.2437660560550415E-4</v>
      </c>
      <c r="E561">
        <f>MATCH(S_P_500_Historical_Data__1[[#This Row],[return]],_xlfn.ANCHORARRAY($N$7),1)</f>
        <v>70</v>
      </c>
      <c r="F561" t="e">
        <f>MATCH(S_P_500_Historical_Data__1[[#This Row],[log1p(return)]],S:S,1)-6</f>
        <v>#N/A</v>
      </c>
    </row>
    <row r="562" spans="1:6" x14ac:dyDescent="0.35">
      <c r="A562" s="10">
        <v>35622</v>
      </c>
      <c r="B562">
        <v>916.7</v>
      </c>
      <c r="C562">
        <v>3.2000000000000002E-3</v>
      </c>
      <c r="D562">
        <f>LOG(S_P_500_Historical_Data__1[[#This Row],[return]]+1)</f>
        <v>1.3875234866412602E-3</v>
      </c>
      <c r="E562">
        <f>MATCH(S_P_500_Historical_Data__1[[#This Row],[return]],_xlfn.ANCHORARRAY($N$7),1)</f>
        <v>71</v>
      </c>
      <c r="F562" t="e">
        <f>MATCH(S_P_500_Historical_Data__1[[#This Row],[log1p(return)]],S:S,1)-6</f>
        <v>#N/A</v>
      </c>
    </row>
    <row r="563" spans="1:6" x14ac:dyDescent="0.35">
      <c r="A563" s="10">
        <v>35621</v>
      </c>
      <c r="B563">
        <v>913.8</v>
      </c>
      <c r="C563">
        <v>6.8999999999999999E-3</v>
      </c>
      <c r="D563">
        <f>LOG(S_P_500_Historical_Data__1[[#This Row],[return]]+1)</f>
        <v>2.9863408567849378E-3</v>
      </c>
      <c r="E563">
        <f>MATCH(S_P_500_Historical_Data__1[[#This Row],[return]],_xlfn.ANCHORARRAY($N$7),1)</f>
        <v>72</v>
      </c>
      <c r="F563" t="e">
        <f>MATCH(S_P_500_Historical_Data__1[[#This Row],[log1p(return)]],S:S,1)-6</f>
        <v>#N/A</v>
      </c>
    </row>
    <row r="564" spans="1:6" x14ac:dyDescent="0.35">
      <c r="A564" s="10">
        <v>35620</v>
      </c>
      <c r="B564">
        <v>907.5</v>
      </c>
      <c r="C564">
        <v>-1.23E-2</v>
      </c>
      <c r="D564">
        <f>LOG(S_P_500_Historical_Data__1[[#This Row],[return]]+1)</f>
        <v>-5.3749462313953267E-3</v>
      </c>
      <c r="E564">
        <f>MATCH(S_P_500_Historical_Data__1[[#This Row],[return]],_xlfn.ANCHORARRAY($N$7),1)</f>
        <v>66</v>
      </c>
      <c r="F564" t="e">
        <f>MATCH(S_P_500_Historical_Data__1[[#This Row],[log1p(return)]],S:S,1)-6</f>
        <v>#N/A</v>
      </c>
    </row>
    <row r="565" spans="1:6" x14ac:dyDescent="0.35">
      <c r="A565" s="10">
        <v>35619</v>
      </c>
      <c r="B565">
        <v>918.8</v>
      </c>
      <c r="C565">
        <v>7.1999999999999998E-3</v>
      </c>
      <c r="D565">
        <f>LOG(S_P_500_Historical_Data__1[[#This Row],[return]]+1)</f>
        <v>3.1157170998062241E-3</v>
      </c>
      <c r="E565">
        <f>MATCH(S_P_500_Historical_Data__1[[#This Row],[return]],_xlfn.ANCHORARRAY($N$7),1)</f>
        <v>72</v>
      </c>
      <c r="F565" t="e">
        <f>MATCH(S_P_500_Historical_Data__1[[#This Row],[log1p(return)]],S:S,1)-6</f>
        <v>#N/A</v>
      </c>
    </row>
    <row r="566" spans="1:6" x14ac:dyDescent="0.35">
      <c r="A566" s="10">
        <v>35618</v>
      </c>
      <c r="B566">
        <v>912.2</v>
      </c>
      <c r="C566">
        <v>-5.1000000000000004E-3</v>
      </c>
      <c r="D566">
        <f>LOG(S_P_500_Historical_Data__1[[#This Row],[return]]+1)</f>
        <v>-2.2205691343960407E-3</v>
      </c>
      <c r="E566">
        <f>MATCH(S_P_500_Historical_Data__1[[#This Row],[return]],_xlfn.ANCHORARRAY($N$7),1)</f>
        <v>68</v>
      </c>
      <c r="F566" t="e">
        <f>MATCH(S_P_500_Historical_Data__1[[#This Row],[log1p(return)]],S:S,1)-6</f>
        <v>#N/A</v>
      </c>
    </row>
    <row r="567" spans="1:6" x14ac:dyDescent="0.35">
      <c r="A567" s="10">
        <v>35614</v>
      </c>
      <c r="B567">
        <v>916.9</v>
      </c>
      <c r="C567">
        <v>1.43E-2</v>
      </c>
      <c r="D567">
        <f>LOG(S_P_500_Historical_Data__1[[#This Row],[return]]+1)</f>
        <v>6.1664254854314057E-3</v>
      </c>
      <c r="E567">
        <f>MATCH(S_P_500_Historical_Data__1[[#This Row],[return]],_xlfn.ANCHORARRAY($N$7),1)</f>
        <v>75</v>
      </c>
      <c r="F567" t="e">
        <f>MATCH(S_P_500_Historical_Data__1[[#This Row],[log1p(return)]],S:S,1)-6</f>
        <v>#N/A</v>
      </c>
    </row>
    <row r="568" spans="1:6" x14ac:dyDescent="0.35">
      <c r="A568" s="10">
        <v>35613</v>
      </c>
      <c r="B568">
        <v>904</v>
      </c>
      <c r="C568">
        <v>1.46E-2</v>
      </c>
      <c r="D568">
        <f>LOG(S_P_500_Historical_Data__1[[#This Row],[return]]+1)</f>
        <v>6.2948579813853558E-3</v>
      </c>
      <c r="E568">
        <f>MATCH(S_P_500_Historical_Data__1[[#This Row],[return]],_xlfn.ANCHORARRAY($N$7),1)</f>
        <v>75</v>
      </c>
      <c r="F568" t="e">
        <f>MATCH(S_P_500_Historical_Data__1[[#This Row],[log1p(return)]],S:S,1)-6</f>
        <v>#N/A</v>
      </c>
    </row>
    <row r="569" spans="1:6" x14ac:dyDescent="0.35">
      <c r="A569" s="10">
        <v>35612</v>
      </c>
      <c r="B569">
        <v>891</v>
      </c>
      <c r="C569">
        <v>6.7000000000000002E-3</v>
      </c>
      <c r="D569">
        <f>LOG(S_P_500_Historical_Data__1[[#This Row],[return]]+1)</f>
        <v>2.9000686113873687E-3</v>
      </c>
      <c r="E569">
        <f>MATCH(S_P_500_Historical_Data__1[[#This Row],[return]],_xlfn.ANCHORARRAY($N$7),1)</f>
        <v>72</v>
      </c>
      <c r="F569" t="e">
        <f>MATCH(S_P_500_Historical_Data__1[[#This Row],[log1p(return)]],S:S,1)-6</f>
        <v>#N/A</v>
      </c>
    </row>
    <row r="570" spans="1:6" x14ac:dyDescent="0.35">
      <c r="A570" s="10">
        <v>35611</v>
      </c>
      <c r="B570">
        <v>885.1</v>
      </c>
      <c r="C570">
        <v>-2.5000000000000001E-3</v>
      </c>
      <c r="D570">
        <f>LOG(S_P_500_Historical_Data__1[[#This Row],[return]]+1)</f>
        <v>-1.0870956412141377E-3</v>
      </c>
      <c r="E570">
        <f>MATCH(S_P_500_Historical_Data__1[[#This Row],[return]],_xlfn.ANCHORARRAY($N$7),1)</f>
        <v>69</v>
      </c>
      <c r="F570" t="e">
        <f>MATCH(S_P_500_Historical_Data__1[[#This Row],[log1p(return)]],S:S,1)-6</f>
        <v>#N/A</v>
      </c>
    </row>
    <row r="571" spans="1:6" x14ac:dyDescent="0.35">
      <c r="A571" s="10">
        <v>35608</v>
      </c>
      <c r="B571">
        <v>887.3</v>
      </c>
      <c r="C571">
        <v>4.1000000000000003E-3</v>
      </c>
      <c r="D571">
        <f>LOG(S_P_500_Historical_Data__1[[#This Row],[return]]+1)</f>
        <v>1.7769670774395734E-3</v>
      </c>
      <c r="E571">
        <f>MATCH(S_P_500_Historical_Data__1[[#This Row],[return]],_xlfn.ANCHORARRAY($N$7),1)</f>
        <v>71</v>
      </c>
      <c r="F571" t="e">
        <f>MATCH(S_P_500_Historical_Data__1[[#This Row],[log1p(return)]],S:S,1)-6</f>
        <v>#N/A</v>
      </c>
    </row>
    <row r="572" spans="1:6" x14ac:dyDescent="0.35">
      <c r="A572" s="10">
        <v>35607</v>
      </c>
      <c r="B572">
        <v>883.7</v>
      </c>
      <c r="C572">
        <v>-6.0000000000000001E-3</v>
      </c>
      <c r="D572">
        <f>LOG(S_P_500_Historical_Data__1[[#This Row],[return]]+1)</f>
        <v>-2.6136156026866902E-3</v>
      </c>
      <c r="E572">
        <f>MATCH(S_P_500_Historical_Data__1[[#This Row],[return]],_xlfn.ANCHORARRAY($N$7),1)</f>
        <v>68</v>
      </c>
      <c r="F572" t="e">
        <f>MATCH(S_P_500_Historical_Data__1[[#This Row],[log1p(return)]],S:S,1)-6</f>
        <v>#N/A</v>
      </c>
    </row>
    <row r="573" spans="1:6" x14ac:dyDescent="0.35">
      <c r="A573" s="10">
        <v>35606</v>
      </c>
      <c r="B573">
        <v>889</v>
      </c>
      <c r="C573">
        <v>-8.0999999999999996E-3</v>
      </c>
      <c r="D573">
        <f>LOG(S_P_500_Historical_Data__1[[#This Row],[return]]+1)</f>
        <v>-3.5321097382827633E-3</v>
      </c>
      <c r="E573">
        <f>MATCH(S_P_500_Historical_Data__1[[#This Row],[return]],_xlfn.ANCHORARRAY($N$7),1)</f>
        <v>67</v>
      </c>
      <c r="F573" t="e">
        <f>MATCH(S_P_500_Historical_Data__1[[#This Row],[log1p(return)]],S:S,1)-6</f>
        <v>#N/A</v>
      </c>
    </row>
    <row r="574" spans="1:6" x14ac:dyDescent="0.35">
      <c r="A574" s="10">
        <v>35605</v>
      </c>
      <c r="B574">
        <v>896.3</v>
      </c>
      <c r="C574">
        <v>2.01E-2</v>
      </c>
      <c r="D574">
        <f>LOG(S_P_500_Historical_Data__1[[#This Row],[return]]+1)</f>
        <v>8.6427475652851513E-3</v>
      </c>
      <c r="E574">
        <f>MATCH(S_P_500_Historical_Data__1[[#This Row],[return]],_xlfn.ANCHORARRAY($N$7),1)</f>
        <v>76</v>
      </c>
      <c r="F574" t="e">
        <f>MATCH(S_P_500_Historical_Data__1[[#This Row],[log1p(return)]],S:S,1)-6</f>
        <v>#N/A</v>
      </c>
    </row>
    <row r="575" spans="1:6" x14ac:dyDescent="0.35">
      <c r="A575" s="10">
        <v>35604</v>
      </c>
      <c r="B575">
        <v>878.6</v>
      </c>
      <c r="C575">
        <v>-2.24E-2</v>
      </c>
      <c r="D575">
        <f>LOG(S_P_500_Historical_Data__1[[#This Row],[return]]+1)</f>
        <v>-9.8388071015209754E-3</v>
      </c>
      <c r="E575">
        <f>MATCH(S_P_500_Historical_Data__1[[#This Row],[return]],_xlfn.ANCHORARRAY($N$7),1)</f>
        <v>62</v>
      </c>
      <c r="F575" t="e">
        <f>MATCH(S_P_500_Historical_Data__1[[#This Row],[log1p(return)]],S:S,1)-6</f>
        <v>#N/A</v>
      </c>
    </row>
    <row r="576" spans="1:6" x14ac:dyDescent="0.35">
      <c r="A576" s="10">
        <v>35601</v>
      </c>
      <c r="B576">
        <v>898.7</v>
      </c>
      <c r="C576">
        <v>8.0000000000000004E-4</v>
      </c>
      <c r="D576">
        <f>LOG(S_P_500_Historical_Data__1[[#This Row],[return]]+1)</f>
        <v>3.4729668536350247E-4</v>
      </c>
      <c r="E576">
        <f>MATCH(S_P_500_Historical_Data__1[[#This Row],[return]],_xlfn.ANCHORARRAY($N$7),1)</f>
        <v>70</v>
      </c>
      <c r="F576" t="e">
        <f>MATCH(S_P_500_Historical_Data__1[[#This Row],[log1p(return)]],S:S,1)-6</f>
        <v>#N/A</v>
      </c>
    </row>
    <row r="577" spans="1:6" x14ac:dyDescent="0.35">
      <c r="A577" s="10">
        <v>35600</v>
      </c>
      <c r="B577">
        <v>898</v>
      </c>
      <c r="C577">
        <v>0.01</v>
      </c>
      <c r="D577">
        <f>LOG(S_P_500_Historical_Data__1[[#This Row],[return]]+1)</f>
        <v>4.3213737826425782E-3</v>
      </c>
      <c r="E577">
        <f>MATCH(S_P_500_Historical_Data__1[[#This Row],[return]],_xlfn.ANCHORARRAY($N$7),1)</f>
        <v>73</v>
      </c>
      <c r="F577" t="e">
        <f>MATCH(S_P_500_Historical_Data__1[[#This Row],[log1p(return)]],S:S,1)-6</f>
        <v>#N/A</v>
      </c>
    </row>
    <row r="578" spans="1:6" x14ac:dyDescent="0.35">
      <c r="A578" s="10">
        <v>35599</v>
      </c>
      <c r="B578">
        <v>889.1</v>
      </c>
      <c r="C578">
        <v>-5.8999999999999999E-3</v>
      </c>
      <c r="D578">
        <f>LOG(S_P_500_Historical_Data__1[[#This Row],[return]]+1)</f>
        <v>-2.5699262025288046E-3</v>
      </c>
      <c r="E578">
        <f>MATCH(S_P_500_Historical_Data__1[[#This Row],[return]],_xlfn.ANCHORARRAY($N$7),1)</f>
        <v>68</v>
      </c>
      <c r="F578" t="e">
        <f>MATCH(S_P_500_Historical_Data__1[[#This Row],[log1p(return)]],S:S,1)-6</f>
        <v>#N/A</v>
      </c>
    </row>
    <row r="579" spans="1:6" x14ac:dyDescent="0.35">
      <c r="A579" s="10">
        <v>35598</v>
      </c>
      <c r="B579">
        <v>894.4</v>
      </c>
      <c r="C579">
        <v>5.9999999999999995E-4</v>
      </c>
      <c r="D579">
        <f>LOG(S_P_500_Historical_Data__1[[#This Row],[return]]+1)</f>
        <v>2.6049854739031814E-4</v>
      </c>
      <c r="E579">
        <f>MATCH(S_P_500_Historical_Data__1[[#This Row],[return]],_xlfn.ANCHORARRAY($N$7),1)</f>
        <v>70</v>
      </c>
      <c r="F579" t="e">
        <f>MATCH(S_P_500_Historical_Data__1[[#This Row],[log1p(return)]],S:S,1)-6</f>
        <v>#N/A</v>
      </c>
    </row>
    <row r="580" spans="1:6" x14ac:dyDescent="0.35">
      <c r="A580" s="10">
        <v>35597</v>
      </c>
      <c r="B580">
        <v>893.9</v>
      </c>
      <c r="C580">
        <v>6.9999999999999999E-4</v>
      </c>
      <c r="D580">
        <f>LOG(S_P_500_Historical_Data__1[[#This Row],[return]]+1)</f>
        <v>3.0389978481245835E-4</v>
      </c>
      <c r="E580">
        <f>MATCH(S_P_500_Historical_Data__1[[#This Row],[return]],_xlfn.ANCHORARRAY($N$7),1)</f>
        <v>70</v>
      </c>
      <c r="F580" t="e">
        <f>MATCH(S_P_500_Historical_Data__1[[#This Row],[log1p(return)]],S:S,1)-6</f>
        <v>#N/A</v>
      </c>
    </row>
    <row r="581" spans="1:6" x14ac:dyDescent="0.35">
      <c r="A581" s="10">
        <v>35594</v>
      </c>
      <c r="B581">
        <v>893.3</v>
      </c>
      <c r="C581">
        <v>1.11E-2</v>
      </c>
      <c r="D581">
        <f>LOG(S_P_500_Historical_Data__1[[#This Row],[return]]+1)</f>
        <v>4.7941103887121335E-3</v>
      </c>
      <c r="E581">
        <f>MATCH(S_P_500_Historical_Data__1[[#This Row],[return]],_xlfn.ANCHORARRAY($N$7),1)</f>
        <v>73</v>
      </c>
      <c r="F581" t="e">
        <f>MATCH(S_P_500_Historical_Data__1[[#This Row],[log1p(return)]],S:S,1)-6</f>
        <v>#N/A</v>
      </c>
    </row>
    <row r="582" spans="1:6" x14ac:dyDescent="0.35">
      <c r="A582" s="10">
        <v>35593</v>
      </c>
      <c r="B582">
        <v>883.5</v>
      </c>
      <c r="C582">
        <v>1.6E-2</v>
      </c>
      <c r="D582">
        <f>LOG(S_P_500_Historical_Data__1[[#This Row],[return]]+1)</f>
        <v>6.8937079479004558E-3</v>
      </c>
      <c r="E582">
        <f>MATCH(S_P_500_Historical_Data__1[[#This Row],[return]],_xlfn.ANCHORARRAY($N$7),1)</f>
        <v>75</v>
      </c>
      <c r="F582" t="e">
        <f>MATCH(S_P_500_Historical_Data__1[[#This Row],[log1p(return)]],S:S,1)-6</f>
        <v>#N/A</v>
      </c>
    </row>
    <row r="583" spans="1:6" x14ac:dyDescent="0.35">
      <c r="A583" s="10">
        <v>35592</v>
      </c>
      <c r="B583">
        <v>869.6</v>
      </c>
      <c r="C583">
        <v>5.0000000000000001E-3</v>
      </c>
      <c r="D583">
        <f>LOG(S_P_500_Historical_Data__1[[#This Row],[return]]+1)</f>
        <v>2.1660617565076304E-3</v>
      </c>
      <c r="E583">
        <f>MATCH(S_P_500_Historical_Data__1[[#This Row],[return]],_xlfn.ANCHORARRAY($N$7),1)</f>
        <v>71</v>
      </c>
      <c r="F583" t="e">
        <f>MATCH(S_P_500_Historical_Data__1[[#This Row],[log1p(return)]],S:S,1)-6</f>
        <v>#N/A</v>
      </c>
    </row>
    <row r="584" spans="1:6" x14ac:dyDescent="0.35">
      <c r="A584" s="10">
        <v>35591</v>
      </c>
      <c r="B584">
        <v>865.3</v>
      </c>
      <c r="C584">
        <v>2.8E-3</v>
      </c>
      <c r="D584">
        <f>LOG(S_P_500_Historical_Data__1[[#This Row],[return]]+1)</f>
        <v>1.2143252861788671E-3</v>
      </c>
      <c r="E584">
        <f>MATCH(S_P_500_Historical_Data__1[[#This Row],[return]],_xlfn.ANCHORARRAY($N$7),1)</f>
        <v>71</v>
      </c>
      <c r="F584" t="e">
        <f>MATCH(S_P_500_Historical_Data__1[[#This Row],[log1p(return)]],S:S,1)-6</f>
        <v>#N/A</v>
      </c>
    </row>
    <row r="585" spans="1:6" x14ac:dyDescent="0.35">
      <c r="A585" s="10">
        <v>35590</v>
      </c>
      <c r="B585">
        <v>862.9</v>
      </c>
      <c r="C585">
        <v>5.7000000000000002E-3</v>
      </c>
      <c r="D585">
        <f>LOG(S_P_500_Historical_Data__1[[#This Row],[return]]+1)</f>
        <v>2.4684501283325239E-3</v>
      </c>
      <c r="E585">
        <f>MATCH(S_P_500_Historical_Data__1[[#This Row],[return]],_xlfn.ANCHORARRAY($N$7),1)</f>
        <v>72</v>
      </c>
      <c r="F585" t="e">
        <f>MATCH(S_P_500_Historical_Data__1[[#This Row],[log1p(return)]],S:S,1)-6</f>
        <v>#N/A</v>
      </c>
    </row>
    <row r="586" spans="1:6" x14ac:dyDescent="0.35">
      <c r="A586" s="10">
        <v>35587</v>
      </c>
      <c r="B586">
        <v>858</v>
      </c>
      <c r="C586">
        <v>1.7299999999999999E-2</v>
      </c>
      <c r="D586">
        <f>LOG(S_P_500_Historical_Data__1[[#This Row],[return]]+1)</f>
        <v>7.4490444977487807E-3</v>
      </c>
      <c r="E586">
        <f>MATCH(S_P_500_Historical_Data__1[[#This Row],[return]],_xlfn.ANCHORARRAY($N$7),1)</f>
        <v>76</v>
      </c>
      <c r="F586" t="e">
        <f>MATCH(S_P_500_Historical_Data__1[[#This Row],[log1p(return)]],S:S,1)-6</f>
        <v>#N/A</v>
      </c>
    </row>
    <row r="587" spans="1:6" x14ac:dyDescent="0.35">
      <c r="A587" s="10">
        <v>35586</v>
      </c>
      <c r="B587">
        <v>843.4</v>
      </c>
      <c r="C587">
        <v>3.8999999999999998E-3</v>
      </c>
      <c r="D587">
        <f>LOG(S_P_500_Historical_Data__1[[#This Row],[return]]+1)</f>
        <v>1.6904542321528522E-3</v>
      </c>
      <c r="E587">
        <f>MATCH(S_P_500_Historical_Data__1[[#This Row],[return]],_xlfn.ANCHORARRAY($N$7),1)</f>
        <v>71</v>
      </c>
      <c r="F587" t="e">
        <f>MATCH(S_P_500_Historical_Data__1[[#This Row],[log1p(return)]],S:S,1)-6</f>
        <v>#N/A</v>
      </c>
    </row>
    <row r="588" spans="1:6" x14ac:dyDescent="0.35">
      <c r="A588" s="10">
        <v>35585</v>
      </c>
      <c r="B588">
        <v>840.1</v>
      </c>
      <c r="C588">
        <v>-6.4000000000000003E-3</v>
      </c>
      <c r="D588">
        <f>LOG(S_P_500_Historical_Data__1[[#This Row],[return]]+1)</f>
        <v>-2.7884171674950114E-3</v>
      </c>
      <c r="E588">
        <f>MATCH(S_P_500_Historical_Data__1[[#This Row],[return]],_xlfn.ANCHORARRAY($N$7),1)</f>
        <v>68</v>
      </c>
      <c r="F588" t="e">
        <f>MATCH(S_P_500_Historical_Data__1[[#This Row],[log1p(return)]],S:S,1)-6</f>
        <v>#N/A</v>
      </c>
    </row>
    <row r="589" spans="1:6" x14ac:dyDescent="0.35">
      <c r="A589" s="10">
        <v>35584</v>
      </c>
      <c r="B589">
        <v>845.5</v>
      </c>
      <c r="C589">
        <v>-1.1000000000000001E-3</v>
      </c>
      <c r="D589">
        <f>LOG(S_P_500_Historical_Data__1[[#This Row],[return]]+1)</f>
        <v>-4.7798687109621189E-4</v>
      </c>
      <c r="E589">
        <f>MATCH(S_P_500_Historical_Data__1[[#This Row],[return]],_xlfn.ANCHORARRAY($N$7),1)</f>
        <v>69</v>
      </c>
      <c r="F589" t="e">
        <f>MATCH(S_P_500_Historical_Data__1[[#This Row],[log1p(return)]],S:S,1)-6</f>
        <v>#N/A</v>
      </c>
    </row>
    <row r="590" spans="1:6" x14ac:dyDescent="0.35">
      <c r="A590" s="10">
        <v>35583</v>
      </c>
      <c r="B590">
        <v>846.4</v>
      </c>
      <c r="C590">
        <v>-2.2000000000000001E-3</v>
      </c>
      <c r="D590">
        <f>LOG(S_P_500_Historical_Data__1[[#This Row],[return]]+1)</f>
        <v>-9.5650039683711904E-4</v>
      </c>
      <c r="E590">
        <f>MATCH(S_P_500_Historical_Data__1[[#This Row],[return]],_xlfn.ANCHORARRAY($N$7),1)</f>
        <v>69</v>
      </c>
      <c r="F590" t="e">
        <f>MATCH(S_P_500_Historical_Data__1[[#This Row],[log1p(return)]],S:S,1)-6</f>
        <v>#N/A</v>
      </c>
    </row>
    <row r="591" spans="1:6" x14ac:dyDescent="0.35">
      <c r="A591" s="10">
        <v>35580</v>
      </c>
      <c r="B591">
        <v>848.3</v>
      </c>
      <c r="C591">
        <v>5.0000000000000001E-3</v>
      </c>
      <c r="D591">
        <f>LOG(S_P_500_Historical_Data__1[[#This Row],[return]]+1)</f>
        <v>2.1660617565076304E-3</v>
      </c>
      <c r="E591">
        <f>MATCH(S_P_500_Historical_Data__1[[#This Row],[return]],_xlfn.ANCHORARRAY($N$7),1)</f>
        <v>71</v>
      </c>
      <c r="F591" t="e">
        <f>MATCH(S_P_500_Historical_Data__1[[#This Row],[log1p(return)]],S:S,1)-6</f>
        <v>#N/A</v>
      </c>
    </row>
    <row r="592" spans="1:6" x14ac:dyDescent="0.35">
      <c r="A592" s="10">
        <v>35579</v>
      </c>
      <c r="B592">
        <v>844.1</v>
      </c>
      <c r="C592">
        <v>-3.7000000000000002E-3</v>
      </c>
      <c r="D592">
        <f>LOG(S_P_500_Historical_Data__1[[#This Row],[return]]+1)</f>
        <v>-1.609869681952335E-3</v>
      </c>
      <c r="E592">
        <f>MATCH(S_P_500_Historical_Data__1[[#This Row],[return]],_xlfn.ANCHORARRAY($N$7),1)</f>
        <v>68</v>
      </c>
      <c r="F592" t="e">
        <f>MATCH(S_P_500_Historical_Data__1[[#This Row],[log1p(return)]],S:S,1)-6</f>
        <v>#N/A</v>
      </c>
    </row>
    <row r="593" spans="1:6" x14ac:dyDescent="0.35">
      <c r="A593" s="10">
        <v>35578</v>
      </c>
      <c r="B593">
        <v>847.2</v>
      </c>
      <c r="C593">
        <v>-2.8999999999999998E-3</v>
      </c>
      <c r="D593">
        <f>LOG(S_P_500_Historical_Data__1[[#This Row],[return]]+1)</f>
        <v>-1.2612837441822772E-3</v>
      </c>
      <c r="E593">
        <f>MATCH(S_P_500_Historical_Data__1[[#This Row],[return]],_xlfn.ANCHORARRAY($N$7),1)</f>
        <v>69</v>
      </c>
      <c r="F593" t="e">
        <f>MATCH(S_P_500_Historical_Data__1[[#This Row],[log1p(return)]],S:S,1)-6</f>
        <v>#N/A</v>
      </c>
    </row>
    <row r="594" spans="1:6" x14ac:dyDescent="0.35">
      <c r="A594" s="10">
        <v>35577</v>
      </c>
      <c r="B594">
        <v>849.7</v>
      </c>
      <c r="C594">
        <v>3.2000000000000002E-3</v>
      </c>
      <c r="D594">
        <f>LOG(S_P_500_Historical_Data__1[[#This Row],[return]]+1)</f>
        <v>1.3875234866412602E-3</v>
      </c>
      <c r="E594">
        <f>MATCH(S_P_500_Historical_Data__1[[#This Row],[return]],_xlfn.ANCHORARRAY($N$7),1)</f>
        <v>71</v>
      </c>
      <c r="F594" t="e">
        <f>MATCH(S_P_500_Historical_Data__1[[#This Row],[log1p(return)]],S:S,1)-6</f>
        <v>#N/A</v>
      </c>
    </row>
    <row r="595" spans="1:6" x14ac:dyDescent="0.35">
      <c r="A595" s="10">
        <v>35573</v>
      </c>
      <c r="B595">
        <v>847</v>
      </c>
      <c r="C595">
        <v>1.35E-2</v>
      </c>
      <c r="D595">
        <f>LOG(S_P_500_Historical_Data__1[[#This Row],[return]]+1)</f>
        <v>5.8237530290275435E-3</v>
      </c>
      <c r="E595">
        <f>MATCH(S_P_500_Historical_Data__1[[#This Row],[return]],_xlfn.ANCHORARRAY($N$7),1)</f>
        <v>74</v>
      </c>
      <c r="F595" t="e">
        <f>MATCH(S_P_500_Historical_Data__1[[#This Row],[log1p(return)]],S:S,1)-6</f>
        <v>#N/A</v>
      </c>
    </row>
    <row r="596" spans="1:6" x14ac:dyDescent="0.35">
      <c r="A596" s="10">
        <v>35572</v>
      </c>
      <c r="B596">
        <v>835.7</v>
      </c>
      <c r="C596">
        <v>-4.4000000000000003E-3</v>
      </c>
      <c r="D596">
        <f>LOG(S_P_500_Historical_Data__1[[#This Row],[return]]+1)</f>
        <v>-1.9151120634443696E-3</v>
      </c>
      <c r="E596">
        <f>MATCH(S_P_500_Historical_Data__1[[#This Row],[return]],_xlfn.ANCHORARRAY($N$7),1)</f>
        <v>68</v>
      </c>
      <c r="F596" t="e">
        <f>MATCH(S_P_500_Historical_Data__1[[#This Row],[log1p(return)]],S:S,1)-6</f>
        <v>#N/A</v>
      </c>
    </row>
    <row r="597" spans="1:6" x14ac:dyDescent="0.35">
      <c r="A597" s="10">
        <v>35571</v>
      </c>
      <c r="B597">
        <v>839.4</v>
      </c>
      <c r="C597">
        <v>-2.7000000000000001E-3</v>
      </c>
      <c r="D597">
        <f>LOG(S_P_500_Historical_Data__1[[#This Row],[return]]+1)</f>
        <v>-1.1741809597139673E-3</v>
      </c>
      <c r="E597">
        <f>MATCH(S_P_500_Historical_Data__1[[#This Row],[return]],_xlfn.ANCHORARRAY($N$7),1)</f>
        <v>69</v>
      </c>
      <c r="F597" t="e">
        <f>MATCH(S_P_500_Historical_Data__1[[#This Row],[log1p(return)]],S:S,1)-6</f>
        <v>#N/A</v>
      </c>
    </row>
    <row r="598" spans="1:6" x14ac:dyDescent="0.35">
      <c r="A598" s="10">
        <v>35570</v>
      </c>
      <c r="B598">
        <v>841.7</v>
      </c>
      <c r="C598">
        <v>1.01E-2</v>
      </c>
      <c r="D598">
        <f>LOG(S_P_500_Historical_Data__1[[#This Row],[return]]+1)</f>
        <v>4.3643711077510335E-3</v>
      </c>
      <c r="E598">
        <f>MATCH(S_P_500_Historical_Data__1[[#This Row],[return]],_xlfn.ANCHORARRAY($N$7),1)</f>
        <v>73</v>
      </c>
      <c r="F598" t="e">
        <f>MATCH(S_P_500_Historical_Data__1[[#This Row],[log1p(return)]],S:S,1)-6</f>
        <v>#N/A</v>
      </c>
    </row>
    <row r="599" spans="1:6" x14ac:dyDescent="0.35">
      <c r="A599" s="10">
        <v>35569</v>
      </c>
      <c r="B599">
        <v>833.3</v>
      </c>
      <c r="C599">
        <v>4.1999999999999997E-3</v>
      </c>
      <c r="D599">
        <f>LOG(S_P_500_Historical_Data__1[[#This Row],[return]]+1)</f>
        <v>1.8202170383280992E-3</v>
      </c>
      <c r="E599">
        <f>MATCH(S_P_500_Historical_Data__1[[#This Row],[return]],_xlfn.ANCHORARRAY($N$7),1)</f>
        <v>71</v>
      </c>
      <c r="F599" t="e">
        <f>MATCH(S_P_500_Historical_Data__1[[#This Row],[log1p(return)]],S:S,1)-6</f>
        <v>#N/A</v>
      </c>
    </row>
    <row r="600" spans="1:6" x14ac:dyDescent="0.35">
      <c r="A600" s="10">
        <v>35566</v>
      </c>
      <c r="B600">
        <v>829.8</v>
      </c>
      <c r="C600">
        <v>-1.44E-2</v>
      </c>
      <c r="D600">
        <f>LOG(S_P_500_Historical_Data__1[[#This Row],[return]]+1)</f>
        <v>-6.299305179649748E-3</v>
      </c>
      <c r="E600">
        <f>MATCH(S_P_500_Historical_Data__1[[#This Row],[return]],_xlfn.ANCHORARRAY($N$7),1)</f>
        <v>65</v>
      </c>
      <c r="F600" t="e">
        <f>MATCH(S_P_500_Historical_Data__1[[#This Row],[log1p(return)]],S:S,1)-6</f>
        <v>#N/A</v>
      </c>
    </row>
    <row r="601" spans="1:6" x14ac:dyDescent="0.35">
      <c r="A601" s="10">
        <v>35565</v>
      </c>
      <c r="B601">
        <v>841.9</v>
      </c>
      <c r="C601">
        <v>7.1000000000000004E-3</v>
      </c>
      <c r="D601">
        <f>LOG(S_P_500_Historical_Data__1[[#This Row],[return]]+1)</f>
        <v>3.0725959676749632E-3</v>
      </c>
      <c r="E601">
        <f>MATCH(S_P_500_Historical_Data__1[[#This Row],[return]],_xlfn.ANCHORARRAY($N$7),1)</f>
        <v>72</v>
      </c>
      <c r="F601" t="e">
        <f>MATCH(S_P_500_Historical_Data__1[[#This Row],[log1p(return)]],S:S,1)-6</f>
        <v>#N/A</v>
      </c>
    </row>
    <row r="602" spans="1:6" x14ac:dyDescent="0.35">
      <c r="A602" s="10">
        <v>35564</v>
      </c>
      <c r="B602">
        <v>836</v>
      </c>
      <c r="C602">
        <v>3.5000000000000001E-3</v>
      </c>
      <c r="D602">
        <f>LOG(S_P_500_Historical_Data__1[[#This Row],[return]]+1)</f>
        <v>1.5173768235043782E-3</v>
      </c>
      <c r="E602">
        <f>MATCH(S_P_500_Historical_Data__1[[#This Row],[return]],_xlfn.ANCHORARRAY($N$7),1)</f>
        <v>71</v>
      </c>
      <c r="F602" t="e">
        <f>MATCH(S_P_500_Historical_Data__1[[#This Row],[log1p(return)]],S:S,1)-6</f>
        <v>#N/A</v>
      </c>
    </row>
    <row r="603" spans="1:6" x14ac:dyDescent="0.35">
      <c r="A603" s="10">
        <v>35563</v>
      </c>
      <c r="B603">
        <v>833.1</v>
      </c>
      <c r="C603">
        <v>-5.4999999999999997E-3</v>
      </c>
      <c r="D603">
        <f>LOG(S_P_500_Historical_Data__1[[#This Row],[return]]+1)</f>
        <v>-2.3952125395456008E-3</v>
      </c>
      <c r="E603">
        <f>MATCH(S_P_500_Historical_Data__1[[#This Row],[return]],_xlfn.ANCHORARRAY($N$7),1)</f>
        <v>68</v>
      </c>
      <c r="F603" t="e">
        <f>MATCH(S_P_500_Historical_Data__1[[#This Row],[log1p(return)]],S:S,1)-6</f>
        <v>#N/A</v>
      </c>
    </row>
    <row r="604" spans="1:6" x14ac:dyDescent="0.35">
      <c r="A604" s="10">
        <v>35562</v>
      </c>
      <c r="B604">
        <v>837.7</v>
      </c>
      <c r="C604">
        <v>1.5599999999999999E-2</v>
      </c>
      <c r="D604">
        <f>LOG(S_P_500_Historical_Data__1[[#This Row],[return]]+1)</f>
        <v>6.7226922016846409E-3</v>
      </c>
      <c r="E604">
        <f>MATCH(S_P_500_Historical_Data__1[[#This Row],[return]],_xlfn.ANCHORARRAY($N$7),1)</f>
        <v>75</v>
      </c>
      <c r="F604" t="e">
        <f>MATCH(S_P_500_Historical_Data__1[[#This Row],[log1p(return)]],S:S,1)-6</f>
        <v>#N/A</v>
      </c>
    </row>
    <row r="605" spans="1:6" x14ac:dyDescent="0.35">
      <c r="A605" s="10">
        <v>35559</v>
      </c>
      <c r="B605">
        <v>824.8</v>
      </c>
      <c r="C605">
        <v>5.4999999999999997E-3</v>
      </c>
      <c r="D605">
        <f>LOG(S_P_500_Historical_Data__1[[#This Row],[return]]+1)</f>
        <v>2.382074932760771E-3</v>
      </c>
      <c r="E605">
        <f>MATCH(S_P_500_Historical_Data__1[[#This Row],[return]],_xlfn.ANCHORARRAY($N$7),1)</f>
        <v>72</v>
      </c>
      <c r="F605" t="e">
        <f>MATCH(S_P_500_Historical_Data__1[[#This Row],[log1p(return)]],S:S,1)-6</f>
        <v>#N/A</v>
      </c>
    </row>
    <row r="606" spans="1:6" x14ac:dyDescent="0.35">
      <c r="A606" s="10">
        <v>35558</v>
      </c>
      <c r="B606">
        <v>820.3</v>
      </c>
      <c r="C606">
        <v>5.7999999999999996E-3</v>
      </c>
      <c r="D606">
        <f>LOG(S_P_500_Historical_Data__1[[#This Row],[return]]+1)</f>
        <v>2.5116312849083121E-3</v>
      </c>
      <c r="E606">
        <f>MATCH(S_P_500_Historical_Data__1[[#This Row],[return]],_xlfn.ANCHORARRAY($N$7),1)</f>
        <v>72</v>
      </c>
      <c r="F606" t="e">
        <f>MATCH(S_P_500_Historical_Data__1[[#This Row],[log1p(return)]],S:S,1)-6</f>
        <v>#N/A</v>
      </c>
    </row>
    <row r="607" spans="1:6" x14ac:dyDescent="0.35">
      <c r="A607" s="10">
        <v>35557</v>
      </c>
      <c r="B607">
        <v>815.6</v>
      </c>
      <c r="C607">
        <v>-1.47E-2</v>
      </c>
      <c r="D607">
        <f>LOG(S_P_500_Historical_Data__1[[#This Row],[return]]+1)</f>
        <v>-6.4315172102725505E-3</v>
      </c>
      <c r="E607">
        <f>MATCH(S_P_500_Historical_Data__1[[#This Row],[return]],_xlfn.ANCHORARRAY($N$7),1)</f>
        <v>65</v>
      </c>
      <c r="F607" t="e">
        <f>MATCH(S_P_500_Historical_Data__1[[#This Row],[log1p(return)]],S:S,1)-6</f>
        <v>#N/A</v>
      </c>
    </row>
    <row r="608" spans="1:6" x14ac:dyDescent="0.35">
      <c r="A608" s="10">
        <v>35556</v>
      </c>
      <c r="B608">
        <v>827.8</v>
      </c>
      <c r="C608">
        <v>-2.8999999999999998E-3</v>
      </c>
      <c r="D608">
        <f>LOG(S_P_500_Historical_Data__1[[#This Row],[return]]+1)</f>
        <v>-1.2612837441822772E-3</v>
      </c>
      <c r="E608">
        <f>MATCH(S_P_500_Historical_Data__1[[#This Row],[return]],_xlfn.ANCHORARRAY($N$7),1)</f>
        <v>69</v>
      </c>
      <c r="F608" t="e">
        <f>MATCH(S_P_500_Historical_Data__1[[#This Row],[log1p(return)]],S:S,1)-6</f>
        <v>#N/A</v>
      </c>
    </row>
    <row r="609" spans="1:6" x14ac:dyDescent="0.35">
      <c r="A609" s="10">
        <v>35555</v>
      </c>
      <c r="B609">
        <v>830.2</v>
      </c>
      <c r="C609">
        <v>2.12E-2</v>
      </c>
      <c r="D609">
        <f>LOG(S_P_500_Historical_Data__1[[#This Row],[return]]+1)</f>
        <v>9.1108061322127485E-3</v>
      </c>
      <c r="E609">
        <f>MATCH(S_P_500_Historical_Data__1[[#This Row],[return]],_xlfn.ANCHORARRAY($N$7),1)</f>
        <v>77</v>
      </c>
      <c r="F609" t="e">
        <f>MATCH(S_P_500_Historical_Data__1[[#This Row],[log1p(return)]],S:S,1)-6</f>
        <v>#N/A</v>
      </c>
    </row>
    <row r="610" spans="1:6" x14ac:dyDescent="0.35">
      <c r="A610" s="10">
        <v>35552</v>
      </c>
      <c r="B610">
        <v>813</v>
      </c>
      <c r="C610">
        <v>1.8200000000000001E-2</v>
      </c>
      <c r="D610">
        <f>LOG(S_P_500_Historical_Data__1[[#This Row],[return]]+1)</f>
        <v>7.8330927013194277E-3</v>
      </c>
      <c r="E610">
        <f>MATCH(S_P_500_Historical_Data__1[[#This Row],[return]],_xlfn.ANCHORARRAY($N$7),1)</f>
        <v>76</v>
      </c>
      <c r="F610" t="e">
        <f>MATCH(S_P_500_Historical_Data__1[[#This Row],[log1p(return)]],S:S,1)-6</f>
        <v>#N/A</v>
      </c>
    </row>
    <row r="611" spans="1:6" x14ac:dyDescent="0.35">
      <c r="A611" s="10">
        <v>35551</v>
      </c>
      <c r="B611">
        <v>798.5</v>
      </c>
      <c r="C611">
        <v>-3.5000000000000001E-3</v>
      </c>
      <c r="D611">
        <f>LOG(S_P_500_Historical_Data__1[[#This Row],[return]]+1)</f>
        <v>-1.5226969634935688E-3</v>
      </c>
      <c r="E611">
        <f>MATCH(S_P_500_Historical_Data__1[[#This Row],[return]],_xlfn.ANCHORARRAY($N$7),1)</f>
        <v>69</v>
      </c>
      <c r="F611" t="e">
        <f>MATCH(S_P_500_Historical_Data__1[[#This Row],[log1p(return)]],S:S,1)-6</f>
        <v>#N/A</v>
      </c>
    </row>
    <row r="612" spans="1:6" x14ac:dyDescent="0.35">
      <c r="A612" s="10">
        <v>35550</v>
      </c>
      <c r="B612">
        <v>801.3</v>
      </c>
      <c r="C612">
        <v>9.1999999999999998E-3</v>
      </c>
      <c r="D612">
        <f>LOG(S_P_500_Historical_Data__1[[#This Row],[return]]+1)</f>
        <v>3.9772418455370443E-3</v>
      </c>
      <c r="E612">
        <f>MATCH(S_P_500_Historical_Data__1[[#This Row],[return]],_xlfn.ANCHORARRAY($N$7),1)</f>
        <v>73</v>
      </c>
      <c r="F612" t="e">
        <f>MATCH(S_P_500_Historical_Data__1[[#This Row],[log1p(return)]],S:S,1)-6</f>
        <v>#N/A</v>
      </c>
    </row>
    <row r="613" spans="1:6" x14ac:dyDescent="0.35">
      <c r="A613" s="10">
        <v>35549</v>
      </c>
      <c r="B613">
        <v>794</v>
      </c>
      <c r="C613">
        <v>2.7199999999999998E-2</v>
      </c>
      <c r="D613">
        <f>LOG(S_P_500_Historical_Data__1[[#This Row],[return]]+1)</f>
        <v>1.1655010724778009E-2</v>
      </c>
      <c r="E613">
        <f>MATCH(S_P_500_Historical_Data__1[[#This Row],[return]],_xlfn.ANCHORARRAY($N$7),1)</f>
        <v>79</v>
      </c>
      <c r="F613" t="e">
        <f>MATCH(S_P_500_Historical_Data__1[[#This Row],[log1p(return)]],S:S,1)-6</f>
        <v>#N/A</v>
      </c>
    </row>
    <row r="614" spans="1:6" x14ac:dyDescent="0.35">
      <c r="A614" s="10">
        <v>35548</v>
      </c>
      <c r="B614">
        <v>773</v>
      </c>
      <c r="C614">
        <v>9.9000000000000008E-3</v>
      </c>
      <c r="D614">
        <f>LOG(S_P_500_Historical_Data__1[[#This Row],[return]]+1)</f>
        <v>4.2783722001624534E-3</v>
      </c>
      <c r="E614">
        <f>MATCH(S_P_500_Historical_Data__1[[#This Row],[return]],_xlfn.ANCHORARRAY($N$7),1)</f>
        <v>73</v>
      </c>
      <c r="F614" t="e">
        <f>MATCH(S_P_500_Historical_Data__1[[#This Row],[log1p(return)]],S:S,1)-6</f>
        <v>#N/A</v>
      </c>
    </row>
    <row r="615" spans="1:6" x14ac:dyDescent="0.35">
      <c r="A615" s="10">
        <v>35545</v>
      </c>
      <c r="B615">
        <v>765.4</v>
      </c>
      <c r="C615">
        <v>-7.4999999999999997E-3</v>
      </c>
      <c r="D615">
        <f>LOG(S_P_500_Historical_Data__1[[#This Row],[return]]+1)</f>
        <v>-3.2694845648473031E-3</v>
      </c>
      <c r="E615">
        <f>MATCH(S_P_500_Historical_Data__1[[#This Row],[return]],_xlfn.ANCHORARRAY($N$7),1)</f>
        <v>67</v>
      </c>
      <c r="F615" t="e">
        <f>MATCH(S_P_500_Historical_Data__1[[#This Row],[log1p(return)]],S:S,1)-6</f>
        <v>#N/A</v>
      </c>
    </row>
    <row r="616" spans="1:6" x14ac:dyDescent="0.35">
      <c r="A616" s="10">
        <v>35544</v>
      </c>
      <c r="B616">
        <v>771.2</v>
      </c>
      <c r="C616">
        <v>-3.0999999999999999E-3</v>
      </c>
      <c r="D616">
        <f>LOG(S_P_500_Historical_Data__1[[#This Row],[return]]+1)</f>
        <v>-1.3484040016265256E-3</v>
      </c>
      <c r="E616">
        <f>MATCH(S_P_500_Historical_Data__1[[#This Row],[return]],_xlfn.ANCHORARRAY($N$7),1)</f>
        <v>69</v>
      </c>
      <c r="F616" t="e">
        <f>MATCH(S_P_500_Historical_Data__1[[#This Row],[log1p(return)]],S:S,1)-6</f>
        <v>#N/A</v>
      </c>
    </row>
    <row r="617" spans="1:6" x14ac:dyDescent="0.35">
      <c r="A617" s="10">
        <v>35543</v>
      </c>
      <c r="B617">
        <v>773.6</v>
      </c>
      <c r="C617">
        <v>-1.2999999999999999E-3</v>
      </c>
      <c r="D617">
        <f>LOG(S_P_500_Historical_Data__1[[#This Row],[return]]+1)</f>
        <v>-5.6495012367016714E-4</v>
      </c>
      <c r="E617">
        <f>MATCH(S_P_500_Historical_Data__1[[#This Row],[return]],_xlfn.ANCHORARRAY($N$7),1)</f>
        <v>69</v>
      </c>
      <c r="F617" t="e">
        <f>MATCH(S_P_500_Historical_Data__1[[#This Row],[log1p(return)]],S:S,1)-6</f>
        <v>#N/A</v>
      </c>
    </row>
    <row r="618" spans="1:6" x14ac:dyDescent="0.35">
      <c r="A618" s="10">
        <v>35542</v>
      </c>
      <c r="B618">
        <v>774.6</v>
      </c>
      <c r="C618">
        <v>1.8700000000000001E-2</v>
      </c>
      <c r="D618">
        <f>LOG(S_P_500_Historical_Data__1[[#This Row],[return]]+1)</f>
        <v>8.0463061583502873E-3</v>
      </c>
      <c r="E618">
        <f>MATCH(S_P_500_Historical_Data__1[[#This Row],[return]],_xlfn.ANCHORARRAY($N$7),1)</f>
        <v>76</v>
      </c>
      <c r="F618" t="e">
        <f>MATCH(S_P_500_Historical_Data__1[[#This Row],[log1p(return)]],S:S,1)-6</f>
        <v>#N/A</v>
      </c>
    </row>
    <row r="619" spans="1:6" x14ac:dyDescent="0.35">
      <c r="A619" s="10">
        <v>35541</v>
      </c>
      <c r="B619">
        <v>760.4</v>
      </c>
      <c r="C619">
        <v>-7.7000000000000002E-3</v>
      </c>
      <c r="D619">
        <f>LOG(S_P_500_Historical_Data__1[[#This Row],[return]]+1)</f>
        <v>-3.3570086445275432E-3</v>
      </c>
      <c r="E619">
        <f>MATCH(S_P_500_Historical_Data__1[[#This Row],[return]],_xlfn.ANCHORARRAY($N$7),1)</f>
        <v>67</v>
      </c>
      <c r="F619" t="e">
        <f>MATCH(S_P_500_Historical_Data__1[[#This Row],[log1p(return)]],S:S,1)-6</f>
        <v>#N/A</v>
      </c>
    </row>
    <row r="620" spans="1:6" x14ac:dyDescent="0.35">
      <c r="A620" s="10">
        <v>35538</v>
      </c>
      <c r="B620">
        <v>766.3</v>
      </c>
      <c r="C620">
        <v>5.8999999999999999E-3</v>
      </c>
      <c r="D620">
        <f>LOG(S_P_500_Historical_Data__1[[#This Row],[return]]+1)</f>
        <v>2.554808148482495E-3</v>
      </c>
      <c r="E620">
        <f>MATCH(S_P_500_Historical_Data__1[[#This Row],[return]],_xlfn.ANCHORARRAY($N$7),1)</f>
        <v>72</v>
      </c>
      <c r="F620" t="e">
        <f>MATCH(S_P_500_Historical_Data__1[[#This Row],[log1p(return)]],S:S,1)-6</f>
        <v>#N/A</v>
      </c>
    </row>
    <row r="621" spans="1:6" x14ac:dyDescent="0.35">
      <c r="A621" s="10">
        <v>35537</v>
      </c>
      <c r="B621">
        <v>761.8</v>
      </c>
      <c r="C621">
        <v>-2.2000000000000001E-3</v>
      </c>
      <c r="D621">
        <f>LOG(S_P_500_Historical_Data__1[[#This Row],[return]]+1)</f>
        <v>-9.5650039683711904E-4</v>
      </c>
      <c r="E621">
        <f>MATCH(S_P_500_Historical_Data__1[[#This Row],[return]],_xlfn.ANCHORARRAY($N$7),1)</f>
        <v>69</v>
      </c>
      <c r="F621" t="e">
        <f>MATCH(S_P_500_Historical_Data__1[[#This Row],[log1p(return)]],S:S,1)-6</f>
        <v>#N/A</v>
      </c>
    </row>
    <row r="622" spans="1:6" x14ac:dyDescent="0.35">
      <c r="A622" s="10">
        <v>35536</v>
      </c>
      <c r="B622">
        <v>763.5</v>
      </c>
      <c r="C622">
        <v>1.17E-2</v>
      </c>
      <c r="D622">
        <f>LOG(S_P_500_Historical_Data__1[[#This Row],[return]]+1)</f>
        <v>5.0517499939958894E-3</v>
      </c>
      <c r="E622">
        <f>MATCH(S_P_500_Historical_Data__1[[#This Row],[return]],_xlfn.ANCHORARRAY($N$7),1)</f>
        <v>74</v>
      </c>
      <c r="F622" t="e">
        <f>MATCH(S_P_500_Historical_Data__1[[#This Row],[log1p(return)]],S:S,1)-6</f>
        <v>#N/A</v>
      </c>
    </row>
    <row r="623" spans="1:6" x14ac:dyDescent="0.35">
      <c r="A623" s="10">
        <v>35535</v>
      </c>
      <c r="B623">
        <v>754.7</v>
      </c>
      <c r="C623">
        <v>1.4800000000000001E-2</v>
      </c>
      <c r="D623">
        <f>LOG(S_P_500_Historical_Data__1[[#This Row],[return]]+1)</f>
        <v>6.3804585496930744E-3</v>
      </c>
      <c r="E623">
        <f>MATCH(S_P_500_Historical_Data__1[[#This Row],[return]],_xlfn.ANCHORARRAY($N$7),1)</f>
        <v>75</v>
      </c>
      <c r="F623" t="e">
        <f>MATCH(S_P_500_Historical_Data__1[[#This Row],[log1p(return)]],S:S,1)-6</f>
        <v>#N/A</v>
      </c>
    </row>
    <row r="624" spans="1:6" x14ac:dyDescent="0.35">
      <c r="A624" s="10">
        <v>35534</v>
      </c>
      <c r="B624">
        <v>743.7</v>
      </c>
      <c r="C624">
        <v>8.3000000000000001E-3</v>
      </c>
      <c r="D624">
        <f>LOG(S_P_500_Historical_Data__1[[#This Row],[return]]+1)</f>
        <v>3.5897671891398659E-3</v>
      </c>
      <c r="E624">
        <f>MATCH(S_P_500_Historical_Data__1[[#This Row],[return]],_xlfn.ANCHORARRAY($N$7),1)</f>
        <v>72</v>
      </c>
      <c r="F624" t="e">
        <f>MATCH(S_P_500_Historical_Data__1[[#This Row],[log1p(return)]],S:S,1)-6</f>
        <v>#N/A</v>
      </c>
    </row>
    <row r="625" spans="1:6" x14ac:dyDescent="0.35">
      <c r="A625" s="10">
        <v>35531</v>
      </c>
      <c r="B625">
        <v>737.6</v>
      </c>
      <c r="C625">
        <v>-2.7300000000000001E-2</v>
      </c>
      <c r="D625">
        <f>LOG(S_P_500_Historical_Data__1[[#This Row],[return]]+1)</f>
        <v>-1.2021084124517941E-2</v>
      </c>
      <c r="E625">
        <f>MATCH(S_P_500_Historical_Data__1[[#This Row],[return]],_xlfn.ANCHORARRAY($N$7),1)</f>
        <v>60</v>
      </c>
      <c r="F625" t="e">
        <f>MATCH(S_P_500_Historical_Data__1[[#This Row],[log1p(return)]],S:S,1)-6</f>
        <v>#N/A</v>
      </c>
    </row>
    <row r="626" spans="1:6" x14ac:dyDescent="0.35">
      <c r="A626" s="10">
        <v>35530</v>
      </c>
      <c r="B626">
        <v>758.3</v>
      </c>
      <c r="C626">
        <v>-3.0000000000000001E-3</v>
      </c>
      <c r="D626">
        <f>LOG(S_P_500_Historical_Data__1[[#This Row],[return]]+1)</f>
        <v>-1.3048416883442813E-3</v>
      </c>
      <c r="E626">
        <f>MATCH(S_P_500_Historical_Data__1[[#This Row],[return]],_xlfn.ANCHORARRAY($N$7),1)</f>
        <v>69</v>
      </c>
      <c r="F626" t="e">
        <f>MATCH(S_P_500_Historical_Data__1[[#This Row],[log1p(return)]],S:S,1)-6</f>
        <v>#N/A</v>
      </c>
    </row>
    <row r="627" spans="1:6" x14ac:dyDescent="0.35">
      <c r="A627" s="10">
        <v>35529</v>
      </c>
      <c r="B627">
        <v>760.6</v>
      </c>
      <c r="C627">
        <v>-7.1999999999999998E-3</v>
      </c>
      <c r="D627">
        <f>LOG(S_P_500_Historical_Data__1[[#This Row],[return]]+1)</f>
        <v>-3.1382315093265779E-3</v>
      </c>
      <c r="E627">
        <f>MATCH(S_P_500_Historical_Data__1[[#This Row],[return]],_xlfn.ANCHORARRAY($N$7),1)</f>
        <v>67</v>
      </c>
      <c r="F627" t="e">
        <f>MATCH(S_P_500_Historical_Data__1[[#This Row],[log1p(return)]],S:S,1)-6</f>
        <v>#N/A</v>
      </c>
    </row>
    <row r="628" spans="1:6" x14ac:dyDescent="0.35">
      <c r="A628" s="10">
        <v>35528</v>
      </c>
      <c r="B628">
        <v>766.1</v>
      </c>
      <c r="C628">
        <v>5.1999999999999998E-3</v>
      </c>
      <c r="D628">
        <f>LOG(S_P_500_Historical_Data__1[[#This Row],[return]]+1)</f>
        <v>2.2524799205384093E-3</v>
      </c>
      <c r="E628">
        <f>MATCH(S_P_500_Historical_Data__1[[#This Row],[return]],_xlfn.ANCHORARRAY($N$7),1)</f>
        <v>71</v>
      </c>
      <c r="F628" t="e">
        <f>MATCH(S_P_500_Historical_Data__1[[#This Row],[log1p(return)]],S:S,1)-6</f>
        <v>#N/A</v>
      </c>
    </row>
    <row r="629" spans="1:6" x14ac:dyDescent="0.35">
      <c r="A629" s="10">
        <v>35527</v>
      </c>
      <c r="B629">
        <v>762.1</v>
      </c>
      <c r="C629">
        <v>5.4999999999999997E-3</v>
      </c>
      <c r="D629">
        <f>LOG(S_P_500_Historical_Data__1[[#This Row],[return]]+1)</f>
        <v>2.382074932760771E-3</v>
      </c>
      <c r="E629">
        <f>MATCH(S_P_500_Historical_Data__1[[#This Row],[return]],_xlfn.ANCHORARRAY($N$7),1)</f>
        <v>72</v>
      </c>
      <c r="F629" t="e">
        <f>MATCH(S_P_500_Historical_Data__1[[#This Row],[log1p(return)]],S:S,1)-6</f>
        <v>#N/A</v>
      </c>
    </row>
    <row r="630" spans="1:6" x14ac:dyDescent="0.35">
      <c r="A630" s="10">
        <v>35524</v>
      </c>
      <c r="B630">
        <v>757.9</v>
      </c>
      <c r="C630">
        <v>1.01E-2</v>
      </c>
      <c r="D630">
        <f>LOG(S_P_500_Historical_Data__1[[#This Row],[return]]+1)</f>
        <v>4.3643711077510335E-3</v>
      </c>
      <c r="E630">
        <f>MATCH(S_P_500_Historical_Data__1[[#This Row],[return]],_xlfn.ANCHORARRAY($N$7),1)</f>
        <v>73</v>
      </c>
      <c r="F630" t="e">
        <f>MATCH(S_P_500_Historical_Data__1[[#This Row],[log1p(return)]],S:S,1)-6</f>
        <v>#N/A</v>
      </c>
    </row>
    <row r="631" spans="1:6" x14ac:dyDescent="0.35">
      <c r="A631" s="10">
        <v>35523</v>
      </c>
      <c r="B631">
        <v>750.3</v>
      </c>
      <c r="C631">
        <v>2.9999999999999997E-4</v>
      </c>
      <c r="D631">
        <f>LOG(S_P_500_Historical_Data__1[[#This Row],[return]]+1)</f>
        <v>1.3026880522704667E-4</v>
      </c>
      <c r="E631">
        <f>MATCH(S_P_500_Historical_Data__1[[#This Row],[return]],_xlfn.ANCHORARRAY($N$7),1)</f>
        <v>70</v>
      </c>
      <c r="F631" t="e">
        <f>MATCH(S_P_500_Historical_Data__1[[#This Row],[log1p(return)]],S:S,1)-6</f>
        <v>#N/A</v>
      </c>
    </row>
    <row r="632" spans="1:6" x14ac:dyDescent="0.35">
      <c r="A632" s="10">
        <v>35522</v>
      </c>
      <c r="B632">
        <v>750.1</v>
      </c>
      <c r="C632">
        <v>-1.2500000000000001E-2</v>
      </c>
      <c r="D632">
        <f>LOG(S_P_500_Historical_Data__1[[#This Row],[return]]+1)</f>
        <v>-5.4628957015021382E-3</v>
      </c>
      <c r="E632">
        <f>MATCH(S_P_500_Historical_Data__1[[#This Row],[return]],_xlfn.ANCHORARRAY($N$7),1)</f>
        <v>65</v>
      </c>
      <c r="F632" t="e">
        <f>MATCH(S_P_500_Historical_Data__1[[#This Row],[log1p(return)]],S:S,1)-6</f>
        <v>#N/A</v>
      </c>
    </row>
    <row r="633" spans="1:6" x14ac:dyDescent="0.35">
      <c r="A633" s="10">
        <v>35521</v>
      </c>
      <c r="B633">
        <v>759.6</v>
      </c>
      <c r="C633">
        <v>3.3E-3</v>
      </c>
      <c r="D633">
        <f>LOG(S_P_500_Historical_Data__1[[#This Row],[return]]+1)</f>
        <v>1.4308122463983271E-3</v>
      </c>
      <c r="E633">
        <f>MATCH(S_P_500_Historical_Data__1[[#This Row],[return]],_xlfn.ANCHORARRAY($N$7),1)</f>
        <v>71</v>
      </c>
      <c r="F633" t="e">
        <f>MATCH(S_P_500_Historical_Data__1[[#This Row],[log1p(return)]],S:S,1)-6</f>
        <v>#N/A</v>
      </c>
    </row>
    <row r="634" spans="1:6" x14ac:dyDescent="0.35">
      <c r="A634" s="10">
        <v>35520</v>
      </c>
      <c r="B634">
        <v>757.1</v>
      </c>
      <c r="C634">
        <v>-2.1700000000000001E-2</v>
      </c>
      <c r="D634">
        <f>LOG(S_P_500_Historical_Data__1[[#This Row],[return]]+1)</f>
        <v>-9.5279464743806084E-3</v>
      </c>
      <c r="E634">
        <f>MATCH(S_P_500_Historical_Data__1[[#This Row],[return]],_xlfn.ANCHORARRAY($N$7),1)</f>
        <v>62</v>
      </c>
      <c r="F634" t="e">
        <f>MATCH(S_P_500_Historical_Data__1[[#This Row],[log1p(return)]],S:S,1)-6</f>
        <v>#N/A</v>
      </c>
    </row>
    <row r="635" spans="1:6" x14ac:dyDescent="0.35">
      <c r="A635" s="10">
        <v>35516</v>
      </c>
      <c r="B635">
        <v>773.9</v>
      </c>
      <c r="C635">
        <v>-2.1000000000000001E-2</v>
      </c>
      <c r="D635">
        <f>LOG(S_P_500_Historical_Data__1[[#This Row],[return]]+1)</f>
        <v>-9.2173081968621833E-3</v>
      </c>
      <c r="E635">
        <f>MATCH(S_P_500_Historical_Data__1[[#This Row],[return]],_xlfn.ANCHORARRAY($N$7),1)</f>
        <v>63</v>
      </c>
      <c r="F635" t="e">
        <f>MATCH(S_P_500_Historical_Data__1[[#This Row],[log1p(return)]],S:S,1)-6</f>
        <v>#N/A</v>
      </c>
    </row>
    <row r="636" spans="1:6" x14ac:dyDescent="0.35">
      <c r="A636" s="10">
        <v>35515</v>
      </c>
      <c r="B636">
        <v>790.5</v>
      </c>
      <c r="C636">
        <v>1.8E-3</v>
      </c>
      <c r="D636">
        <f>LOG(S_P_500_Historical_Data__1[[#This Row],[return]]+1)</f>
        <v>7.8102735349552951E-4</v>
      </c>
      <c r="E636">
        <f>MATCH(S_P_500_Historical_Data__1[[#This Row],[return]],_xlfn.ANCHORARRAY($N$7),1)</f>
        <v>70</v>
      </c>
      <c r="F636" t="e">
        <f>MATCH(S_P_500_Historical_Data__1[[#This Row],[log1p(return)]],S:S,1)-6</f>
        <v>#N/A</v>
      </c>
    </row>
    <row r="637" spans="1:6" x14ac:dyDescent="0.35">
      <c r="A637" s="10">
        <v>35514</v>
      </c>
      <c r="B637">
        <v>789.1</v>
      </c>
      <c r="C637">
        <v>-2.3E-3</v>
      </c>
      <c r="D637">
        <f>LOG(S_P_500_Historical_Data__1[[#This Row],[return]]+1)</f>
        <v>-1.0000277816796898E-3</v>
      </c>
      <c r="E637">
        <f>MATCH(S_P_500_Historical_Data__1[[#This Row],[return]],_xlfn.ANCHORARRAY($N$7),1)</f>
        <v>69</v>
      </c>
      <c r="F637" t="e">
        <f>MATCH(S_P_500_Historical_Data__1[[#This Row],[log1p(return)]],S:S,1)-6</f>
        <v>#N/A</v>
      </c>
    </row>
    <row r="638" spans="1:6" x14ac:dyDescent="0.35">
      <c r="A638" s="10">
        <v>35513</v>
      </c>
      <c r="B638">
        <v>790.9</v>
      </c>
      <c r="C638">
        <v>8.6999999999999994E-3</v>
      </c>
      <c r="D638">
        <f>LOG(S_P_500_Historical_Data__1[[#This Row],[return]]+1)</f>
        <v>3.7620208282461019E-3</v>
      </c>
      <c r="E638">
        <f>MATCH(S_P_500_Historical_Data__1[[#This Row],[return]],_xlfn.ANCHORARRAY($N$7),1)</f>
        <v>73</v>
      </c>
      <c r="F638" t="e">
        <f>MATCH(S_P_500_Historical_Data__1[[#This Row],[log1p(return)]],S:S,1)-6</f>
        <v>#N/A</v>
      </c>
    </row>
    <row r="639" spans="1:6" x14ac:dyDescent="0.35">
      <c r="A639" s="10">
        <v>35510</v>
      </c>
      <c r="B639">
        <v>784.1</v>
      </c>
      <c r="C639">
        <v>1.9E-3</v>
      </c>
      <c r="D639">
        <f>LOG(S_P_500_Historical_Data__1[[#This Row],[return]]+1)</f>
        <v>8.2437660560550415E-4</v>
      </c>
      <c r="E639">
        <f>MATCH(S_P_500_Historical_Data__1[[#This Row],[return]],_xlfn.ANCHORARRAY($N$7),1)</f>
        <v>70</v>
      </c>
      <c r="F639" t="e">
        <f>MATCH(S_P_500_Historical_Data__1[[#This Row],[log1p(return)]],S:S,1)-6</f>
        <v>#N/A</v>
      </c>
    </row>
    <row r="640" spans="1:6" x14ac:dyDescent="0.35">
      <c r="A640" s="10">
        <v>35509</v>
      </c>
      <c r="B640">
        <v>782.6</v>
      </c>
      <c r="C640">
        <v>-4.1000000000000003E-3</v>
      </c>
      <c r="D640">
        <f>LOG(S_P_500_Historical_Data__1[[#This Row],[return]]+1)</f>
        <v>-1.7842676290416753E-3</v>
      </c>
      <c r="E640">
        <f>MATCH(S_P_500_Historical_Data__1[[#This Row],[return]],_xlfn.ANCHORARRAY($N$7),1)</f>
        <v>68</v>
      </c>
      <c r="F640" t="e">
        <f>MATCH(S_P_500_Historical_Data__1[[#This Row],[log1p(return)]],S:S,1)-6</f>
        <v>#N/A</v>
      </c>
    </row>
    <row r="641" spans="1:6" x14ac:dyDescent="0.35">
      <c r="A641" s="10">
        <v>35508</v>
      </c>
      <c r="B641">
        <v>785.8</v>
      </c>
      <c r="C641">
        <v>-4.8999999999999998E-3</v>
      </c>
      <c r="D641">
        <f>LOG(S_P_500_Historical_Data__1[[#This Row],[return]]+1)</f>
        <v>-2.1332737608552488E-3</v>
      </c>
      <c r="E641">
        <f>MATCH(S_P_500_Historical_Data__1[[#This Row],[return]],_xlfn.ANCHORARRAY($N$7),1)</f>
        <v>68</v>
      </c>
      <c r="F641" t="e">
        <f>MATCH(S_P_500_Historical_Data__1[[#This Row],[log1p(return)]],S:S,1)-6</f>
        <v>#N/A</v>
      </c>
    </row>
    <row r="642" spans="1:6" x14ac:dyDescent="0.35">
      <c r="A642" s="10">
        <v>35507</v>
      </c>
      <c r="B642">
        <v>789.7</v>
      </c>
      <c r="C642">
        <v>-7.4999999999999997E-3</v>
      </c>
      <c r="D642">
        <f>LOG(S_P_500_Historical_Data__1[[#This Row],[return]]+1)</f>
        <v>-3.2694845648473031E-3</v>
      </c>
      <c r="E642">
        <f>MATCH(S_P_500_Historical_Data__1[[#This Row],[return]],_xlfn.ANCHORARRAY($N$7),1)</f>
        <v>67</v>
      </c>
      <c r="F642" t="e">
        <f>MATCH(S_P_500_Historical_Data__1[[#This Row],[log1p(return)]],S:S,1)-6</f>
        <v>#N/A</v>
      </c>
    </row>
    <row r="643" spans="1:6" x14ac:dyDescent="0.35">
      <c r="A643" s="10">
        <v>35506</v>
      </c>
      <c r="B643">
        <v>795.7</v>
      </c>
      <c r="C643">
        <v>3.2000000000000002E-3</v>
      </c>
      <c r="D643">
        <f>LOG(S_P_500_Historical_Data__1[[#This Row],[return]]+1)</f>
        <v>1.3875234866412602E-3</v>
      </c>
      <c r="E643">
        <f>MATCH(S_P_500_Historical_Data__1[[#This Row],[return]],_xlfn.ANCHORARRAY($N$7),1)</f>
        <v>71</v>
      </c>
      <c r="F643" t="e">
        <f>MATCH(S_P_500_Historical_Data__1[[#This Row],[log1p(return)]],S:S,1)-6</f>
        <v>#N/A</v>
      </c>
    </row>
    <row r="644" spans="1:6" x14ac:dyDescent="0.35">
      <c r="A644" s="10">
        <v>35503</v>
      </c>
      <c r="B644">
        <v>793.2</v>
      </c>
      <c r="C644">
        <v>4.5999999999999999E-3</v>
      </c>
      <c r="D644">
        <f>LOG(S_P_500_Historical_Data__1[[#This Row],[return]]+1)</f>
        <v>1.9931738235304782E-3</v>
      </c>
      <c r="E644">
        <f>MATCH(S_P_500_Historical_Data__1[[#This Row],[return]],_xlfn.ANCHORARRAY($N$7),1)</f>
        <v>71</v>
      </c>
      <c r="F644" t="e">
        <f>MATCH(S_P_500_Historical_Data__1[[#This Row],[log1p(return)]],S:S,1)-6</f>
        <v>#N/A</v>
      </c>
    </row>
    <row r="645" spans="1:6" x14ac:dyDescent="0.35">
      <c r="A645" s="10">
        <v>35502</v>
      </c>
      <c r="B645">
        <v>789.6</v>
      </c>
      <c r="C645">
        <v>-1.83E-2</v>
      </c>
      <c r="D645">
        <f>LOG(S_P_500_Historical_Data__1[[#This Row],[return]]+1)</f>
        <v>-8.0212090054163666E-3</v>
      </c>
      <c r="E645">
        <f>MATCH(S_P_500_Historical_Data__1[[#This Row],[return]],_xlfn.ANCHORARRAY($N$7),1)</f>
        <v>64</v>
      </c>
      <c r="F645" t="e">
        <f>MATCH(S_P_500_Historical_Data__1[[#This Row],[log1p(return)]],S:S,1)-6</f>
        <v>#N/A</v>
      </c>
    </row>
    <row r="646" spans="1:6" x14ac:dyDescent="0.35">
      <c r="A646" s="10">
        <v>35501</v>
      </c>
      <c r="B646">
        <v>804.3</v>
      </c>
      <c r="C646">
        <v>-8.6E-3</v>
      </c>
      <c r="D646">
        <f>LOG(S_P_500_Historical_Data__1[[#This Row],[return]]+1)</f>
        <v>-3.7510854308679064E-3</v>
      </c>
      <c r="E646">
        <f>MATCH(S_P_500_Historical_Data__1[[#This Row],[return]],_xlfn.ANCHORARRAY($N$7),1)</f>
        <v>67</v>
      </c>
      <c r="F646" t="e">
        <f>MATCH(S_P_500_Historical_Data__1[[#This Row],[log1p(return)]],S:S,1)-6</f>
        <v>#N/A</v>
      </c>
    </row>
    <row r="647" spans="1:6" x14ac:dyDescent="0.35">
      <c r="A647" s="10">
        <v>35500</v>
      </c>
      <c r="B647">
        <v>811.3</v>
      </c>
      <c r="C647">
        <v>-2.8E-3</v>
      </c>
      <c r="D647">
        <f>LOG(S_P_500_Historical_Data__1[[#This Row],[return]]+1)</f>
        <v>-1.2177301682641921E-3</v>
      </c>
      <c r="E647">
        <f>MATCH(S_P_500_Historical_Data__1[[#This Row],[return]],_xlfn.ANCHORARRAY($N$7),1)</f>
        <v>69</v>
      </c>
      <c r="F647" t="e">
        <f>MATCH(S_P_500_Historical_Data__1[[#This Row],[log1p(return)]],S:S,1)-6</f>
        <v>#N/A</v>
      </c>
    </row>
    <row r="648" spans="1:6" x14ac:dyDescent="0.35">
      <c r="A648" s="10">
        <v>35499</v>
      </c>
      <c r="B648">
        <v>813.6</v>
      </c>
      <c r="C648">
        <v>1.0699999999999999E-2</v>
      </c>
      <c r="D648">
        <f>LOG(S_P_500_Historical_Data__1[[#This Row],[return]]+1)</f>
        <v>4.6222657007826302E-3</v>
      </c>
      <c r="E648">
        <f>MATCH(S_P_500_Historical_Data__1[[#This Row],[return]],_xlfn.ANCHORARRAY($N$7),1)</f>
        <v>73</v>
      </c>
      <c r="F648" t="e">
        <f>MATCH(S_P_500_Historical_Data__1[[#This Row],[log1p(return)]],S:S,1)-6</f>
        <v>#N/A</v>
      </c>
    </row>
    <row r="649" spans="1:6" x14ac:dyDescent="0.35">
      <c r="A649" s="10">
        <v>35496</v>
      </c>
      <c r="B649">
        <v>805</v>
      </c>
      <c r="C649">
        <v>8.0000000000000002E-3</v>
      </c>
      <c r="D649">
        <f>LOG(S_P_500_Historical_Data__1[[#This Row],[return]]+1)</f>
        <v>3.4605321095064891E-3</v>
      </c>
      <c r="E649">
        <f>MATCH(S_P_500_Historical_Data__1[[#This Row],[return]],_xlfn.ANCHORARRAY($N$7),1)</f>
        <v>72</v>
      </c>
      <c r="F649" t="e">
        <f>MATCH(S_P_500_Historical_Data__1[[#This Row],[log1p(return)]],S:S,1)-6</f>
        <v>#N/A</v>
      </c>
    </row>
    <row r="650" spans="1:6" x14ac:dyDescent="0.35">
      <c r="A650" s="10">
        <v>35495</v>
      </c>
      <c r="B650">
        <v>798.6</v>
      </c>
      <c r="C650">
        <v>-4.1999999999999997E-3</v>
      </c>
      <c r="D650">
        <f>LOG(S_P_500_Historical_Data__1[[#This Row],[return]]+1)</f>
        <v>-1.8278780605592872E-3</v>
      </c>
      <c r="E650">
        <f>MATCH(S_P_500_Historical_Data__1[[#This Row],[return]],_xlfn.ANCHORARRAY($N$7),1)</f>
        <v>68</v>
      </c>
      <c r="F650" t="e">
        <f>MATCH(S_P_500_Historical_Data__1[[#This Row],[log1p(return)]],S:S,1)-6</f>
        <v>#N/A</v>
      </c>
    </row>
    <row r="651" spans="1:6" x14ac:dyDescent="0.35">
      <c r="A651" s="10">
        <v>35494</v>
      </c>
      <c r="B651">
        <v>802</v>
      </c>
      <c r="C651">
        <v>1.3899999999999999E-2</v>
      </c>
      <c r="D651">
        <f>LOG(S_P_500_Historical_Data__1[[#This Row],[return]]+1)</f>
        <v>5.9951230546912851E-3</v>
      </c>
      <c r="E651">
        <f>MATCH(S_P_500_Historical_Data__1[[#This Row],[return]],_xlfn.ANCHORARRAY($N$7),1)</f>
        <v>74</v>
      </c>
      <c r="F651" t="e">
        <f>MATCH(S_P_500_Historical_Data__1[[#This Row],[log1p(return)]],S:S,1)-6</f>
        <v>#N/A</v>
      </c>
    </row>
    <row r="652" spans="1:6" x14ac:dyDescent="0.35">
      <c r="A652" s="10">
        <v>35493</v>
      </c>
      <c r="B652">
        <v>791</v>
      </c>
      <c r="C652">
        <v>-5.4000000000000003E-3</v>
      </c>
      <c r="D652">
        <f>LOG(S_P_500_Historical_Data__1[[#This Row],[return]]+1)</f>
        <v>-2.3515451037938442E-3</v>
      </c>
      <c r="E652">
        <f>MATCH(S_P_500_Historical_Data__1[[#This Row],[return]],_xlfn.ANCHORARRAY($N$7),1)</f>
        <v>68</v>
      </c>
      <c r="F652" t="e">
        <f>MATCH(S_P_500_Historical_Data__1[[#This Row],[log1p(return)]],S:S,1)-6</f>
        <v>#N/A</v>
      </c>
    </row>
    <row r="653" spans="1:6" x14ac:dyDescent="0.35">
      <c r="A653" s="10">
        <v>35492</v>
      </c>
      <c r="B653">
        <v>795.3</v>
      </c>
      <c r="C653">
        <v>5.7000000000000002E-3</v>
      </c>
      <c r="D653">
        <f>LOG(S_P_500_Historical_Data__1[[#This Row],[return]]+1)</f>
        <v>2.4684501283325239E-3</v>
      </c>
      <c r="E653">
        <f>MATCH(S_P_500_Historical_Data__1[[#This Row],[return]],_xlfn.ANCHORARRAY($N$7),1)</f>
        <v>72</v>
      </c>
      <c r="F653" t="e">
        <f>MATCH(S_P_500_Historical_Data__1[[#This Row],[log1p(return)]],S:S,1)-6</f>
        <v>#N/A</v>
      </c>
    </row>
    <row r="654" spans="1:6" x14ac:dyDescent="0.35">
      <c r="A654" s="10">
        <v>35489</v>
      </c>
      <c r="B654">
        <v>790.8</v>
      </c>
      <c r="C654">
        <v>-5.4000000000000003E-3</v>
      </c>
      <c r="D654">
        <f>LOG(S_P_500_Historical_Data__1[[#This Row],[return]]+1)</f>
        <v>-2.3515451037938442E-3</v>
      </c>
      <c r="E654">
        <f>MATCH(S_P_500_Historical_Data__1[[#This Row],[return]],_xlfn.ANCHORARRAY($N$7),1)</f>
        <v>68</v>
      </c>
      <c r="F654" t="e">
        <f>MATCH(S_P_500_Historical_Data__1[[#This Row],[log1p(return)]],S:S,1)-6</f>
        <v>#N/A</v>
      </c>
    </row>
    <row r="655" spans="1:6" x14ac:dyDescent="0.35">
      <c r="A655" s="10">
        <v>35488</v>
      </c>
      <c r="B655">
        <v>795.1</v>
      </c>
      <c r="C655">
        <v>-1.32E-2</v>
      </c>
      <c r="D655">
        <f>LOG(S_P_500_Historical_Data__1[[#This Row],[return]]+1)</f>
        <v>-5.770859182301572E-3</v>
      </c>
      <c r="E655">
        <f>MATCH(S_P_500_Historical_Data__1[[#This Row],[return]],_xlfn.ANCHORARRAY($N$7),1)</f>
        <v>65</v>
      </c>
      <c r="F655" t="e">
        <f>MATCH(S_P_500_Historical_Data__1[[#This Row],[log1p(return)]],S:S,1)-6</f>
        <v>#N/A</v>
      </c>
    </row>
    <row r="656" spans="1:6" x14ac:dyDescent="0.35">
      <c r="A656" s="10">
        <v>35487</v>
      </c>
      <c r="B656">
        <v>805.7</v>
      </c>
      <c r="C656">
        <v>-7.9000000000000008E-3</v>
      </c>
      <c r="D656">
        <f>LOG(S_P_500_Historical_Data__1[[#This Row],[return]]+1)</f>
        <v>-3.4445503666347198E-3</v>
      </c>
      <c r="E656">
        <f>MATCH(S_P_500_Historical_Data__1[[#This Row],[return]],_xlfn.ANCHORARRAY($N$7),1)</f>
        <v>67</v>
      </c>
      <c r="F656" t="e">
        <f>MATCH(S_P_500_Historical_Data__1[[#This Row],[log1p(return)]],S:S,1)-6</f>
        <v>#N/A</v>
      </c>
    </row>
    <row r="657" spans="1:6" x14ac:dyDescent="0.35">
      <c r="A657" s="10">
        <v>35486</v>
      </c>
      <c r="B657">
        <v>812.1</v>
      </c>
      <c r="C657">
        <v>2.2000000000000001E-3</v>
      </c>
      <c r="D657">
        <f>LOG(S_P_500_Historical_Data__1[[#This Row],[return]]+1)</f>
        <v>9.5439840645788652E-4</v>
      </c>
      <c r="E657">
        <f>MATCH(S_P_500_Historical_Data__1[[#This Row],[return]],_xlfn.ANCHORARRAY($N$7),1)</f>
        <v>70</v>
      </c>
      <c r="F657" t="e">
        <f>MATCH(S_P_500_Historical_Data__1[[#This Row],[log1p(return)]],S:S,1)-6</f>
        <v>#N/A</v>
      </c>
    </row>
    <row r="658" spans="1:6" x14ac:dyDescent="0.35">
      <c r="A658" s="10">
        <v>35485</v>
      </c>
      <c r="B658">
        <v>810.3</v>
      </c>
      <c r="C658">
        <v>1.06E-2</v>
      </c>
      <c r="D658">
        <f>LOG(S_P_500_Historical_Data__1[[#This Row],[return]]+1)</f>
        <v>4.5792939022116577E-3</v>
      </c>
      <c r="E658">
        <f>MATCH(S_P_500_Historical_Data__1[[#This Row],[return]],_xlfn.ANCHORARRAY($N$7),1)</f>
        <v>73</v>
      </c>
      <c r="F658" t="e">
        <f>MATCH(S_P_500_Historical_Data__1[[#This Row],[log1p(return)]],S:S,1)-6</f>
        <v>#N/A</v>
      </c>
    </row>
    <row r="659" spans="1:6" x14ac:dyDescent="0.35">
      <c r="A659" s="10">
        <v>35482</v>
      </c>
      <c r="B659">
        <v>801.8</v>
      </c>
      <c r="C659">
        <v>-1.1999999999999999E-3</v>
      </c>
      <c r="D659">
        <f>LOG(S_P_500_Historical_Data__1[[#This Row],[return]]+1)</f>
        <v>-5.2146632068983954E-4</v>
      </c>
      <c r="E659">
        <f>MATCH(S_P_500_Historical_Data__1[[#This Row],[return]],_xlfn.ANCHORARRAY($N$7),1)</f>
        <v>69</v>
      </c>
      <c r="F659" t="e">
        <f>MATCH(S_P_500_Historical_Data__1[[#This Row],[log1p(return)]],S:S,1)-6</f>
        <v>#N/A</v>
      </c>
    </row>
    <row r="660" spans="1:6" x14ac:dyDescent="0.35">
      <c r="A660" s="10">
        <v>35481</v>
      </c>
      <c r="B660">
        <v>802.8</v>
      </c>
      <c r="C660">
        <v>-1.1900000000000001E-2</v>
      </c>
      <c r="D660">
        <f>LOG(S_P_500_Historical_Data__1[[#This Row],[return]]+1)</f>
        <v>-5.1991007053961312E-3</v>
      </c>
      <c r="E660">
        <f>MATCH(S_P_500_Historical_Data__1[[#This Row],[return]],_xlfn.ANCHORARRAY($N$7),1)</f>
        <v>66</v>
      </c>
      <c r="F660" t="e">
        <f>MATCH(S_P_500_Historical_Data__1[[#This Row],[log1p(return)]],S:S,1)-6</f>
        <v>#N/A</v>
      </c>
    </row>
    <row r="661" spans="1:6" x14ac:dyDescent="0.35">
      <c r="A661" s="10">
        <v>35480</v>
      </c>
      <c r="B661">
        <v>812.5</v>
      </c>
      <c r="C661">
        <v>-4.7000000000000002E-3</v>
      </c>
      <c r="D661">
        <f>LOG(S_P_500_Historical_Data__1[[#This Row],[return]]+1)</f>
        <v>-2.0459959305970396E-3</v>
      </c>
      <c r="E661">
        <f>MATCH(S_P_500_Historical_Data__1[[#This Row],[return]],_xlfn.ANCHORARRAY($N$7),1)</f>
        <v>68</v>
      </c>
      <c r="F661" t="e">
        <f>MATCH(S_P_500_Historical_Data__1[[#This Row],[log1p(return)]],S:S,1)-6</f>
        <v>#N/A</v>
      </c>
    </row>
    <row r="662" spans="1:6" x14ac:dyDescent="0.35">
      <c r="A662" s="10">
        <v>35479</v>
      </c>
      <c r="B662">
        <v>816.3</v>
      </c>
      <c r="C662">
        <v>9.5999999999999992E-3</v>
      </c>
      <c r="D662">
        <f>LOG(S_P_500_Historical_Data__1[[#This Row],[return]]+1)</f>
        <v>4.1493419000591166E-3</v>
      </c>
      <c r="E662">
        <f>MATCH(S_P_500_Historical_Data__1[[#This Row],[return]],_xlfn.ANCHORARRAY($N$7),1)</f>
        <v>73</v>
      </c>
      <c r="F662" t="e">
        <f>MATCH(S_P_500_Historical_Data__1[[#This Row],[log1p(return)]],S:S,1)-6</f>
        <v>#N/A</v>
      </c>
    </row>
    <row r="663" spans="1:6" x14ac:dyDescent="0.35">
      <c r="A663" s="10">
        <v>35475</v>
      </c>
      <c r="B663">
        <v>808.5</v>
      </c>
      <c r="C663">
        <v>-4.1000000000000003E-3</v>
      </c>
      <c r="D663">
        <f>LOG(S_P_500_Historical_Data__1[[#This Row],[return]]+1)</f>
        <v>-1.7842676290416753E-3</v>
      </c>
      <c r="E663">
        <f>MATCH(S_P_500_Historical_Data__1[[#This Row],[return]],_xlfn.ANCHORARRAY($N$7),1)</f>
        <v>68</v>
      </c>
      <c r="F663" t="e">
        <f>MATCH(S_P_500_Historical_Data__1[[#This Row],[log1p(return)]],S:S,1)-6</f>
        <v>#N/A</v>
      </c>
    </row>
    <row r="664" spans="1:6" x14ac:dyDescent="0.35">
      <c r="A664" s="10">
        <v>35474</v>
      </c>
      <c r="B664">
        <v>811.8</v>
      </c>
      <c r="C664">
        <v>1.12E-2</v>
      </c>
      <c r="D664">
        <f>LOG(S_P_500_Historical_Data__1[[#This Row],[return]]+1)</f>
        <v>4.8370609383098367E-3</v>
      </c>
      <c r="E664">
        <f>MATCH(S_P_500_Historical_Data__1[[#This Row],[return]],_xlfn.ANCHORARRAY($N$7),1)</f>
        <v>73</v>
      </c>
      <c r="F664" t="e">
        <f>MATCH(S_P_500_Historical_Data__1[[#This Row],[log1p(return)]],S:S,1)-6</f>
        <v>#N/A</v>
      </c>
    </row>
    <row r="665" spans="1:6" x14ac:dyDescent="0.35">
      <c r="A665" s="10">
        <v>35473</v>
      </c>
      <c r="B665">
        <v>802.8</v>
      </c>
      <c r="C665">
        <v>1.67E-2</v>
      </c>
      <c r="D665">
        <f>LOG(S_P_500_Historical_Data__1[[#This Row],[return]]+1)</f>
        <v>7.1928235570406594E-3</v>
      </c>
      <c r="E665">
        <f>MATCH(S_P_500_Historical_Data__1[[#This Row],[return]],_xlfn.ANCHORARRAY($N$7),1)</f>
        <v>75</v>
      </c>
      <c r="F665" t="e">
        <f>MATCH(S_P_500_Historical_Data__1[[#This Row],[log1p(return)]],S:S,1)-6</f>
        <v>#N/A</v>
      </c>
    </row>
    <row r="666" spans="1:6" x14ac:dyDescent="0.35">
      <c r="A666" s="10">
        <v>35472</v>
      </c>
      <c r="B666">
        <v>789.6</v>
      </c>
      <c r="C666">
        <v>5.3E-3</v>
      </c>
      <c r="D666">
        <f>LOG(S_P_500_Historical_Data__1[[#This Row],[return]]+1)</f>
        <v>2.2956825549339671E-3</v>
      </c>
      <c r="E666">
        <f>MATCH(S_P_500_Historical_Data__1[[#This Row],[return]],_xlfn.ANCHORARRAY($N$7),1)</f>
        <v>71</v>
      </c>
      <c r="F666" t="e">
        <f>MATCH(S_P_500_Historical_Data__1[[#This Row],[log1p(return)]],S:S,1)-6</f>
        <v>#N/A</v>
      </c>
    </row>
    <row r="667" spans="1:6" x14ac:dyDescent="0.35">
      <c r="A667" s="10">
        <v>35471</v>
      </c>
      <c r="B667">
        <v>785.4</v>
      </c>
      <c r="C667">
        <v>-5.3E-3</v>
      </c>
      <c r="D667">
        <f>LOG(S_P_500_Historical_Data__1[[#This Row],[return]]+1)</f>
        <v>-2.307882058273408E-3</v>
      </c>
      <c r="E667">
        <f>MATCH(S_P_500_Historical_Data__1[[#This Row],[return]],_xlfn.ANCHORARRAY($N$7),1)</f>
        <v>68</v>
      </c>
      <c r="F667" t="e">
        <f>MATCH(S_P_500_Historical_Data__1[[#This Row],[log1p(return)]],S:S,1)-6</f>
        <v>#N/A</v>
      </c>
    </row>
    <row r="668" spans="1:6" x14ac:dyDescent="0.35">
      <c r="A668" s="10">
        <v>35468</v>
      </c>
      <c r="B668">
        <v>789.6</v>
      </c>
      <c r="C668">
        <v>1.2200000000000001E-2</v>
      </c>
      <c r="D668">
        <f>LOG(S_P_500_Historical_Data__1[[#This Row],[return]]+1)</f>
        <v>5.2663329727688423E-3</v>
      </c>
      <c r="E668">
        <f>MATCH(S_P_500_Historical_Data__1[[#This Row],[return]],_xlfn.ANCHORARRAY($N$7),1)</f>
        <v>74</v>
      </c>
      <c r="F668" t="e">
        <f>MATCH(S_P_500_Historical_Data__1[[#This Row],[log1p(return)]],S:S,1)-6</f>
        <v>#N/A</v>
      </c>
    </row>
    <row r="669" spans="1:6" x14ac:dyDescent="0.35">
      <c r="A669" s="10">
        <v>35467</v>
      </c>
      <c r="B669">
        <v>780.1</v>
      </c>
      <c r="C669">
        <v>2.3E-3</v>
      </c>
      <c r="D669">
        <f>LOG(S_P_500_Historical_Data__1[[#This Row],[return]]+1)</f>
        <v>9.9773035779373003E-4</v>
      </c>
      <c r="E669">
        <f>MATCH(S_P_500_Historical_Data__1[[#This Row],[return]],_xlfn.ANCHORARRAY($N$7),1)</f>
        <v>70</v>
      </c>
      <c r="F669" t="e">
        <f>MATCH(S_P_500_Historical_Data__1[[#This Row],[log1p(return)]],S:S,1)-6</f>
        <v>#N/A</v>
      </c>
    </row>
    <row r="670" spans="1:6" x14ac:dyDescent="0.35">
      <c r="A670" s="10">
        <v>35466</v>
      </c>
      <c r="B670">
        <v>778.3</v>
      </c>
      <c r="C670">
        <v>-1.3899999999999999E-2</v>
      </c>
      <c r="D670">
        <f>LOG(S_P_500_Historical_Data__1[[#This Row],[return]]+1)</f>
        <v>-6.0790411987131972E-3</v>
      </c>
      <c r="E670">
        <f>MATCH(S_P_500_Historical_Data__1[[#This Row],[return]],_xlfn.ANCHORARRAY($N$7),1)</f>
        <v>65</v>
      </c>
      <c r="F670" t="e">
        <f>MATCH(S_P_500_Historical_Data__1[[#This Row],[log1p(return)]],S:S,1)-6</f>
        <v>#N/A</v>
      </c>
    </row>
    <row r="671" spans="1:6" x14ac:dyDescent="0.35">
      <c r="A671" s="10">
        <v>35465</v>
      </c>
      <c r="B671">
        <v>789.3</v>
      </c>
      <c r="C671">
        <v>3.3E-3</v>
      </c>
      <c r="D671">
        <f>LOG(S_P_500_Historical_Data__1[[#This Row],[return]]+1)</f>
        <v>1.4308122463983271E-3</v>
      </c>
      <c r="E671">
        <f>MATCH(S_P_500_Historical_Data__1[[#This Row],[return]],_xlfn.ANCHORARRAY($N$7),1)</f>
        <v>71</v>
      </c>
      <c r="F671" t="e">
        <f>MATCH(S_P_500_Historical_Data__1[[#This Row],[log1p(return)]],S:S,1)-6</f>
        <v>#N/A</v>
      </c>
    </row>
    <row r="672" spans="1:6" x14ac:dyDescent="0.35">
      <c r="A672" s="10">
        <v>35464</v>
      </c>
      <c r="B672">
        <v>786.7</v>
      </c>
      <c r="C672">
        <v>5.9999999999999995E-4</v>
      </c>
      <c r="D672">
        <f>LOG(S_P_500_Historical_Data__1[[#This Row],[return]]+1)</f>
        <v>2.6049854739031814E-4</v>
      </c>
      <c r="E672">
        <f>MATCH(S_P_500_Historical_Data__1[[#This Row],[return]],_xlfn.ANCHORARRAY($N$7),1)</f>
        <v>70</v>
      </c>
      <c r="F672" t="e">
        <f>MATCH(S_P_500_Historical_Data__1[[#This Row],[log1p(return)]],S:S,1)-6</f>
        <v>#N/A</v>
      </c>
    </row>
    <row r="673" spans="1:6" x14ac:dyDescent="0.35">
      <c r="A673" s="10">
        <v>35461</v>
      </c>
      <c r="B673">
        <v>786.2</v>
      </c>
      <c r="C673">
        <v>2.5999999999999999E-3</v>
      </c>
      <c r="D673">
        <f>LOG(S_P_500_Historical_Data__1[[#This Row],[return]]+1)</f>
        <v>1.1277002770349424E-3</v>
      </c>
      <c r="E673">
        <f>MATCH(S_P_500_Historical_Data__1[[#This Row],[return]],_xlfn.ANCHORARRAY($N$7),1)</f>
        <v>71</v>
      </c>
      <c r="F673" t="e">
        <f>MATCH(S_P_500_Historical_Data__1[[#This Row],[log1p(return)]],S:S,1)-6</f>
        <v>#N/A</v>
      </c>
    </row>
    <row r="674" spans="1:6" x14ac:dyDescent="0.35">
      <c r="A674" s="10">
        <v>35460</v>
      </c>
      <c r="B674">
        <v>784.2</v>
      </c>
      <c r="C674">
        <v>1.5100000000000001E-2</v>
      </c>
      <c r="D674">
        <f>LOG(S_P_500_Historical_Data__1[[#This Row],[return]]+1)</f>
        <v>6.5088277752899503E-3</v>
      </c>
      <c r="E674">
        <f>MATCH(S_P_500_Historical_Data__1[[#This Row],[return]],_xlfn.ANCHORARRAY($N$7),1)</f>
        <v>75</v>
      </c>
      <c r="F674" t="e">
        <f>MATCH(S_P_500_Historical_Data__1[[#This Row],[log1p(return)]],S:S,1)-6</f>
        <v>#N/A</v>
      </c>
    </row>
    <row r="675" spans="1:6" x14ac:dyDescent="0.35">
      <c r="A675" s="10">
        <v>35459</v>
      </c>
      <c r="B675">
        <v>772.5</v>
      </c>
      <c r="C675">
        <v>9.7999999999999997E-3</v>
      </c>
      <c r="D675">
        <f>LOG(S_P_500_Historical_Data__1[[#This Row],[return]]+1)</f>
        <v>4.2353663594674896E-3</v>
      </c>
      <c r="E675">
        <f>MATCH(S_P_500_Historical_Data__1[[#This Row],[return]],_xlfn.ANCHORARRAY($N$7),1)</f>
        <v>73</v>
      </c>
      <c r="F675" t="e">
        <f>MATCH(S_P_500_Historical_Data__1[[#This Row],[log1p(return)]],S:S,1)-6</f>
        <v>#N/A</v>
      </c>
    </row>
    <row r="676" spans="1:6" x14ac:dyDescent="0.35">
      <c r="A676" s="10">
        <v>35458</v>
      </c>
      <c r="B676">
        <v>765</v>
      </c>
      <c r="C676">
        <v>0</v>
      </c>
      <c r="D676">
        <f>LOG(S_P_500_Historical_Data__1[[#This Row],[return]]+1)</f>
        <v>0</v>
      </c>
      <c r="E676">
        <f>MATCH(S_P_500_Historical_Data__1[[#This Row],[return]],_xlfn.ANCHORARRAY($N$7),1)</f>
        <v>70</v>
      </c>
      <c r="F676" t="e">
        <f>MATCH(S_P_500_Historical_Data__1[[#This Row],[log1p(return)]],S:S,1)-6</f>
        <v>#N/A</v>
      </c>
    </row>
    <row r="677" spans="1:6" x14ac:dyDescent="0.35">
      <c r="A677" s="10">
        <v>35457</v>
      </c>
      <c r="B677">
        <v>765</v>
      </c>
      <c r="C677">
        <v>-7.1000000000000004E-3</v>
      </c>
      <c r="D677">
        <f>LOG(S_P_500_Historical_Data__1[[#This Row],[return]]+1)</f>
        <v>-3.0944893043338452E-3</v>
      </c>
      <c r="E677">
        <f>MATCH(S_P_500_Historical_Data__1[[#This Row],[return]],_xlfn.ANCHORARRAY($N$7),1)</f>
        <v>67</v>
      </c>
      <c r="F677" t="e">
        <f>MATCH(S_P_500_Historical_Data__1[[#This Row],[log1p(return)]],S:S,1)-6</f>
        <v>#N/A</v>
      </c>
    </row>
    <row r="678" spans="1:6" x14ac:dyDescent="0.35">
      <c r="A678" s="10">
        <v>35454</v>
      </c>
      <c r="B678">
        <v>770.5</v>
      </c>
      <c r="C678">
        <v>-9.1000000000000004E-3</v>
      </c>
      <c r="D678">
        <f>LOG(S_P_500_Historical_Data__1[[#This Row],[return]]+1)</f>
        <v>-3.9701715889233491E-3</v>
      </c>
      <c r="E678">
        <f>MATCH(S_P_500_Historical_Data__1[[#This Row],[return]],_xlfn.ANCHORARRAY($N$7),1)</f>
        <v>67</v>
      </c>
      <c r="F678" t="e">
        <f>MATCH(S_P_500_Historical_Data__1[[#This Row],[log1p(return)]],S:S,1)-6</f>
        <v>#N/A</v>
      </c>
    </row>
    <row r="679" spans="1:6" x14ac:dyDescent="0.35">
      <c r="A679" s="10">
        <v>35453</v>
      </c>
      <c r="B679">
        <v>777.6</v>
      </c>
      <c r="C679">
        <v>-1.09E-2</v>
      </c>
      <c r="D679">
        <f>LOG(S_P_500_Historical_Data__1[[#This Row],[return]]+1)</f>
        <v>-4.7597981371845666E-3</v>
      </c>
      <c r="E679">
        <f>MATCH(S_P_500_Historical_Data__1[[#This Row],[return]],_xlfn.ANCHORARRAY($N$7),1)</f>
        <v>66</v>
      </c>
      <c r="F679" t="e">
        <f>MATCH(S_P_500_Historical_Data__1[[#This Row],[log1p(return)]],S:S,1)-6</f>
        <v>#N/A</v>
      </c>
    </row>
    <row r="680" spans="1:6" x14ac:dyDescent="0.35">
      <c r="A680" s="10">
        <v>35452</v>
      </c>
      <c r="B680">
        <v>786.2</v>
      </c>
      <c r="C680">
        <v>4.4999999999999997E-3</v>
      </c>
      <c r="D680">
        <f>LOG(S_P_500_Historical_Data__1[[#This Row],[return]]+1)</f>
        <v>1.9499410842679385E-3</v>
      </c>
      <c r="E680">
        <f>MATCH(S_P_500_Historical_Data__1[[#This Row],[return]],_xlfn.ANCHORARRAY($N$7),1)</f>
        <v>71</v>
      </c>
      <c r="F680" t="e">
        <f>MATCH(S_P_500_Historical_Data__1[[#This Row],[log1p(return)]],S:S,1)-6</f>
        <v>#N/A</v>
      </c>
    </row>
    <row r="681" spans="1:6" x14ac:dyDescent="0.35">
      <c r="A681" s="10">
        <v>35451</v>
      </c>
      <c r="B681">
        <v>782.7</v>
      </c>
      <c r="C681">
        <v>7.7000000000000002E-3</v>
      </c>
      <c r="D681">
        <f>LOG(S_P_500_Historical_Data__1[[#This Row],[return]]+1)</f>
        <v>3.3312585613267391E-3</v>
      </c>
      <c r="E681">
        <f>MATCH(S_P_500_Historical_Data__1[[#This Row],[return]],_xlfn.ANCHORARRAY($N$7),1)</f>
        <v>72</v>
      </c>
      <c r="F681" t="e">
        <f>MATCH(S_P_500_Historical_Data__1[[#This Row],[log1p(return)]],S:S,1)-6</f>
        <v>#N/A</v>
      </c>
    </row>
    <row r="682" spans="1:6" x14ac:dyDescent="0.35">
      <c r="A682" s="10">
        <v>35450</v>
      </c>
      <c r="B682">
        <v>776.7</v>
      </c>
      <c r="C682">
        <v>5.9999999999999995E-4</v>
      </c>
      <c r="D682">
        <f>LOG(S_P_500_Historical_Data__1[[#This Row],[return]]+1)</f>
        <v>2.6049854739031814E-4</v>
      </c>
      <c r="E682">
        <f>MATCH(S_P_500_Historical_Data__1[[#This Row],[return]],_xlfn.ANCHORARRAY($N$7),1)</f>
        <v>70</v>
      </c>
      <c r="F682" t="e">
        <f>MATCH(S_P_500_Historical_Data__1[[#This Row],[log1p(return)]],S:S,1)-6</f>
        <v>#N/A</v>
      </c>
    </row>
    <row r="683" spans="1:6" x14ac:dyDescent="0.35">
      <c r="A683" s="10">
        <v>35447</v>
      </c>
      <c r="B683">
        <v>776.2</v>
      </c>
      <c r="C683">
        <v>8.3000000000000001E-3</v>
      </c>
      <c r="D683">
        <f>LOG(S_P_500_Historical_Data__1[[#This Row],[return]]+1)</f>
        <v>3.5897671891398659E-3</v>
      </c>
      <c r="E683">
        <f>MATCH(S_P_500_Historical_Data__1[[#This Row],[return]],_xlfn.ANCHORARRAY($N$7),1)</f>
        <v>72</v>
      </c>
      <c r="F683" t="e">
        <f>MATCH(S_P_500_Historical_Data__1[[#This Row],[log1p(return)]],S:S,1)-6</f>
        <v>#N/A</v>
      </c>
    </row>
    <row r="684" spans="1:6" x14ac:dyDescent="0.35">
      <c r="A684" s="10">
        <v>35446</v>
      </c>
      <c r="B684">
        <v>769.8</v>
      </c>
      <c r="C684">
        <v>3.3999999999999998E-3</v>
      </c>
      <c r="D684">
        <f>LOG(S_P_500_Historical_Data__1[[#This Row],[return]]+1)</f>
        <v>1.4740966917327273E-3</v>
      </c>
      <c r="E684">
        <f>MATCH(S_P_500_Historical_Data__1[[#This Row],[return]],_xlfn.ANCHORARRAY($N$7),1)</f>
        <v>71</v>
      </c>
      <c r="F684" t="e">
        <f>MATCH(S_P_500_Historical_Data__1[[#This Row],[log1p(return)]],S:S,1)-6</f>
        <v>#N/A</v>
      </c>
    </row>
    <row r="685" spans="1:6" x14ac:dyDescent="0.35">
      <c r="A685" s="10">
        <v>35445</v>
      </c>
      <c r="B685">
        <v>767.2</v>
      </c>
      <c r="C685">
        <v>-2.2000000000000001E-3</v>
      </c>
      <c r="D685">
        <f>LOG(S_P_500_Historical_Data__1[[#This Row],[return]]+1)</f>
        <v>-9.5650039683711904E-4</v>
      </c>
      <c r="E685">
        <f>MATCH(S_P_500_Historical_Data__1[[#This Row],[return]],_xlfn.ANCHORARRAY($N$7),1)</f>
        <v>69</v>
      </c>
      <c r="F685" t="e">
        <f>MATCH(S_P_500_Historical_Data__1[[#This Row],[log1p(return)]],S:S,1)-6</f>
        <v>#N/A</v>
      </c>
    </row>
    <row r="686" spans="1:6" x14ac:dyDescent="0.35">
      <c r="A686" s="10">
        <v>35444</v>
      </c>
      <c r="B686">
        <v>768.9</v>
      </c>
      <c r="C686">
        <v>1.24E-2</v>
      </c>
      <c r="D686">
        <f>LOG(S_P_500_Historical_Data__1[[#This Row],[return]]+1)</f>
        <v>5.3521364862166125E-3</v>
      </c>
      <c r="E686">
        <f>MATCH(S_P_500_Historical_Data__1[[#This Row],[return]],_xlfn.ANCHORARRAY($N$7),1)</f>
        <v>74</v>
      </c>
      <c r="F686" t="e">
        <f>MATCH(S_P_500_Historical_Data__1[[#This Row],[log1p(return)]],S:S,1)-6</f>
        <v>#N/A</v>
      </c>
    </row>
    <row r="687" spans="1:6" x14ac:dyDescent="0.35">
      <c r="A687" s="10">
        <v>35443</v>
      </c>
      <c r="B687">
        <v>759.5</v>
      </c>
      <c r="C687">
        <v>0</v>
      </c>
      <c r="D687">
        <f>LOG(S_P_500_Historical_Data__1[[#This Row],[return]]+1)</f>
        <v>0</v>
      </c>
      <c r="E687">
        <f>MATCH(S_P_500_Historical_Data__1[[#This Row],[return]],_xlfn.ANCHORARRAY($N$7),1)</f>
        <v>70</v>
      </c>
      <c r="F687" t="e">
        <f>MATCH(S_P_500_Historical_Data__1[[#This Row],[log1p(return)]],S:S,1)-6</f>
        <v>#N/A</v>
      </c>
    </row>
    <row r="688" spans="1:6" x14ac:dyDescent="0.35">
      <c r="A688" s="10">
        <v>35440</v>
      </c>
      <c r="B688">
        <v>759.5</v>
      </c>
      <c r="C688">
        <v>6.1000000000000004E-3</v>
      </c>
      <c r="D688">
        <f>LOG(S_P_500_Historical_Data__1[[#This Row],[return]]+1)</f>
        <v>2.641149000039878E-3</v>
      </c>
      <c r="E688">
        <f>MATCH(S_P_500_Historical_Data__1[[#This Row],[return]],_xlfn.ANCHORARRAY($N$7),1)</f>
        <v>72</v>
      </c>
      <c r="F688" t="e">
        <f>MATCH(S_P_500_Historical_Data__1[[#This Row],[log1p(return)]],S:S,1)-6</f>
        <v>#N/A</v>
      </c>
    </row>
    <row r="689" spans="1:6" x14ac:dyDescent="0.35">
      <c r="A689" s="10">
        <v>35439</v>
      </c>
      <c r="B689">
        <v>754.9</v>
      </c>
      <c r="C689">
        <v>8.6999999999999994E-3</v>
      </c>
      <c r="D689">
        <f>LOG(S_P_500_Historical_Data__1[[#This Row],[return]]+1)</f>
        <v>3.7620208282461019E-3</v>
      </c>
      <c r="E689">
        <f>MATCH(S_P_500_Historical_Data__1[[#This Row],[return]],_xlfn.ANCHORARRAY($N$7),1)</f>
        <v>73</v>
      </c>
      <c r="F689" t="e">
        <f>MATCH(S_P_500_Historical_Data__1[[#This Row],[log1p(return)]],S:S,1)-6</f>
        <v>#N/A</v>
      </c>
    </row>
    <row r="690" spans="1:6" x14ac:dyDescent="0.35">
      <c r="A690" s="10">
        <v>35438</v>
      </c>
      <c r="B690">
        <v>748.4</v>
      </c>
      <c r="C690">
        <v>-6.4000000000000003E-3</v>
      </c>
      <c r="D690">
        <f>LOG(S_P_500_Historical_Data__1[[#This Row],[return]]+1)</f>
        <v>-2.7884171674950114E-3</v>
      </c>
      <c r="E690">
        <f>MATCH(S_P_500_Historical_Data__1[[#This Row],[return]],_xlfn.ANCHORARRAY($N$7),1)</f>
        <v>68</v>
      </c>
      <c r="F690" t="e">
        <f>MATCH(S_P_500_Historical_Data__1[[#This Row],[log1p(return)]],S:S,1)-6</f>
        <v>#N/A</v>
      </c>
    </row>
    <row r="691" spans="1:6" x14ac:dyDescent="0.35">
      <c r="A691" s="10">
        <v>35437</v>
      </c>
      <c r="B691">
        <v>753.2</v>
      </c>
      <c r="C691">
        <v>7.4999999999999997E-3</v>
      </c>
      <c r="D691">
        <f>LOG(S_P_500_Historical_Data__1[[#This Row],[return]]+1)</f>
        <v>3.2450548131470851E-3</v>
      </c>
      <c r="E691">
        <f>MATCH(S_P_500_Historical_Data__1[[#This Row],[return]],_xlfn.ANCHORARRAY($N$7),1)</f>
        <v>72</v>
      </c>
      <c r="F691" t="e">
        <f>MATCH(S_P_500_Historical_Data__1[[#This Row],[log1p(return)]],S:S,1)-6</f>
        <v>#N/A</v>
      </c>
    </row>
    <row r="692" spans="1:6" x14ac:dyDescent="0.35">
      <c r="A692" s="10">
        <v>35436</v>
      </c>
      <c r="B692">
        <v>747.6</v>
      </c>
      <c r="C692">
        <v>-5.0000000000000001E-4</v>
      </c>
      <c r="D692">
        <f>LOG(S_P_500_Historical_Data__1[[#This Row],[return]]+1)</f>
        <v>-2.1720154586423186E-4</v>
      </c>
      <c r="E692">
        <f>MATCH(S_P_500_Historical_Data__1[[#This Row],[return]],_xlfn.ANCHORARRAY($N$7),1)</f>
        <v>70</v>
      </c>
      <c r="F692" t="e">
        <f>MATCH(S_P_500_Historical_Data__1[[#This Row],[log1p(return)]],S:S,1)-6</f>
        <v>#N/A</v>
      </c>
    </row>
    <row r="693" spans="1:6" x14ac:dyDescent="0.35">
      <c r="A693" s="10">
        <v>35433</v>
      </c>
      <c r="B693">
        <v>748</v>
      </c>
      <c r="C693">
        <v>1.49E-2</v>
      </c>
      <c r="D693">
        <f>LOG(S_P_500_Historical_Data__1[[#This Row],[return]]+1)</f>
        <v>6.4232525076429788E-3</v>
      </c>
      <c r="E693">
        <f>MATCH(S_P_500_Historical_Data__1[[#This Row],[return]],_xlfn.ANCHORARRAY($N$7),1)</f>
        <v>75</v>
      </c>
      <c r="F693" t="e">
        <f>MATCH(S_P_500_Historical_Data__1[[#This Row],[log1p(return)]],S:S,1)-6</f>
        <v>#N/A</v>
      </c>
    </row>
    <row r="694" spans="1:6" x14ac:dyDescent="0.35">
      <c r="A694" s="10">
        <v>35432</v>
      </c>
      <c r="B694">
        <v>737</v>
      </c>
      <c r="C694">
        <v>-5.0000000000000001E-3</v>
      </c>
      <c r="D694">
        <f>LOG(S_P_500_Historical_Data__1[[#This Row],[return]]+1)</f>
        <v>-2.176919254274547E-3</v>
      </c>
      <c r="E694">
        <f>MATCH(S_P_500_Historical_Data__1[[#This Row],[return]],_xlfn.ANCHORARRAY($N$7),1)</f>
        <v>68</v>
      </c>
      <c r="F694" t="e">
        <f>MATCH(S_P_500_Historical_Data__1[[#This Row],[log1p(return)]],S:S,1)-6</f>
        <v>#N/A</v>
      </c>
    </row>
    <row r="695" spans="1:6" x14ac:dyDescent="0.35">
      <c r="A695" s="10">
        <v>35430</v>
      </c>
      <c r="B695">
        <v>740.7</v>
      </c>
      <c r="C695">
        <v>-1.7500000000000002E-2</v>
      </c>
      <c r="D695">
        <f>LOG(S_P_500_Historical_Data__1[[#This Row],[return]]+1)</f>
        <v>-7.6674409525356747E-3</v>
      </c>
      <c r="E695">
        <f>MATCH(S_P_500_Historical_Data__1[[#This Row],[return]],_xlfn.ANCHORARRAY($N$7),1)</f>
        <v>64</v>
      </c>
      <c r="F695" t="e">
        <f>MATCH(S_P_500_Historical_Data__1[[#This Row],[log1p(return)]],S:S,1)-6</f>
        <v>#N/A</v>
      </c>
    </row>
    <row r="696" spans="1:6" x14ac:dyDescent="0.35">
      <c r="A696" s="10">
        <v>35429</v>
      </c>
      <c r="B696">
        <v>753.9</v>
      </c>
      <c r="C696">
        <v>-3.8E-3</v>
      </c>
      <c r="D696">
        <f>LOG(S_P_500_Historical_Data__1[[#This Row],[return]]+1)</f>
        <v>-1.6534626036354312E-3</v>
      </c>
      <c r="E696">
        <f>MATCH(S_P_500_Historical_Data__1[[#This Row],[return]],_xlfn.ANCHORARRAY($N$7),1)</f>
        <v>68</v>
      </c>
      <c r="F696" t="e">
        <f>MATCH(S_P_500_Historical_Data__1[[#This Row],[log1p(return)]],S:S,1)-6</f>
        <v>#N/A</v>
      </c>
    </row>
    <row r="697" spans="1:6" x14ac:dyDescent="0.35">
      <c r="A697" s="10">
        <v>35426</v>
      </c>
      <c r="B697">
        <v>756.8</v>
      </c>
      <c r="C697">
        <v>1.2999999999999999E-3</v>
      </c>
      <c r="D697">
        <f>LOG(S_P_500_Historical_Data__1[[#This Row],[return]]+1)</f>
        <v>5.6421616537560392E-4</v>
      </c>
      <c r="E697">
        <f>MATCH(S_P_500_Historical_Data__1[[#This Row],[return]],_xlfn.ANCHORARRAY($N$7),1)</f>
        <v>70</v>
      </c>
      <c r="F697" t="e">
        <f>MATCH(S_P_500_Historical_Data__1[[#This Row],[log1p(return)]],S:S,1)-6</f>
        <v>#N/A</v>
      </c>
    </row>
    <row r="698" spans="1:6" x14ac:dyDescent="0.35">
      <c r="A698" s="10">
        <v>35425</v>
      </c>
      <c r="B698">
        <v>755.8</v>
      </c>
      <c r="C698">
        <v>6.4000000000000003E-3</v>
      </c>
      <c r="D698">
        <f>LOG(S_P_500_Historical_Data__1[[#This Row],[return]]+1)</f>
        <v>2.7706281011936895E-3</v>
      </c>
      <c r="E698">
        <f>MATCH(S_P_500_Historical_Data__1[[#This Row],[return]],_xlfn.ANCHORARRAY($N$7),1)</f>
        <v>72</v>
      </c>
      <c r="F698" t="e">
        <f>MATCH(S_P_500_Historical_Data__1[[#This Row],[log1p(return)]],S:S,1)-6</f>
        <v>#N/A</v>
      </c>
    </row>
    <row r="699" spans="1:6" x14ac:dyDescent="0.35">
      <c r="A699" s="10">
        <v>35423</v>
      </c>
      <c r="B699">
        <v>751</v>
      </c>
      <c r="C699">
        <v>5.4999999999999997E-3</v>
      </c>
      <c r="D699">
        <f>LOG(S_P_500_Historical_Data__1[[#This Row],[return]]+1)</f>
        <v>2.382074932760771E-3</v>
      </c>
      <c r="E699">
        <f>MATCH(S_P_500_Historical_Data__1[[#This Row],[return]],_xlfn.ANCHORARRAY($N$7),1)</f>
        <v>72</v>
      </c>
      <c r="F699" t="e">
        <f>MATCH(S_P_500_Historical_Data__1[[#This Row],[log1p(return)]],S:S,1)-6</f>
        <v>#N/A</v>
      </c>
    </row>
    <row r="700" spans="1:6" x14ac:dyDescent="0.35">
      <c r="A700" s="10">
        <v>35422</v>
      </c>
      <c r="B700">
        <v>746.9</v>
      </c>
      <c r="C700">
        <v>-2.7000000000000001E-3</v>
      </c>
      <c r="D700">
        <f>LOG(S_P_500_Historical_Data__1[[#This Row],[return]]+1)</f>
        <v>-1.1741809597139673E-3</v>
      </c>
      <c r="E700">
        <f>MATCH(S_P_500_Historical_Data__1[[#This Row],[return]],_xlfn.ANCHORARRAY($N$7),1)</f>
        <v>69</v>
      </c>
      <c r="F700" t="e">
        <f>MATCH(S_P_500_Historical_Data__1[[#This Row],[log1p(return)]],S:S,1)-6</f>
        <v>#N/A</v>
      </c>
    </row>
    <row r="701" spans="1:6" x14ac:dyDescent="0.35">
      <c r="A701" s="10">
        <v>35419</v>
      </c>
      <c r="B701">
        <v>748.9</v>
      </c>
      <c r="C701">
        <v>4.1999999999999997E-3</v>
      </c>
      <c r="D701">
        <f>LOG(S_P_500_Historical_Data__1[[#This Row],[return]]+1)</f>
        <v>1.8202170383280992E-3</v>
      </c>
      <c r="E701">
        <f>MATCH(S_P_500_Historical_Data__1[[#This Row],[return]],_xlfn.ANCHORARRAY($N$7),1)</f>
        <v>71</v>
      </c>
      <c r="F701" t="e">
        <f>MATCH(S_P_500_Historical_Data__1[[#This Row],[log1p(return)]],S:S,1)-6</f>
        <v>#N/A</v>
      </c>
    </row>
    <row r="702" spans="1:6" x14ac:dyDescent="0.35">
      <c r="A702" s="10">
        <v>35418</v>
      </c>
      <c r="B702">
        <v>745.8</v>
      </c>
      <c r="C702">
        <v>1.95E-2</v>
      </c>
      <c r="D702">
        <f>LOG(S_P_500_Historical_Data__1[[#This Row],[return]]+1)</f>
        <v>8.3872301141588376E-3</v>
      </c>
      <c r="E702">
        <f>MATCH(S_P_500_Historical_Data__1[[#This Row],[return]],_xlfn.ANCHORARRAY($N$7),1)</f>
        <v>76</v>
      </c>
      <c r="F702" t="e">
        <f>MATCH(S_P_500_Historical_Data__1[[#This Row],[log1p(return)]],S:S,1)-6</f>
        <v>#N/A</v>
      </c>
    </row>
    <row r="703" spans="1:6" x14ac:dyDescent="0.35">
      <c r="A703" s="10">
        <v>35417</v>
      </c>
      <c r="B703">
        <v>731.5</v>
      </c>
      <c r="C703">
        <v>7.6E-3</v>
      </c>
      <c r="D703">
        <f>LOG(S_P_500_Historical_Data__1[[#This Row],[return]]+1)</f>
        <v>3.2881588260754474E-3</v>
      </c>
      <c r="E703">
        <f>MATCH(S_P_500_Historical_Data__1[[#This Row],[return]],_xlfn.ANCHORARRAY($N$7),1)</f>
        <v>72</v>
      </c>
      <c r="F703" t="e">
        <f>MATCH(S_P_500_Historical_Data__1[[#This Row],[log1p(return)]],S:S,1)-6</f>
        <v>#N/A</v>
      </c>
    </row>
    <row r="704" spans="1:6" x14ac:dyDescent="0.35">
      <c r="A704" s="10">
        <v>35416</v>
      </c>
      <c r="B704">
        <v>726</v>
      </c>
      <c r="C704">
        <v>6.8999999999999999E-3</v>
      </c>
      <c r="D704">
        <f>LOG(S_P_500_Historical_Data__1[[#This Row],[return]]+1)</f>
        <v>2.9863408567849378E-3</v>
      </c>
      <c r="E704">
        <f>MATCH(S_P_500_Historical_Data__1[[#This Row],[return]],_xlfn.ANCHORARRAY($N$7),1)</f>
        <v>72</v>
      </c>
      <c r="F704" t="e">
        <f>MATCH(S_P_500_Historical_Data__1[[#This Row],[log1p(return)]],S:S,1)-6</f>
        <v>#N/A</v>
      </c>
    </row>
    <row r="705" spans="1:6" x14ac:dyDescent="0.35">
      <c r="A705" s="10">
        <v>35415</v>
      </c>
      <c r="B705">
        <v>721</v>
      </c>
      <c r="C705">
        <v>-1.04E-2</v>
      </c>
      <c r="D705">
        <f>LOG(S_P_500_Historical_Data__1[[#This Row],[return]]+1)</f>
        <v>-4.5403133789357454E-3</v>
      </c>
      <c r="E705">
        <f>MATCH(S_P_500_Historical_Data__1[[#This Row],[return]],_xlfn.ANCHORARRAY($N$7),1)</f>
        <v>66</v>
      </c>
      <c r="F705" t="e">
        <f>MATCH(S_P_500_Historical_Data__1[[#This Row],[log1p(return)]],S:S,1)-6</f>
        <v>#N/A</v>
      </c>
    </row>
    <row r="706" spans="1:6" x14ac:dyDescent="0.35">
      <c r="A706" s="10">
        <v>35412</v>
      </c>
      <c r="B706">
        <v>728.6</v>
      </c>
      <c r="C706">
        <v>-1E-3</v>
      </c>
      <c r="D706">
        <f>LOG(S_P_500_Historical_Data__1[[#This Row],[return]]+1)</f>
        <v>-4.3451177401769168E-4</v>
      </c>
      <c r="E706">
        <f>MATCH(S_P_500_Historical_Data__1[[#This Row],[return]],_xlfn.ANCHORARRAY($N$7),1)</f>
        <v>69</v>
      </c>
      <c r="F706" t="e">
        <f>MATCH(S_P_500_Historical_Data__1[[#This Row],[log1p(return)]],S:S,1)-6</f>
        <v>#N/A</v>
      </c>
    </row>
    <row r="707" spans="1:6" x14ac:dyDescent="0.35">
      <c r="A707" s="10">
        <v>35411</v>
      </c>
      <c r="B707">
        <v>729.3</v>
      </c>
      <c r="C707">
        <v>-1.54E-2</v>
      </c>
      <c r="D707">
        <f>LOG(S_P_500_Historical_Data__1[[#This Row],[return]]+1)</f>
        <v>-6.7401685632631431E-3</v>
      </c>
      <c r="E707">
        <f>MATCH(S_P_500_Historical_Data__1[[#This Row],[return]],_xlfn.ANCHORARRAY($N$7),1)</f>
        <v>64</v>
      </c>
      <c r="F707" t="e">
        <f>MATCH(S_P_500_Historical_Data__1[[#This Row],[log1p(return)]],S:S,1)-6</f>
        <v>#N/A</v>
      </c>
    </row>
    <row r="708" spans="1:6" x14ac:dyDescent="0.35">
      <c r="A708" s="10">
        <v>35410</v>
      </c>
      <c r="B708">
        <v>740.7</v>
      </c>
      <c r="C708">
        <v>-9.1000000000000004E-3</v>
      </c>
      <c r="D708">
        <f>LOG(S_P_500_Historical_Data__1[[#This Row],[return]]+1)</f>
        <v>-3.9701715889233491E-3</v>
      </c>
      <c r="E708">
        <f>MATCH(S_P_500_Historical_Data__1[[#This Row],[return]],_xlfn.ANCHORARRAY($N$7),1)</f>
        <v>67</v>
      </c>
      <c r="F708" t="e">
        <f>MATCH(S_P_500_Historical_Data__1[[#This Row],[log1p(return)]],S:S,1)-6</f>
        <v>#N/A</v>
      </c>
    </row>
    <row r="709" spans="1:6" x14ac:dyDescent="0.35">
      <c r="A709" s="10">
        <v>35409</v>
      </c>
      <c r="B709">
        <v>747.5</v>
      </c>
      <c r="C709">
        <v>-3.0999999999999999E-3</v>
      </c>
      <c r="D709">
        <f>LOG(S_P_500_Historical_Data__1[[#This Row],[return]]+1)</f>
        <v>-1.3484040016265256E-3</v>
      </c>
      <c r="E709">
        <f>MATCH(S_P_500_Historical_Data__1[[#This Row],[return]],_xlfn.ANCHORARRAY($N$7),1)</f>
        <v>69</v>
      </c>
      <c r="F709" t="e">
        <f>MATCH(S_P_500_Historical_Data__1[[#This Row],[log1p(return)]],S:S,1)-6</f>
        <v>#N/A</v>
      </c>
    </row>
    <row r="710" spans="1:6" x14ac:dyDescent="0.35">
      <c r="A710" s="10">
        <v>35408</v>
      </c>
      <c r="B710">
        <v>749.8</v>
      </c>
      <c r="C710">
        <v>1.38E-2</v>
      </c>
      <c r="D710">
        <f>LOG(S_P_500_Historical_Data__1[[#This Row],[return]]+1)</f>
        <v>5.9522868873829755E-3</v>
      </c>
      <c r="E710">
        <f>MATCH(S_P_500_Historical_Data__1[[#This Row],[return]],_xlfn.ANCHORARRAY($N$7),1)</f>
        <v>74</v>
      </c>
      <c r="F710" t="e">
        <f>MATCH(S_P_500_Historical_Data__1[[#This Row],[log1p(return)]],S:S,1)-6</f>
        <v>#N/A</v>
      </c>
    </row>
    <row r="711" spans="1:6" x14ac:dyDescent="0.35">
      <c r="A711" s="10">
        <v>35405</v>
      </c>
      <c r="B711">
        <v>739.6</v>
      </c>
      <c r="C711">
        <v>-6.4000000000000003E-3</v>
      </c>
      <c r="D711">
        <f>LOG(S_P_500_Historical_Data__1[[#This Row],[return]]+1)</f>
        <v>-2.7884171674950114E-3</v>
      </c>
      <c r="E711">
        <f>MATCH(S_P_500_Historical_Data__1[[#This Row],[return]],_xlfn.ANCHORARRAY($N$7),1)</f>
        <v>68</v>
      </c>
      <c r="F711" t="e">
        <f>MATCH(S_P_500_Historical_Data__1[[#This Row],[log1p(return)]],S:S,1)-6</f>
        <v>#N/A</v>
      </c>
    </row>
    <row r="712" spans="1:6" x14ac:dyDescent="0.35">
      <c r="A712" s="10">
        <v>35404</v>
      </c>
      <c r="B712">
        <v>744.4</v>
      </c>
      <c r="C712">
        <v>-8.9999999999999998E-4</v>
      </c>
      <c r="D712">
        <f>LOG(S_P_500_Historical_Data__1[[#This Row],[return]]+1)</f>
        <v>-3.910410285829482E-4</v>
      </c>
      <c r="E712">
        <f>MATCH(S_P_500_Historical_Data__1[[#This Row],[return]],_xlfn.ANCHORARRAY($N$7),1)</f>
        <v>69</v>
      </c>
      <c r="F712" t="e">
        <f>MATCH(S_P_500_Historical_Data__1[[#This Row],[log1p(return)]],S:S,1)-6</f>
        <v>#N/A</v>
      </c>
    </row>
    <row r="713" spans="1:6" x14ac:dyDescent="0.35">
      <c r="A713" s="10">
        <v>35403</v>
      </c>
      <c r="B713">
        <v>745.1</v>
      </c>
      <c r="C713">
        <v>-4.3E-3</v>
      </c>
      <c r="D713">
        <f>LOG(S_P_500_Historical_Data__1[[#This Row],[return]]+1)</f>
        <v>-1.8714928717335991E-3</v>
      </c>
      <c r="E713">
        <f>MATCH(S_P_500_Historical_Data__1[[#This Row],[return]],_xlfn.ANCHORARRAY($N$7),1)</f>
        <v>68</v>
      </c>
      <c r="F713" t="e">
        <f>MATCH(S_P_500_Historical_Data__1[[#This Row],[log1p(return)]],S:S,1)-6</f>
        <v>#N/A</v>
      </c>
    </row>
    <row r="714" spans="1:6" x14ac:dyDescent="0.35">
      <c r="A714" s="10">
        <v>35402</v>
      </c>
      <c r="B714">
        <v>748.3</v>
      </c>
      <c r="C714">
        <v>-1.0999999999999999E-2</v>
      </c>
      <c r="D714">
        <f>LOG(S_P_500_Historical_Data__1[[#This Row],[return]]+1)</f>
        <v>-4.8037084028205992E-3</v>
      </c>
      <c r="E714">
        <f>MATCH(S_P_500_Historical_Data__1[[#This Row],[return]],_xlfn.ANCHORARRAY($N$7),1)</f>
        <v>66</v>
      </c>
      <c r="F714" t="e">
        <f>MATCH(S_P_500_Historical_Data__1[[#This Row],[log1p(return)]],S:S,1)-6</f>
        <v>#N/A</v>
      </c>
    </row>
    <row r="715" spans="1:6" x14ac:dyDescent="0.35">
      <c r="A715" s="10">
        <v>35401</v>
      </c>
      <c r="B715">
        <v>756.6</v>
      </c>
      <c r="C715">
        <v>-5.0000000000000001E-4</v>
      </c>
      <c r="D715">
        <f>LOG(S_P_500_Historical_Data__1[[#This Row],[return]]+1)</f>
        <v>-2.1720154586423186E-4</v>
      </c>
      <c r="E715">
        <f>MATCH(S_P_500_Historical_Data__1[[#This Row],[return]],_xlfn.ANCHORARRAY($N$7),1)</f>
        <v>70</v>
      </c>
      <c r="F715" t="e">
        <f>MATCH(S_P_500_Historical_Data__1[[#This Row],[log1p(return)]],S:S,1)-6</f>
        <v>#N/A</v>
      </c>
    </row>
    <row r="716" spans="1:6" x14ac:dyDescent="0.35">
      <c r="A716" s="10">
        <v>35398</v>
      </c>
      <c r="B716">
        <v>757</v>
      </c>
      <c r="C716">
        <v>2.5999999999999999E-3</v>
      </c>
      <c r="D716">
        <f>LOG(S_P_500_Historical_Data__1[[#This Row],[return]]+1)</f>
        <v>1.1277002770349424E-3</v>
      </c>
      <c r="E716">
        <f>MATCH(S_P_500_Historical_Data__1[[#This Row],[return]],_xlfn.ANCHORARRAY($N$7),1)</f>
        <v>71</v>
      </c>
      <c r="F716" t="e">
        <f>MATCH(S_P_500_Historical_Data__1[[#This Row],[log1p(return)]],S:S,1)-6</f>
        <v>#N/A</v>
      </c>
    </row>
    <row r="717" spans="1:6" x14ac:dyDescent="0.35">
      <c r="A717" s="10">
        <v>35396</v>
      </c>
      <c r="B717">
        <v>755</v>
      </c>
      <c r="C717">
        <v>-1.2999999999999999E-3</v>
      </c>
      <c r="D717">
        <f>LOG(S_P_500_Historical_Data__1[[#This Row],[return]]+1)</f>
        <v>-5.6495012367016714E-4</v>
      </c>
      <c r="E717">
        <f>MATCH(S_P_500_Historical_Data__1[[#This Row],[return]],_xlfn.ANCHORARRAY($N$7),1)</f>
        <v>69</v>
      </c>
      <c r="F717" t="e">
        <f>MATCH(S_P_500_Historical_Data__1[[#This Row],[log1p(return)]],S:S,1)-6</f>
        <v>#N/A</v>
      </c>
    </row>
    <row r="718" spans="1:6" x14ac:dyDescent="0.35">
      <c r="A718" s="10">
        <v>35395</v>
      </c>
      <c r="B718">
        <v>756</v>
      </c>
      <c r="C718">
        <v>-1.2999999999999999E-3</v>
      </c>
      <c r="D718">
        <f>LOG(S_P_500_Historical_Data__1[[#This Row],[return]]+1)</f>
        <v>-5.6495012367016714E-4</v>
      </c>
      <c r="E718">
        <f>MATCH(S_P_500_Historical_Data__1[[#This Row],[return]],_xlfn.ANCHORARRAY($N$7),1)</f>
        <v>69</v>
      </c>
      <c r="F718" t="e">
        <f>MATCH(S_P_500_Historical_Data__1[[#This Row],[log1p(return)]],S:S,1)-6</f>
        <v>#N/A</v>
      </c>
    </row>
    <row r="719" spans="1:6" x14ac:dyDescent="0.35">
      <c r="A719" s="10">
        <v>35394</v>
      </c>
      <c r="B719">
        <v>757</v>
      </c>
      <c r="C719">
        <v>1.11E-2</v>
      </c>
      <c r="D719">
        <f>LOG(S_P_500_Historical_Data__1[[#This Row],[return]]+1)</f>
        <v>4.7941103887121335E-3</v>
      </c>
      <c r="E719">
        <f>MATCH(S_P_500_Historical_Data__1[[#This Row],[return]],_xlfn.ANCHORARRAY($N$7),1)</f>
        <v>73</v>
      </c>
      <c r="F719" t="e">
        <f>MATCH(S_P_500_Historical_Data__1[[#This Row],[log1p(return)]],S:S,1)-6</f>
        <v>#N/A</v>
      </c>
    </row>
    <row r="720" spans="1:6" x14ac:dyDescent="0.35">
      <c r="A720" s="10">
        <v>35391</v>
      </c>
      <c r="B720">
        <v>748.7</v>
      </c>
      <c r="C720">
        <v>7.9000000000000008E-3</v>
      </c>
      <c r="D720">
        <f>LOG(S_P_500_Historical_Data__1[[#This Row],[return]]+1)</f>
        <v>3.4174452021936831E-3</v>
      </c>
      <c r="E720">
        <f>MATCH(S_P_500_Historical_Data__1[[#This Row],[return]],_xlfn.ANCHORARRAY($N$7),1)</f>
        <v>72</v>
      </c>
      <c r="F720" t="e">
        <f>MATCH(S_P_500_Historical_Data__1[[#This Row],[log1p(return)]],S:S,1)-6</f>
        <v>#N/A</v>
      </c>
    </row>
    <row r="721" spans="1:6" x14ac:dyDescent="0.35">
      <c r="A721" s="10">
        <v>35390</v>
      </c>
      <c r="B721">
        <v>742.8</v>
      </c>
      <c r="C721">
        <v>-1.6000000000000001E-3</v>
      </c>
      <c r="D721">
        <f>LOG(S_P_500_Historical_Data__1[[#This Row],[return]]+1)</f>
        <v>-6.9542766165125167E-4</v>
      </c>
      <c r="E721">
        <f>MATCH(S_P_500_Historical_Data__1[[#This Row],[return]],_xlfn.ANCHORARRAY($N$7),1)</f>
        <v>69</v>
      </c>
      <c r="F721" t="e">
        <f>MATCH(S_P_500_Historical_Data__1[[#This Row],[log1p(return)]],S:S,1)-6</f>
        <v>#N/A</v>
      </c>
    </row>
    <row r="722" spans="1:6" x14ac:dyDescent="0.35">
      <c r="A722" s="10">
        <v>35389</v>
      </c>
      <c r="B722">
        <v>744</v>
      </c>
      <c r="C722">
        <v>2.3999999999999998E-3</v>
      </c>
      <c r="D722">
        <f>LOG(S_P_500_Historical_Data__1[[#This Row],[return]]+1)</f>
        <v>1.0410579860935677E-3</v>
      </c>
      <c r="E722">
        <f>MATCH(S_P_500_Historical_Data__1[[#This Row],[return]],_xlfn.ANCHORARRAY($N$7),1)</f>
        <v>71</v>
      </c>
      <c r="F722" t="e">
        <f>MATCH(S_P_500_Historical_Data__1[[#This Row],[log1p(return)]],S:S,1)-6</f>
        <v>#N/A</v>
      </c>
    </row>
    <row r="723" spans="1:6" x14ac:dyDescent="0.35">
      <c r="A723" s="10">
        <v>35388</v>
      </c>
      <c r="B723">
        <v>742.2</v>
      </c>
      <c r="C723">
        <v>7.1000000000000004E-3</v>
      </c>
      <c r="D723">
        <f>LOG(S_P_500_Historical_Data__1[[#This Row],[return]]+1)</f>
        <v>3.0725959676749632E-3</v>
      </c>
      <c r="E723">
        <f>MATCH(S_P_500_Historical_Data__1[[#This Row],[return]],_xlfn.ANCHORARRAY($N$7),1)</f>
        <v>72</v>
      </c>
      <c r="F723" t="e">
        <f>MATCH(S_P_500_Historical_Data__1[[#This Row],[log1p(return)]],S:S,1)-6</f>
        <v>#N/A</v>
      </c>
    </row>
    <row r="724" spans="1:6" x14ac:dyDescent="0.35">
      <c r="A724" s="10">
        <v>35387</v>
      </c>
      <c r="B724">
        <v>737</v>
      </c>
      <c r="C724">
        <v>-8.0000000000000004E-4</v>
      </c>
      <c r="D724">
        <f>LOG(S_P_500_Historical_Data__1[[#This Row],[return]]+1)</f>
        <v>-3.4757463392091225E-4</v>
      </c>
      <c r="E724">
        <f>MATCH(S_P_500_Historical_Data__1[[#This Row],[return]],_xlfn.ANCHORARRAY($N$7),1)</f>
        <v>69</v>
      </c>
      <c r="F724" t="e">
        <f>MATCH(S_P_500_Historical_Data__1[[#This Row],[log1p(return)]],S:S,1)-6</f>
        <v>#N/A</v>
      </c>
    </row>
    <row r="725" spans="1:6" x14ac:dyDescent="0.35">
      <c r="A725" s="10">
        <v>35384</v>
      </c>
      <c r="B725">
        <v>737.6</v>
      </c>
      <c r="C725">
        <v>2.3E-3</v>
      </c>
      <c r="D725">
        <f>LOG(S_P_500_Historical_Data__1[[#This Row],[return]]+1)</f>
        <v>9.9773035779373003E-4</v>
      </c>
      <c r="E725">
        <f>MATCH(S_P_500_Historical_Data__1[[#This Row],[return]],_xlfn.ANCHORARRAY($N$7),1)</f>
        <v>70</v>
      </c>
      <c r="F725" t="e">
        <f>MATCH(S_P_500_Historical_Data__1[[#This Row],[log1p(return)]],S:S,1)-6</f>
        <v>#N/A</v>
      </c>
    </row>
    <row r="726" spans="1:6" x14ac:dyDescent="0.35">
      <c r="A726" s="10">
        <v>35383</v>
      </c>
      <c r="B726">
        <v>735.9</v>
      </c>
      <c r="C726">
        <v>6.6E-3</v>
      </c>
      <c r="D726">
        <f>LOG(S_P_500_Historical_Data__1[[#This Row],[return]]+1)</f>
        <v>2.8569260611206074E-3</v>
      </c>
      <c r="E726">
        <f>MATCH(S_P_500_Historical_Data__1[[#This Row],[return]],_xlfn.ANCHORARRAY($N$7),1)</f>
        <v>72</v>
      </c>
      <c r="F726" t="e">
        <f>MATCH(S_P_500_Historical_Data__1[[#This Row],[log1p(return)]],S:S,1)-6</f>
        <v>#N/A</v>
      </c>
    </row>
    <row r="727" spans="1:6" x14ac:dyDescent="0.35">
      <c r="A727" s="10">
        <v>35382</v>
      </c>
      <c r="B727">
        <v>731.1</v>
      </c>
      <c r="C727">
        <v>2.0999999999999999E-3</v>
      </c>
      <c r="D727">
        <f>LOG(S_P_500_Historical_Data__1[[#This Row],[return]]+1)</f>
        <v>9.1106213122328433E-4</v>
      </c>
      <c r="E727">
        <f>MATCH(S_P_500_Historical_Data__1[[#This Row],[return]],_xlfn.ANCHORARRAY($N$7),1)</f>
        <v>70</v>
      </c>
      <c r="F727" t="e">
        <f>MATCH(S_P_500_Historical_Data__1[[#This Row],[log1p(return)]],S:S,1)-6</f>
        <v>#N/A</v>
      </c>
    </row>
    <row r="728" spans="1:6" x14ac:dyDescent="0.35">
      <c r="A728" s="10">
        <v>35381</v>
      </c>
      <c r="B728">
        <v>729.6</v>
      </c>
      <c r="C728">
        <v>-3.0999999999999999E-3</v>
      </c>
      <c r="D728">
        <f>LOG(S_P_500_Historical_Data__1[[#This Row],[return]]+1)</f>
        <v>-1.3484040016265256E-3</v>
      </c>
      <c r="E728">
        <f>MATCH(S_P_500_Historical_Data__1[[#This Row],[return]],_xlfn.ANCHORARRAY($N$7),1)</f>
        <v>69</v>
      </c>
      <c r="F728" t="e">
        <f>MATCH(S_P_500_Historical_Data__1[[#This Row],[log1p(return)]],S:S,1)-6</f>
        <v>#N/A</v>
      </c>
    </row>
    <row r="729" spans="1:6" x14ac:dyDescent="0.35">
      <c r="A729" s="10">
        <v>35380</v>
      </c>
      <c r="B729">
        <v>731.9</v>
      </c>
      <c r="C729">
        <v>1.5E-3</v>
      </c>
      <c r="D729">
        <f>LOG(S_P_500_Historical_Data__1[[#This Row],[return]]+1)</f>
        <v>6.5095362959505818E-4</v>
      </c>
      <c r="E729">
        <f>MATCH(S_P_500_Historical_Data__1[[#This Row],[return]],_xlfn.ANCHORARRAY($N$7),1)</f>
        <v>70</v>
      </c>
      <c r="F729" t="e">
        <f>MATCH(S_P_500_Historical_Data__1[[#This Row],[log1p(return)]],S:S,1)-6</f>
        <v>#N/A</v>
      </c>
    </row>
    <row r="730" spans="1:6" x14ac:dyDescent="0.35">
      <c r="A730" s="10">
        <v>35377</v>
      </c>
      <c r="B730">
        <v>730.8</v>
      </c>
      <c r="C730">
        <v>4.4000000000000003E-3</v>
      </c>
      <c r="D730">
        <f>LOG(S_P_500_Historical_Data__1[[#This Row],[return]]+1)</f>
        <v>1.9067040408848018E-3</v>
      </c>
      <c r="E730">
        <f>MATCH(S_P_500_Historical_Data__1[[#This Row],[return]],_xlfn.ANCHORARRAY($N$7),1)</f>
        <v>71</v>
      </c>
      <c r="F730" t="e">
        <f>MATCH(S_P_500_Historical_Data__1[[#This Row],[log1p(return)]],S:S,1)-6</f>
        <v>#N/A</v>
      </c>
    </row>
    <row r="731" spans="1:6" x14ac:dyDescent="0.35">
      <c r="A731" s="10">
        <v>35376</v>
      </c>
      <c r="B731">
        <v>727.6</v>
      </c>
      <c r="C731">
        <v>4.1000000000000003E-3</v>
      </c>
      <c r="D731">
        <f>LOG(S_P_500_Historical_Data__1[[#This Row],[return]]+1)</f>
        <v>1.7769670774395734E-3</v>
      </c>
      <c r="E731">
        <f>MATCH(S_P_500_Historical_Data__1[[#This Row],[return]],_xlfn.ANCHORARRAY($N$7),1)</f>
        <v>71</v>
      </c>
      <c r="F731" t="e">
        <f>MATCH(S_P_500_Historical_Data__1[[#This Row],[log1p(return)]],S:S,1)-6</f>
        <v>#N/A</v>
      </c>
    </row>
    <row r="732" spans="1:6" x14ac:dyDescent="0.35">
      <c r="A732" s="10">
        <v>35375</v>
      </c>
      <c r="B732">
        <v>724.6</v>
      </c>
      <c r="C732">
        <v>1.47E-2</v>
      </c>
      <c r="D732">
        <f>LOG(S_P_500_Historical_Data__1[[#This Row],[return]]+1)</f>
        <v>6.3376603745509538E-3</v>
      </c>
      <c r="E732">
        <f>MATCH(S_P_500_Historical_Data__1[[#This Row],[return]],_xlfn.ANCHORARRAY($N$7),1)</f>
        <v>75</v>
      </c>
      <c r="F732" t="e">
        <f>MATCH(S_P_500_Historical_Data__1[[#This Row],[log1p(return)]],S:S,1)-6</f>
        <v>#N/A</v>
      </c>
    </row>
    <row r="733" spans="1:6" x14ac:dyDescent="0.35">
      <c r="A733" s="10">
        <v>35374</v>
      </c>
      <c r="B733">
        <v>714.1</v>
      </c>
      <c r="C733">
        <v>1.0500000000000001E-2</v>
      </c>
      <c r="D733">
        <f>LOG(S_P_500_Historical_Data__1[[#This Row],[return]]+1)</f>
        <v>4.5363178513227759E-3</v>
      </c>
      <c r="E733">
        <f>MATCH(S_P_500_Historical_Data__1[[#This Row],[return]],_xlfn.ANCHORARRAY($N$7),1)</f>
        <v>73</v>
      </c>
      <c r="F733" t="e">
        <f>MATCH(S_P_500_Historical_Data__1[[#This Row],[log1p(return)]],S:S,1)-6</f>
        <v>#N/A</v>
      </c>
    </row>
    <row r="734" spans="1:6" x14ac:dyDescent="0.35">
      <c r="A734" s="10">
        <v>35373</v>
      </c>
      <c r="B734">
        <v>706.7</v>
      </c>
      <c r="C734">
        <v>4.1000000000000003E-3</v>
      </c>
      <c r="D734">
        <f>LOG(S_P_500_Historical_Data__1[[#This Row],[return]]+1)</f>
        <v>1.7769670774395734E-3</v>
      </c>
      <c r="E734">
        <f>MATCH(S_P_500_Historical_Data__1[[#This Row],[return]],_xlfn.ANCHORARRAY($N$7),1)</f>
        <v>71</v>
      </c>
      <c r="F734" t="e">
        <f>MATCH(S_P_500_Historical_Data__1[[#This Row],[log1p(return)]],S:S,1)-6</f>
        <v>#N/A</v>
      </c>
    </row>
    <row r="735" spans="1:6" x14ac:dyDescent="0.35">
      <c r="A735" s="10">
        <v>35370</v>
      </c>
      <c r="B735">
        <v>703.8</v>
      </c>
      <c r="C735">
        <v>-2.0999999999999999E-3</v>
      </c>
      <c r="D735">
        <f>LOG(S_P_500_Historical_Data__1[[#This Row],[return]]+1)</f>
        <v>-9.1297737411159135E-4</v>
      </c>
      <c r="E735">
        <f>MATCH(S_P_500_Historical_Data__1[[#This Row],[return]],_xlfn.ANCHORARRAY($N$7),1)</f>
        <v>69</v>
      </c>
      <c r="F735" t="e">
        <f>MATCH(S_P_500_Historical_Data__1[[#This Row],[log1p(return)]],S:S,1)-6</f>
        <v>#N/A</v>
      </c>
    </row>
    <row r="736" spans="1:6" x14ac:dyDescent="0.35">
      <c r="A736" s="10">
        <v>35369</v>
      </c>
      <c r="B736">
        <v>705.3</v>
      </c>
      <c r="C736">
        <v>6.3E-3</v>
      </c>
      <c r="D736">
        <f>LOG(S_P_500_Historical_Data__1[[#This Row],[return]]+1)</f>
        <v>2.7274726898297939E-3</v>
      </c>
      <c r="E736">
        <f>MATCH(S_P_500_Historical_Data__1[[#This Row],[return]],_xlfn.ANCHORARRAY($N$7),1)</f>
        <v>72</v>
      </c>
      <c r="F736" t="e">
        <f>MATCH(S_P_500_Historical_Data__1[[#This Row],[log1p(return)]],S:S,1)-6</f>
        <v>#N/A</v>
      </c>
    </row>
    <row r="737" spans="1:6" x14ac:dyDescent="0.35">
      <c r="A737" s="10">
        <v>35368</v>
      </c>
      <c r="B737">
        <v>700.9</v>
      </c>
      <c r="C737">
        <v>-8.9999999999999998E-4</v>
      </c>
      <c r="D737">
        <f>LOG(S_P_500_Historical_Data__1[[#This Row],[return]]+1)</f>
        <v>-3.910410285829482E-4</v>
      </c>
      <c r="E737">
        <f>MATCH(S_P_500_Historical_Data__1[[#This Row],[return]],_xlfn.ANCHORARRAY($N$7),1)</f>
        <v>69</v>
      </c>
      <c r="F737" t="e">
        <f>MATCH(S_P_500_Historical_Data__1[[#This Row],[log1p(return)]],S:S,1)-6</f>
        <v>#N/A</v>
      </c>
    </row>
    <row r="738" spans="1:6" x14ac:dyDescent="0.35">
      <c r="A738" s="10">
        <v>35367</v>
      </c>
      <c r="B738">
        <v>701.5</v>
      </c>
      <c r="C738">
        <v>6.0000000000000001E-3</v>
      </c>
      <c r="D738">
        <f>LOG(S_P_500_Historical_Data__1[[#This Row],[return]]+1)</f>
        <v>2.5979807199085947E-3</v>
      </c>
      <c r="E738">
        <f>MATCH(S_P_500_Historical_Data__1[[#This Row],[return]],_xlfn.ANCHORARRAY($N$7),1)</f>
        <v>72</v>
      </c>
      <c r="F738" t="e">
        <f>MATCH(S_P_500_Historical_Data__1[[#This Row],[log1p(return)]],S:S,1)-6</f>
        <v>#N/A</v>
      </c>
    </row>
    <row r="739" spans="1:6" x14ac:dyDescent="0.35">
      <c r="A739" s="10">
        <v>35366</v>
      </c>
      <c r="B739">
        <v>697.3</v>
      </c>
      <c r="C739">
        <v>-5.1000000000000004E-3</v>
      </c>
      <c r="D739">
        <f>LOG(S_P_500_Historical_Data__1[[#This Row],[return]]+1)</f>
        <v>-2.2205691343960407E-3</v>
      </c>
      <c r="E739">
        <f>MATCH(S_P_500_Historical_Data__1[[#This Row],[return]],_xlfn.ANCHORARRAY($N$7),1)</f>
        <v>68</v>
      </c>
      <c r="F739" t="e">
        <f>MATCH(S_P_500_Historical_Data__1[[#This Row],[log1p(return)]],S:S,1)-6</f>
        <v>#N/A</v>
      </c>
    </row>
    <row r="740" spans="1:6" x14ac:dyDescent="0.35">
      <c r="A740" s="10">
        <v>35363</v>
      </c>
      <c r="B740">
        <v>700.9</v>
      </c>
      <c r="C740">
        <v>-2E-3</v>
      </c>
      <c r="D740">
        <f>LOG(S_P_500_Historical_Data__1[[#This Row],[return]]+1)</f>
        <v>-8.6945871262889137E-4</v>
      </c>
      <c r="E740">
        <f>MATCH(S_P_500_Historical_Data__1[[#This Row],[return]],_xlfn.ANCHORARRAY($N$7),1)</f>
        <v>69</v>
      </c>
      <c r="F740" t="e">
        <f>MATCH(S_P_500_Historical_Data__1[[#This Row],[log1p(return)]],S:S,1)-6</f>
        <v>#N/A</v>
      </c>
    </row>
    <row r="741" spans="1:6" x14ac:dyDescent="0.35">
      <c r="A741" s="10">
        <v>35362</v>
      </c>
      <c r="B741">
        <v>702.3</v>
      </c>
      <c r="C741">
        <v>-7.1000000000000004E-3</v>
      </c>
      <c r="D741">
        <f>LOG(S_P_500_Historical_Data__1[[#This Row],[return]]+1)</f>
        <v>-3.0944893043338452E-3</v>
      </c>
      <c r="E741">
        <f>MATCH(S_P_500_Historical_Data__1[[#This Row],[return]],_xlfn.ANCHORARRAY($N$7),1)</f>
        <v>67</v>
      </c>
      <c r="F741" t="e">
        <f>MATCH(S_P_500_Historical_Data__1[[#This Row],[log1p(return)]],S:S,1)-6</f>
        <v>#N/A</v>
      </c>
    </row>
    <row r="742" spans="1:6" x14ac:dyDescent="0.35">
      <c r="A742" s="10">
        <v>35361</v>
      </c>
      <c r="B742">
        <v>707.3</v>
      </c>
      <c r="C742">
        <v>1E-3</v>
      </c>
      <c r="D742">
        <f>LOG(S_P_500_Historical_Data__1[[#This Row],[return]]+1)</f>
        <v>4.340774793185929E-4</v>
      </c>
      <c r="E742">
        <f>MATCH(S_P_500_Historical_Data__1[[#This Row],[return]],_xlfn.ANCHORARRAY($N$7),1)</f>
        <v>70</v>
      </c>
      <c r="F742" t="e">
        <f>MATCH(S_P_500_Historical_Data__1[[#This Row],[log1p(return)]],S:S,1)-6</f>
        <v>#N/A</v>
      </c>
    </row>
    <row r="743" spans="1:6" x14ac:dyDescent="0.35">
      <c r="A743" s="10">
        <v>35360</v>
      </c>
      <c r="B743">
        <v>706.6</v>
      </c>
      <c r="C743">
        <v>-4.5999999999999999E-3</v>
      </c>
      <c r="D743">
        <f>LOG(S_P_500_Historical_Data__1[[#This Row],[return]]+1)</f>
        <v>-2.0023635919956925E-3</v>
      </c>
      <c r="E743">
        <f>MATCH(S_P_500_Historical_Data__1[[#This Row],[return]],_xlfn.ANCHORARRAY($N$7),1)</f>
        <v>68</v>
      </c>
      <c r="F743" t="e">
        <f>MATCH(S_P_500_Historical_Data__1[[#This Row],[log1p(return)]],S:S,1)-6</f>
        <v>#N/A</v>
      </c>
    </row>
    <row r="744" spans="1:6" x14ac:dyDescent="0.35">
      <c r="A744" s="10">
        <v>35359</v>
      </c>
      <c r="B744">
        <v>709.9</v>
      </c>
      <c r="C744">
        <v>-1.2999999999999999E-3</v>
      </c>
      <c r="D744">
        <f>LOG(S_P_500_Historical_Data__1[[#This Row],[return]]+1)</f>
        <v>-5.6495012367016714E-4</v>
      </c>
      <c r="E744">
        <f>MATCH(S_P_500_Historical_Data__1[[#This Row],[return]],_xlfn.ANCHORARRAY($N$7),1)</f>
        <v>69</v>
      </c>
      <c r="F744" t="e">
        <f>MATCH(S_P_500_Historical_Data__1[[#This Row],[log1p(return)]],S:S,1)-6</f>
        <v>#N/A</v>
      </c>
    </row>
    <row r="745" spans="1:6" x14ac:dyDescent="0.35">
      <c r="A745" s="10">
        <v>35356</v>
      </c>
      <c r="B745">
        <v>710.8</v>
      </c>
      <c r="C745">
        <v>5.4000000000000003E-3</v>
      </c>
      <c r="D745">
        <f>LOG(S_P_500_Historical_Data__1[[#This Row],[return]]+1)</f>
        <v>2.3388808920564892E-3</v>
      </c>
      <c r="E745">
        <f>MATCH(S_P_500_Historical_Data__1[[#This Row],[return]],_xlfn.ANCHORARRAY($N$7),1)</f>
        <v>72</v>
      </c>
      <c r="F745" t="e">
        <f>MATCH(S_P_500_Historical_Data__1[[#This Row],[log1p(return)]],S:S,1)-6</f>
        <v>#N/A</v>
      </c>
    </row>
    <row r="746" spans="1:6" x14ac:dyDescent="0.35">
      <c r="A746" s="10">
        <v>35355</v>
      </c>
      <c r="B746">
        <v>707</v>
      </c>
      <c r="C746">
        <v>3.7000000000000002E-3</v>
      </c>
      <c r="D746">
        <f>LOG(S_P_500_Historical_Data__1[[#This Row],[return]]+1)</f>
        <v>1.603924149797819E-3</v>
      </c>
      <c r="E746">
        <f>MATCH(S_P_500_Historical_Data__1[[#This Row],[return]],_xlfn.ANCHORARRAY($N$7),1)</f>
        <v>71</v>
      </c>
      <c r="F746" t="e">
        <f>MATCH(S_P_500_Historical_Data__1[[#This Row],[log1p(return)]],S:S,1)-6</f>
        <v>#N/A</v>
      </c>
    </row>
    <row r="747" spans="1:6" x14ac:dyDescent="0.35">
      <c r="A747" s="10">
        <v>35354</v>
      </c>
      <c r="B747">
        <v>704.4</v>
      </c>
      <c r="C747">
        <v>2.5999999999999999E-3</v>
      </c>
      <c r="D747">
        <f>LOG(S_P_500_Historical_Data__1[[#This Row],[return]]+1)</f>
        <v>1.1277002770349424E-3</v>
      </c>
      <c r="E747">
        <f>MATCH(S_P_500_Historical_Data__1[[#This Row],[return]],_xlfn.ANCHORARRAY($N$7),1)</f>
        <v>71</v>
      </c>
      <c r="F747" t="e">
        <f>MATCH(S_P_500_Historical_Data__1[[#This Row],[log1p(return)]],S:S,1)-6</f>
        <v>#N/A</v>
      </c>
    </row>
    <row r="748" spans="1:6" x14ac:dyDescent="0.35">
      <c r="A748" s="10">
        <v>35353</v>
      </c>
      <c r="B748">
        <v>702.6</v>
      </c>
      <c r="C748">
        <v>-1.2999999999999999E-3</v>
      </c>
      <c r="D748">
        <f>LOG(S_P_500_Historical_Data__1[[#This Row],[return]]+1)</f>
        <v>-5.6495012367016714E-4</v>
      </c>
      <c r="E748">
        <f>MATCH(S_P_500_Historical_Data__1[[#This Row],[return]],_xlfn.ANCHORARRAY($N$7),1)</f>
        <v>69</v>
      </c>
      <c r="F748" t="e">
        <f>MATCH(S_P_500_Historical_Data__1[[#This Row],[log1p(return)]],S:S,1)-6</f>
        <v>#N/A</v>
      </c>
    </row>
    <row r="749" spans="1:6" x14ac:dyDescent="0.35">
      <c r="A749" s="10">
        <v>35352</v>
      </c>
      <c r="B749">
        <v>703.5</v>
      </c>
      <c r="C749">
        <v>4.0000000000000001E-3</v>
      </c>
      <c r="D749">
        <f>LOG(S_P_500_Historical_Data__1[[#This Row],[return]]+1)</f>
        <v>1.7337128090005314E-3</v>
      </c>
      <c r="E749">
        <f>MATCH(S_P_500_Historical_Data__1[[#This Row],[return]],_xlfn.ANCHORARRAY($N$7),1)</f>
        <v>71</v>
      </c>
      <c r="F749" t="e">
        <f>MATCH(S_P_500_Historical_Data__1[[#This Row],[log1p(return)]],S:S,1)-6</f>
        <v>#N/A</v>
      </c>
    </row>
    <row r="750" spans="1:6" x14ac:dyDescent="0.35">
      <c r="A750" s="10">
        <v>35349</v>
      </c>
      <c r="B750">
        <v>700.7</v>
      </c>
      <c r="C750">
        <v>8.8000000000000005E-3</v>
      </c>
      <c r="D750">
        <f>LOG(S_P_500_Historical_Data__1[[#This Row],[return]]+1)</f>
        <v>3.8050735650251716E-3</v>
      </c>
      <c r="E750">
        <f>MATCH(S_P_500_Historical_Data__1[[#This Row],[return]],_xlfn.ANCHORARRAY($N$7),1)</f>
        <v>73</v>
      </c>
      <c r="F750" t="e">
        <f>MATCH(S_P_500_Historical_Data__1[[#This Row],[log1p(return)]],S:S,1)-6</f>
        <v>#N/A</v>
      </c>
    </row>
    <row r="751" spans="1:6" x14ac:dyDescent="0.35">
      <c r="A751" s="10">
        <v>35348</v>
      </c>
      <c r="B751">
        <v>694.6</v>
      </c>
      <c r="C751">
        <v>-3.0000000000000001E-3</v>
      </c>
      <c r="D751">
        <f>LOG(S_P_500_Historical_Data__1[[#This Row],[return]]+1)</f>
        <v>-1.3048416883442813E-3</v>
      </c>
      <c r="E751">
        <f>MATCH(S_P_500_Historical_Data__1[[#This Row],[return]],_xlfn.ANCHORARRAY($N$7),1)</f>
        <v>69</v>
      </c>
      <c r="F751" t="e">
        <f>MATCH(S_P_500_Historical_Data__1[[#This Row],[log1p(return)]],S:S,1)-6</f>
        <v>#N/A</v>
      </c>
    </row>
    <row r="752" spans="1:6" x14ac:dyDescent="0.35">
      <c r="A752" s="10">
        <v>35347</v>
      </c>
      <c r="B752">
        <v>696.7</v>
      </c>
      <c r="C752">
        <v>-5.5999999999999999E-3</v>
      </c>
      <c r="D752">
        <f>LOG(S_P_500_Historical_Data__1[[#This Row],[return]]+1)</f>
        <v>-2.4388843664116724E-3</v>
      </c>
      <c r="E752">
        <f>MATCH(S_P_500_Historical_Data__1[[#This Row],[return]],_xlfn.ANCHORARRAY($N$7),1)</f>
        <v>68</v>
      </c>
      <c r="F752" t="e">
        <f>MATCH(S_P_500_Historical_Data__1[[#This Row],[log1p(return)]],S:S,1)-6</f>
        <v>#N/A</v>
      </c>
    </row>
    <row r="753" spans="1:6" x14ac:dyDescent="0.35">
      <c r="A753" s="10">
        <v>35346</v>
      </c>
      <c r="B753">
        <v>700.6</v>
      </c>
      <c r="C753">
        <v>-3.8E-3</v>
      </c>
      <c r="D753">
        <f>LOG(S_P_500_Historical_Data__1[[#This Row],[return]]+1)</f>
        <v>-1.6534626036354312E-3</v>
      </c>
      <c r="E753">
        <f>MATCH(S_P_500_Historical_Data__1[[#This Row],[return]],_xlfn.ANCHORARRAY($N$7),1)</f>
        <v>68</v>
      </c>
      <c r="F753" t="e">
        <f>MATCH(S_P_500_Historical_Data__1[[#This Row],[log1p(return)]],S:S,1)-6</f>
        <v>#N/A</v>
      </c>
    </row>
    <row r="754" spans="1:6" x14ac:dyDescent="0.35">
      <c r="A754" s="10">
        <v>35345</v>
      </c>
      <c r="B754">
        <v>703.3</v>
      </c>
      <c r="C754">
        <v>2.5999999999999999E-3</v>
      </c>
      <c r="D754">
        <f>LOG(S_P_500_Historical_Data__1[[#This Row],[return]]+1)</f>
        <v>1.1277002770349424E-3</v>
      </c>
      <c r="E754">
        <f>MATCH(S_P_500_Historical_Data__1[[#This Row],[return]],_xlfn.ANCHORARRAY($N$7),1)</f>
        <v>71</v>
      </c>
      <c r="F754" t="e">
        <f>MATCH(S_P_500_Historical_Data__1[[#This Row],[log1p(return)]],S:S,1)-6</f>
        <v>#N/A</v>
      </c>
    </row>
    <row r="755" spans="1:6" x14ac:dyDescent="0.35">
      <c r="A755" s="10">
        <v>35342</v>
      </c>
      <c r="B755">
        <v>701.5</v>
      </c>
      <c r="C755">
        <v>1.26E-2</v>
      </c>
      <c r="D755">
        <f>LOG(S_P_500_Historical_Data__1[[#This Row],[return]]+1)</f>
        <v>5.4379230508221094E-3</v>
      </c>
      <c r="E755">
        <f>MATCH(S_P_500_Historical_Data__1[[#This Row],[return]],_xlfn.ANCHORARRAY($N$7),1)</f>
        <v>74</v>
      </c>
      <c r="F755" t="e">
        <f>MATCH(S_P_500_Historical_Data__1[[#This Row],[log1p(return)]],S:S,1)-6</f>
        <v>#N/A</v>
      </c>
    </row>
    <row r="756" spans="1:6" x14ac:dyDescent="0.35">
      <c r="A756" s="10">
        <v>35341</v>
      </c>
      <c r="B756">
        <v>692.8</v>
      </c>
      <c r="C756">
        <v>-1.6999999999999999E-3</v>
      </c>
      <c r="D756">
        <f>LOG(S_P_500_Historical_Data__1[[#This Row],[return]]+1)</f>
        <v>-7.3892888689954276E-4</v>
      </c>
      <c r="E756">
        <f>MATCH(S_P_500_Historical_Data__1[[#This Row],[return]],_xlfn.ANCHORARRAY($N$7),1)</f>
        <v>69</v>
      </c>
      <c r="F756" t="e">
        <f>MATCH(S_P_500_Historical_Data__1[[#This Row],[log1p(return)]],S:S,1)-6</f>
        <v>#N/A</v>
      </c>
    </row>
    <row r="757" spans="1:6" x14ac:dyDescent="0.35">
      <c r="A757" s="10">
        <v>35340</v>
      </c>
      <c r="B757">
        <v>694</v>
      </c>
      <c r="C757">
        <v>7.1000000000000004E-3</v>
      </c>
      <c r="D757">
        <f>LOG(S_P_500_Historical_Data__1[[#This Row],[return]]+1)</f>
        <v>3.0725959676749632E-3</v>
      </c>
      <c r="E757">
        <f>MATCH(S_P_500_Historical_Data__1[[#This Row],[return]],_xlfn.ANCHORARRAY($N$7),1)</f>
        <v>72</v>
      </c>
      <c r="F757" t="e">
        <f>MATCH(S_P_500_Historical_Data__1[[#This Row],[log1p(return)]],S:S,1)-6</f>
        <v>#N/A</v>
      </c>
    </row>
    <row r="758" spans="1:6" x14ac:dyDescent="0.35">
      <c r="A758" s="10">
        <v>35339</v>
      </c>
      <c r="B758">
        <v>689.1</v>
      </c>
      <c r="C758">
        <v>2.5999999999999999E-3</v>
      </c>
      <c r="D758">
        <f>LOG(S_P_500_Historical_Data__1[[#This Row],[return]]+1)</f>
        <v>1.1277002770349424E-3</v>
      </c>
      <c r="E758">
        <f>MATCH(S_P_500_Historical_Data__1[[#This Row],[return]],_xlfn.ANCHORARRAY($N$7),1)</f>
        <v>71</v>
      </c>
      <c r="F758" t="e">
        <f>MATCH(S_P_500_Historical_Data__1[[#This Row],[log1p(return)]],S:S,1)-6</f>
        <v>#N/A</v>
      </c>
    </row>
    <row r="759" spans="1:6" x14ac:dyDescent="0.35">
      <c r="A759" s="10">
        <v>35338</v>
      </c>
      <c r="B759">
        <v>687.3</v>
      </c>
      <c r="C759">
        <v>1.6000000000000001E-3</v>
      </c>
      <c r="D759">
        <f>LOG(S_P_500_Historical_Data__1[[#This Row],[return]]+1)</f>
        <v>6.943158663544807E-4</v>
      </c>
      <c r="E759">
        <f>MATCH(S_P_500_Historical_Data__1[[#This Row],[return]],_xlfn.ANCHORARRAY($N$7),1)</f>
        <v>70</v>
      </c>
      <c r="F759" t="e">
        <f>MATCH(S_P_500_Historical_Data__1[[#This Row],[log1p(return)]],S:S,1)-6</f>
        <v>#N/A</v>
      </c>
    </row>
    <row r="760" spans="1:6" x14ac:dyDescent="0.35">
      <c r="A760" s="10">
        <v>35335</v>
      </c>
      <c r="B760">
        <v>686.2</v>
      </c>
      <c r="C760">
        <v>4.0000000000000002E-4</v>
      </c>
      <c r="D760">
        <f>LOG(S_P_500_Historical_Data__1[[#This Row],[return]]+1)</f>
        <v>1.7368305846489969E-4</v>
      </c>
      <c r="E760">
        <f>MATCH(S_P_500_Historical_Data__1[[#This Row],[return]],_xlfn.ANCHORARRAY($N$7),1)</f>
        <v>70</v>
      </c>
      <c r="F760" t="e">
        <f>MATCH(S_P_500_Historical_Data__1[[#This Row],[log1p(return)]],S:S,1)-6</f>
        <v>#N/A</v>
      </c>
    </row>
    <row r="761" spans="1:6" x14ac:dyDescent="0.35">
      <c r="A761" s="10">
        <v>35334</v>
      </c>
      <c r="B761">
        <v>685.9</v>
      </c>
      <c r="C761">
        <v>1E-4</v>
      </c>
      <c r="D761">
        <f>LOG(S_P_500_Historical_Data__1[[#This Row],[return]]+1)</f>
        <v>4.3427276862664857E-5</v>
      </c>
      <c r="E761">
        <f>MATCH(S_P_500_Historical_Data__1[[#This Row],[return]],_xlfn.ANCHORARRAY($N$7),1)</f>
        <v>70</v>
      </c>
      <c r="F761" t="e">
        <f>MATCH(S_P_500_Historical_Data__1[[#This Row],[log1p(return)]],S:S,1)-6</f>
        <v>#N/A</v>
      </c>
    </row>
    <row r="762" spans="1:6" x14ac:dyDescent="0.35">
      <c r="A762" s="10">
        <v>35333</v>
      </c>
      <c r="B762">
        <v>685.8</v>
      </c>
      <c r="C762">
        <v>2.9999999999999997E-4</v>
      </c>
      <c r="D762">
        <f>LOG(S_P_500_Historical_Data__1[[#This Row],[return]]+1)</f>
        <v>1.3026880522704667E-4</v>
      </c>
      <c r="E762">
        <f>MATCH(S_P_500_Historical_Data__1[[#This Row],[return]],_xlfn.ANCHORARRAY($N$7),1)</f>
        <v>70</v>
      </c>
      <c r="F762" t="e">
        <f>MATCH(S_P_500_Historical_Data__1[[#This Row],[log1p(return)]],S:S,1)-6</f>
        <v>#N/A</v>
      </c>
    </row>
    <row r="763" spans="1:6" x14ac:dyDescent="0.35">
      <c r="A763" s="10">
        <v>35332</v>
      </c>
      <c r="B763">
        <v>685.6</v>
      </c>
      <c r="C763">
        <v>-1.2999999999999999E-3</v>
      </c>
      <c r="D763">
        <f>LOG(S_P_500_Historical_Data__1[[#This Row],[return]]+1)</f>
        <v>-5.6495012367016714E-4</v>
      </c>
      <c r="E763">
        <f>MATCH(S_P_500_Historical_Data__1[[#This Row],[return]],_xlfn.ANCHORARRAY($N$7),1)</f>
        <v>69</v>
      </c>
      <c r="F763" t="e">
        <f>MATCH(S_P_500_Historical_Data__1[[#This Row],[log1p(return)]],S:S,1)-6</f>
        <v>#N/A</v>
      </c>
    </row>
    <row r="764" spans="1:6" x14ac:dyDescent="0.35">
      <c r="A764" s="10">
        <v>35331</v>
      </c>
      <c r="B764">
        <v>686.5</v>
      </c>
      <c r="C764">
        <v>-6.9999999999999999E-4</v>
      </c>
      <c r="D764">
        <f>LOG(S_P_500_Historical_Data__1[[#This Row],[return]]+1)</f>
        <v>-3.041125891607762E-4</v>
      </c>
      <c r="E764">
        <f>MATCH(S_P_500_Historical_Data__1[[#This Row],[return]],_xlfn.ANCHORARRAY($N$7),1)</f>
        <v>69</v>
      </c>
      <c r="F764" t="e">
        <f>MATCH(S_P_500_Historical_Data__1[[#This Row],[log1p(return)]],S:S,1)-6</f>
        <v>#N/A</v>
      </c>
    </row>
    <row r="765" spans="1:6" x14ac:dyDescent="0.35">
      <c r="A765" s="10">
        <v>35328</v>
      </c>
      <c r="B765">
        <v>687</v>
      </c>
      <c r="C765">
        <v>5.8999999999999999E-3</v>
      </c>
      <c r="D765">
        <f>LOG(S_P_500_Historical_Data__1[[#This Row],[return]]+1)</f>
        <v>2.554808148482495E-3</v>
      </c>
      <c r="E765">
        <f>MATCH(S_P_500_Historical_Data__1[[#This Row],[return]],_xlfn.ANCHORARRAY($N$7),1)</f>
        <v>72</v>
      </c>
      <c r="F765" t="e">
        <f>MATCH(S_P_500_Historical_Data__1[[#This Row],[log1p(return)]],S:S,1)-6</f>
        <v>#N/A</v>
      </c>
    </row>
    <row r="766" spans="1:6" x14ac:dyDescent="0.35">
      <c r="A766" s="10">
        <v>35327</v>
      </c>
      <c r="B766">
        <v>683</v>
      </c>
      <c r="C766">
        <v>2.2000000000000001E-3</v>
      </c>
      <c r="D766">
        <f>LOG(S_P_500_Historical_Data__1[[#This Row],[return]]+1)</f>
        <v>9.5439840645788652E-4</v>
      </c>
      <c r="E766">
        <f>MATCH(S_P_500_Historical_Data__1[[#This Row],[return]],_xlfn.ANCHORARRAY($N$7),1)</f>
        <v>70</v>
      </c>
      <c r="F766" t="e">
        <f>MATCH(S_P_500_Historical_Data__1[[#This Row],[log1p(return)]],S:S,1)-6</f>
        <v>#N/A</v>
      </c>
    </row>
    <row r="767" spans="1:6" x14ac:dyDescent="0.35">
      <c r="A767" s="10">
        <v>35326</v>
      </c>
      <c r="B767">
        <v>681.5</v>
      </c>
      <c r="C767">
        <v>-2.0999999999999999E-3</v>
      </c>
      <c r="D767">
        <f>LOG(S_P_500_Historical_Data__1[[#This Row],[return]]+1)</f>
        <v>-9.1297737411159135E-4</v>
      </c>
      <c r="E767">
        <f>MATCH(S_P_500_Historical_Data__1[[#This Row],[return]],_xlfn.ANCHORARRAY($N$7),1)</f>
        <v>69</v>
      </c>
      <c r="F767" t="e">
        <f>MATCH(S_P_500_Historical_Data__1[[#This Row],[log1p(return)]],S:S,1)-6</f>
        <v>#N/A</v>
      </c>
    </row>
    <row r="768" spans="1:6" x14ac:dyDescent="0.35">
      <c r="A768" s="10">
        <v>35325</v>
      </c>
      <c r="B768">
        <v>682.9</v>
      </c>
      <c r="C768">
        <v>-1.6000000000000001E-3</v>
      </c>
      <c r="D768">
        <f>LOG(S_P_500_Historical_Data__1[[#This Row],[return]]+1)</f>
        <v>-6.9542766165125167E-4</v>
      </c>
      <c r="E768">
        <f>MATCH(S_P_500_Historical_Data__1[[#This Row],[return]],_xlfn.ANCHORARRAY($N$7),1)</f>
        <v>69</v>
      </c>
      <c r="F768" t="e">
        <f>MATCH(S_P_500_Historical_Data__1[[#This Row],[log1p(return)]],S:S,1)-6</f>
        <v>#N/A</v>
      </c>
    </row>
    <row r="769" spans="1:6" x14ac:dyDescent="0.35">
      <c r="A769" s="10">
        <v>35324</v>
      </c>
      <c r="B769">
        <v>684</v>
      </c>
      <c r="C769">
        <v>5.1000000000000004E-3</v>
      </c>
      <c r="D769">
        <f>LOG(S_P_500_Historical_Data__1[[#This Row],[return]]+1)</f>
        <v>2.2092729880147646E-3</v>
      </c>
      <c r="E769">
        <f>MATCH(S_P_500_Historical_Data__1[[#This Row],[return]],_xlfn.ANCHORARRAY($N$7),1)</f>
        <v>71</v>
      </c>
      <c r="F769" t="e">
        <f>MATCH(S_P_500_Historical_Data__1[[#This Row],[log1p(return)]],S:S,1)-6</f>
        <v>#N/A</v>
      </c>
    </row>
    <row r="770" spans="1:6" x14ac:dyDescent="0.35">
      <c r="A770" s="10">
        <v>35321</v>
      </c>
      <c r="B770">
        <v>680.5</v>
      </c>
      <c r="C770">
        <v>1.4E-2</v>
      </c>
      <c r="D770">
        <f>LOG(S_P_500_Historical_Data__1[[#This Row],[return]]+1)</f>
        <v>6.0379549973171767E-3</v>
      </c>
      <c r="E770">
        <f>MATCH(S_P_500_Historical_Data__1[[#This Row],[return]],_xlfn.ANCHORARRAY($N$7),1)</f>
        <v>74</v>
      </c>
      <c r="F770" t="e">
        <f>MATCH(S_P_500_Historical_Data__1[[#This Row],[log1p(return)]],S:S,1)-6</f>
        <v>#N/A</v>
      </c>
    </row>
    <row r="771" spans="1:6" x14ac:dyDescent="0.35">
      <c r="A771" s="10">
        <v>35320</v>
      </c>
      <c r="B771">
        <v>671.1</v>
      </c>
      <c r="C771">
        <v>5.7000000000000002E-3</v>
      </c>
      <c r="D771">
        <f>LOG(S_P_500_Historical_Data__1[[#This Row],[return]]+1)</f>
        <v>2.4684501283325239E-3</v>
      </c>
      <c r="E771">
        <f>MATCH(S_P_500_Historical_Data__1[[#This Row],[return]],_xlfn.ANCHORARRAY($N$7),1)</f>
        <v>72</v>
      </c>
      <c r="F771" t="e">
        <f>MATCH(S_P_500_Historical_Data__1[[#This Row],[log1p(return)]],S:S,1)-6</f>
        <v>#N/A</v>
      </c>
    </row>
    <row r="772" spans="1:6" x14ac:dyDescent="0.35">
      <c r="A772" s="10">
        <v>35319</v>
      </c>
      <c r="B772">
        <v>667.3</v>
      </c>
      <c r="C772">
        <v>5.3E-3</v>
      </c>
      <c r="D772">
        <f>LOG(S_P_500_Historical_Data__1[[#This Row],[return]]+1)</f>
        <v>2.2956825549339671E-3</v>
      </c>
      <c r="E772">
        <f>MATCH(S_P_500_Historical_Data__1[[#This Row],[return]],_xlfn.ANCHORARRAY($N$7),1)</f>
        <v>71</v>
      </c>
      <c r="F772" t="e">
        <f>MATCH(S_P_500_Historical_Data__1[[#This Row],[log1p(return)]],S:S,1)-6</f>
        <v>#N/A</v>
      </c>
    </row>
    <row r="773" spans="1:6" x14ac:dyDescent="0.35">
      <c r="A773" s="10">
        <v>35318</v>
      </c>
      <c r="B773">
        <v>663.8</v>
      </c>
      <c r="C773">
        <v>0</v>
      </c>
      <c r="D773">
        <f>LOG(S_P_500_Historical_Data__1[[#This Row],[return]]+1)</f>
        <v>0</v>
      </c>
      <c r="E773">
        <f>MATCH(S_P_500_Historical_Data__1[[#This Row],[return]],_xlfn.ANCHORARRAY($N$7),1)</f>
        <v>70</v>
      </c>
      <c r="F773" t="e">
        <f>MATCH(S_P_500_Historical_Data__1[[#This Row],[log1p(return)]],S:S,1)-6</f>
        <v>#N/A</v>
      </c>
    </row>
    <row r="774" spans="1:6" x14ac:dyDescent="0.35">
      <c r="A774" s="10">
        <v>35317</v>
      </c>
      <c r="B774">
        <v>663.8</v>
      </c>
      <c r="C774">
        <v>1.24E-2</v>
      </c>
      <c r="D774">
        <f>LOG(S_P_500_Historical_Data__1[[#This Row],[return]]+1)</f>
        <v>5.3521364862166125E-3</v>
      </c>
      <c r="E774">
        <f>MATCH(S_P_500_Historical_Data__1[[#This Row],[return]],_xlfn.ANCHORARRAY($N$7),1)</f>
        <v>74</v>
      </c>
      <c r="F774" t="e">
        <f>MATCH(S_P_500_Historical_Data__1[[#This Row],[log1p(return)]],S:S,1)-6</f>
        <v>#N/A</v>
      </c>
    </row>
    <row r="775" spans="1:6" x14ac:dyDescent="0.35">
      <c r="A775" s="10">
        <v>35314</v>
      </c>
      <c r="B775">
        <v>655.7</v>
      </c>
      <c r="C775">
        <v>9.7000000000000003E-3</v>
      </c>
      <c r="D775">
        <f>LOG(S_P_500_Historical_Data__1[[#This Row],[return]]+1)</f>
        <v>4.1923562597142678E-3</v>
      </c>
      <c r="E775">
        <f>MATCH(S_P_500_Historical_Data__1[[#This Row],[return]],_xlfn.ANCHORARRAY($N$7),1)</f>
        <v>73</v>
      </c>
      <c r="F775" t="e">
        <f>MATCH(S_P_500_Historical_Data__1[[#This Row],[log1p(return)]],S:S,1)-6</f>
        <v>#N/A</v>
      </c>
    </row>
    <row r="776" spans="1:6" x14ac:dyDescent="0.35">
      <c r="A776" s="10">
        <v>35313</v>
      </c>
      <c r="B776">
        <v>649.4</v>
      </c>
      <c r="C776">
        <v>-9.4999999999999998E-3</v>
      </c>
      <c r="D776">
        <f>LOG(S_P_500_Historical_Data__1[[#This Row],[return]]+1)</f>
        <v>-4.1455201254341082E-3</v>
      </c>
      <c r="E776">
        <f>MATCH(S_P_500_Historical_Data__1[[#This Row],[return]],_xlfn.ANCHORARRAY($N$7),1)</f>
        <v>66</v>
      </c>
      <c r="F776" t="e">
        <f>MATCH(S_P_500_Historical_Data__1[[#This Row],[log1p(return)]],S:S,1)-6</f>
        <v>#N/A</v>
      </c>
    </row>
    <row r="777" spans="1:6" x14ac:dyDescent="0.35">
      <c r="A777" s="10">
        <v>35312</v>
      </c>
      <c r="B777">
        <v>655.6</v>
      </c>
      <c r="C777">
        <v>1.4E-3</v>
      </c>
      <c r="D777">
        <f>LOG(S_P_500_Historical_Data__1[[#This Row],[return]]+1)</f>
        <v>6.0758706289037307E-4</v>
      </c>
      <c r="E777">
        <f>MATCH(S_P_500_Historical_Data__1[[#This Row],[return]],_xlfn.ANCHORARRAY($N$7),1)</f>
        <v>70</v>
      </c>
      <c r="F777" t="e">
        <f>MATCH(S_P_500_Historical_Data__1[[#This Row],[log1p(return)]],S:S,1)-6</f>
        <v>#N/A</v>
      </c>
    </row>
    <row r="778" spans="1:6" x14ac:dyDescent="0.35">
      <c r="A778" s="10">
        <v>35311</v>
      </c>
      <c r="B778">
        <v>654.70000000000005</v>
      </c>
      <c r="C778">
        <v>4.1000000000000003E-3</v>
      </c>
      <c r="D778">
        <f>LOG(S_P_500_Historical_Data__1[[#This Row],[return]]+1)</f>
        <v>1.7769670774395734E-3</v>
      </c>
      <c r="E778">
        <f>MATCH(S_P_500_Historical_Data__1[[#This Row],[return]],_xlfn.ANCHORARRAY($N$7),1)</f>
        <v>71</v>
      </c>
      <c r="F778" t="e">
        <f>MATCH(S_P_500_Historical_Data__1[[#This Row],[log1p(return)]],S:S,1)-6</f>
        <v>#N/A</v>
      </c>
    </row>
    <row r="779" spans="1:6" x14ac:dyDescent="0.35">
      <c r="A779" s="10">
        <v>35307</v>
      </c>
      <c r="B779">
        <v>652</v>
      </c>
      <c r="C779">
        <v>-8.2000000000000007E-3</v>
      </c>
      <c r="D779">
        <f>LOG(S_P_500_Historical_Data__1[[#This Row],[return]]+1)</f>
        <v>-3.5758960449088746E-3</v>
      </c>
      <c r="E779">
        <f>MATCH(S_P_500_Historical_Data__1[[#This Row],[return]],_xlfn.ANCHORARRAY($N$7),1)</f>
        <v>67</v>
      </c>
      <c r="F779" t="e">
        <f>MATCH(S_P_500_Historical_Data__1[[#This Row],[log1p(return)]],S:S,1)-6</f>
        <v>#N/A</v>
      </c>
    </row>
    <row r="780" spans="1:6" x14ac:dyDescent="0.35">
      <c r="A780" s="10">
        <v>35306</v>
      </c>
      <c r="B780">
        <v>657.4</v>
      </c>
      <c r="C780">
        <v>-1.11E-2</v>
      </c>
      <c r="D780">
        <f>LOG(S_P_500_Historical_Data__1[[#This Row],[return]]+1)</f>
        <v>-4.8476231085461917E-3</v>
      </c>
      <c r="E780">
        <f>MATCH(S_P_500_Historical_Data__1[[#This Row],[return]],_xlfn.ANCHORARRAY($N$7),1)</f>
        <v>66</v>
      </c>
      <c r="F780" t="e">
        <f>MATCH(S_P_500_Historical_Data__1[[#This Row],[log1p(return)]],S:S,1)-6</f>
        <v>#N/A</v>
      </c>
    </row>
    <row r="781" spans="1:6" x14ac:dyDescent="0.35">
      <c r="A781" s="10">
        <v>35305</v>
      </c>
      <c r="B781">
        <v>664.8</v>
      </c>
      <c r="C781">
        <v>-2.3999999999999998E-3</v>
      </c>
      <c r="D781">
        <f>LOG(S_P_500_Historical_Data__1[[#This Row],[return]]+1)</f>
        <v>-1.0435595295137823E-3</v>
      </c>
      <c r="E781">
        <f>MATCH(S_P_500_Historical_Data__1[[#This Row],[return]],_xlfn.ANCHORARRAY($N$7),1)</f>
        <v>69</v>
      </c>
      <c r="F781" t="e">
        <f>MATCH(S_P_500_Historical_Data__1[[#This Row],[log1p(return)]],S:S,1)-6</f>
        <v>#N/A</v>
      </c>
    </row>
    <row r="782" spans="1:6" x14ac:dyDescent="0.35">
      <c r="A782" s="10">
        <v>35304</v>
      </c>
      <c r="B782">
        <v>666.4</v>
      </c>
      <c r="C782">
        <v>3.8E-3</v>
      </c>
      <c r="D782">
        <f>LOG(S_P_500_Historical_Data__1[[#This Row],[return]]+1)</f>
        <v>1.6471913460381594E-3</v>
      </c>
      <c r="E782">
        <f>MATCH(S_P_500_Historical_Data__1[[#This Row],[return]],_xlfn.ANCHORARRAY($N$7),1)</f>
        <v>71</v>
      </c>
      <c r="F782" t="e">
        <f>MATCH(S_P_500_Historical_Data__1[[#This Row],[log1p(return)]],S:S,1)-6</f>
        <v>#N/A</v>
      </c>
    </row>
    <row r="783" spans="1:6" x14ac:dyDescent="0.35">
      <c r="A783" s="10">
        <v>35303</v>
      </c>
      <c r="B783">
        <v>663.9</v>
      </c>
      <c r="C783">
        <v>-4.5999999999999999E-3</v>
      </c>
      <c r="D783">
        <f>LOG(S_P_500_Historical_Data__1[[#This Row],[return]]+1)</f>
        <v>-2.0023635919956925E-3</v>
      </c>
      <c r="E783">
        <f>MATCH(S_P_500_Historical_Data__1[[#This Row],[return]],_xlfn.ANCHORARRAY($N$7),1)</f>
        <v>68</v>
      </c>
      <c r="F783" t="e">
        <f>MATCH(S_P_500_Historical_Data__1[[#This Row],[log1p(return)]],S:S,1)-6</f>
        <v>#N/A</v>
      </c>
    </row>
    <row r="784" spans="1:6" x14ac:dyDescent="0.35">
      <c r="A784" s="10">
        <v>35300</v>
      </c>
      <c r="B784">
        <v>667</v>
      </c>
      <c r="C784">
        <v>-5.4999999999999997E-3</v>
      </c>
      <c r="D784">
        <f>LOG(S_P_500_Historical_Data__1[[#This Row],[return]]+1)</f>
        <v>-2.3952125395456008E-3</v>
      </c>
      <c r="E784">
        <f>MATCH(S_P_500_Historical_Data__1[[#This Row],[return]],_xlfn.ANCHORARRAY($N$7),1)</f>
        <v>68</v>
      </c>
      <c r="F784" t="e">
        <f>MATCH(S_P_500_Historical_Data__1[[#This Row],[log1p(return)]],S:S,1)-6</f>
        <v>#N/A</v>
      </c>
    </row>
    <row r="785" spans="1:6" x14ac:dyDescent="0.35">
      <c r="A785" s="10">
        <v>35299</v>
      </c>
      <c r="B785">
        <v>670.7</v>
      </c>
      <c r="C785">
        <v>8.3999999999999995E-3</v>
      </c>
      <c r="D785">
        <f>LOG(S_P_500_Historical_Data__1[[#This Row],[return]]+1)</f>
        <v>3.6328370044082891E-3</v>
      </c>
      <c r="E785">
        <f>MATCH(S_P_500_Historical_Data__1[[#This Row],[return]],_xlfn.ANCHORARRAY($N$7),1)</f>
        <v>73</v>
      </c>
      <c r="F785" t="e">
        <f>MATCH(S_P_500_Historical_Data__1[[#This Row],[log1p(return)]],S:S,1)-6</f>
        <v>#N/A</v>
      </c>
    </row>
    <row r="786" spans="1:6" x14ac:dyDescent="0.35">
      <c r="A786" s="10">
        <v>35298</v>
      </c>
      <c r="B786">
        <v>665.1</v>
      </c>
      <c r="C786">
        <v>-8.9999999999999998E-4</v>
      </c>
      <c r="D786">
        <f>LOG(S_P_500_Historical_Data__1[[#This Row],[return]]+1)</f>
        <v>-3.910410285829482E-4</v>
      </c>
      <c r="E786">
        <f>MATCH(S_P_500_Historical_Data__1[[#This Row],[return]],_xlfn.ANCHORARRAY($N$7),1)</f>
        <v>69</v>
      </c>
      <c r="F786" t="e">
        <f>MATCH(S_P_500_Historical_Data__1[[#This Row],[log1p(return)]],S:S,1)-6</f>
        <v>#N/A</v>
      </c>
    </row>
    <row r="787" spans="1:6" x14ac:dyDescent="0.35">
      <c r="A787" s="10">
        <v>35297</v>
      </c>
      <c r="B787">
        <v>665.7</v>
      </c>
      <c r="C787">
        <v>-1.4E-3</v>
      </c>
      <c r="D787">
        <f>LOG(S_P_500_Historical_Data__1[[#This Row],[return]]+1)</f>
        <v>-6.0843828090904916E-4</v>
      </c>
      <c r="E787">
        <f>MATCH(S_P_500_Historical_Data__1[[#This Row],[return]],_xlfn.ANCHORARRAY($N$7),1)</f>
        <v>69</v>
      </c>
      <c r="F787" t="e">
        <f>MATCH(S_P_500_Historical_Data__1[[#This Row],[log1p(return)]],S:S,1)-6</f>
        <v>#N/A</v>
      </c>
    </row>
    <row r="788" spans="1:6" x14ac:dyDescent="0.35">
      <c r="A788" s="10">
        <v>35296</v>
      </c>
      <c r="B788">
        <v>666.6</v>
      </c>
      <c r="C788">
        <v>2.0999999999999999E-3</v>
      </c>
      <c r="D788">
        <f>LOG(S_P_500_Historical_Data__1[[#This Row],[return]]+1)</f>
        <v>9.1106213122328433E-4</v>
      </c>
      <c r="E788">
        <f>MATCH(S_P_500_Historical_Data__1[[#This Row],[return]],_xlfn.ANCHORARRAY($N$7),1)</f>
        <v>70</v>
      </c>
      <c r="F788" t="e">
        <f>MATCH(S_P_500_Historical_Data__1[[#This Row],[log1p(return)]],S:S,1)-6</f>
        <v>#N/A</v>
      </c>
    </row>
    <row r="789" spans="1:6" x14ac:dyDescent="0.35">
      <c r="A789" s="10">
        <v>35293</v>
      </c>
      <c r="B789">
        <v>665.2</v>
      </c>
      <c r="C789">
        <v>4.4000000000000003E-3</v>
      </c>
      <c r="D789">
        <f>LOG(S_P_500_Historical_Data__1[[#This Row],[return]]+1)</f>
        <v>1.9067040408848018E-3</v>
      </c>
      <c r="E789">
        <f>MATCH(S_P_500_Historical_Data__1[[#This Row],[return]],_xlfn.ANCHORARRAY($N$7),1)</f>
        <v>71</v>
      </c>
      <c r="F789" t="e">
        <f>MATCH(S_P_500_Historical_Data__1[[#This Row],[log1p(return)]],S:S,1)-6</f>
        <v>#N/A</v>
      </c>
    </row>
    <row r="790" spans="1:6" x14ac:dyDescent="0.35">
      <c r="A790" s="10">
        <v>35292</v>
      </c>
      <c r="B790">
        <v>662.3</v>
      </c>
      <c r="C790">
        <v>5.0000000000000001E-4</v>
      </c>
      <c r="D790">
        <f>LOG(S_P_500_Historical_Data__1[[#This Row],[return]]+1)</f>
        <v>2.1709297223018438E-4</v>
      </c>
      <c r="E790">
        <f>MATCH(S_P_500_Historical_Data__1[[#This Row],[return]],_xlfn.ANCHORARRAY($N$7),1)</f>
        <v>70</v>
      </c>
      <c r="F790" t="e">
        <f>MATCH(S_P_500_Historical_Data__1[[#This Row],[log1p(return)]],S:S,1)-6</f>
        <v>#N/A</v>
      </c>
    </row>
    <row r="791" spans="1:6" x14ac:dyDescent="0.35">
      <c r="A791" s="10">
        <v>35291</v>
      </c>
      <c r="B791">
        <v>662</v>
      </c>
      <c r="C791">
        <v>2.7000000000000001E-3</v>
      </c>
      <c r="D791">
        <f>LOG(S_P_500_Historical_Data__1[[#This Row],[return]]+1)</f>
        <v>1.1710149414006937E-3</v>
      </c>
      <c r="E791">
        <f>MATCH(S_P_500_Historical_Data__1[[#This Row],[return]],_xlfn.ANCHORARRAY($N$7),1)</f>
        <v>71</v>
      </c>
      <c r="F791" t="e">
        <f>MATCH(S_P_500_Historical_Data__1[[#This Row],[log1p(return)]],S:S,1)-6</f>
        <v>#N/A</v>
      </c>
    </row>
    <row r="792" spans="1:6" x14ac:dyDescent="0.35">
      <c r="A792" s="10">
        <v>35290</v>
      </c>
      <c r="B792">
        <v>660.2</v>
      </c>
      <c r="C792">
        <v>-8.3999999999999995E-3</v>
      </c>
      <c r="D792">
        <f>LOG(S_P_500_Historical_Data__1[[#This Row],[return]]+1)</f>
        <v>-3.6634819042161626E-3</v>
      </c>
      <c r="E792">
        <f>MATCH(S_P_500_Historical_Data__1[[#This Row],[return]],_xlfn.ANCHORARRAY($N$7),1)</f>
        <v>67</v>
      </c>
      <c r="F792" t="e">
        <f>MATCH(S_P_500_Historical_Data__1[[#This Row],[log1p(return)]],S:S,1)-6</f>
        <v>#N/A</v>
      </c>
    </row>
    <row r="793" spans="1:6" x14ac:dyDescent="0.35">
      <c r="A793" s="10">
        <v>35289</v>
      </c>
      <c r="B793">
        <v>665.8</v>
      </c>
      <c r="C793">
        <v>5.5999999999999999E-3</v>
      </c>
      <c r="D793">
        <f>LOG(S_P_500_Historical_Data__1[[#This Row],[return]]+1)</f>
        <v>2.4252646779013543E-3</v>
      </c>
      <c r="E793">
        <f>MATCH(S_P_500_Historical_Data__1[[#This Row],[return]],_xlfn.ANCHORARRAY($N$7),1)</f>
        <v>72</v>
      </c>
      <c r="F793" t="e">
        <f>MATCH(S_P_500_Historical_Data__1[[#This Row],[log1p(return)]],S:S,1)-6</f>
        <v>#N/A</v>
      </c>
    </row>
    <row r="794" spans="1:6" x14ac:dyDescent="0.35">
      <c r="A794" s="10">
        <v>35286</v>
      </c>
      <c r="B794">
        <v>662.1</v>
      </c>
      <c r="C794">
        <v>-8.0000000000000004E-4</v>
      </c>
      <c r="D794">
        <f>LOG(S_P_500_Historical_Data__1[[#This Row],[return]]+1)</f>
        <v>-3.4757463392091225E-4</v>
      </c>
      <c r="E794">
        <f>MATCH(S_P_500_Historical_Data__1[[#This Row],[return]],_xlfn.ANCHORARRAY($N$7),1)</f>
        <v>69</v>
      </c>
      <c r="F794" t="e">
        <f>MATCH(S_P_500_Historical_Data__1[[#This Row],[log1p(return)]],S:S,1)-6</f>
        <v>#N/A</v>
      </c>
    </row>
    <row r="795" spans="1:6" x14ac:dyDescent="0.35">
      <c r="A795" s="10">
        <v>35285</v>
      </c>
      <c r="B795">
        <v>662.6</v>
      </c>
      <c r="C795">
        <v>-2.3999999999999998E-3</v>
      </c>
      <c r="D795">
        <f>LOG(S_P_500_Historical_Data__1[[#This Row],[return]]+1)</f>
        <v>-1.0435595295137823E-3</v>
      </c>
      <c r="E795">
        <f>MATCH(S_P_500_Historical_Data__1[[#This Row],[return]],_xlfn.ANCHORARRAY($N$7),1)</f>
        <v>69</v>
      </c>
      <c r="F795" t="e">
        <f>MATCH(S_P_500_Historical_Data__1[[#This Row],[log1p(return)]],S:S,1)-6</f>
        <v>#N/A</v>
      </c>
    </row>
    <row r="796" spans="1:6" x14ac:dyDescent="0.35">
      <c r="A796" s="10">
        <v>35284</v>
      </c>
      <c r="B796">
        <v>664.2</v>
      </c>
      <c r="C796">
        <v>2.7000000000000001E-3</v>
      </c>
      <c r="D796">
        <f>LOG(S_P_500_Historical_Data__1[[#This Row],[return]]+1)</f>
        <v>1.1710149414006937E-3</v>
      </c>
      <c r="E796">
        <f>MATCH(S_P_500_Historical_Data__1[[#This Row],[return]],_xlfn.ANCHORARRAY($N$7),1)</f>
        <v>71</v>
      </c>
      <c r="F796" t="e">
        <f>MATCH(S_P_500_Historical_Data__1[[#This Row],[log1p(return)]],S:S,1)-6</f>
        <v>#N/A</v>
      </c>
    </row>
    <row r="797" spans="1:6" x14ac:dyDescent="0.35">
      <c r="A797" s="10">
        <v>35283</v>
      </c>
      <c r="B797">
        <v>662.4</v>
      </c>
      <c r="C797">
        <v>3.3E-3</v>
      </c>
      <c r="D797">
        <f>LOG(S_P_500_Historical_Data__1[[#This Row],[return]]+1)</f>
        <v>1.4308122463983271E-3</v>
      </c>
      <c r="E797">
        <f>MATCH(S_P_500_Historical_Data__1[[#This Row],[return]],_xlfn.ANCHORARRAY($N$7),1)</f>
        <v>71</v>
      </c>
      <c r="F797" t="e">
        <f>MATCH(S_P_500_Historical_Data__1[[#This Row],[log1p(return)]],S:S,1)-6</f>
        <v>#N/A</v>
      </c>
    </row>
    <row r="798" spans="1:6" x14ac:dyDescent="0.35">
      <c r="A798" s="10">
        <v>35282</v>
      </c>
      <c r="B798">
        <v>660.2</v>
      </c>
      <c r="C798">
        <v>-3.5000000000000001E-3</v>
      </c>
      <c r="D798">
        <f>LOG(S_P_500_Historical_Data__1[[#This Row],[return]]+1)</f>
        <v>-1.5226969634935688E-3</v>
      </c>
      <c r="E798">
        <f>MATCH(S_P_500_Historical_Data__1[[#This Row],[return]],_xlfn.ANCHORARRAY($N$7),1)</f>
        <v>69</v>
      </c>
      <c r="F798" t="e">
        <f>MATCH(S_P_500_Historical_Data__1[[#This Row],[log1p(return)]],S:S,1)-6</f>
        <v>#N/A</v>
      </c>
    </row>
    <row r="799" spans="1:6" x14ac:dyDescent="0.35">
      <c r="A799" s="10">
        <v>35279</v>
      </c>
      <c r="B799">
        <v>662.5</v>
      </c>
      <c r="C799">
        <v>1.9199999999999998E-2</v>
      </c>
      <c r="D799">
        <f>LOG(S_P_500_Historical_Data__1[[#This Row],[return]]+1)</f>
        <v>8.259414991275256E-3</v>
      </c>
      <c r="E799">
        <f>MATCH(S_P_500_Historical_Data__1[[#This Row],[return]],_xlfn.ANCHORARRAY($N$7),1)</f>
        <v>76</v>
      </c>
      <c r="F799" t="e">
        <f>MATCH(S_P_500_Historical_Data__1[[#This Row],[log1p(return)]],S:S,1)-6</f>
        <v>#N/A</v>
      </c>
    </row>
    <row r="800" spans="1:6" x14ac:dyDescent="0.35">
      <c r="A800" s="10">
        <v>35278</v>
      </c>
      <c r="B800">
        <v>650</v>
      </c>
      <c r="C800">
        <v>1.5599999999999999E-2</v>
      </c>
      <c r="D800">
        <f>LOG(S_P_500_Historical_Data__1[[#This Row],[return]]+1)</f>
        <v>6.7226922016846409E-3</v>
      </c>
      <c r="E800">
        <f>MATCH(S_P_500_Historical_Data__1[[#This Row],[return]],_xlfn.ANCHORARRAY($N$7),1)</f>
        <v>75</v>
      </c>
      <c r="F800" t="e">
        <f>MATCH(S_P_500_Historical_Data__1[[#This Row],[log1p(return)]],S:S,1)-6</f>
        <v>#N/A</v>
      </c>
    </row>
    <row r="801" spans="1:6" x14ac:dyDescent="0.35">
      <c r="A801" s="10">
        <v>35277</v>
      </c>
      <c r="B801">
        <v>640</v>
      </c>
      <c r="C801">
        <v>7.4000000000000003E-3</v>
      </c>
      <c r="D801">
        <f>LOG(S_P_500_Historical_Data__1[[#This Row],[return]]+1)</f>
        <v>3.2019465216924438E-3</v>
      </c>
      <c r="E801">
        <f>MATCH(S_P_500_Historical_Data__1[[#This Row],[return]],_xlfn.ANCHORARRAY($N$7),1)</f>
        <v>72</v>
      </c>
      <c r="F801" t="e">
        <f>MATCH(S_P_500_Historical_Data__1[[#This Row],[log1p(return)]],S:S,1)-6</f>
        <v>#N/A</v>
      </c>
    </row>
    <row r="802" spans="1:6" x14ac:dyDescent="0.35">
      <c r="A802" s="10">
        <v>35276</v>
      </c>
      <c r="B802">
        <v>635.29999999999995</v>
      </c>
      <c r="C802">
        <v>7.0000000000000001E-3</v>
      </c>
      <c r="D802">
        <f>LOG(S_P_500_Historical_Data__1[[#This Row],[return]]+1)</f>
        <v>3.0294705536179621E-3</v>
      </c>
      <c r="E802">
        <f>MATCH(S_P_500_Historical_Data__1[[#This Row],[return]],_xlfn.ANCHORARRAY($N$7),1)</f>
        <v>72</v>
      </c>
      <c r="F802" t="e">
        <f>MATCH(S_P_500_Historical_Data__1[[#This Row],[log1p(return)]],S:S,1)-6</f>
        <v>#N/A</v>
      </c>
    </row>
    <row r="803" spans="1:6" x14ac:dyDescent="0.35">
      <c r="A803" s="10">
        <v>35275</v>
      </c>
      <c r="B803">
        <v>630.9</v>
      </c>
      <c r="C803">
        <v>-7.9000000000000008E-3</v>
      </c>
      <c r="D803">
        <f>LOG(S_P_500_Historical_Data__1[[#This Row],[return]]+1)</f>
        <v>-3.4445503666347198E-3</v>
      </c>
      <c r="E803">
        <f>MATCH(S_P_500_Historical_Data__1[[#This Row],[return]],_xlfn.ANCHORARRAY($N$7),1)</f>
        <v>67</v>
      </c>
      <c r="F803" t="e">
        <f>MATCH(S_P_500_Historical_Data__1[[#This Row],[log1p(return)]],S:S,1)-6</f>
        <v>#N/A</v>
      </c>
    </row>
    <row r="804" spans="1:6" x14ac:dyDescent="0.35">
      <c r="A804" s="10">
        <v>35272</v>
      </c>
      <c r="B804">
        <v>635.9</v>
      </c>
      <c r="C804">
        <v>7.4000000000000003E-3</v>
      </c>
      <c r="D804">
        <f>LOG(S_P_500_Historical_Data__1[[#This Row],[return]]+1)</f>
        <v>3.2019465216924438E-3</v>
      </c>
      <c r="E804">
        <f>MATCH(S_P_500_Historical_Data__1[[#This Row],[return]],_xlfn.ANCHORARRAY($N$7),1)</f>
        <v>72</v>
      </c>
      <c r="F804" t="e">
        <f>MATCH(S_P_500_Historical_Data__1[[#This Row],[log1p(return)]],S:S,1)-6</f>
        <v>#N/A</v>
      </c>
    </row>
    <row r="805" spans="1:6" x14ac:dyDescent="0.35">
      <c r="A805" s="10">
        <v>35271</v>
      </c>
      <c r="B805">
        <v>631.20000000000005</v>
      </c>
      <c r="C805">
        <v>7.3000000000000001E-3</v>
      </c>
      <c r="D805">
        <f>LOG(S_P_500_Historical_Data__1[[#This Row],[return]]+1)</f>
        <v>3.158833950862062E-3</v>
      </c>
      <c r="E805">
        <f>MATCH(S_P_500_Historical_Data__1[[#This Row],[return]],_xlfn.ANCHORARRAY($N$7),1)</f>
        <v>72</v>
      </c>
      <c r="F805" t="e">
        <f>MATCH(S_P_500_Historical_Data__1[[#This Row],[log1p(return)]],S:S,1)-6</f>
        <v>#N/A</v>
      </c>
    </row>
    <row r="806" spans="1:6" x14ac:dyDescent="0.35">
      <c r="A806" s="10">
        <v>35270</v>
      </c>
      <c r="B806">
        <v>626.6</v>
      </c>
      <c r="C806">
        <v>-5.0000000000000001E-4</v>
      </c>
      <c r="D806">
        <f>LOG(S_P_500_Historical_Data__1[[#This Row],[return]]+1)</f>
        <v>-2.1720154586423186E-4</v>
      </c>
      <c r="E806">
        <f>MATCH(S_P_500_Historical_Data__1[[#This Row],[return]],_xlfn.ANCHORARRAY($N$7),1)</f>
        <v>70</v>
      </c>
      <c r="F806" t="e">
        <f>MATCH(S_P_500_Historical_Data__1[[#This Row],[log1p(return)]],S:S,1)-6</f>
        <v>#N/A</v>
      </c>
    </row>
    <row r="807" spans="1:6" x14ac:dyDescent="0.35">
      <c r="A807" s="10">
        <v>35269</v>
      </c>
      <c r="B807">
        <v>626.9</v>
      </c>
      <c r="C807">
        <v>-1.09E-2</v>
      </c>
      <c r="D807">
        <f>LOG(S_P_500_Historical_Data__1[[#This Row],[return]]+1)</f>
        <v>-4.7597981371845666E-3</v>
      </c>
      <c r="E807">
        <f>MATCH(S_P_500_Historical_Data__1[[#This Row],[return]],_xlfn.ANCHORARRAY($N$7),1)</f>
        <v>66</v>
      </c>
      <c r="F807" t="e">
        <f>MATCH(S_P_500_Historical_Data__1[[#This Row],[log1p(return)]],S:S,1)-6</f>
        <v>#N/A</v>
      </c>
    </row>
    <row r="808" spans="1:6" x14ac:dyDescent="0.35">
      <c r="A808" s="10">
        <v>35268</v>
      </c>
      <c r="B808">
        <v>633.79999999999995</v>
      </c>
      <c r="C808">
        <v>-7.7000000000000002E-3</v>
      </c>
      <c r="D808">
        <f>LOG(S_P_500_Historical_Data__1[[#This Row],[return]]+1)</f>
        <v>-3.3570086445275432E-3</v>
      </c>
      <c r="E808">
        <f>MATCH(S_P_500_Historical_Data__1[[#This Row],[return]],_xlfn.ANCHORARRAY($N$7),1)</f>
        <v>67</v>
      </c>
      <c r="F808" t="e">
        <f>MATCH(S_P_500_Historical_Data__1[[#This Row],[log1p(return)]],S:S,1)-6</f>
        <v>#N/A</v>
      </c>
    </row>
    <row r="809" spans="1:6" x14ac:dyDescent="0.35">
      <c r="A809" s="10">
        <v>35265</v>
      </c>
      <c r="B809">
        <v>638.70000000000005</v>
      </c>
      <c r="C809">
        <v>-7.6E-3</v>
      </c>
      <c r="D809">
        <f>LOG(S_P_500_Historical_Data__1[[#This Row],[return]]+1)</f>
        <v>-3.3132443998285239E-3</v>
      </c>
      <c r="E809">
        <f>MATCH(S_P_500_Historical_Data__1[[#This Row],[return]],_xlfn.ANCHORARRAY($N$7),1)</f>
        <v>67</v>
      </c>
      <c r="F809" t="e">
        <f>MATCH(S_P_500_Historical_Data__1[[#This Row],[log1p(return)]],S:S,1)-6</f>
        <v>#N/A</v>
      </c>
    </row>
    <row r="810" spans="1:6" x14ac:dyDescent="0.35">
      <c r="A810" s="10">
        <v>35264</v>
      </c>
      <c r="B810">
        <v>643.6</v>
      </c>
      <c r="C810">
        <v>1.4999999999999999E-2</v>
      </c>
      <c r="D810">
        <f>LOG(S_P_500_Historical_Data__1[[#This Row],[return]]+1)</f>
        <v>6.4660422492316813E-3</v>
      </c>
      <c r="E810">
        <f>MATCH(S_P_500_Historical_Data__1[[#This Row],[return]],_xlfn.ANCHORARRAY($N$7),1)</f>
        <v>75</v>
      </c>
      <c r="F810" t="e">
        <f>MATCH(S_P_500_Historical_Data__1[[#This Row],[log1p(return)]],S:S,1)-6</f>
        <v>#N/A</v>
      </c>
    </row>
    <row r="811" spans="1:6" x14ac:dyDescent="0.35">
      <c r="A811" s="10">
        <v>35263</v>
      </c>
      <c r="B811">
        <v>634.1</v>
      </c>
      <c r="C811">
        <v>9.1000000000000004E-3</v>
      </c>
      <c r="D811">
        <f>LOG(S_P_500_Historical_Data__1[[#This Row],[return]]+1)</f>
        <v>3.9342061737084174E-3</v>
      </c>
      <c r="E811">
        <f>MATCH(S_P_500_Historical_Data__1[[#This Row],[return]],_xlfn.ANCHORARRAY($N$7),1)</f>
        <v>73</v>
      </c>
      <c r="F811" t="e">
        <f>MATCH(S_P_500_Historical_Data__1[[#This Row],[log1p(return)]],S:S,1)-6</f>
        <v>#N/A</v>
      </c>
    </row>
    <row r="812" spans="1:6" x14ac:dyDescent="0.35">
      <c r="A812" s="10">
        <v>35262</v>
      </c>
      <c r="B812">
        <v>628.4</v>
      </c>
      <c r="C812">
        <v>-2.2000000000000001E-3</v>
      </c>
      <c r="D812">
        <f>LOG(S_P_500_Historical_Data__1[[#This Row],[return]]+1)</f>
        <v>-9.5650039683711904E-4</v>
      </c>
      <c r="E812">
        <f>MATCH(S_P_500_Historical_Data__1[[#This Row],[return]],_xlfn.ANCHORARRAY($N$7),1)</f>
        <v>69</v>
      </c>
      <c r="F812" t="e">
        <f>MATCH(S_P_500_Historical_Data__1[[#This Row],[log1p(return)]],S:S,1)-6</f>
        <v>#N/A</v>
      </c>
    </row>
    <row r="813" spans="1:6" x14ac:dyDescent="0.35">
      <c r="A813" s="10">
        <v>35261</v>
      </c>
      <c r="B813">
        <v>629.79999999999995</v>
      </c>
      <c r="C813">
        <v>-2.5399999999999999E-2</v>
      </c>
      <c r="D813">
        <f>LOG(S_P_500_Historical_Data__1[[#This Row],[return]]+1)</f>
        <v>-1.1173592954724193E-2</v>
      </c>
      <c r="E813">
        <f>MATCH(S_P_500_Historical_Data__1[[#This Row],[return]],_xlfn.ANCHORARRAY($N$7),1)</f>
        <v>61</v>
      </c>
      <c r="F813" t="e">
        <f>MATCH(S_P_500_Historical_Data__1[[#This Row],[log1p(return)]],S:S,1)-6</f>
        <v>#N/A</v>
      </c>
    </row>
    <row r="814" spans="1:6" x14ac:dyDescent="0.35">
      <c r="A814" s="10">
        <v>35258</v>
      </c>
      <c r="B814">
        <v>646.20000000000005</v>
      </c>
      <c r="C814">
        <v>8.0000000000000004E-4</v>
      </c>
      <c r="D814">
        <f>LOG(S_P_500_Historical_Data__1[[#This Row],[return]]+1)</f>
        <v>3.4729668536350247E-4</v>
      </c>
      <c r="E814">
        <f>MATCH(S_P_500_Historical_Data__1[[#This Row],[return]],_xlfn.ANCHORARRAY($N$7),1)</f>
        <v>70</v>
      </c>
      <c r="F814" t="e">
        <f>MATCH(S_P_500_Historical_Data__1[[#This Row],[log1p(return)]],S:S,1)-6</f>
        <v>#N/A</v>
      </c>
    </row>
    <row r="815" spans="1:6" x14ac:dyDescent="0.35">
      <c r="A815" s="10">
        <v>35257</v>
      </c>
      <c r="B815">
        <v>645.70000000000005</v>
      </c>
      <c r="C815">
        <v>-1.5900000000000001E-2</v>
      </c>
      <c r="D815">
        <f>LOG(S_P_500_Historical_Data__1[[#This Row],[return]]+1)</f>
        <v>-6.9607681930904846E-3</v>
      </c>
      <c r="E815">
        <f>MATCH(S_P_500_Historical_Data__1[[#This Row],[return]],_xlfn.ANCHORARRAY($N$7),1)</f>
        <v>64</v>
      </c>
      <c r="F815" t="e">
        <f>MATCH(S_P_500_Historical_Data__1[[#This Row],[log1p(return)]],S:S,1)-6</f>
        <v>#N/A</v>
      </c>
    </row>
    <row r="816" spans="1:6" x14ac:dyDescent="0.35">
      <c r="A816" s="10">
        <v>35256</v>
      </c>
      <c r="B816">
        <v>656.1</v>
      </c>
      <c r="C816">
        <v>2E-3</v>
      </c>
      <c r="D816">
        <f>LOG(S_P_500_Historical_Data__1[[#This Row],[return]]+1)</f>
        <v>8.6772153122691327E-4</v>
      </c>
      <c r="E816">
        <f>MATCH(S_P_500_Historical_Data__1[[#This Row],[return]],_xlfn.ANCHORARRAY($N$7),1)</f>
        <v>70</v>
      </c>
      <c r="F816" t="e">
        <f>MATCH(S_P_500_Historical_Data__1[[#This Row],[log1p(return)]],S:S,1)-6</f>
        <v>#N/A</v>
      </c>
    </row>
    <row r="817" spans="1:6" x14ac:dyDescent="0.35">
      <c r="A817" s="10">
        <v>35255</v>
      </c>
      <c r="B817">
        <v>654.79999999999995</v>
      </c>
      <c r="C817">
        <v>3.5000000000000001E-3</v>
      </c>
      <c r="D817">
        <f>LOG(S_P_500_Historical_Data__1[[#This Row],[return]]+1)</f>
        <v>1.5173768235043782E-3</v>
      </c>
      <c r="E817">
        <f>MATCH(S_P_500_Historical_Data__1[[#This Row],[return]],_xlfn.ANCHORARRAY($N$7),1)</f>
        <v>71</v>
      </c>
      <c r="F817" t="e">
        <f>MATCH(S_P_500_Historical_Data__1[[#This Row],[log1p(return)]],S:S,1)-6</f>
        <v>#N/A</v>
      </c>
    </row>
    <row r="818" spans="1:6" x14ac:dyDescent="0.35">
      <c r="A818" s="10">
        <v>35254</v>
      </c>
      <c r="B818">
        <v>652.5</v>
      </c>
      <c r="C818">
        <v>-7.4999999999999997E-3</v>
      </c>
      <c r="D818">
        <f>LOG(S_P_500_Historical_Data__1[[#This Row],[return]]+1)</f>
        <v>-3.2694845648473031E-3</v>
      </c>
      <c r="E818">
        <f>MATCH(S_P_500_Historical_Data__1[[#This Row],[return]],_xlfn.ANCHORARRAY($N$7),1)</f>
        <v>67</v>
      </c>
      <c r="F818" t="e">
        <f>MATCH(S_P_500_Historical_Data__1[[#This Row],[log1p(return)]],S:S,1)-6</f>
        <v>#N/A</v>
      </c>
    </row>
    <row r="819" spans="1:6" x14ac:dyDescent="0.35">
      <c r="A819" s="10">
        <v>35251</v>
      </c>
      <c r="B819">
        <v>657.4</v>
      </c>
      <c r="C819">
        <v>-2.23E-2</v>
      </c>
      <c r="D819">
        <f>LOG(S_P_500_Historical_Data__1[[#This Row],[return]]+1)</f>
        <v>-9.7943848151933674E-3</v>
      </c>
      <c r="E819">
        <f>MATCH(S_P_500_Historical_Data__1[[#This Row],[return]],_xlfn.ANCHORARRAY($N$7),1)</f>
        <v>62</v>
      </c>
      <c r="F819" t="e">
        <f>MATCH(S_P_500_Historical_Data__1[[#This Row],[log1p(return)]],S:S,1)-6</f>
        <v>#N/A</v>
      </c>
    </row>
    <row r="820" spans="1:6" x14ac:dyDescent="0.35">
      <c r="A820" s="10">
        <v>35249</v>
      </c>
      <c r="B820">
        <v>672.4</v>
      </c>
      <c r="C820">
        <v>-1.8E-3</v>
      </c>
      <c r="D820">
        <f>LOG(S_P_500_Historical_Data__1[[#This Row],[return]]+1)</f>
        <v>-7.8243446989642584E-4</v>
      </c>
      <c r="E820">
        <f>MATCH(S_P_500_Historical_Data__1[[#This Row],[return]],_xlfn.ANCHORARRAY($N$7),1)</f>
        <v>69</v>
      </c>
      <c r="F820" t="e">
        <f>MATCH(S_P_500_Historical_Data__1[[#This Row],[log1p(return)]],S:S,1)-6</f>
        <v>#N/A</v>
      </c>
    </row>
    <row r="821" spans="1:6" x14ac:dyDescent="0.35">
      <c r="A821" s="10">
        <v>35248</v>
      </c>
      <c r="B821">
        <v>673.6</v>
      </c>
      <c r="C821">
        <v>-3.3999999999999998E-3</v>
      </c>
      <c r="D821">
        <f>LOG(S_P_500_Historical_Data__1[[#This Row],[return]]+1)</f>
        <v>-1.4791171649618719E-3</v>
      </c>
      <c r="E821">
        <f>MATCH(S_P_500_Historical_Data__1[[#This Row],[return]],_xlfn.ANCHORARRAY($N$7),1)</f>
        <v>69</v>
      </c>
      <c r="F821" t="e">
        <f>MATCH(S_P_500_Historical_Data__1[[#This Row],[log1p(return)]],S:S,1)-6</f>
        <v>#N/A</v>
      </c>
    </row>
    <row r="822" spans="1:6" x14ac:dyDescent="0.35">
      <c r="A822" s="10">
        <v>35247</v>
      </c>
      <c r="B822">
        <v>675.9</v>
      </c>
      <c r="C822">
        <v>7.9000000000000008E-3</v>
      </c>
      <c r="D822">
        <f>LOG(S_P_500_Historical_Data__1[[#This Row],[return]]+1)</f>
        <v>3.4174452021936831E-3</v>
      </c>
      <c r="E822">
        <f>MATCH(S_P_500_Historical_Data__1[[#This Row],[return]],_xlfn.ANCHORARRAY($N$7),1)</f>
        <v>72</v>
      </c>
      <c r="F822" t="e">
        <f>MATCH(S_P_500_Historical_Data__1[[#This Row],[log1p(return)]],S:S,1)-6</f>
        <v>#N/A</v>
      </c>
    </row>
    <row r="823" spans="1:6" x14ac:dyDescent="0.35">
      <c r="A823" s="10">
        <v>35244</v>
      </c>
      <c r="B823">
        <v>670.6</v>
      </c>
      <c r="C823">
        <v>3.0999999999999999E-3</v>
      </c>
      <c r="D823">
        <f>LOG(S_P_500_Historical_Data__1[[#This Row],[return]]+1)</f>
        <v>1.3442304116013512E-3</v>
      </c>
      <c r="E823">
        <f>MATCH(S_P_500_Historical_Data__1[[#This Row],[return]],_xlfn.ANCHORARRAY($N$7),1)</f>
        <v>71</v>
      </c>
      <c r="F823" t="e">
        <f>MATCH(S_P_500_Historical_Data__1[[#This Row],[log1p(return)]],S:S,1)-6</f>
        <v>#N/A</v>
      </c>
    </row>
    <row r="824" spans="1:6" x14ac:dyDescent="0.35">
      <c r="A824" s="10">
        <v>35243</v>
      </c>
      <c r="B824">
        <v>668.5</v>
      </c>
      <c r="C824">
        <v>6.1999999999999998E-3</v>
      </c>
      <c r="D824">
        <f>LOG(S_P_500_Historical_Data__1[[#This Row],[return]]+1)</f>
        <v>2.6843129897293583E-3</v>
      </c>
      <c r="E824">
        <f>MATCH(S_P_500_Historical_Data__1[[#This Row],[return]],_xlfn.ANCHORARRAY($N$7),1)</f>
        <v>72</v>
      </c>
      <c r="F824" t="e">
        <f>MATCH(S_P_500_Historical_Data__1[[#This Row],[log1p(return)]],S:S,1)-6</f>
        <v>#N/A</v>
      </c>
    </row>
    <row r="825" spans="1:6" x14ac:dyDescent="0.35">
      <c r="A825" s="10">
        <v>35242</v>
      </c>
      <c r="B825">
        <v>664.4</v>
      </c>
      <c r="C825">
        <v>-6.1000000000000004E-3</v>
      </c>
      <c r="D825">
        <f>LOG(S_P_500_Historical_Data__1[[#This Row],[return]]+1)</f>
        <v>-2.6573093983775736E-3</v>
      </c>
      <c r="E825">
        <f>MATCH(S_P_500_Historical_Data__1[[#This Row],[return]],_xlfn.ANCHORARRAY($N$7),1)</f>
        <v>68</v>
      </c>
      <c r="F825" t="e">
        <f>MATCH(S_P_500_Historical_Data__1[[#This Row],[log1p(return)]],S:S,1)-6</f>
        <v>#N/A</v>
      </c>
    </row>
    <row r="826" spans="1:6" x14ac:dyDescent="0.35">
      <c r="A826" s="10">
        <v>35241</v>
      </c>
      <c r="B826">
        <v>668.5</v>
      </c>
      <c r="C826">
        <v>-5.9999999999999995E-4</v>
      </c>
      <c r="D826">
        <f>LOG(S_P_500_Historical_Data__1[[#This Row],[return]]+1)</f>
        <v>-2.6065489343199378E-4</v>
      </c>
      <c r="E826">
        <f>MATCH(S_P_500_Historical_Data__1[[#This Row],[return]],_xlfn.ANCHORARRAY($N$7),1)</f>
        <v>69</v>
      </c>
      <c r="F826" t="e">
        <f>MATCH(S_P_500_Historical_Data__1[[#This Row],[log1p(return)]],S:S,1)-6</f>
        <v>#N/A</v>
      </c>
    </row>
    <row r="827" spans="1:6" x14ac:dyDescent="0.35">
      <c r="A827" s="10">
        <v>35240</v>
      </c>
      <c r="B827">
        <v>668.9</v>
      </c>
      <c r="C827">
        <v>3.0999999999999999E-3</v>
      </c>
      <c r="D827">
        <f>LOG(S_P_500_Historical_Data__1[[#This Row],[return]]+1)</f>
        <v>1.3442304116013512E-3</v>
      </c>
      <c r="E827">
        <f>MATCH(S_P_500_Historical_Data__1[[#This Row],[return]],_xlfn.ANCHORARRAY($N$7),1)</f>
        <v>71</v>
      </c>
      <c r="F827" t="e">
        <f>MATCH(S_P_500_Historical_Data__1[[#This Row],[log1p(return)]],S:S,1)-6</f>
        <v>#N/A</v>
      </c>
    </row>
    <row r="828" spans="1:6" x14ac:dyDescent="0.35">
      <c r="A828" s="10">
        <v>35237</v>
      </c>
      <c r="B828">
        <v>666.8</v>
      </c>
      <c r="C828">
        <v>7.1000000000000004E-3</v>
      </c>
      <c r="D828">
        <f>LOG(S_P_500_Historical_Data__1[[#This Row],[return]]+1)</f>
        <v>3.0725959676749632E-3</v>
      </c>
      <c r="E828">
        <f>MATCH(S_P_500_Historical_Data__1[[#This Row],[return]],_xlfn.ANCHORARRAY($N$7),1)</f>
        <v>72</v>
      </c>
      <c r="F828" t="e">
        <f>MATCH(S_P_500_Historical_Data__1[[#This Row],[log1p(return)]],S:S,1)-6</f>
        <v>#N/A</v>
      </c>
    </row>
    <row r="829" spans="1:6" x14ac:dyDescent="0.35">
      <c r="A829" s="10">
        <v>35236</v>
      </c>
      <c r="B829">
        <v>662.1</v>
      </c>
      <c r="C829">
        <v>2.0000000000000001E-4</v>
      </c>
      <c r="D829">
        <f>LOG(S_P_500_Historical_Data__1[[#This Row],[return]]+1)</f>
        <v>8.6850211648947659E-5</v>
      </c>
      <c r="E829">
        <f>MATCH(S_P_500_Historical_Data__1[[#This Row],[return]],_xlfn.ANCHORARRAY($N$7),1)</f>
        <v>70</v>
      </c>
      <c r="F829" t="e">
        <f>MATCH(S_P_500_Historical_Data__1[[#This Row],[log1p(return)]],S:S,1)-6</f>
        <v>#N/A</v>
      </c>
    </row>
    <row r="830" spans="1:6" x14ac:dyDescent="0.35">
      <c r="A830" s="10">
        <v>35235</v>
      </c>
      <c r="B830">
        <v>662</v>
      </c>
      <c r="C830">
        <v>-2.0000000000000001E-4</v>
      </c>
      <c r="D830">
        <f>LOG(S_P_500_Historical_Data__1[[#This Row],[return]]+1)</f>
        <v>-8.6867583428571222E-5</v>
      </c>
      <c r="E830">
        <f>MATCH(S_P_500_Historical_Data__1[[#This Row],[return]],_xlfn.ANCHORARRAY($N$7),1)</f>
        <v>70</v>
      </c>
      <c r="F830" t="e">
        <f>MATCH(S_P_500_Historical_Data__1[[#This Row],[log1p(return)]],S:S,1)-6</f>
        <v>#N/A</v>
      </c>
    </row>
    <row r="831" spans="1:6" x14ac:dyDescent="0.35">
      <c r="A831" s="10">
        <v>35234</v>
      </c>
      <c r="B831">
        <v>662.1</v>
      </c>
      <c r="C831">
        <v>-4.7000000000000002E-3</v>
      </c>
      <c r="D831">
        <f>LOG(S_P_500_Historical_Data__1[[#This Row],[return]]+1)</f>
        <v>-2.0459959305970396E-3</v>
      </c>
      <c r="E831">
        <f>MATCH(S_P_500_Historical_Data__1[[#This Row],[return]],_xlfn.ANCHORARRAY($N$7),1)</f>
        <v>68</v>
      </c>
      <c r="F831" t="e">
        <f>MATCH(S_P_500_Historical_Data__1[[#This Row],[log1p(return)]],S:S,1)-6</f>
        <v>#N/A</v>
      </c>
    </row>
    <row r="832" spans="1:6" x14ac:dyDescent="0.35">
      <c r="A832" s="10">
        <v>35233</v>
      </c>
      <c r="B832">
        <v>665.2</v>
      </c>
      <c r="C832">
        <v>-1.1000000000000001E-3</v>
      </c>
      <c r="D832">
        <f>LOG(S_P_500_Historical_Data__1[[#This Row],[return]]+1)</f>
        <v>-4.7798687109621189E-4</v>
      </c>
      <c r="E832">
        <f>MATCH(S_P_500_Historical_Data__1[[#This Row],[return]],_xlfn.ANCHORARRAY($N$7),1)</f>
        <v>69</v>
      </c>
      <c r="F832" t="e">
        <f>MATCH(S_P_500_Historical_Data__1[[#This Row],[log1p(return)]],S:S,1)-6</f>
        <v>#N/A</v>
      </c>
    </row>
    <row r="833" spans="1:6" x14ac:dyDescent="0.35">
      <c r="A833" s="10">
        <v>35230</v>
      </c>
      <c r="B833">
        <v>665.9</v>
      </c>
      <c r="C833">
        <v>-3.0000000000000001E-3</v>
      </c>
      <c r="D833">
        <f>LOG(S_P_500_Historical_Data__1[[#This Row],[return]]+1)</f>
        <v>-1.3048416883442813E-3</v>
      </c>
      <c r="E833">
        <f>MATCH(S_P_500_Historical_Data__1[[#This Row],[return]],_xlfn.ANCHORARRAY($N$7),1)</f>
        <v>69</v>
      </c>
      <c r="F833" t="e">
        <f>MATCH(S_P_500_Historical_Data__1[[#This Row],[log1p(return)]],S:S,1)-6</f>
        <v>#N/A</v>
      </c>
    </row>
    <row r="834" spans="1:6" x14ac:dyDescent="0.35">
      <c r="A834" s="10">
        <v>35229</v>
      </c>
      <c r="B834">
        <v>667.9</v>
      </c>
      <c r="C834">
        <v>-1.6000000000000001E-3</v>
      </c>
      <c r="D834">
        <f>LOG(S_P_500_Historical_Data__1[[#This Row],[return]]+1)</f>
        <v>-6.9542766165125167E-4</v>
      </c>
      <c r="E834">
        <f>MATCH(S_P_500_Historical_Data__1[[#This Row],[return]],_xlfn.ANCHORARRAY($N$7),1)</f>
        <v>69</v>
      </c>
      <c r="F834" t="e">
        <f>MATCH(S_P_500_Historical_Data__1[[#This Row],[log1p(return)]],S:S,1)-6</f>
        <v>#N/A</v>
      </c>
    </row>
    <row r="835" spans="1:6" x14ac:dyDescent="0.35">
      <c r="A835" s="10">
        <v>35228</v>
      </c>
      <c r="B835">
        <v>669</v>
      </c>
      <c r="C835">
        <v>-3.0000000000000001E-3</v>
      </c>
      <c r="D835">
        <f>LOG(S_P_500_Historical_Data__1[[#This Row],[return]]+1)</f>
        <v>-1.3048416883442813E-3</v>
      </c>
      <c r="E835">
        <f>MATCH(S_P_500_Historical_Data__1[[#This Row],[return]],_xlfn.ANCHORARRAY($N$7),1)</f>
        <v>69</v>
      </c>
      <c r="F835" t="e">
        <f>MATCH(S_P_500_Historical_Data__1[[#This Row],[log1p(return)]],S:S,1)-6</f>
        <v>#N/A</v>
      </c>
    </row>
    <row r="836" spans="1:6" x14ac:dyDescent="0.35">
      <c r="A836" s="10">
        <v>35227</v>
      </c>
      <c r="B836">
        <v>671</v>
      </c>
      <c r="C836">
        <v>-1.8E-3</v>
      </c>
      <c r="D836">
        <f>LOG(S_P_500_Historical_Data__1[[#This Row],[return]]+1)</f>
        <v>-7.8243446989642584E-4</v>
      </c>
      <c r="E836">
        <f>MATCH(S_P_500_Historical_Data__1[[#This Row],[return]],_xlfn.ANCHORARRAY($N$7),1)</f>
        <v>69</v>
      </c>
      <c r="F836" t="e">
        <f>MATCH(S_P_500_Historical_Data__1[[#This Row],[log1p(return)]],S:S,1)-6</f>
        <v>#N/A</v>
      </c>
    </row>
    <row r="837" spans="1:6" x14ac:dyDescent="0.35">
      <c r="A837" s="10">
        <v>35226</v>
      </c>
      <c r="B837">
        <v>672.2</v>
      </c>
      <c r="C837">
        <v>-1.6000000000000001E-3</v>
      </c>
      <c r="D837">
        <f>LOG(S_P_500_Historical_Data__1[[#This Row],[return]]+1)</f>
        <v>-6.9542766165125167E-4</v>
      </c>
      <c r="E837">
        <f>MATCH(S_P_500_Historical_Data__1[[#This Row],[return]],_xlfn.ANCHORARRAY($N$7),1)</f>
        <v>69</v>
      </c>
      <c r="F837" t="e">
        <f>MATCH(S_P_500_Historical_Data__1[[#This Row],[log1p(return)]],S:S,1)-6</f>
        <v>#N/A</v>
      </c>
    </row>
    <row r="838" spans="1:6" x14ac:dyDescent="0.35">
      <c r="A838" s="10">
        <v>35223</v>
      </c>
      <c r="B838">
        <v>673.3</v>
      </c>
      <c r="C838">
        <v>4.0000000000000002E-4</v>
      </c>
      <c r="D838">
        <f>LOG(S_P_500_Historical_Data__1[[#This Row],[return]]+1)</f>
        <v>1.7368305846489969E-4</v>
      </c>
      <c r="E838">
        <f>MATCH(S_P_500_Historical_Data__1[[#This Row],[return]],_xlfn.ANCHORARRAY($N$7),1)</f>
        <v>70</v>
      </c>
      <c r="F838" t="e">
        <f>MATCH(S_P_500_Historical_Data__1[[#This Row],[log1p(return)]],S:S,1)-6</f>
        <v>#N/A</v>
      </c>
    </row>
    <row r="839" spans="1:6" x14ac:dyDescent="0.35">
      <c r="A839" s="10">
        <v>35222</v>
      </c>
      <c r="B839">
        <v>673</v>
      </c>
      <c r="C839">
        <v>-8.0000000000000002E-3</v>
      </c>
      <c r="D839">
        <f>LOG(S_P_500_Historical_Data__1[[#This Row],[return]]+1)</f>
        <v>-3.4883278458213473E-3</v>
      </c>
      <c r="E839">
        <f>MATCH(S_P_500_Historical_Data__1[[#This Row],[return]],_xlfn.ANCHORARRAY($N$7),1)</f>
        <v>67</v>
      </c>
      <c r="F839" t="e">
        <f>MATCH(S_P_500_Historical_Data__1[[#This Row],[log1p(return)]],S:S,1)-6</f>
        <v>#N/A</v>
      </c>
    </row>
    <row r="840" spans="1:6" x14ac:dyDescent="0.35">
      <c r="A840" s="10">
        <v>35221</v>
      </c>
      <c r="B840">
        <v>678.4</v>
      </c>
      <c r="C840">
        <v>8.6E-3</v>
      </c>
      <c r="D840">
        <f>LOG(S_P_500_Historical_Data__1[[#This Row],[return]]+1)</f>
        <v>3.7189638231145961E-3</v>
      </c>
      <c r="E840">
        <f>MATCH(S_P_500_Historical_Data__1[[#This Row],[return]],_xlfn.ANCHORARRAY($N$7),1)</f>
        <v>73</v>
      </c>
      <c r="F840" t="e">
        <f>MATCH(S_P_500_Historical_Data__1[[#This Row],[log1p(return)]],S:S,1)-6</f>
        <v>#N/A</v>
      </c>
    </row>
    <row r="841" spans="1:6" x14ac:dyDescent="0.35">
      <c r="A841" s="10">
        <v>35220</v>
      </c>
      <c r="B841">
        <v>672.6</v>
      </c>
      <c r="C841">
        <v>7.3000000000000001E-3</v>
      </c>
      <c r="D841">
        <f>LOG(S_P_500_Historical_Data__1[[#This Row],[return]]+1)</f>
        <v>3.158833950862062E-3</v>
      </c>
      <c r="E841">
        <f>MATCH(S_P_500_Historical_Data__1[[#This Row],[return]],_xlfn.ANCHORARRAY($N$7),1)</f>
        <v>72</v>
      </c>
      <c r="F841" t="e">
        <f>MATCH(S_P_500_Historical_Data__1[[#This Row],[log1p(return)]],S:S,1)-6</f>
        <v>#N/A</v>
      </c>
    </row>
    <row r="842" spans="1:6" x14ac:dyDescent="0.35">
      <c r="A842" s="10">
        <v>35219</v>
      </c>
      <c r="B842">
        <v>667.7</v>
      </c>
      <c r="C842">
        <v>-2.0999999999999999E-3</v>
      </c>
      <c r="D842">
        <f>LOG(S_P_500_Historical_Data__1[[#This Row],[return]]+1)</f>
        <v>-9.1297737411159135E-4</v>
      </c>
      <c r="E842">
        <f>MATCH(S_P_500_Historical_Data__1[[#This Row],[return]],_xlfn.ANCHORARRAY($N$7),1)</f>
        <v>69</v>
      </c>
      <c r="F842" t="e">
        <f>MATCH(S_P_500_Historical_Data__1[[#This Row],[log1p(return)]],S:S,1)-6</f>
        <v>#N/A</v>
      </c>
    </row>
    <row r="843" spans="1:6" x14ac:dyDescent="0.35">
      <c r="A843" s="10">
        <v>35216</v>
      </c>
      <c r="B843">
        <v>669.1</v>
      </c>
      <c r="C843">
        <v>-3.8999999999999998E-3</v>
      </c>
      <c r="D843">
        <f>LOG(S_P_500_Historical_Data__1[[#This Row],[return]]+1)</f>
        <v>-1.6970599014588432E-3</v>
      </c>
      <c r="E843">
        <f>MATCH(S_P_500_Historical_Data__1[[#This Row],[return]],_xlfn.ANCHORARRAY($N$7),1)</f>
        <v>68</v>
      </c>
      <c r="F843" t="e">
        <f>MATCH(S_P_500_Historical_Data__1[[#This Row],[log1p(return)]],S:S,1)-6</f>
        <v>#N/A</v>
      </c>
    </row>
    <row r="844" spans="1:6" x14ac:dyDescent="0.35">
      <c r="A844" s="10">
        <v>35215</v>
      </c>
      <c r="B844">
        <v>671.7</v>
      </c>
      <c r="C844">
        <v>5.7000000000000002E-3</v>
      </c>
      <c r="D844">
        <f>LOG(S_P_500_Historical_Data__1[[#This Row],[return]]+1)</f>
        <v>2.4684501283325239E-3</v>
      </c>
      <c r="E844">
        <f>MATCH(S_P_500_Historical_Data__1[[#This Row],[return]],_xlfn.ANCHORARRAY($N$7),1)</f>
        <v>72</v>
      </c>
      <c r="F844" t="e">
        <f>MATCH(S_P_500_Historical_Data__1[[#This Row],[log1p(return)]],S:S,1)-6</f>
        <v>#N/A</v>
      </c>
    </row>
    <row r="845" spans="1:6" x14ac:dyDescent="0.35">
      <c r="A845" s="10">
        <v>35214</v>
      </c>
      <c r="B845">
        <v>667.9</v>
      </c>
      <c r="C845">
        <v>-6.4000000000000003E-3</v>
      </c>
      <c r="D845">
        <f>LOG(S_P_500_Historical_Data__1[[#This Row],[return]]+1)</f>
        <v>-2.7884171674950114E-3</v>
      </c>
      <c r="E845">
        <f>MATCH(S_P_500_Historical_Data__1[[#This Row],[return]],_xlfn.ANCHORARRAY($N$7),1)</f>
        <v>68</v>
      </c>
      <c r="F845" t="e">
        <f>MATCH(S_P_500_Historical_Data__1[[#This Row],[log1p(return)]],S:S,1)-6</f>
        <v>#N/A</v>
      </c>
    </row>
    <row r="846" spans="1:6" x14ac:dyDescent="0.35">
      <c r="A846" s="10">
        <v>35213</v>
      </c>
      <c r="B846">
        <v>672.2</v>
      </c>
      <c r="C846">
        <v>-9.2999999999999992E-3</v>
      </c>
      <c r="D846">
        <f>LOG(S_P_500_Historical_Data__1[[#This Row],[return]]+1)</f>
        <v>-4.0578370074493605E-3</v>
      </c>
      <c r="E846">
        <f>MATCH(S_P_500_Historical_Data__1[[#This Row],[return]],_xlfn.ANCHORARRAY($N$7),1)</f>
        <v>67</v>
      </c>
      <c r="F846" t="e">
        <f>MATCH(S_P_500_Historical_Data__1[[#This Row],[log1p(return)]],S:S,1)-6</f>
        <v>#N/A</v>
      </c>
    </row>
    <row r="847" spans="1:6" x14ac:dyDescent="0.35">
      <c r="A847" s="10">
        <v>35209</v>
      </c>
      <c r="B847">
        <v>678.5</v>
      </c>
      <c r="C847">
        <v>3.7000000000000002E-3</v>
      </c>
      <c r="D847">
        <f>LOG(S_P_500_Historical_Data__1[[#This Row],[return]]+1)</f>
        <v>1.603924149797819E-3</v>
      </c>
      <c r="E847">
        <f>MATCH(S_P_500_Historical_Data__1[[#This Row],[return]],_xlfn.ANCHORARRAY($N$7),1)</f>
        <v>71</v>
      </c>
      <c r="F847" t="e">
        <f>MATCH(S_P_500_Historical_Data__1[[#This Row],[log1p(return)]],S:S,1)-6</f>
        <v>#N/A</v>
      </c>
    </row>
    <row r="848" spans="1:6" x14ac:dyDescent="0.35">
      <c r="A848" s="10">
        <v>35208</v>
      </c>
      <c r="B848">
        <v>676</v>
      </c>
      <c r="C848">
        <v>-3.5000000000000001E-3</v>
      </c>
      <c r="D848">
        <f>LOG(S_P_500_Historical_Data__1[[#This Row],[return]]+1)</f>
        <v>-1.5226969634935688E-3</v>
      </c>
      <c r="E848">
        <f>MATCH(S_P_500_Historical_Data__1[[#This Row],[return]],_xlfn.ANCHORARRAY($N$7),1)</f>
        <v>69</v>
      </c>
      <c r="F848" t="e">
        <f>MATCH(S_P_500_Historical_Data__1[[#This Row],[log1p(return)]],S:S,1)-6</f>
        <v>#N/A</v>
      </c>
    </row>
    <row r="849" spans="1:6" x14ac:dyDescent="0.35">
      <c r="A849" s="10">
        <v>35207</v>
      </c>
      <c r="B849">
        <v>678.4</v>
      </c>
      <c r="C849">
        <v>8.3000000000000001E-3</v>
      </c>
      <c r="D849">
        <f>LOG(S_P_500_Historical_Data__1[[#This Row],[return]]+1)</f>
        <v>3.5897671891398659E-3</v>
      </c>
      <c r="E849">
        <f>MATCH(S_P_500_Historical_Data__1[[#This Row],[return]],_xlfn.ANCHORARRAY($N$7),1)</f>
        <v>72</v>
      </c>
      <c r="F849" t="e">
        <f>MATCH(S_P_500_Historical_Data__1[[#This Row],[log1p(return)]],S:S,1)-6</f>
        <v>#N/A</v>
      </c>
    </row>
    <row r="850" spans="1:6" x14ac:dyDescent="0.35">
      <c r="A850" s="10">
        <v>35206</v>
      </c>
      <c r="B850">
        <v>672.8</v>
      </c>
      <c r="C850">
        <v>-4.0000000000000002E-4</v>
      </c>
      <c r="D850">
        <f>LOG(S_P_500_Historical_Data__1[[#This Row],[return]]+1)</f>
        <v>-1.7375254558756316E-4</v>
      </c>
      <c r="E850">
        <f>MATCH(S_P_500_Historical_Data__1[[#This Row],[return]],_xlfn.ANCHORARRAY($N$7),1)</f>
        <v>70</v>
      </c>
      <c r="F850" t="e">
        <f>MATCH(S_P_500_Historical_Data__1[[#This Row],[log1p(return)]],S:S,1)-6</f>
        <v>#N/A</v>
      </c>
    </row>
    <row r="851" spans="1:6" x14ac:dyDescent="0.35">
      <c r="A851" s="10">
        <v>35205</v>
      </c>
      <c r="B851">
        <v>673.1</v>
      </c>
      <c r="C851">
        <v>6.3E-3</v>
      </c>
      <c r="D851">
        <f>LOG(S_P_500_Historical_Data__1[[#This Row],[return]]+1)</f>
        <v>2.7274726898297939E-3</v>
      </c>
      <c r="E851">
        <f>MATCH(S_P_500_Historical_Data__1[[#This Row],[return]],_xlfn.ANCHORARRAY($N$7),1)</f>
        <v>72</v>
      </c>
      <c r="F851" t="e">
        <f>MATCH(S_P_500_Historical_Data__1[[#This Row],[log1p(return)]],S:S,1)-6</f>
        <v>#N/A</v>
      </c>
    </row>
    <row r="852" spans="1:6" x14ac:dyDescent="0.35">
      <c r="A852" s="10">
        <v>35202</v>
      </c>
      <c r="B852">
        <v>668.9</v>
      </c>
      <c r="C852">
        <v>6.0000000000000001E-3</v>
      </c>
      <c r="D852">
        <f>LOG(S_P_500_Historical_Data__1[[#This Row],[return]]+1)</f>
        <v>2.5979807199085947E-3</v>
      </c>
      <c r="E852">
        <f>MATCH(S_P_500_Historical_Data__1[[#This Row],[return]],_xlfn.ANCHORARRAY($N$7),1)</f>
        <v>72</v>
      </c>
      <c r="F852" t="e">
        <f>MATCH(S_P_500_Historical_Data__1[[#This Row],[log1p(return)]],S:S,1)-6</f>
        <v>#N/A</v>
      </c>
    </row>
    <row r="853" spans="1:6" x14ac:dyDescent="0.35">
      <c r="A853" s="10">
        <v>35201</v>
      </c>
      <c r="B853">
        <v>664.9</v>
      </c>
      <c r="C853">
        <v>-8.0000000000000004E-4</v>
      </c>
      <c r="D853">
        <f>LOG(S_P_500_Historical_Data__1[[#This Row],[return]]+1)</f>
        <v>-3.4757463392091225E-4</v>
      </c>
      <c r="E853">
        <f>MATCH(S_P_500_Historical_Data__1[[#This Row],[return]],_xlfn.ANCHORARRAY($N$7),1)</f>
        <v>69</v>
      </c>
      <c r="F853" t="e">
        <f>MATCH(S_P_500_Historical_Data__1[[#This Row],[log1p(return)]],S:S,1)-6</f>
        <v>#N/A</v>
      </c>
    </row>
    <row r="854" spans="1:6" x14ac:dyDescent="0.35">
      <c r="A854" s="10">
        <v>35200</v>
      </c>
      <c r="B854">
        <v>665.4</v>
      </c>
      <c r="C854">
        <v>-2.9999999999999997E-4</v>
      </c>
      <c r="D854">
        <f>LOG(S_P_500_Historical_Data__1[[#This Row],[return]]+1)</f>
        <v>-1.3030789173217684E-4</v>
      </c>
      <c r="E854">
        <f>MATCH(S_P_500_Historical_Data__1[[#This Row],[return]],_xlfn.ANCHORARRAY($N$7),1)</f>
        <v>70</v>
      </c>
      <c r="F854" t="e">
        <f>MATCH(S_P_500_Historical_Data__1[[#This Row],[log1p(return)]],S:S,1)-6</f>
        <v>#N/A</v>
      </c>
    </row>
    <row r="855" spans="1:6" x14ac:dyDescent="0.35">
      <c r="A855" s="10">
        <v>35199</v>
      </c>
      <c r="B855">
        <v>665.6</v>
      </c>
      <c r="C855">
        <v>6.1999999999999998E-3</v>
      </c>
      <c r="D855">
        <f>LOG(S_P_500_Historical_Data__1[[#This Row],[return]]+1)</f>
        <v>2.6843129897293583E-3</v>
      </c>
      <c r="E855">
        <f>MATCH(S_P_500_Historical_Data__1[[#This Row],[return]],_xlfn.ANCHORARRAY($N$7),1)</f>
        <v>72</v>
      </c>
      <c r="F855" t="e">
        <f>MATCH(S_P_500_Historical_Data__1[[#This Row],[log1p(return)]],S:S,1)-6</f>
        <v>#N/A</v>
      </c>
    </row>
    <row r="856" spans="1:6" x14ac:dyDescent="0.35">
      <c r="A856" s="10">
        <v>35198</v>
      </c>
      <c r="B856">
        <v>661.5</v>
      </c>
      <c r="C856">
        <v>1.44E-2</v>
      </c>
      <c r="D856">
        <f>LOG(S_P_500_Historical_Data__1[[#This Row],[return]]+1)</f>
        <v>6.2092405376574572E-3</v>
      </c>
      <c r="E856">
        <f>MATCH(S_P_500_Historical_Data__1[[#This Row],[return]],_xlfn.ANCHORARRAY($N$7),1)</f>
        <v>75</v>
      </c>
      <c r="F856" t="e">
        <f>MATCH(S_P_500_Historical_Data__1[[#This Row],[log1p(return)]],S:S,1)-6</f>
        <v>#N/A</v>
      </c>
    </row>
    <row r="857" spans="1:6" x14ac:dyDescent="0.35">
      <c r="A857" s="10">
        <v>35195</v>
      </c>
      <c r="B857">
        <v>652.1</v>
      </c>
      <c r="C857">
        <v>1.04E-2</v>
      </c>
      <c r="D857">
        <f>LOG(S_P_500_Historical_Data__1[[#This Row],[return]]+1)</f>
        <v>4.4933375472743153E-3</v>
      </c>
      <c r="E857">
        <f>MATCH(S_P_500_Historical_Data__1[[#This Row],[return]],_xlfn.ANCHORARRAY($N$7),1)</f>
        <v>73</v>
      </c>
      <c r="F857" t="e">
        <f>MATCH(S_P_500_Historical_Data__1[[#This Row],[log1p(return)]],S:S,1)-6</f>
        <v>#N/A</v>
      </c>
    </row>
    <row r="858" spans="1:6" x14ac:dyDescent="0.35">
      <c r="A858" s="10">
        <v>35194</v>
      </c>
      <c r="B858">
        <v>645.4</v>
      </c>
      <c r="C858">
        <v>8.9999999999999998E-4</v>
      </c>
      <c r="D858">
        <f>LOG(S_P_500_Historical_Data__1[[#This Row],[return]]+1)</f>
        <v>3.9068924991008801E-4</v>
      </c>
      <c r="E858">
        <f>MATCH(S_P_500_Historical_Data__1[[#This Row],[return]],_xlfn.ANCHORARRAY($N$7),1)</f>
        <v>70</v>
      </c>
      <c r="F858" t="e">
        <f>MATCH(S_P_500_Historical_Data__1[[#This Row],[log1p(return)]],S:S,1)-6</f>
        <v>#N/A</v>
      </c>
    </row>
    <row r="859" spans="1:6" x14ac:dyDescent="0.35">
      <c r="A859" s="10">
        <v>35193</v>
      </c>
      <c r="B859">
        <v>644.79999999999995</v>
      </c>
      <c r="C859">
        <v>1.0200000000000001E-2</v>
      </c>
      <c r="D859">
        <f>LOG(S_P_500_Historical_Data__1[[#This Row],[return]]+1)</f>
        <v>4.4073641763307369E-3</v>
      </c>
      <c r="E859">
        <f>MATCH(S_P_500_Historical_Data__1[[#This Row],[return]],_xlfn.ANCHORARRAY($N$7),1)</f>
        <v>73</v>
      </c>
      <c r="F859" t="e">
        <f>MATCH(S_P_500_Historical_Data__1[[#This Row],[log1p(return)]],S:S,1)-6</f>
        <v>#N/A</v>
      </c>
    </row>
    <row r="860" spans="1:6" x14ac:dyDescent="0.35">
      <c r="A860" s="10">
        <v>35192</v>
      </c>
      <c r="B860">
        <v>638.29999999999995</v>
      </c>
      <c r="C860">
        <v>-3.8999999999999998E-3</v>
      </c>
      <c r="D860">
        <f>LOG(S_P_500_Historical_Data__1[[#This Row],[return]]+1)</f>
        <v>-1.6970599014588432E-3</v>
      </c>
      <c r="E860">
        <f>MATCH(S_P_500_Historical_Data__1[[#This Row],[return]],_xlfn.ANCHORARRAY($N$7),1)</f>
        <v>68</v>
      </c>
      <c r="F860" t="e">
        <f>MATCH(S_P_500_Historical_Data__1[[#This Row],[log1p(return)]],S:S,1)-6</f>
        <v>#N/A</v>
      </c>
    </row>
    <row r="861" spans="1:6" x14ac:dyDescent="0.35">
      <c r="A861" s="10">
        <v>35191</v>
      </c>
      <c r="B861">
        <v>640.79999999999995</v>
      </c>
      <c r="C861">
        <v>-1.1999999999999999E-3</v>
      </c>
      <c r="D861">
        <f>LOG(S_P_500_Historical_Data__1[[#This Row],[return]]+1)</f>
        <v>-5.2146632068983954E-4</v>
      </c>
      <c r="E861">
        <f>MATCH(S_P_500_Historical_Data__1[[#This Row],[return]],_xlfn.ANCHORARRAY($N$7),1)</f>
        <v>69</v>
      </c>
      <c r="F861" t="e">
        <f>MATCH(S_P_500_Historical_Data__1[[#This Row],[log1p(return)]],S:S,1)-6</f>
        <v>#N/A</v>
      </c>
    </row>
    <row r="862" spans="1:6" x14ac:dyDescent="0.35">
      <c r="A862" s="10">
        <v>35188</v>
      </c>
      <c r="B862">
        <v>641.6</v>
      </c>
      <c r="C862">
        <v>-2.8E-3</v>
      </c>
      <c r="D862">
        <f>LOG(S_P_500_Historical_Data__1[[#This Row],[return]]+1)</f>
        <v>-1.2177301682641921E-3</v>
      </c>
      <c r="E862">
        <f>MATCH(S_P_500_Historical_Data__1[[#This Row],[return]],_xlfn.ANCHORARRAY($N$7),1)</f>
        <v>69</v>
      </c>
      <c r="F862" t="e">
        <f>MATCH(S_P_500_Historical_Data__1[[#This Row],[log1p(return)]],S:S,1)-6</f>
        <v>#N/A</v>
      </c>
    </row>
    <row r="863" spans="1:6" x14ac:dyDescent="0.35">
      <c r="A863" s="10">
        <v>35187</v>
      </c>
      <c r="B863">
        <v>643.4</v>
      </c>
      <c r="C863">
        <v>-1.7100000000000001E-2</v>
      </c>
      <c r="D863">
        <f>LOG(S_P_500_Historical_Data__1[[#This Row],[return]]+1)</f>
        <v>-7.4906649322245018E-3</v>
      </c>
      <c r="E863">
        <f>MATCH(S_P_500_Historical_Data__1[[#This Row],[return]],_xlfn.ANCHORARRAY($N$7),1)</f>
        <v>64</v>
      </c>
      <c r="F863" t="e">
        <f>MATCH(S_P_500_Historical_Data__1[[#This Row],[log1p(return)]],S:S,1)-6</f>
        <v>#N/A</v>
      </c>
    </row>
    <row r="864" spans="1:6" x14ac:dyDescent="0.35">
      <c r="A864" s="10">
        <v>35186</v>
      </c>
      <c r="B864">
        <v>654.6</v>
      </c>
      <c r="C864">
        <v>5.9999999999999995E-4</v>
      </c>
      <c r="D864">
        <f>LOG(S_P_500_Historical_Data__1[[#This Row],[return]]+1)</f>
        <v>2.6049854739031814E-4</v>
      </c>
      <c r="E864">
        <f>MATCH(S_P_500_Historical_Data__1[[#This Row],[return]],_xlfn.ANCHORARRAY($N$7),1)</f>
        <v>70</v>
      </c>
      <c r="F864" t="e">
        <f>MATCH(S_P_500_Historical_Data__1[[#This Row],[log1p(return)]],S:S,1)-6</f>
        <v>#N/A</v>
      </c>
    </row>
    <row r="865" spans="1:6" x14ac:dyDescent="0.35">
      <c r="A865" s="10">
        <v>35185</v>
      </c>
      <c r="B865">
        <v>654.20000000000005</v>
      </c>
      <c r="C865">
        <v>0</v>
      </c>
      <c r="D865">
        <f>LOG(S_P_500_Historical_Data__1[[#This Row],[return]]+1)</f>
        <v>0</v>
      </c>
      <c r="E865">
        <f>MATCH(S_P_500_Historical_Data__1[[#This Row],[return]],_xlfn.ANCHORARRAY($N$7),1)</f>
        <v>70</v>
      </c>
      <c r="F865" t="e">
        <f>MATCH(S_P_500_Historical_Data__1[[#This Row],[log1p(return)]],S:S,1)-6</f>
        <v>#N/A</v>
      </c>
    </row>
    <row r="866" spans="1:6" x14ac:dyDescent="0.35">
      <c r="A866" s="10">
        <v>35184</v>
      </c>
      <c r="B866">
        <v>654.20000000000005</v>
      </c>
      <c r="C866">
        <v>1.1000000000000001E-3</v>
      </c>
      <c r="D866">
        <f>LOG(S_P_500_Historical_Data__1[[#This Row],[return]]+1)</f>
        <v>4.7746137445523157E-4</v>
      </c>
      <c r="E866">
        <f>MATCH(S_P_500_Historical_Data__1[[#This Row],[return]],_xlfn.ANCHORARRAY($N$7),1)</f>
        <v>70</v>
      </c>
      <c r="F866" t="e">
        <f>MATCH(S_P_500_Historical_Data__1[[#This Row],[log1p(return)]],S:S,1)-6</f>
        <v>#N/A</v>
      </c>
    </row>
    <row r="867" spans="1:6" x14ac:dyDescent="0.35">
      <c r="A867" s="10">
        <v>35181</v>
      </c>
      <c r="B867">
        <v>653.5</v>
      </c>
      <c r="C867">
        <v>8.9999999999999998E-4</v>
      </c>
      <c r="D867">
        <f>LOG(S_P_500_Historical_Data__1[[#This Row],[return]]+1)</f>
        <v>3.9068924991008801E-4</v>
      </c>
      <c r="E867">
        <f>MATCH(S_P_500_Historical_Data__1[[#This Row],[return]],_xlfn.ANCHORARRAY($N$7),1)</f>
        <v>70</v>
      </c>
      <c r="F867" t="e">
        <f>MATCH(S_P_500_Historical_Data__1[[#This Row],[log1p(return)]],S:S,1)-6</f>
        <v>#N/A</v>
      </c>
    </row>
    <row r="868" spans="1:6" x14ac:dyDescent="0.35">
      <c r="A868" s="10">
        <v>35180</v>
      </c>
      <c r="B868">
        <v>652.9</v>
      </c>
      <c r="C868">
        <v>4.1999999999999997E-3</v>
      </c>
      <c r="D868">
        <f>LOG(S_P_500_Historical_Data__1[[#This Row],[return]]+1)</f>
        <v>1.8202170383280992E-3</v>
      </c>
      <c r="E868">
        <f>MATCH(S_P_500_Historical_Data__1[[#This Row],[return]],_xlfn.ANCHORARRAY($N$7),1)</f>
        <v>71</v>
      </c>
      <c r="F868" t="e">
        <f>MATCH(S_P_500_Historical_Data__1[[#This Row],[log1p(return)]],S:S,1)-6</f>
        <v>#N/A</v>
      </c>
    </row>
    <row r="869" spans="1:6" x14ac:dyDescent="0.35">
      <c r="A869" s="10">
        <v>35179</v>
      </c>
      <c r="B869">
        <v>650.20000000000005</v>
      </c>
      <c r="C869">
        <v>-2.0999999999999999E-3</v>
      </c>
      <c r="D869">
        <f>LOG(S_P_500_Historical_Data__1[[#This Row],[return]]+1)</f>
        <v>-9.1297737411159135E-4</v>
      </c>
      <c r="E869">
        <f>MATCH(S_P_500_Historical_Data__1[[#This Row],[return]],_xlfn.ANCHORARRAY($N$7),1)</f>
        <v>69</v>
      </c>
      <c r="F869" t="e">
        <f>MATCH(S_P_500_Historical_Data__1[[#This Row],[log1p(return)]],S:S,1)-6</f>
        <v>#N/A</v>
      </c>
    </row>
    <row r="870" spans="1:6" x14ac:dyDescent="0.35">
      <c r="A870" s="10">
        <v>35178</v>
      </c>
      <c r="B870">
        <v>651.6</v>
      </c>
      <c r="C870">
        <v>5.7000000000000002E-3</v>
      </c>
      <c r="D870">
        <f>LOG(S_P_500_Historical_Data__1[[#This Row],[return]]+1)</f>
        <v>2.4684501283325239E-3</v>
      </c>
      <c r="E870">
        <f>MATCH(S_P_500_Historical_Data__1[[#This Row],[return]],_xlfn.ANCHORARRAY($N$7),1)</f>
        <v>72</v>
      </c>
      <c r="F870" t="e">
        <f>MATCH(S_P_500_Historical_Data__1[[#This Row],[log1p(return)]],S:S,1)-6</f>
        <v>#N/A</v>
      </c>
    </row>
    <row r="871" spans="1:6" x14ac:dyDescent="0.35">
      <c r="A871" s="10">
        <v>35177</v>
      </c>
      <c r="B871">
        <v>647.9</v>
      </c>
      <c r="C871">
        <v>4.3E-3</v>
      </c>
      <c r="D871">
        <f>LOG(S_P_500_Historical_Data__1[[#This Row],[return]]+1)</f>
        <v>1.8634626925239726E-3</v>
      </c>
      <c r="E871">
        <f>MATCH(S_P_500_Historical_Data__1[[#This Row],[return]],_xlfn.ANCHORARRAY($N$7),1)</f>
        <v>71</v>
      </c>
      <c r="F871" t="e">
        <f>MATCH(S_P_500_Historical_Data__1[[#This Row],[log1p(return)]],S:S,1)-6</f>
        <v>#N/A</v>
      </c>
    </row>
    <row r="872" spans="1:6" x14ac:dyDescent="0.35">
      <c r="A872" s="10">
        <v>35174</v>
      </c>
      <c r="B872">
        <v>645.1</v>
      </c>
      <c r="C872">
        <v>2.3E-3</v>
      </c>
      <c r="D872">
        <f>LOG(S_P_500_Historical_Data__1[[#This Row],[return]]+1)</f>
        <v>9.9773035779373003E-4</v>
      </c>
      <c r="E872">
        <f>MATCH(S_P_500_Historical_Data__1[[#This Row],[return]],_xlfn.ANCHORARRAY($N$7),1)</f>
        <v>70</v>
      </c>
      <c r="F872" t="e">
        <f>MATCH(S_P_500_Historical_Data__1[[#This Row],[log1p(return)]],S:S,1)-6</f>
        <v>#N/A</v>
      </c>
    </row>
    <row r="873" spans="1:6" x14ac:dyDescent="0.35">
      <c r="A873" s="10">
        <v>35173</v>
      </c>
      <c r="B873">
        <v>643.6</v>
      </c>
      <c r="C873">
        <v>3.0999999999999999E-3</v>
      </c>
      <c r="D873">
        <f>LOG(S_P_500_Historical_Data__1[[#This Row],[return]]+1)</f>
        <v>1.3442304116013512E-3</v>
      </c>
      <c r="E873">
        <f>MATCH(S_P_500_Historical_Data__1[[#This Row],[return]],_xlfn.ANCHORARRAY($N$7),1)</f>
        <v>71</v>
      </c>
      <c r="F873" t="e">
        <f>MATCH(S_P_500_Historical_Data__1[[#This Row],[log1p(return)]],S:S,1)-6</f>
        <v>#N/A</v>
      </c>
    </row>
    <row r="874" spans="1:6" x14ac:dyDescent="0.35">
      <c r="A874" s="10">
        <v>35172</v>
      </c>
      <c r="B874">
        <v>641.6</v>
      </c>
      <c r="C874">
        <v>-5.3E-3</v>
      </c>
      <c r="D874">
        <f>LOG(S_P_500_Historical_Data__1[[#This Row],[return]]+1)</f>
        <v>-2.307882058273408E-3</v>
      </c>
      <c r="E874">
        <f>MATCH(S_P_500_Historical_Data__1[[#This Row],[return]],_xlfn.ANCHORARRAY($N$7),1)</f>
        <v>68</v>
      </c>
      <c r="F874" t="e">
        <f>MATCH(S_P_500_Historical_Data__1[[#This Row],[log1p(return)]],S:S,1)-6</f>
        <v>#N/A</v>
      </c>
    </row>
    <row r="875" spans="1:6" x14ac:dyDescent="0.35">
      <c r="A875" s="10">
        <v>35171</v>
      </c>
      <c r="B875">
        <v>645</v>
      </c>
      <c r="C875">
        <v>3.8999999999999998E-3</v>
      </c>
      <c r="D875">
        <f>LOG(S_P_500_Historical_Data__1[[#This Row],[return]]+1)</f>
        <v>1.6904542321528522E-3</v>
      </c>
      <c r="E875">
        <f>MATCH(S_P_500_Historical_Data__1[[#This Row],[return]],_xlfn.ANCHORARRAY($N$7),1)</f>
        <v>71</v>
      </c>
      <c r="F875" t="e">
        <f>MATCH(S_P_500_Historical_Data__1[[#This Row],[log1p(return)]],S:S,1)-6</f>
        <v>#N/A</v>
      </c>
    </row>
    <row r="876" spans="1:6" x14ac:dyDescent="0.35">
      <c r="A876" s="10">
        <v>35170</v>
      </c>
      <c r="B876">
        <v>642.5</v>
      </c>
      <c r="C876">
        <v>9.1000000000000004E-3</v>
      </c>
      <c r="D876">
        <f>LOG(S_P_500_Historical_Data__1[[#This Row],[return]]+1)</f>
        <v>3.9342061737084174E-3</v>
      </c>
      <c r="E876">
        <f>MATCH(S_P_500_Historical_Data__1[[#This Row],[return]],_xlfn.ANCHORARRAY($N$7),1)</f>
        <v>73</v>
      </c>
      <c r="F876" t="e">
        <f>MATCH(S_P_500_Historical_Data__1[[#This Row],[log1p(return)]],S:S,1)-6</f>
        <v>#N/A</v>
      </c>
    </row>
    <row r="877" spans="1:6" x14ac:dyDescent="0.35">
      <c r="A877" s="10">
        <v>35167</v>
      </c>
      <c r="B877">
        <v>636.70000000000005</v>
      </c>
      <c r="C877">
        <v>8.6999999999999994E-3</v>
      </c>
      <c r="D877">
        <f>LOG(S_P_500_Historical_Data__1[[#This Row],[return]]+1)</f>
        <v>3.7620208282461019E-3</v>
      </c>
      <c r="E877">
        <f>MATCH(S_P_500_Historical_Data__1[[#This Row],[return]],_xlfn.ANCHORARRAY($N$7),1)</f>
        <v>73</v>
      </c>
      <c r="F877" t="e">
        <f>MATCH(S_P_500_Historical_Data__1[[#This Row],[log1p(return)]],S:S,1)-6</f>
        <v>#N/A</v>
      </c>
    </row>
    <row r="878" spans="1:6" x14ac:dyDescent="0.35">
      <c r="A878" s="10">
        <v>35166</v>
      </c>
      <c r="B878">
        <v>631.20000000000005</v>
      </c>
      <c r="C878">
        <v>-3.5999999999999999E-3</v>
      </c>
      <c r="D878">
        <f>LOG(S_P_500_Historical_Data__1[[#This Row],[return]]+1)</f>
        <v>-1.5662811355311203E-3</v>
      </c>
      <c r="E878">
        <f>MATCH(S_P_500_Historical_Data__1[[#This Row],[return]],_xlfn.ANCHORARRAY($N$7),1)</f>
        <v>68</v>
      </c>
      <c r="F878" t="e">
        <f>MATCH(S_P_500_Historical_Data__1[[#This Row],[log1p(return)]],S:S,1)-6</f>
        <v>#N/A</v>
      </c>
    </row>
    <row r="879" spans="1:6" x14ac:dyDescent="0.35">
      <c r="A879" s="10">
        <v>35165</v>
      </c>
      <c r="B879">
        <v>633.5</v>
      </c>
      <c r="C879">
        <v>-1.35E-2</v>
      </c>
      <c r="D879">
        <f>LOG(S_P_500_Historical_Data__1[[#This Row],[return]]+1)</f>
        <v>-5.9029104117899883E-3</v>
      </c>
      <c r="E879">
        <f>MATCH(S_P_500_Historical_Data__1[[#This Row],[return]],_xlfn.ANCHORARRAY($N$7),1)</f>
        <v>65</v>
      </c>
      <c r="F879" t="e">
        <f>MATCH(S_P_500_Historical_Data__1[[#This Row],[log1p(return)]],S:S,1)-6</f>
        <v>#N/A</v>
      </c>
    </row>
    <row r="880" spans="1:6" x14ac:dyDescent="0.35">
      <c r="A880" s="10">
        <v>35164</v>
      </c>
      <c r="B880">
        <v>642.20000000000005</v>
      </c>
      <c r="C880">
        <v>-3.0999999999999999E-3</v>
      </c>
      <c r="D880">
        <f>LOG(S_P_500_Historical_Data__1[[#This Row],[return]]+1)</f>
        <v>-1.3484040016265256E-3</v>
      </c>
      <c r="E880">
        <f>MATCH(S_P_500_Historical_Data__1[[#This Row],[return]],_xlfn.ANCHORARRAY($N$7),1)</f>
        <v>69</v>
      </c>
      <c r="F880" t="e">
        <f>MATCH(S_P_500_Historical_Data__1[[#This Row],[log1p(return)]],S:S,1)-6</f>
        <v>#N/A</v>
      </c>
    </row>
    <row r="881" spans="1:6" x14ac:dyDescent="0.35">
      <c r="A881" s="10">
        <v>35163</v>
      </c>
      <c r="B881">
        <v>644.20000000000005</v>
      </c>
      <c r="C881">
        <v>-1.78E-2</v>
      </c>
      <c r="D881">
        <f>LOG(S_P_500_Historical_Data__1[[#This Row],[return]]+1)</f>
        <v>-7.8000702044149451E-3</v>
      </c>
      <c r="E881">
        <f>MATCH(S_P_500_Historical_Data__1[[#This Row],[return]],_xlfn.ANCHORARRAY($N$7),1)</f>
        <v>64</v>
      </c>
      <c r="F881" t="e">
        <f>MATCH(S_P_500_Historical_Data__1[[#This Row],[log1p(return)]],S:S,1)-6</f>
        <v>#N/A</v>
      </c>
    </row>
    <row r="882" spans="1:6" x14ac:dyDescent="0.35">
      <c r="A882" s="10">
        <v>35159</v>
      </c>
      <c r="B882">
        <v>655.9</v>
      </c>
      <c r="C882">
        <v>0</v>
      </c>
      <c r="D882">
        <f>LOG(S_P_500_Historical_Data__1[[#This Row],[return]]+1)</f>
        <v>0</v>
      </c>
      <c r="E882">
        <f>MATCH(S_P_500_Historical_Data__1[[#This Row],[return]],_xlfn.ANCHORARRAY($N$7),1)</f>
        <v>70</v>
      </c>
      <c r="F882" t="e">
        <f>MATCH(S_P_500_Historical_Data__1[[#This Row],[log1p(return)]],S:S,1)-6</f>
        <v>#N/A</v>
      </c>
    </row>
    <row r="883" spans="1:6" x14ac:dyDescent="0.35">
      <c r="A883" s="10">
        <v>35158</v>
      </c>
      <c r="B883">
        <v>655.9</v>
      </c>
      <c r="C883">
        <v>8.9999999999999998E-4</v>
      </c>
      <c r="D883">
        <f>LOG(S_P_500_Historical_Data__1[[#This Row],[return]]+1)</f>
        <v>3.9068924991008801E-4</v>
      </c>
      <c r="E883">
        <f>MATCH(S_P_500_Historical_Data__1[[#This Row],[return]],_xlfn.ANCHORARRAY($N$7),1)</f>
        <v>70</v>
      </c>
      <c r="F883" t="e">
        <f>MATCH(S_P_500_Historical_Data__1[[#This Row],[log1p(return)]],S:S,1)-6</f>
        <v>#N/A</v>
      </c>
    </row>
    <row r="884" spans="1:6" x14ac:dyDescent="0.35">
      <c r="A884" s="10">
        <v>35157</v>
      </c>
      <c r="B884">
        <v>655.29999999999995</v>
      </c>
      <c r="C884">
        <v>2.3999999999999998E-3</v>
      </c>
      <c r="D884">
        <f>LOG(S_P_500_Historical_Data__1[[#This Row],[return]]+1)</f>
        <v>1.0410579860935677E-3</v>
      </c>
      <c r="E884">
        <f>MATCH(S_P_500_Historical_Data__1[[#This Row],[return]],_xlfn.ANCHORARRAY($N$7),1)</f>
        <v>71</v>
      </c>
      <c r="F884" t="e">
        <f>MATCH(S_P_500_Historical_Data__1[[#This Row],[log1p(return)]],S:S,1)-6</f>
        <v>#N/A</v>
      </c>
    </row>
    <row r="885" spans="1:6" x14ac:dyDescent="0.35">
      <c r="A885" s="10">
        <v>35156</v>
      </c>
      <c r="B885">
        <v>653.70000000000005</v>
      </c>
      <c r="C885">
        <v>1.2699999999999999E-2</v>
      </c>
      <c r="D885">
        <f>LOG(S_P_500_Historical_Data__1[[#This Row],[return]]+1)</f>
        <v>5.480809979401197E-3</v>
      </c>
      <c r="E885">
        <f>MATCH(S_P_500_Historical_Data__1[[#This Row],[return]],_xlfn.ANCHORARRAY($N$7),1)</f>
        <v>74</v>
      </c>
      <c r="F885" t="e">
        <f>MATCH(S_P_500_Historical_Data__1[[#This Row],[log1p(return)]],S:S,1)-6</f>
        <v>#N/A</v>
      </c>
    </row>
    <row r="886" spans="1:6" x14ac:dyDescent="0.35">
      <c r="A886" s="10">
        <v>35153</v>
      </c>
      <c r="B886">
        <v>645.5</v>
      </c>
      <c r="C886">
        <v>-5.1999999999999998E-3</v>
      </c>
      <c r="D886">
        <f>LOG(S_P_500_Historical_Data__1[[#This Row],[return]]+1)</f>
        <v>-2.2642234021016117E-3</v>
      </c>
      <c r="E886">
        <f>MATCH(S_P_500_Historical_Data__1[[#This Row],[return]],_xlfn.ANCHORARRAY($N$7),1)</f>
        <v>68</v>
      </c>
      <c r="F886" t="e">
        <f>MATCH(S_P_500_Historical_Data__1[[#This Row],[log1p(return)]],S:S,1)-6</f>
        <v>#N/A</v>
      </c>
    </row>
    <row r="887" spans="1:6" x14ac:dyDescent="0.35">
      <c r="A887" s="10">
        <v>35152</v>
      </c>
      <c r="B887">
        <v>648.9</v>
      </c>
      <c r="C887">
        <v>0</v>
      </c>
      <c r="D887">
        <f>LOG(S_P_500_Historical_Data__1[[#This Row],[return]]+1)</f>
        <v>0</v>
      </c>
      <c r="E887">
        <f>MATCH(S_P_500_Historical_Data__1[[#This Row],[return]],_xlfn.ANCHORARRAY($N$7),1)</f>
        <v>70</v>
      </c>
      <c r="F887" t="e">
        <f>MATCH(S_P_500_Historical_Data__1[[#This Row],[log1p(return)]],S:S,1)-6</f>
        <v>#N/A</v>
      </c>
    </row>
    <row r="888" spans="1:6" x14ac:dyDescent="0.35">
      <c r="A888" s="10">
        <v>35151</v>
      </c>
      <c r="B888">
        <v>648.9</v>
      </c>
      <c r="C888">
        <v>-6.3E-3</v>
      </c>
      <c r="D888">
        <f>LOG(S_P_500_Historical_Data__1[[#This Row],[return]]+1)</f>
        <v>-2.7447101798967872E-3</v>
      </c>
      <c r="E888">
        <f>MATCH(S_P_500_Historical_Data__1[[#This Row],[return]],_xlfn.ANCHORARRAY($N$7),1)</f>
        <v>68</v>
      </c>
      <c r="F888" t="e">
        <f>MATCH(S_P_500_Historical_Data__1[[#This Row],[log1p(return)]],S:S,1)-6</f>
        <v>#N/A</v>
      </c>
    </row>
    <row r="889" spans="1:6" x14ac:dyDescent="0.35">
      <c r="A889" s="10">
        <v>35150</v>
      </c>
      <c r="B889">
        <v>653</v>
      </c>
      <c r="C889">
        <v>4.5999999999999999E-3</v>
      </c>
      <c r="D889">
        <f>LOG(S_P_500_Historical_Data__1[[#This Row],[return]]+1)</f>
        <v>1.9931738235304782E-3</v>
      </c>
      <c r="E889">
        <f>MATCH(S_P_500_Historical_Data__1[[#This Row],[return]],_xlfn.ANCHORARRAY($N$7),1)</f>
        <v>71</v>
      </c>
      <c r="F889" t="e">
        <f>MATCH(S_P_500_Historical_Data__1[[#This Row],[log1p(return)]],S:S,1)-6</f>
        <v>#N/A</v>
      </c>
    </row>
    <row r="890" spans="1:6" x14ac:dyDescent="0.35">
      <c r="A890" s="10">
        <v>35149</v>
      </c>
      <c r="B890">
        <v>650</v>
      </c>
      <c r="C890">
        <v>-8.9999999999999998E-4</v>
      </c>
      <c r="D890">
        <f>LOG(S_P_500_Historical_Data__1[[#This Row],[return]]+1)</f>
        <v>-3.910410285829482E-4</v>
      </c>
      <c r="E890">
        <f>MATCH(S_P_500_Historical_Data__1[[#This Row],[return]],_xlfn.ANCHORARRAY($N$7),1)</f>
        <v>69</v>
      </c>
      <c r="F890" t="e">
        <f>MATCH(S_P_500_Historical_Data__1[[#This Row],[log1p(return)]],S:S,1)-6</f>
        <v>#N/A</v>
      </c>
    </row>
    <row r="891" spans="1:6" x14ac:dyDescent="0.35">
      <c r="A891" s="10">
        <v>35146</v>
      </c>
      <c r="B891">
        <v>650.6</v>
      </c>
      <c r="C891">
        <v>2.2000000000000001E-3</v>
      </c>
      <c r="D891">
        <f>LOG(S_P_500_Historical_Data__1[[#This Row],[return]]+1)</f>
        <v>9.5439840645788652E-4</v>
      </c>
      <c r="E891">
        <f>MATCH(S_P_500_Historical_Data__1[[#This Row],[return]],_xlfn.ANCHORARRAY($N$7),1)</f>
        <v>70</v>
      </c>
      <c r="F891" t="e">
        <f>MATCH(S_P_500_Historical_Data__1[[#This Row],[log1p(return)]],S:S,1)-6</f>
        <v>#N/A</v>
      </c>
    </row>
    <row r="892" spans="1:6" x14ac:dyDescent="0.35">
      <c r="A892" s="10">
        <v>35145</v>
      </c>
      <c r="B892">
        <v>649.20000000000005</v>
      </c>
      <c r="C892">
        <v>-1.1999999999999999E-3</v>
      </c>
      <c r="D892">
        <f>LOG(S_P_500_Historical_Data__1[[#This Row],[return]]+1)</f>
        <v>-5.2146632068983954E-4</v>
      </c>
      <c r="E892">
        <f>MATCH(S_P_500_Historical_Data__1[[#This Row],[return]],_xlfn.ANCHORARRAY($N$7),1)</f>
        <v>69</v>
      </c>
      <c r="F892" t="e">
        <f>MATCH(S_P_500_Historical_Data__1[[#This Row],[log1p(return)]],S:S,1)-6</f>
        <v>#N/A</v>
      </c>
    </row>
    <row r="893" spans="1:6" x14ac:dyDescent="0.35">
      <c r="A893" s="10">
        <v>35144</v>
      </c>
      <c r="B893">
        <v>650</v>
      </c>
      <c r="C893">
        <v>-2.5999999999999999E-3</v>
      </c>
      <c r="D893">
        <f>LOG(S_P_500_Historical_Data__1[[#This Row],[return]]+1)</f>
        <v>-1.1306361176558091E-3</v>
      </c>
      <c r="E893">
        <f>MATCH(S_P_500_Historical_Data__1[[#This Row],[return]],_xlfn.ANCHORARRAY($N$7),1)</f>
        <v>69</v>
      </c>
      <c r="F893" t="e">
        <f>MATCH(S_P_500_Historical_Data__1[[#This Row],[log1p(return)]],S:S,1)-6</f>
        <v>#N/A</v>
      </c>
    </row>
    <row r="894" spans="1:6" x14ac:dyDescent="0.35">
      <c r="A894" s="10">
        <v>35143</v>
      </c>
      <c r="B894">
        <v>651.70000000000005</v>
      </c>
      <c r="C894">
        <v>-1.4E-3</v>
      </c>
      <c r="D894">
        <f>LOG(S_P_500_Historical_Data__1[[#This Row],[return]]+1)</f>
        <v>-6.0843828090904916E-4</v>
      </c>
      <c r="E894">
        <f>MATCH(S_P_500_Historical_Data__1[[#This Row],[return]],_xlfn.ANCHORARRAY($N$7),1)</f>
        <v>69</v>
      </c>
      <c r="F894" t="e">
        <f>MATCH(S_P_500_Historical_Data__1[[#This Row],[log1p(return)]],S:S,1)-6</f>
        <v>#N/A</v>
      </c>
    </row>
    <row r="895" spans="1:6" x14ac:dyDescent="0.35">
      <c r="A895" s="10">
        <v>35142</v>
      </c>
      <c r="B895">
        <v>652.6</v>
      </c>
      <c r="C895">
        <v>1.7500000000000002E-2</v>
      </c>
      <c r="D895">
        <f>LOG(S_P_500_Historical_Data__1[[#This Row],[return]]+1)</f>
        <v>7.5344178972576777E-3</v>
      </c>
      <c r="E895">
        <f>MATCH(S_P_500_Historical_Data__1[[#This Row],[return]],_xlfn.ANCHORARRAY($N$7),1)</f>
        <v>76</v>
      </c>
      <c r="F895" t="e">
        <f>MATCH(S_P_500_Historical_Data__1[[#This Row],[log1p(return)]],S:S,1)-6</f>
        <v>#N/A</v>
      </c>
    </row>
    <row r="896" spans="1:6" x14ac:dyDescent="0.35">
      <c r="A896" s="10">
        <v>35139</v>
      </c>
      <c r="B896">
        <v>641.4</v>
      </c>
      <c r="C896">
        <v>8.0000000000000004E-4</v>
      </c>
      <c r="D896">
        <f>LOG(S_P_500_Historical_Data__1[[#This Row],[return]]+1)</f>
        <v>3.4729668536350247E-4</v>
      </c>
      <c r="E896">
        <f>MATCH(S_P_500_Historical_Data__1[[#This Row],[return]],_xlfn.ANCHORARRAY($N$7),1)</f>
        <v>70</v>
      </c>
      <c r="F896" t="e">
        <f>MATCH(S_P_500_Historical_Data__1[[#This Row],[log1p(return)]],S:S,1)-6</f>
        <v>#N/A</v>
      </c>
    </row>
    <row r="897" spans="1:6" x14ac:dyDescent="0.35">
      <c r="A897" s="10">
        <v>35138</v>
      </c>
      <c r="B897">
        <v>640.9</v>
      </c>
      <c r="C897">
        <v>3.8E-3</v>
      </c>
      <c r="D897">
        <f>LOG(S_P_500_Historical_Data__1[[#This Row],[return]]+1)</f>
        <v>1.6471913460381594E-3</v>
      </c>
      <c r="E897">
        <f>MATCH(S_P_500_Historical_Data__1[[#This Row],[return]],_xlfn.ANCHORARRAY($N$7),1)</f>
        <v>71</v>
      </c>
      <c r="F897" t="e">
        <f>MATCH(S_P_500_Historical_Data__1[[#This Row],[log1p(return)]],S:S,1)-6</f>
        <v>#N/A</v>
      </c>
    </row>
    <row r="898" spans="1:6" x14ac:dyDescent="0.35">
      <c r="A898" s="10">
        <v>35137</v>
      </c>
      <c r="B898">
        <v>638.5</v>
      </c>
      <c r="C898">
        <v>2.2000000000000001E-3</v>
      </c>
      <c r="D898">
        <f>LOG(S_P_500_Historical_Data__1[[#This Row],[return]]+1)</f>
        <v>9.5439840645788652E-4</v>
      </c>
      <c r="E898">
        <f>MATCH(S_P_500_Historical_Data__1[[#This Row],[return]],_xlfn.ANCHORARRAY($N$7),1)</f>
        <v>70</v>
      </c>
      <c r="F898" t="e">
        <f>MATCH(S_P_500_Historical_Data__1[[#This Row],[log1p(return)]],S:S,1)-6</f>
        <v>#N/A</v>
      </c>
    </row>
    <row r="899" spans="1:6" x14ac:dyDescent="0.35">
      <c r="A899" s="10">
        <v>35136</v>
      </c>
      <c r="B899">
        <v>637.1</v>
      </c>
      <c r="C899">
        <v>-4.4999999999999997E-3</v>
      </c>
      <c r="D899">
        <f>LOG(S_P_500_Historical_Data__1[[#This Row],[return]]+1)</f>
        <v>-1.9587356365716219E-3</v>
      </c>
      <c r="E899">
        <f>MATCH(S_P_500_Historical_Data__1[[#This Row],[return]],_xlfn.ANCHORARRAY($N$7),1)</f>
        <v>68</v>
      </c>
      <c r="F899" t="e">
        <f>MATCH(S_P_500_Historical_Data__1[[#This Row],[log1p(return)]],S:S,1)-6</f>
        <v>#N/A</v>
      </c>
    </row>
    <row r="900" spans="1:6" x14ac:dyDescent="0.35">
      <c r="A900" s="10">
        <v>35135</v>
      </c>
      <c r="B900">
        <v>640</v>
      </c>
      <c r="C900">
        <v>1.03E-2</v>
      </c>
      <c r="D900">
        <f>LOG(S_P_500_Historical_Data__1[[#This Row],[return]]+1)</f>
        <v>4.4503529892243581E-3</v>
      </c>
      <c r="E900">
        <f>MATCH(S_P_500_Historical_Data__1[[#This Row],[return]],_xlfn.ANCHORARRAY($N$7),1)</f>
        <v>73</v>
      </c>
      <c r="F900" t="e">
        <f>MATCH(S_P_500_Historical_Data__1[[#This Row],[log1p(return)]],S:S,1)-6</f>
        <v>#N/A</v>
      </c>
    </row>
    <row r="901" spans="1:6" x14ac:dyDescent="0.35">
      <c r="A901" s="10">
        <v>35132</v>
      </c>
      <c r="B901">
        <v>633.5</v>
      </c>
      <c r="C901">
        <v>-3.0800000000000001E-2</v>
      </c>
      <c r="D901">
        <f>LOG(S_P_500_Historical_Data__1[[#This Row],[return]]+1)</f>
        <v>-1.3586594534531427E-2</v>
      </c>
      <c r="E901">
        <f>MATCH(S_P_500_Historical_Data__1[[#This Row],[return]],_xlfn.ANCHORARRAY($N$7),1)</f>
        <v>59</v>
      </c>
      <c r="F901" t="e">
        <f>MATCH(S_P_500_Historical_Data__1[[#This Row],[log1p(return)]],S:S,1)-6</f>
        <v>#N/A</v>
      </c>
    </row>
    <row r="902" spans="1:6" x14ac:dyDescent="0.35">
      <c r="A902" s="10">
        <v>35131</v>
      </c>
      <c r="B902">
        <v>653.6</v>
      </c>
      <c r="C902">
        <v>2.5000000000000001E-3</v>
      </c>
      <c r="D902">
        <f>LOG(S_P_500_Historical_Data__1[[#This Row],[return]]+1)</f>
        <v>1.084381292219893E-3</v>
      </c>
      <c r="E902">
        <f>MATCH(S_P_500_Historical_Data__1[[#This Row],[return]],_xlfn.ANCHORARRAY($N$7),1)</f>
        <v>71</v>
      </c>
      <c r="F902" t="e">
        <f>MATCH(S_P_500_Historical_Data__1[[#This Row],[log1p(return)]],S:S,1)-6</f>
        <v>#N/A</v>
      </c>
    </row>
    <row r="903" spans="1:6" x14ac:dyDescent="0.35">
      <c r="A903" s="10">
        <v>35130</v>
      </c>
      <c r="B903">
        <v>652</v>
      </c>
      <c r="C903">
        <v>-5.7999999999999996E-3</v>
      </c>
      <c r="D903">
        <f>LOG(S_P_500_Historical_Data__1[[#This Row],[return]]+1)</f>
        <v>-2.5262411970196374E-3</v>
      </c>
      <c r="E903">
        <f>MATCH(S_P_500_Historical_Data__1[[#This Row],[return]],_xlfn.ANCHORARRAY($N$7),1)</f>
        <v>68</v>
      </c>
      <c r="F903" t="e">
        <f>MATCH(S_P_500_Historical_Data__1[[#This Row],[log1p(return)]],S:S,1)-6</f>
        <v>#N/A</v>
      </c>
    </row>
    <row r="904" spans="1:6" x14ac:dyDescent="0.35">
      <c r="A904" s="10">
        <v>35129</v>
      </c>
      <c r="B904">
        <v>655.8</v>
      </c>
      <c r="C904">
        <v>7.7000000000000002E-3</v>
      </c>
      <c r="D904">
        <f>LOG(S_P_500_Historical_Data__1[[#This Row],[return]]+1)</f>
        <v>3.3312585613267391E-3</v>
      </c>
      <c r="E904">
        <f>MATCH(S_P_500_Historical_Data__1[[#This Row],[return]],_xlfn.ANCHORARRAY($N$7),1)</f>
        <v>72</v>
      </c>
      <c r="F904" t="e">
        <f>MATCH(S_P_500_Historical_Data__1[[#This Row],[log1p(return)]],S:S,1)-6</f>
        <v>#N/A</v>
      </c>
    </row>
    <row r="905" spans="1:6" x14ac:dyDescent="0.35">
      <c r="A905" s="10">
        <v>35128</v>
      </c>
      <c r="B905">
        <v>650.79999999999995</v>
      </c>
      <c r="C905">
        <v>9.9000000000000008E-3</v>
      </c>
      <c r="D905">
        <f>LOG(S_P_500_Historical_Data__1[[#This Row],[return]]+1)</f>
        <v>4.2783722001624534E-3</v>
      </c>
      <c r="E905">
        <f>MATCH(S_P_500_Historical_Data__1[[#This Row],[return]],_xlfn.ANCHORARRAY($N$7),1)</f>
        <v>73</v>
      </c>
      <c r="F905" t="e">
        <f>MATCH(S_P_500_Historical_Data__1[[#This Row],[log1p(return)]],S:S,1)-6</f>
        <v>#N/A</v>
      </c>
    </row>
    <row r="906" spans="1:6" x14ac:dyDescent="0.35">
      <c r="A906" s="10">
        <v>35125</v>
      </c>
      <c r="B906">
        <v>644.4</v>
      </c>
      <c r="C906">
        <v>6.1999999999999998E-3</v>
      </c>
      <c r="D906">
        <f>LOG(S_P_500_Historical_Data__1[[#This Row],[return]]+1)</f>
        <v>2.6843129897293583E-3</v>
      </c>
      <c r="E906">
        <f>MATCH(S_P_500_Historical_Data__1[[#This Row],[return]],_xlfn.ANCHORARRAY($N$7),1)</f>
        <v>72</v>
      </c>
      <c r="F906" t="e">
        <f>MATCH(S_P_500_Historical_Data__1[[#This Row],[log1p(return)]],S:S,1)-6</f>
        <v>#N/A</v>
      </c>
    </row>
    <row r="907" spans="1:6" x14ac:dyDescent="0.35">
      <c r="A907" s="10">
        <v>35124</v>
      </c>
      <c r="B907">
        <v>640.4</v>
      </c>
      <c r="C907">
        <v>-6.7999999999999996E-3</v>
      </c>
      <c r="D907">
        <f>LOG(S_P_500_Historical_Data__1[[#This Row],[return]]+1)</f>
        <v>-2.963289117473315E-3</v>
      </c>
      <c r="E907">
        <f>MATCH(S_P_500_Historical_Data__1[[#This Row],[return]],_xlfn.ANCHORARRAY($N$7),1)</f>
        <v>67</v>
      </c>
      <c r="F907" t="e">
        <f>MATCH(S_P_500_Historical_Data__1[[#This Row],[log1p(return)]],S:S,1)-6</f>
        <v>#N/A</v>
      </c>
    </row>
    <row r="908" spans="1:6" x14ac:dyDescent="0.35">
      <c r="A908" s="10">
        <v>35123</v>
      </c>
      <c r="B908">
        <v>644.79999999999995</v>
      </c>
      <c r="C908">
        <v>-3.7000000000000002E-3</v>
      </c>
      <c r="D908">
        <f>LOG(S_P_500_Historical_Data__1[[#This Row],[return]]+1)</f>
        <v>-1.609869681952335E-3</v>
      </c>
      <c r="E908">
        <f>MATCH(S_P_500_Historical_Data__1[[#This Row],[return]],_xlfn.ANCHORARRAY($N$7),1)</f>
        <v>68</v>
      </c>
      <c r="F908" t="e">
        <f>MATCH(S_P_500_Historical_Data__1[[#This Row],[log1p(return)]],S:S,1)-6</f>
        <v>#N/A</v>
      </c>
    </row>
    <row r="909" spans="1:6" x14ac:dyDescent="0.35">
      <c r="A909" s="10">
        <v>35122</v>
      </c>
      <c r="B909">
        <v>647.20000000000005</v>
      </c>
      <c r="C909">
        <v>-5.1000000000000004E-3</v>
      </c>
      <c r="D909">
        <f>LOG(S_P_500_Historical_Data__1[[#This Row],[return]]+1)</f>
        <v>-2.2205691343960407E-3</v>
      </c>
      <c r="E909">
        <f>MATCH(S_P_500_Historical_Data__1[[#This Row],[return]],_xlfn.ANCHORARRAY($N$7),1)</f>
        <v>68</v>
      </c>
      <c r="F909" t="e">
        <f>MATCH(S_P_500_Historical_Data__1[[#This Row],[log1p(return)]],S:S,1)-6</f>
        <v>#N/A</v>
      </c>
    </row>
    <row r="910" spans="1:6" x14ac:dyDescent="0.35">
      <c r="A910" s="10">
        <v>35121</v>
      </c>
      <c r="B910">
        <v>650.5</v>
      </c>
      <c r="C910">
        <v>-1.2999999999999999E-2</v>
      </c>
      <c r="D910">
        <f>LOG(S_P_500_Historical_Data__1[[#This Row],[return]]+1)</f>
        <v>-5.6828473303632727E-3</v>
      </c>
      <c r="E910">
        <f>MATCH(S_P_500_Historical_Data__1[[#This Row],[return]],_xlfn.ANCHORARRAY($N$7),1)</f>
        <v>65</v>
      </c>
      <c r="F910" t="e">
        <f>MATCH(S_P_500_Historical_Data__1[[#This Row],[log1p(return)]],S:S,1)-6</f>
        <v>#N/A</v>
      </c>
    </row>
    <row r="911" spans="1:6" x14ac:dyDescent="0.35">
      <c r="A911" s="10">
        <v>35118</v>
      </c>
      <c r="B911">
        <v>659.1</v>
      </c>
      <c r="C911">
        <v>2.9999999999999997E-4</v>
      </c>
      <c r="D911">
        <f>LOG(S_P_500_Historical_Data__1[[#This Row],[return]]+1)</f>
        <v>1.3026880522704667E-4</v>
      </c>
      <c r="E911">
        <f>MATCH(S_P_500_Historical_Data__1[[#This Row],[return]],_xlfn.ANCHORARRAY($N$7),1)</f>
        <v>70</v>
      </c>
      <c r="F911" t="e">
        <f>MATCH(S_P_500_Historical_Data__1[[#This Row],[log1p(return)]],S:S,1)-6</f>
        <v>#N/A</v>
      </c>
    </row>
    <row r="912" spans="1:6" x14ac:dyDescent="0.35">
      <c r="A912" s="10">
        <v>35117</v>
      </c>
      <c r="B912">
        <v>658.9</v>
      </c>
      <c r="C912">
        <v>1.67E-2</v>
      </c>
      <c r="D912">
        <f>LOG(S_P_500_Historical_Data__1[[#This Row],[return]]+1)</f>
        <v>7.1928235570406594E-3</v>
      </c>
      <c r="E912">
        <f>MATCH(S_P_500_Historical_Data__1[[#This Row],[return]],_xlfn.ANCHORARRAY($N$7),1)</f>
        <v>75</v>
      </c>
      <c r="F912" t="e">
        <f>MATCH(S_P_500_Historical_Data__1[[#This Row],[log1p(return)]],S:S,1)-6</f>
        <v>#N/A</v>
      </c>
    </row>
    <row r="913" spans="1:6" x14ac:dyDescent="0.35">
      <c r="A913" s="10">
        <v>35116</v>
      </c>
      <c r="B913">
        <v>648.1</v>
      </c>
      <c r="C913">
        <v>1.17E-2</v>
      </c>
      <c r="D913">
        <f>LOG(S_P_500_Historical_Data__1[[#This Row],[return]]+1)</f>
        <v>5.0517499939958894E-3</v>
      </c>
      <c r="E913">
        <f>MATCH(S_P_500_Historical_Data__1[[#This Row],[return]],_xlfn.ANCHORARRAY($N$7),1)</f>
        <v>74</v>
      </c>
      <c r="F913" t="e">
        <f>MATCH(S_P_500_Historical_Data__1[[#This Row],[log1p(return)]],S:S,1)-6</f>
        <v>#N/A</v>
      </c>
    </row>
    <row r="914" spans="1:6" x14ac:dyDescent="0.35">
      <c r="A914" s="10">
        <v>35115</v>
      </c>
      <c r="B914">
        <v>640.6</v>
      </c>
      <c r="C914">
        <v>-1.14E-2</v>
      </c>
      <c r="D914">
        <f>LOG(S_P_500_Historical_Data__1[[#This Row],[return]]+1)</f>
        <v>-4.979393875242006E-3</v>
      </c>
      <c r="E914">
        <f>MATCH(S_P_500_Historical_Data__1[[#This Row],[return]],_xlfn.ANCHORARRAY($N$7),1)</f>
        <v>66</v>
      </c>
      <c r="F914" t="e">
        <f>MATCH(S_P_500_Historical_Data__1[[#This Row],[log1p(return)]],S:S,1)-6</f>
        <v>#N/A</v>
      </c>
    </row>
    <row r="915" spans="1:6" x14ac:dyDescent="0.35">
      <c r="A915" s="10">
        <v>35111</v>
      </c>
      <c r="B915">
        <v>648</v>
      </c>
      <c r="C915">
        <v>-5.1000000000000004E-3</v>
      </c>
      <c r="D915">
        <f>LOG(S_P_500_Historical_Data__1[[#This Row],[return]]+1)</f>
        <v>-2.2205691343960407E-3</v>
      </c>
      <c r="E915">
        <f>MATCH(S_P_500_Historical_Data__1[[#This Row],[return]],_xlfn.ANCHORARRAY($N$7),1)</f>
        <v>68</v>
      </c>
      <c r="F915" t="e">
        <f>MATCH(S_P_500_Historical_Data__1[[#This Row],[log1p(return)]],S:S,1)-6</f>
        <v>#N/A</v>
      </c>
    </row>
    <row r="916" spans="1:6" x14ac:dyDescent="0.35">
      <c r="A916" s="10">
        <v>35110</v>
      </c>
      <c r="B916">
        <v>651.29999999999995</v>
      </c>
      <c r="C916">
        <v>-6.6E-3</v>
      </c>
      <c r="D916">
        <f>LOG(S_P_500_Historical_Data__1[[#This Row],[return]]+1)</f>
        <v>-2.8758443407954841E-3</v>
      </c>
      <c r="E916">
        <f>MATCH(S_P_500_Historical_Data__1[[#This Row],[return]],_xlfn.ANCHORARRAY($N$7),1)</f>
        <v>67</v>
      </c>
      <c r="F916" t="e">
        <f>MATCH(S_P_500_Historical_Data__1[[#This Row],[log1p(return)]],S:S,1)-6</f>
        <v>#N/A</v>
      </c>
    </row>
    <row r="917" spans="1:6" x14ac:dyDescent="0.35">
      <c r="A917" s="10">
        <v>35109</v>
      </c>
      <c r="B917">
        <v>655.6</v>
      </c>
      <c r="C917">
        <v>-7.4000000000000003E-3</v>
      </c>
      <c r="D917">
        <f>LOG(S_P_500_Historical_Data__1[[#This Row],[return]]+1)</f>
        <v>-3.2257291386954146E-3</v>
      </c>
      <c r="E917">
        <f>MATCH(S_P_500_Historical_Data__1[[#This Row],[return]],_xlfn.ANCHORARRAY($N$7),1)</f>
        <v>67</v>
      </c>
      <c r="F917" t="e">
        <f>MATCH(S_P_500_Historical_Data__1[[#This Row],[log1p(return)]],S:S,1)-6</f>
        <v>#N/A</v>
      </c>
    </row>
    <row r="918" spans="1:6" x14ac:dyDescent="0.35">
      <c r="A918" s="10">
        <v>35108</v>
      </c>
      <c r="B918">
        <v>660.5</v>
      </c>
      <c r="C918">
        <v>-1.5E-3</v>
      </c>
      <c r="D918">
        <f>LOG(S_P_500_Historical_Data__1[[#This Row],[return]]+1)</f>
        <v>-6.5193079327860188E-4</v>
      </c>
      <c r="E918">
        <f>MATCH(S_P_500_Historical_Data__1[[#This Row],[return]],_xlfn.ANCHORARRAY($N$7),1)</f>
        <v>69</v>
      </c>
      <c r="F918" t="e">
        <f>MATCH(S_P_500_Historical_Data__1[[#This Row],[log1p(return)]],S:S,1)-6</f>
        <v>#N/A</v>
      </c>
    </row>
    <row r="919" spans="1:6" x14ac:dyDescent="0.35">
      <c r="A919" s="10">
        <v>35107</v>
      </c>
      <c r="B919">
        <v>661.5</v>
      </c>
      <c r="C919">
        <v>7.7999999999999996E-3</v>
      </c>
      <c r="D919">
        <f>LOG(S_P_500_Historical_Data__1[[#This Row],[return]]+1)</f>
        <v>3.3743540197499165E-3</v>
      </c>
      <c r="E919">
        <f>MATCH(S_P_500_Historical_Data__1[[#This Row],[return]],_xlfn.ANCHORARRAY($N$7),1)</f>
        <v>72</v>
      </c>
      <c r="F919" t="e">
        <f>MATCH(S_P_500_Historical_Data__1[[#This Row],[log1p(return)]],S:S,1)-6</f>
        <v>#N/A</v>
      </c>
    </row>
    <row r="920" spans="1:6" x14ac:dyDescent="0.35">
      <c r="A920" s="10">
        <v>35104</v>
      </c>
      <c r="B920">
        <v>656.4</v>
      </c>
      <c r="C920">
        <v>5.0000000000000001E-4</v>
      </c>
      <c r="D920">
        <f>LOG(S_P_500_Historical_Data__1[[#This Row],[return]]+1)</f>
        <v>2.1709297223018438E-4</v>
      </c>
      <c r="E920">
        <f>MATCH(S_P_500_Historical_Data__1[[#This Row],[return]],_xlfn.ANCHORARRAY($N$7),1)</f>
        <v>70</v>
      </c>
      <c r="F920" t="e">
        <f>MATCH(S_P_500_Historical_Data__1[[#This Row],[log1p(return)]],S:S,1)-6</f>
        <v>#N/A</v>
      </c>
    </row>
    <row r="921" spans="1:6" x14ac:dyDescent="0.35">
      <c r="A921" s="10">
        <v>35103</v>
      </c>
      <c r="B921">
        <v>656.1</v>
      </c>
      <c r="C921">
        <v>9.4999999999999998E-3</v>
      </c>
      <c r="D921">
        <f>LOG(S_P_500_Historical_Data__1[[#This Row],[return]]+1)</f>
        <v>4.1063232796581164E-3</v>
      </c>
      <c r="E921">
        <f>MATCH(S_P_500_Historical_Data__1[[#This Row],[return]],_xlfn.ANCHORARRAY($N$7),1)</f>
        <v>73</v>
      </c>
      <c r="F921" t="e">
        <f>MATCH(S_P_500_Historical_Data__1[[#This Row],[log1p(return)]],S:S,1)-6</f>
        <v>#N/A</v>
      </c>
    </row>
    <row r="922" spans="1:6" x14ac:dyDescent="0.35">
      <c r="A922" s="10">
        <v>35102</v>
      </c>
      <c r="B922">
        <v>649.9</v>
      </c>
      <c r="C922">
        <v>5.5999999999999999E-3</v>
      </c>
      <c r="D922">
        <f>LOG(S_P_500_Historical_Data__1[[#This Row],[return]]+1)</f>
        <v>2.4252646779013543E-3</v>
      </c>
      <c r="E922">
        <f>MATCH(S_P_500_Historical_Data__1[[#This Row],[return]],_xlfn.ANCHORARRAY($N$7),1)</f>
        <v>72</v>
      </c>
      <c r="F922" t="e">
        <f>MATCH(S_P_500_Historical_Data__1[[#This Row],[log1p(return)]],S:S,1)-6</f>
        <v>#N/A</v>
      </c>
    </row>
    <row r="923" spans="1:6" x14ac:dyDescent="0.35">
      <c r="A923" s="10">
        <v>35101</v>
      </c>
      <c r="B923">
        <v>646.29999999999995</v>
      </c>
      <c r="C923">
        <v>7.6E-3</v>
      </c>
      <c r="D923">
        <f>LOG(S_P_500_Historical_Data__1[[#This Row],[return]]+1)</f>
        <v>3.2881588260754474E-3</v>
      </c>
      <c r="E923">
        <f>MATCH(S_P_500_Historical_Data__1[[#This Row],[return]],_xlfn.ANCHORARRAY($N$7),1)</f>
        <v>72</v>
      </c>
      <c r="F923" t="e">
        <f>MATCH(S_P_500_Historical_Data__1[[#This Row],[log1p(return)]],S:S,1)-6</f>
        <v>#N/A</v>
      </c>
    </row>
    <row r="924" spans="1:6" x14ac:dyDescent="0.35">
      <c r="A924" s="10">
        <v>35100</v>
      </c>
      <c r="B924">
        <v>641.4</v>
      </c>
      <c r="C924">
        <v>8.8000000000000005E-3</v>
      </c>
      <c r="D924">
        <f>LOG(S_P_500_Historical_Data__1[[#This Row],[return]]+1)</f>
        <v>3.8050735650251716E-3</v>
      </c>
      <c r="E924">
        <f>MATCH(S_P_500_Historical_Data__1[[#This Row],[return]],_xlfn.ANCHORARRAY($N$7),1)</f>
        <v>73</v>
      </c>
      <c r="F924" t="e">
        <f>MATCH(S_P_500_Historical_Data__1[[#This Row],[log1p(return)]],S:S,1)-6</f>
        <v>#N/A</v>
      </c>
    </row>
    <row r="925" spans="1:6" x14ac:dyDescent="0.35">
      <c r="A925" s="10">
        <v>35097</v>
      </c>
      <c r="B925">
        <v>635.79999999999995</v>
      </c>
      <c r="C925">
        <v>-4.1999999999999997E-3</v>
      </c>
      <c r="D925">
        <f>LOG(S_P_500_Historical_Data__1[[#This Row],[return]]+1)</f>
        <v>-1.8278780605592872E-3</v>
      </c>
      <c r="E925">
        <f>MATCH(S_P_500_Historical_Data__1[[#This Row],[return]],_xlfn.ANCHORARRAY($N$7),1)</f>
        <v>68</v>
      </c>
      <c r="F925" t="e">
        <f>MATCH(S_P_500_Historical_Data__1[[#This Row],[log1p(return)]],S:S,1)-6</f>
        <v>#N/A</v>
      </c>
    </row>
    <row r="926" spans="1:6" x14ac:dyDescent="0.35">
      <c r="A926" s="10">
        <v>35096</v>
      </c>
      <c r="B926">
        <v>638.5</v>
      </c>
      <c r="C926">
        <v>3.8999999999999998E-3</v>
      </c>
      <c r="D926">
        <f>LOG(S_P_500_Historical_Data__1[[#This Row],[return]]+1)</f>
        <v>1.6904542321528522E-3</v>
      </c>
      <c r="E926">
        <f>MATCH(S_P_500_Historical_Data__1[[#This Row],[return]],_xlfn.ANCHORARRAY($N$7),1)</f>
        <v>71</v>
      </c>
      <c r="F926" t="e">
        <f>MATCH(S_P_500_Historical_Data__1[[#This Row],[log1p(return)]],S:S,1)-6</f>
        <v>#N/A</v>
      </c>
    </row>
    <row r="927" spans="1:6" x14ac:dyDescent="0.35">
      <c r="A927" s="10">
        <v>35095</v>
      </c>
      <c r="B927">
        <v>636</v>
      </c>
      <c r="C927">
        <v>9.4000000000000004E-3</v>
      </c>
      <c r="D927">
        <f>LOG(S_P_500_Historical_Data__1[[#This Row],[return]]+1)</f>
        <v>4.0633003976670943E-3</v>
      </c>
      <c r="E927">
        <f>MATCH(S_P_500_Historical_Data__1[[#This Row],[return]],_xlfn.ANCHORARRAY($N$7),1)</f>
        <v>73</v>
      </c>
      <c r="F927" t="e">
        <f>MATCH(S_P_500_Historical_Data__1[[#This Row],[log1p(return)]],S:S,1)-6</f>
        <v>#N/A</v>
      </c>
    </row>
    <row r="928" spans="1:6" x14ac:dyDescent="0.35">
      <c r="A928" s="10">
        <v>35094</v>
      </c>
      <c r="B928">
        <v>630.1</v>
      </c>
      <c r="C928">
        <v>9.4999999999999998E-3</v>
      </c>
      <c r="D928">
        <f>LOG(S_P_500_Historical_Data__1[[#This Row],[return]]+1)</f>
        <v>4.1063232796581164E-3</v>
      </c>
      <c r="E928">
        <f>MATCH(S_P_500_Historical_Data__1[[#This Row],[return]],_xlfn.ANCHORARRAY($N$7),1)</f>
        <v>73</v>
      </c>
      <c r="F928" t="e">
        <f>MATCH(S_P_500_Historical_Data__1[[#This Row],[log1p(return)]],S:S,1)-6</f>
        <v>#N/A</v>
      </c>
    </row>
    <row r="929" spans="1:6" x14ac:dyDescent="0.35">
      <c r="A929" s="10">
        <v>35093</v>
      </c>
      <c r="B929">
        <v>624.20000000000005</v>
      </c>
      <c r="C929">
        <v>4.1999999999999997E-3</v>
      </c>
      <c r="D929">
        <f>LOG(S_P_500_Historical_Data__1[[#This Row],[return]]+1)</f>
        <v>1.8202170383280992E-3</v>
      </c>
      <c r="E929">
        <f>MATCH(S_P_500_Historical_Data__1[[#This Row],[return]],_xlfn.ANCHORARRAY($N$7),1)</f>
        <v>71</v>
      </c>
      <c r="F929" t="e">
        <f>MATCH(S_P_500_Historical_Data__1[[#This Row],[log1p(return)]],S:S,1)-6</f>
        <v>#N/A</v>
      </c>
    </row>
    <row r="930" spans="1:6" x14ac:dyDescent="0.35">
      <c r="A930" s="10">
        <v>35090</v>
      </c>
      <c r="B930">
        <v>621.6</v>
      </c>
      <c r="C930">
        <v>7.4999999999999997E-3</v>
      </c>
      <c r="D930">
        <f>LOG(S_P_500_Historical_Data__1[[#This Row],[return]]+1)</f>
        <v>3.2450548131470851E-3</v>
      </c>
      <c r="E930">
        <f>MATCH(S_P_500_Historical_Data__1[[#This Row],[return]],_xlfn.ANCHORARRAY($N$7),1)</f>
        <v>72</v>
      </c>
      <c r="F930" t="e">
        <f>MATCH(S_P_500_Historical_Data__1[[#This Row],[log1p(return)]],S:S,1)-6</f>
        <v>#N/A</v>
      </c>
    </row>
    <row r="931" spans="1:6" x14ac:dyDescent="0.35">
      <c r="A931" s="10">
        <v>35089</v>
      </c>
      <c r="B931">
        <v>617</v>
      </c>
      <c r="C931">
        <v>-4.7999999999999996E-3</v>
      </c>
      <c r="D931">
        <f>LOG(S_P_500_Historical_Data__1[[#This Row],[return]]+1)</f>
        <v>-2.0896326532565297E-3</v>
      </c>
      <c r="E931">
        <f>MATCH(S_P_500_Historical_Data__1[[#This Row],[return]],_xlfn.ANCHORARRAY($N$7),1)</f>
        <v>68</v>
      </c>
      <c r="F931" t="e">
        <f>MATCH(S_P_500_Historical_Data__1[[#This Row],[log1p(return)]],S:S,1)-6</f>
        <v>#N/A</v>
      </c>
    </row>
    <row r="932" spans="1:6" x14ac:dyDescent="0.35">
      <c r="A932" s="10">
        <v>35088</v>
      </c>
      <c r="B932">
        <v>620</v>
      </c>
      <c r="C932">
        <v>1.17E-2</v>
      </c>
      <c r="D932">
        <f>LOG(S_P_500_Historical_Data__1[[#This Row],[return]]+1)</f>
        <v>5.0517499939958894E-3</v>
      </c>
      <c r="E932">
        <f>MATCH(S_P_500_Historical_Data__1[[#This Row],[return]],_xlfn.ANCHORARRAY($N$7),1)</f>
        <v>74</v>
      </c>
      <c r="F932" t="e">
        <f>MATCH(S_P_500_Historical_Data__1[[#This Row],[log1p(return)]],S:S,1)-6</f>
        <v>#N/A</v>
      </c>
    </row>
    <row r="933" spans="1:6" x14ac:dyDescent="0.35">
      <c r="A933" s="10">
        <v>35087</v>
      </c>
      <c r="B933">
        <v>612.79999999999995</v>
      </c>
      <c r="C933">
        <v>-1E-3</v>
      </c>
      <c r="D933">
        <f>LOG(S_P_500_Historical_Data__1[[#This Row],[return]]+1)</f>
        <v>-4.3451177401769168E-4</v>
      </c>
      <c r="E933">
        <f>MATCH(S_P_500_Historical_Data__1[[#This Row],[return]],_xlfn.ANCHORARRAY($N$7),1)</f>
        <v>69</v>
      </c>
      <c r="F933" t="e">
        <f>MATCH(S_P_500_Historical_Data__1[[#This Row],[log1p(return)]],S:S,1)-6</f>
        <v>#N/A</v>
      </c>
    </row>
    <row r="934" spans="1:6" x14ac:dyDescent="0.35">
      <c r="A934" s="10">
        <v>35086</v>
      </c>
      <c r="B934">
        <v>613.4</v>
      </c>
      <c r="C934">
        <v>2.5999999999999999E-3</v>
      </c>
      <c r="D934">
        <f>LOG(S_P_500_Historical_Data__1[[#This Row],[return]]+1)</f>
        <v>1.1277002770349424E-3</v>
      </c>
      <c r="E934">
        <f>MATCH(S_P_500_Historical_Data__1[[#This Row],[return]],_xlfn.ANCHORARRAY($N$7),1)</f>
        <v>71</v>
      </c>
      <c r="F934" t="e">
        <f>MATCH(S_P_500_Historical_Data__1[[#This Row],[log1p(return)]],S:S,1)-6</f>
        <v>#N/A</v>
      </c>
    </row>
    <row r="935" spans="1:6" x14ac:dyDescent="0.35">
      <c r="A935" s="10">
        <v>35083</v>
      </c>
      <c r="B935">
        <v>611.79999999999995</v>
      </c>
      <c r="C935">
        <v>5.8999999999999999E-3</v>
      </c>
      <c r="D935">
        <f>LOG(S_P_500_Historical_Data__1[[#This Row],[return]]+1)</f>
        <v>2.554808148482495E-3</v>
      </c>
      <c r="E935">
        <f>MATCH(S_P_500_Historical_Data__1[[#This Row],[return]],_xlfn.ANCHORARRAY($N$7),1)</f>
        <v>72</v>
      </c>
      <c r="F935" t="e">
        <f>MATCH(S_P_500_Historical_Data__1[[#This Row],[log1p(return)]],S:S,1)-6</f>
        <v>#N/A</v>
      </c>
    </row>
    <row r="936" spans="1:6" x14ac:dyDescent="0.35">
      <c r="A936" s="10">
        <v>35082</v>
      </c>
      <c r="B936">
        <v>608.20000000000005</v>
      </c>
      <c r="C936">
        <v>3.0000000000000001E-3</v>
      </c>
      <c r="D936">
        <f>LOG(S_P_500_Historical_Data__1[[#This Row],[return]]+1)</f>
        <v>1.300933020418072E-3</v>
      </c>
      <c r="E936">
        <f>MATCH(S_P_500_Historical_Data__1[[#This Row],[return]],_xlfn.ANCHORARRAY($N$7),1)</f>
        <v>71</v>
      </c>
      <c r="F936" t="e">
        <f>MATCH(S_P_500_Historical_Data__1[[#This Row],[log1p(return)]],S:S,1)-6</f>
        <v>#N/A</v>
      </c>
    </row>
    <row r="937" spans="1:6" x14ac:dyDescent="0.35">
      <c r="A937" s="10">
        <v>35081</v>
      </c>
      <c r="B937">
        <v>606.4</v>
      </c>
      <c r="C937">
        <v>-3.3E-3</v>
      </c>
      <c r="D937">
        <f>LOG(S_P_500_Historical_Data__1[[#This Row],[return]]+1)</f>
        <v>-1.4355417390583397E-3</v>
      </c>
      <c r="E937">
        <f>MATCH(S_P_500_Historical_Data__1[[#This Row],[return]],_xlfn.ANCHORARRAY($N$7),1)</f>
        <v>69</v>
      </c>
      <c r="F937" t="e">
        <f>MATCH(S_P_500_Historical_Data__1[[#This Row],[log1p(return)]],S:S,1)-6</f>
        <v>#N/A</v>
      </c>
    </row>
    <row r="938" spans="1:6" x14ac:dyDescent="0.35">
      <c r="A938" s="10">
        <v>35080</v>
      </c>
      <c r="B938">
        <v>608.4</v>
      </c>
      <c r="C938">
        <v>1.43E-2</v>
      </c>
      <c r="D938">
        <f>LOG(S_P_500_Historical_Data__1[[#This Row],[return]]+1)</f>
        <v>6.1664254854314057E-3</v>
      </c>
      <c r="E938">
        <f>MATCH(S_P_500_Historical_Data__1[[#This Row],[return]],_xlfn.ANCHORARRAY($N$7),1)</f>
        <v>75</v>
      </c>
      <c r="F938" t="e">
        <f>MATCH(S_P_500_Historical_Data__1[[#This Row],[log1p(return)]],S:S,1)-6</f>
        <v>#N/A</v>
      </c>
    </row>
    <row r="939" spans="1:6" x14ac:dyDescent="0.35">
      <c r="A939" s="10">
        <v>35079</v>
      </c>
      <c r="B939">
        <v>599.79999999999995</v>
      </c>
      <c r="C939">
        <v>-3.3E-3</v>
      </c>
      <c r="D939">
        <f>LOG(S_P_500_Historical_Data__1[[#This Row],[return]]+1)</f>
        <v>-1.4355417390583397E-3</v>
      </c>
      <c r="E939">
        <f>MATCH(S_P_500_Historical_Data__1[[#This Row],[return]],_xlfn.ANCHORARRAY($N$7),1)</f>
        <v>69</v>
      </c>
      <c r="F939" t="e">
        <f>MATCH(S_P_500_Historical_Data__1[[#This Row],[log1p(return)]],S:S,1)-6</f>
        <v>#N/A</v>
      </c>
    </row>
    <row r="940" spans="1:6" x14ac:dyDescent="0.35">
      <c r="A940" s="10">
        <v>35076</v>
      </c>
      <c r="B940">
        <v>601.79999999999995</v>
      </c>
      <c r="C940">
        <v>-1.5E-3</v>
      </c>
      <c r="D940">
        <f>LOG(S_P_500_Historical_Data__1[[#This Row],[return]]+1)</f>
        <v>-6.5193079327860188E-4</v>
      </c>
      <c r="E940">
        <f>MATCH(S_P_500_Historical_Data__1[[#This Row],[return]],_xlfn.ANCHORARRAY($N$7),1)</f>
        <v>69</v>
      </c>
      <c r="F940" t="e">
        <f>MATCH(S_P_500_Historical_Data__1[[#This Row],[log1p(return)]],S:S,1)-6</f>
        <v>#N/A</v>
      </c>
    </row>
    <row r="941" spans="1:6" x14ac:dyDescent="0.35">
      <c r="A941" s="10">
        <v>35075</v>
      </c>
      <c r="B941">
        <v>602.70000000000005</v>
      </c>
      <c r="C941">
        <v>7.0000000000000001E-3</v>
      </c>
      <c r="D941">
        <f>LOG(S_P_500_Historical_Data__1[[#This Row],[return]]+1)</f>
        <v>3.0294705536179621E-3</v>
      </c>
      <c r="E941">
        <f>MATCH(S_P_500_Historical_Data__1[[#This Row],[return]],_xlfn.ANCHORARRAY($N$7),1)</f>
        <v>72</v>
      </c>
      <c r="F941" t="e">
        <f>MATCH(S_P_500_Historical_Data__1[[#This Row],[log1p(return)]],S:S,1)-6</f>
        <v>#N/A</v>
      </c>
    </row>
    <row r="942" spans="1:6" x14ac:dyDescent="0.35">
      <c r="A942" s="10">
        <v>35074</v>
      </c>
      <c r="B942">
        <v>598.5</v>
      </c>
      <c r="C942">
        <v>-1.7999999999999999E-2</v>
      </c>
      <c r="D942">
        <f>LOG(S_P_500_Historical_Data__1[[#This Row],[return]]+1)</f>
        <v>-7.8885122130503398E-3</v>
      </c>
      <c r="E942">
        <f>MATCH(S_P_500_Historical_Data__1[[#This Row],[return]],_xlfn.ANCHORARRAY($N$7),1)</f>
        <v>64</v>
      </c>
      <c r="F942" t="e">
        <f>MATCH(S_P_500_Historical_Data__1[[#This Row],[log1p(return)]],S:S,1)-6</f>
        <v>#N/A</v>
      </c>
    </row>
    <row r="943" spans="1:6" x14ac:dyDescent="0.35">
      <c r="A943" s="10">
        <v>35073</v>
      </c>
      <c r="B943">
        <v>609.5</v>
      </c>
      <c r="C943">
        <v>-1.46E-2</v>
      </c>
      <c r="D943">
        <f>LOG(S_P_500_Historical_Data__1[[#This Row],[return]]+1)</f>
        <v>-6.3874420611096704E-3</v>
      </c>
      <c r="E943">
        <f>MATCH(S_P_500_Historical_Data__1[[#This Row],[return]],_xlfn.ANCHORARRAY($N$7),1)</f>
        <v>65</v>
      </c>
      <c r="F943" t="e">
        <f>MATCH(S_P_500_Historical_Data__1[[#This Row],[log1p(return)]],S:S,1)-6</f>
        <v>#N/A</v>
      </c>
    </row>
    <row r="944" spans="1:6" x14ac:dyDescent="0.35">
      <c r="A944" s="10">
        <v>35072</v>
      </c>
      <c r="B944">
        <v>618.5</v>
      </c>
      <c r="C944">
        <v>2.8999999999999998E-3</v>
      </c>
      <c r="D944">
        <f>LOG(S_P_500_Historical_Data__1[[#This Row],[return]]+1)</f>
        <v>1.2576313122309249E-3</v>
      </c>
      <c r="E944">
        <f>MATCH(S_P_500_Historical_Data__1[[#This Row],[return]],_xlfn.ANCHORARRAY($N$7),1)</f>
        <v>71</v>
      </c>
      <c r="F944" t="e">
        <f>MATCH(S_P_500_Historical_Data__1[[#This Row],[log1p(return)]],S:S,1)-6</f>
        <v>#N/A</v>
      </c>
    </row>
    <row r="945" spans="1:6" x14ac:dyDescent="0.35">
      <c r="A945" s="10">
        <v>35069</v>
      </c>
      <c r="B945">
        <v>616.70000000000005</v>
      </c>
      <c r="C945">
        <v>-1.6000000000000001E-3</v>
      </c>
      <c r="D945">
        <f>LOG(S_P_500_Historical_Data__1[[#This Row],[return]]+1)</f>
        <v>-6.9542766165125167E-4</v>
      </c>
      <c r="E945">
        <f>MATCH(S_P_500_Historical_Data__1[[#This Row],[return]],_xlfn.ANCHORARRAY($N$7),1)</f>
        <v>69</v>
      </c>
      <c r="F945" t="e">
        <f>MATCH(S_P_500_Historical_Data__1[[#This Row],[log1p(return)]],S:S,1)-6</f>
        <v>#N/A</v>
      </c>
    </row>
    <row r="946" spans="1:6" x14ac:dyDescent="0.35">
      <c r="A946" s="10">
        <v>35068</v>
      </c>
      <c r="B946">
        <v>617.70000000000005</v>
      </c>
      <c r="C946">
        <v>-5.7999999999999996E-3</v>
      </c>
      <c r="D946">
        <f>LOG(S_P_500_Historical_Data__1[[#This Row],[return]]+1)</f>
        <v>-2.5262411970196374E-3</v>
      </c>
      <c r="E946">
        <f>MATCH(S_P_500_Historical_Data__1[[#This Row],[return]],_xlfn.ANCHORARRAY($N$7),1)</f>
        <v>68</v>
      </c>
      <c r="F946" t="e">
        <f>MATCH(S_P_500_Historical_Data__1[[#This Row],[log1p(return)]],S:S,1)-6</f>
        <v>#N/A</v>
      </c>
    </row>
    <row r="947" spans="1:6" x14ac:dyDescent="0.35">
      <c r="A947" s="10">
        <v>35067</v>
      </c>
      <c r="B947">
        <v>621.29999999999995</v>
      </c>
      <c r="C947">
        <v>1E-3</v>
      </c>
      <c r="D947">
        <f>LOG(S_P_500_Historical_Data__1[[#This Row],[return]]+1)</f>
        <v>4.340774793185929E-4</v>
      </c>
      <c r="E947">
        <f>MATCH(S_P_500_Historical_Data__1[[#This Row],[return]],_xlfn.ANCHORARRAY($N$7),1)</f>
        <v>70</v>
      </c>
      <c r="F947" t="e">
        <f>MATCH(S_P_500_Historical_Data__1[[#This Row],[log1p(return)]],S:S,1)-6</f>
        <v>#N/A</v>
      </c>
    </row>
    <row r="948" spans="1:6" x14ac:dyDescent="0.35">
      <c r="A948" s="10">
        <v>35066</v>
      </c>
      <c r="B948">
        <v>620.70000000000005</v>
      </c>
      <c r="C948">
        <v>7.7999999999999996E-3</v>
      </c>
      <c r="D948">
        <f>LOG(S_P_500_Historical_Data__1[[#This Row],[return]]+1)</f>
        <v>3.3743540197499165E-3</v>
      </c>
      <c r="E948">
        <f>MATCH(S_P_500_Historical_Data__1[[#This Row],[return]],_xlfn.ANCHORARRAY($N$7),1)</f>
        <v>72</v>
      </c>
      <c r="F948" t="e">
        <f>MATCH(S_P_500_Historical_Data__1[[#This Row],[log1p(return)]],S:S,1)-6</f>
        <v>#N/A</v>
      </c>
    </row>
    <row r="949" spans="1:6" x14ac:dyDescent="0.35">
      <c r="A949" s="10">
        <v>35062</v>
      </c>
      <c r="B949">
        <v>615.9</v>
      </c>
      <c r="C949">
        <v>2.8999999999999998E-3</v>
      </c>
      <c r="D949">
        <f>LOG(S_P_500_Historical_Data__1[[#This Row],[return]]+1)</f>
        <v>1.2576313122309249E-3</v>
      </c>
      <c r="E949">
        <f>MATCH(S_P_500_Historical_Data__1[[#This Row],[return]],_xlfn.ANCHORARRAY($N$7),1)</f>
        <v>71</v>
      </c>
      <c r="F949" t="e">
        <f>MATCH(S_P_500_Historical_Data__1[[#This Row],[log1p(return)]],S:S,1)-6</f>
        <v>#N/A</v>
      </c>
    </row>
    <row r="950" spans="1:6" x14ac:dyDescent="0.35">
      <c r="A950" s="10">
        <v>35061</v>
      </c>
      <c r="B950">
        <v>614.1</v>
      </c>
      <c r="C950">
        <v>-6.9999999999999999E-4</v>
      </c>
      <c r="D950">
        <f>LOG(S_P_500_Historical_Data__1[[#This Row],[return]]+1)</f>
        <v>-3.041125891607762E-4</v>
      </c>
      <c r="E950">
        <f>MATCH(S_P_500_Historical_Data__1[[#This Row],[return]],_xlfn.ANCHORARRAY($N$7),1)</f>
        <v>69</v>
      </c>
      <c r="F950" t="e">
        <f>MATCH(S_P_500_Historical_Data__1[[#This Row],[log1p(return)]],S:S,1)-6</f>
        <v>#N/A</v>
      </c>
    </row>
    <row r="951" spans="1:6" x14ac:dyDescent="0.35">
      <c r="A951" s="10">
        <v>35060</v>
      </c>
      <c r="B951">
        <v>614.5</v>
      </c>
      <c r="C951">
        <v>2.9999999999999997E-4</v>
      </c>
      <c r="D951">
        <f>LOG(S_P_500_Historical_Data__1[[#This Row],[return]]+1)</f>
        <v>1.3026880522704667E-4</v>
      </c>
      <c r="E951">
        <f>MATCH(S_P_500_Historical_Data__1[[#This Row],[return]],_xlfn.ANCHORARRAY($N$7),1)</f>
        <v>70</v>
      </c>
      <c r="F951" t="e">
        <f>MATCH(S_P_500_Historical_Data__1[[#This Row],[log1p(return)]],S:S,1)-6</f>
        <v>#N/A</v>
      </c>
    </row>
    <row r="952" spans="1:6" x14ac:dyDescent="0.35">
      <c r="A952" s="10">
        <v>35059</v>
      </c>
      <c r="B952">
        <v>614.29999999999995</v>
      </c>
      <c r="C952">
        <v>3.8E-3</v>
      </c>
      <c r="D952">
        <f>LOG(S_P_500_Historical_Data__1[[#This Row],[return]]+1)</f>
        <v>1.6471913460381594E-3</v>
      </c>
      <c r="E952">
        <f>MATCH(S_P_500_Historical_Data__1[[#This Row],[return]],_xlfn.ANCHORARRAY($N$7),1)</f>
        <v>71</v>
      </c>
      <c r="F952" t="e">
        <f>MATCH(S_P_500_Historical_Data__1[[#This Row],[log1p(return)]],S:S,1)-6</f>
        <v>#N/A</v>
      </c>
    </row>
    <row r="953" spans="1:6" x14ac:dyDescent="0.35">
      <c r="A953" s="10">
        <v>35055</v>
      </c>
      <c r="B953">
        <v>612</v>
      </c>
      <c r="C953">
        <v>2.5000000000000001E-3</v>
      </c>
      <c r="D953">
        <f>LOG(S_P_500_Historical_Data__1[[#This Row],[return]]+1)</f>
        <v>1.084381292219893E-3</v>
      </c>
      <c r="E953">
        <f>MATCH(S_P_500_Historical_Data__1[[#This Row],[return]],_xlfn.ANCHORARRAY($N$7),1)</f>
        <v>71</v>
      </c>
      <c r="F953" t="e">
        <f>MATCH(S_P_500_Historical_Data__1[[#This Row],[log1p(return)]],S:S,1)-6</f>
        <v>#N/A</v>
      </c>
    </row>
    <row r="954" spans="1:6" x14ac:dyDescent="0.35">
      <c r="A954" s="10">
        <v>35054</v>
      </c>
      <c r="B954">
        <v>610.5</v>
      </c>
      <c r="C954">
        <v>7.6E-3</v>
      </c>
      <c r="D954">
        <f>LOG(S_P_500_Historical_Data__1[[#This Row],[return]]+1)</f>
        <v>3.2881588260754474E-3</v>
      </c>
      <c r="E954">
        <f>MATCH(S_P_500_Historical_Data__1[[#This Row],[return]],_xlfn.ANCHORARRAY($N$7),1)</f>
        <v>72</v>
      </c>
      <c r="F954" t="e">
        <f>MATCH(S_P_500_Historical_Data__1[[#This Row],[log1p(return)]],S:S,1)-6</f>
        <v>#N/A</v>
      </c>
    </row>
    <row r="955" spans="1:6" x14ac:dyDescent="0.35">
      <c r="A955" s="10">
        <v>35053</v>
      </c>
      <c r="B955">
        <v>605.9</v>
      </c>
      <c r="C955">
        <v>-9.7999999999999997E-3</v>
      </c>
      <c r="D955">
        <f>LOG(S_P_500_Historical_Data__1[[#This Row],[return]]+1)</f>
        <v>-4.2770780045347373E-3</v>
      </c>
      <c r="E955">
        <f>MATCH(S_P_500_Historical_Data__1[[#This Row],[return]],_xlfn.ANCHORARRAY($N$7),1)</f>
        <v>66</v>
      </c>
      <c r="F955" t="e">
        <f>MATCH(S_P_500_Historical_Data__1[[#This Row],[log1p(return)]],S:S,1)-6</f>
        <v>#N/A</v>
      </c>
    </row>
    <row r="956" spans="1:6" x14ac:dyDescent="0.35">
      <c r="A956" s="10">
        <v>35052</v>
      </c>
      <c r="B956">
        <v>611.9</v>
      </c>
      <c r="C956">
        <v>8.3999999999999995E-3</v>
      </c>
      <c r="D956">
        <f>LOG(S_P_500_Historical_Data__1[[#This Row],[return]]+1)</f>
        <v>3.6328370044082891E-3</v>
      </c>
      <c r="E956">
        <f>MATCH(S_P_500_Historical_Data__1[[#This Row],[return]],_xlfn.ANCHORARRAY($N$7),1)</f>
        <v>73</v>
      </c>
      <c r="F956" t="e">
        <f>MATCH(S_P_500_Historical_Data__1[[#This Row],[log1p(return)]],S:S,1)-6</f>
        <v>#N/A</v>
      </c>
    </row>
    <row r="957" spans="1:6" x14ac:dyDescent="0.35">
      <c r="A957" s="10">
        <v>35051</v>
      </c>
      <c r="B957">
        <v>606.79999999999995</v>
      </c>
      <c r="C957">
        <v>-1.54E-2</v>
      </c>
      <c r="D957">
        <f>LOG(S_P_500_Historical_Data__1[[#This Row],[return]]+1)</f>
        <v>-6.7401685632631431E-3</v>
      </c>
      <c r="E957">
        <f>MATCH(S_P_500_Historical_Data__1[[#This Row],[return]],_xlfn.ANCHORARRAY($N$7),1)</f>
        <v>64</v>
      </c>
      <c r="F957" t="e">
        <f>MATCH(S_P_500_Historical_Data__1[[#This Row],[log1p(return)]],S:S,1)-6</f>
        <v>#N/A</v>
      </c>
    </row>
    <row r="958" spans="1:6" x14ac:dyDescent="0.35">
      <c r="A958" s="10">
        <v>35048</v>
      </c>
      <c r="B958">
        <v>616.29999999999995</v>
      </c>
      <c r="C958">
        <v>-1E-3</v>
      </c>
      <c r="D958">
        <f>LOG(S_P_500_Historical_Data__1[[#This Row],[return]]+1)</f>
        <v>-4.3451177401769168E-4</v>
      </c>
      <c r="E958">
        <f>MATCH(S_P_500_Historical_Data__1[[#This Row],[return]],_xlfn.ANCHORARRAY($N$7),1)</f>
        <v>69</v>
      </c>
      <c r="F958" t="e">
        <f>MATCH(S_P_500_Historical_Data__1[[#This Row],[log1p(return)]],S:S,1)-6</f>
        <v>#N/A</v>
      </c>
    </row>
    <row r="959" spans="1:6" x14ac:dyDescent="0.35">
      <c r="A959" s="10">
        <v>35047</v>
      </c>
      <c r="B959">
        <v>616.9</v>
      </c>
      <c r="C959">
        <v>-7.7000000000000002E-3</v>
      </c>
      <c r="D959">
        <f>LOG(S_P_500_Historical_Data__1[[#This Row],[return]]+1)</f>
        <v>-3.3570086445275432E-3</v>
      </c>
      <c r="E959">
        <f>MATCH(S_P_500_Historical_Data__1[[#This Row],[return]],_xlfn.ANCHORARRAY($N$7),1)</f>
        <v>67</v>
      </c>
      <c r="F959" t="e">
        <f>MATCH(S_P_500_Historical_Data__1[[#This Row],[log1p(return)]],S:S,1)-6</f>
        <v>#N/A</v>
      </c>
    </row>
    <row r="960" spans="1:6" x14ac:dyDescent="0.35">
      <c r="A960" s="10">
        <v>35046</v>
      </c>
      <c r="B960">
        <v>621.70000000000005</v>
      </c>
      <c r="C960">
        <v>4.7000000000000002E-3</v>
      </c>
      <c r="D960">
        <f>LOG(S_P_500_Historical_Data__1[[#This Row],[return]]+1)</f>
        <v>2.0364022595292615E-3</v>
      </c>
      <c r="E960">
        <f>MATCH(S_P_500_Historical_Data__1[[#This Row],[return]],_xlfn.ANCHORARRAY($N$7),1)</f>
        <v>71</v>
      </c>
      <c r="F960" t="e">
        <f>MATCH(S_P_500_Historical_Data__1[[#This Row],[log1p(return)]],S:S,1)-6</f>
        <v>#N/A</v>
      </c>
    </row>
    <row r="961" spans="1:6" x14ac:dyDescent="0.35">
      <c r="A961" s="10">
        <v>35045</v>
      </c>
      <c r="B961">
        <v>618.79999999999995</v>
      </c>
      <c r="C961">
        <v>-1.1000000000000001E-3</v>
      </c>
      <c r="D961">
        <f>LOG(S_P_500_Historical_Data__1[[#This Row],[return]]+1)</f>
        <v>-4.7798687109621189E-4</v>
      </c>
      <c r="E961">
        <f>MATCH(S_P_500_Historical_Data__1[[#This Row],[return]],_xlfn.ANCHORARRAY($N$7),1)</f>
        <v>69</v>
      </c>
      <c r="F961" t="e">
        <f>MATCH(S_P_500_Historical_Data__1[[#This Row],[log1p(return)]],S:S,1)-6</f>
        <v>#N/A</v>
      </c>
    </row>
    <row r="962" spans="1:6" x14ac:dyDescent="0.35">
      <c r="A962" s="10">
        <v>35044</v>
      </c>
      <c r="B962">
        <v>619.5</v>
      </c>
      <c r="C962">
        <v>3.2000000000000002E-3</v>
      </c>
      <c r="D962">
        <f>LOG(S_P_500_Historical_Data__1[[#This Row],[return]]+1)</f>
        <v>1.3875234866412602E-3</v>
      </c>
      <c r="E962">
        <f>MATCH(S_P_500_Historical_Data__1[[#This Row],[return]],_xlfn.ANCHORARRAY($N$7),1)</f>
        <v>71</v>
      </c>
      <c r="F962" t="e">
        <f>MATCH(S_P_500_Historical_Data__1[[#This Row],[log1p(return)]],S:S,1)-6</f>
        <v>#N/A</v>
      </c>
    </row>
    <row r="963" spans="1:6" x14ac:dyDescent="0.35">
      <c r="A963" s="10">
        <v>35041</v>
      </c>
      <c r="B963">
        <v>617.5</v>
      </c>
      <c r="C963">
        <v>2.0999999999999999E-3</v>
      </c>
      <c r="D963">
        <f>LOG(S_P_500_Historical_Data__1[[#This Row],[return]]+1)</f>
        <v>9.1106213122328433E-4</v>
      </c>
      <c r="E963">
        <f>MATCH(S_P_500_Historical_Data__1[[#This Row],[return]],_xlfn.ANCHORARRAY($N$7),1)</f>
        <v>70</v>
      </c>
      <c r="F963" t="e">
        <f>MATCH(S_P_500_Historical_Data__1[[#This Row],[log1p(return)]],S:S,1)-6</f>
        <v>#N/A</v>
      </c>
    </row>
    <row r="964" spans="1:6" x14ac:dyDescent="0.35">
      <c r="A964" s="10">
        <v>35040</v>
      </c>
      <c r="B964">
        <v>616.20000000000005</v>
      </c>
      <c r="C964">
        <v>-6.4000000000000003E-3</v>
      </c>
      <c r="D964">
        <f>LOG(S_P_500_Historical_Data__1[[#This Row],[return]]+1)</f>
        <v>-2.7884171674950114E-3</v>
      </c>
      <c r="E964">
        <f>MATCH(S_P_500_Historical_Data__1[[#This Row],[return]],_xlfn.ANCHORARRAY($N$7),1)</f>
        <v>68</v>
      </c>
      <c r="F964" t="e">
        <f>MATCH(S_P_500_Historical_Data__1[[#This Row],[log1p(return)]],S:S,1)-6</f>
        <v>#N/A</v>
      </c>
    </row>
    <row r="965" spans="1:6" x14ac:dyDescent="0.35">
      <c r="A965" s="10">
        <v>35039</v>
      </c>
      <c r="B965">
        <v>620.20000000000005</v>
      </c>
      <c r="C965">
        <v>4.0000000000000001E-3</v>
      </c>
      <c r="D965">
        <f>LOG(S_P_500_Historical_Data__1[[#This Row],[return]]+1)</f>
        <v>1.7337128090005314E-3</v>
      </c>
      <c r="E965">
        <f>MATCH(S_P_500_Historical_Data__1[[#This Row],[return]],_xlfn.ANCHORARRAY($N$7),1)</f>
        <v>71</v>
      </c>
      <c r="F965" t="e">
        <f>MATCH(S_P_500_Historical_Data__1[[#This Row],[log1p(return)]],S:S,1)-6</f>
        <v>#N/A</v>
      </c>
    </row>
    <row r="966" spans="1:6" x14ac:dyDescent="0.35">
      <c r="A966" s="10">
        <v>35038</v>
      </c>
      <c r="B966">
        <v>617.70000000000005</v>
      </c>
      <c r="C966">
        <v>6.4999999999999997E-3</v>
      </c>
      <c r="D966">
        <f>LOG(S_P_500_Historical_Data__1[[#This Row],[return]]+1)</f>
        <v>2.8137792246732954E-3</v>
      </c>
      <c r="E966">
        <f>MATCH(S_P_500_Historical_Data__1[[#This Row],[return]],_xlfn.ANCHORARRAY($N$7),1)</f>
        <v>72</v>
      </c>
      <c r="F966" t="e">
        <f>MATCH(S_P_500_Historical_Data__1[[#This Row],[log1p(return)]],S:S,1)-6</f>
        <v>#N/A</v>
      </c>
    </row>
    <row r="967" spans="1:6" x14ac:dyDescent="0.35">
      <c r="A967" s="10">
        <v>35037</v>
      </c>
      <c r="B967">
        <v>613.70000000000005</v>
      </c>
      <c r="C967">
        <v>1.0999999999999999E-2</v>
      </c>
      <c r="D967">
        <f>LOG(S_P_500_Historical_Data__1[[#This Row],[return]]+1)</f>
        <v>4.7511555910010198E-3</v>
      </c>
      <c r="E967">
        <f>MATCH(S_P_500_Historical_Data__1[[#This Row],[return]],_xlfn.ANCHORARRAY($N$7),1)</f>
        <v>73</v>
      </c>
      <c r="F967" t="e">
        <f>MATCH(S_P_500_Historical_Data__1[[#This Row],[log1p(return)]],S:S,1)-6</f>
        <v>#N/A</v>
      </c>
    </row>
    <row r="968" spans="1:6" x14ac:dyDescent="0.35">
      <c r="A968" s="10">
        <v>35034</v>
      </c>
      <c r="B968">
        <v>607</v>
      </c>
      <c r="C968">
        <v>2.5999999999999999E-3</v>
      </c>
      <c r="D968">
        <f>LOG(S_P_500_Historical_Data__1[[#This Row],[return]]+1)</f>
        <v>1.1277002770349424E-3</v>
      </c>
      <c r="E968">
        <f>MATCH(S_P_500_Historical_Data__1[[#This Row],[return]],_xlfn.ANCHORARRAY($N$7),1)</f>
        <v>71</v>
      </c>
      <c r="F968" t="e">
        <f>MATCH(S_P_500_Historical_Data__1[[#This Row],[log1p(return)]],S:S,1)-6</f>
        <v>#N/A</v>
      </c>
    </row>
    <row r="969" spans="1:6" x14ac:dyDescent="0.35">
      <c r="A969" s="10">
        <v>35033</v>
      </c>
      <c r="B969">
        <v>605.4</v>
      </c>
      <c r="C969">
        <v>-3.5999999999999999E-3</v>
      </c>
      <c r="D969">
        <f>LOG(S_P_500_Historical_Data__1[[#This Row],[return]]+1)</f>
        <v>-1.5662811355311203E-3</v>
      </c>
      <c r="E969">
        <f>MATCH(S_P_500_Historical_Data__1[[#This Row],[return]],_xlfn.ANCHORARRAY($N$7),1)</f>
        <v>68</v>
      </c>
      <c r="F969" t="e">
        <f>MATCH(S_P_500_Historical_Data__1[[#This Row],[log1p(return)]],S:S,1)-6</f>
        <v>#N/A</v>
      </c>
    </row>
    <row r="970" spans="1:6" x14ac:dyDescent="0.35">
      <c r="A970" s="10">
        <v>35032</v>
      </c>
      <c r="B970">
        <v>607.6</v>
      </c>
      <c r="C970">
        <v>1.8E-3</v>
      </c>
      <c r="D970">
        <f>LOG(S_P_500_Historical_Data__1[[#This Row],[return]]+1)</f>
        <v>7.8102735349552951E-4</v>
      </c>
      <c r="E970">
        <f>MATCH(S_P_500_Historical_Data__1[[#This Row],[return]],_xlfn.ANCHORARRAY($N$7),1)</f>
        <v>70</v>
      </c>
      <c r="F970" t="e">
        <f>MATCH(S_P_500_Historical_Data__1[[#This Row],[log1p(return)]],S:S,1)-6</f>
        <v>#N/A</v>
      </c>
    </row>
    <row r="971" spans="1:6" x14ac:dyDescent="0.35">
      <c r="A971" s="10">
        <v>35031</v>
      </c>
      <c r="B971">
        <v>606.5</v>
      </c>
      <c r="C971">
        <v>8.6E-3</v>
      </c>
      <c r="D971">
        <f>LOG(S_P_500_Historical_Data__1[[#This Row],[return]]+1)</f>
        <v>3.7189638231145961E-3</v>
      </c>
      <c r="E971">
        <f>MATCH(S_P_500_Historical_Data__1[[#This Row],[return]],_xlfn.ANCHORARRAY($N$7),1)</f>
        <v>73</v>
      </c>
      <c r="F971" t="e">
        <f>MATCH(S_P_500_Historical_Data__1[[#This Row],[log1p(return)]],S:S,1)-6</f>
        <v>#N/A</v>
      </c>
    </row>
    <row r="972" spans="1:6" x14ac:dyDescent="0.35">
      <c r="A972" s="10">
        <v>35030</v>
      </c>
      <c r="B972">
        <v>601.29999999999995</v>
      </c>
      <c r="C972">
        <v>2.2000000000000001E-3</v>
      </c>
      <c r="D972">
        <f>LOG(S_P_500_Historical_Data__1[[#This Row],[return]]+1)</f>
        <v>9.5439840645788652E-4</v>
      </c>
      <c r="E972">
        <f>MATCH(S_P_500_Historical_Data__1[[#This Row],[return]],_xlfn.ANCHORARRAY($N$7),1)</f>
        <v>70</v>
      </c>
      <c r="F972" t="e">
        <f>MATCH(S_P_500_Historical_Data__1[[#This Row],[log1p(return)]],S:S,1)-6</f>
        <v>#N/A</v>
      </c>
    </row>
    <row r="973" spans="1:6" x14ac:dyDescent="0.35">
      <c r="A973" s="10">
        <v>35027</v>
      </c>
      <c r="B973">
        <v>600</v>
      </c>
      <c r="C973">
        <v>2.7000000000000001E-3</v>
      </c>
      <c r="D973">
        <f>LOG(S_P_500_Historical_Data__1[[#This Row],[return]]+1)</f>
        <v>1.1710149414006937E-3</v>
      </c>
      <c r="E973">
        <f>MATCH(S_P_500_Historical_Data__1[[#This Row],[return]],_xlfn.ANCHORARRAY($N$7),1)</f>
        <v>71</v>
      </c>
      <c r="F973" t="e">
        <f>MATCH(S_P_500_Historical_Data__1[[#This Row],[log1p(return)]],S:S,1)-6</f>
        <v>#N/A</v>
      </c>
    </row>
    <row r="974" spans="1:6" x14ac:dyDescent="0.35">
      <c r="A974" s="10">
        <v>35025</v>
      </c>
      <c r="B974">
        <v>598.4</v>
      </c>
      <c r="C974">
        <v>-3.0000000000000001E-3</v>
      </c>
      <c r="D974">
        <f>LOG(S_P_500_Historical_Data__1[[#This Row],[return]]+1)</f>
        <v>-1.3048416883442813E-3</v>
      </c>
      <c r="E974">
        <f>MATCH(S_P_500_Historical_Data__1[[#This Row],[return]],_xlfn.ANCHORARRAY($N$7),1)</f>
        <v>69</v>
      </c>
      <c r="F974" t="e">
        <f>MATCH(S_P_500_Historical_Data__1[[#This Row],[log1p(return)]],S:S,1)-6</f>
        <v>#N/A</v>
      </c>
    </row>
    <row r="975" spans="1:6" x14ac:dyDescent="0.35">
      <c r="A975" s="10">
        <v>35024</v>
      </c>
      <c r="B975">
        <v>600.20000000000005</v>
      </c>
      <c r="C975">
        <v>5.4999999999999997E-3</v>
      </c>
      <c r="D975">
        <f>LOG(S_P_500_Historical_Data__1[[#This Row],[return]]+1)</f>
        <v>2.382074932760771E-3</v>
      </c>
      <c r="E975">
        <f>MATCH(S_P_500_Historical_Data__1[[#This Row],[return]],_xlfn.ANCHORARRAY($N$7),1)</f>
        <v>72</v>
      </c>
      <c r="F975" t="e">
        <f>MATCH(S_P_500_Historical_Data__1[[#This Row],[log1p(return)]],S:S,1)-6</f>
        <v>#N/A</v>
      </c>
    </row>
    <row r="976" spans="1:6" x14ac:dyDescent="0.35">
      <c r="A976" s="10">
        <v>35023</v>
      </c>
      <c r="B976">
        <v>596.9</v>
      </c>
      <c r="C976">
        <v>-5.3E-3</v>
      </c>
      <c r="D976">
        <f>LOG(S_P_500_Historical_Data__1[[#This Row],[return]]+1)</f>
        <v>-2.307882058273408E-3</v>
      </c>
      <c r="E976">
        <f>MATCH(S_P_500_Historical_Data__1[[#This Row],[return]],_xlfn.ANCHORARRAY($N$7),1)</f>
        <v>68</v>
      </c>
      <c r="F976" t="e">
        <f>MATCH(S_P_500_Historical_Data__1[[#This Row],[log1p(return)]],S:S,1)-6</f>
        <v>#N/A</v>
      </c>
    </row>
    <row r="977" spans="1:6" x14ac:dyDescent="0.35">
      <c r="A977" s="10">
        <v>35020</v>
      </c>
      <c r="B977">
        <v>600.1</v>
      </c>
      <c r="C977">
        <v>4.7000000000000002E-3</v>
      </c>
      <c r="D977">
        <f>LOG(S_P_500_Historical_Data__1[[#This Row],[return]]+1)</f>
        <v>2.0364022595292615E-3</v>
      </c>
      <c r="E977">
        <f>MATCH(S_P_500_Historical_Data__1[[#This Row],[return]],_xlfn.ANCHORARRAY($N$7),1)</f>
        <v>71</v>
      </c>
      <c r="F977" t="e">
        <f>MATCH(S_P_500_Historical_Data__1[[#This Row],[log1p(return)]],S:S,1)-6</f>
        <v>#N/A</v>
      </c>
    </row>
    <row r="978" spans="1:6" x14ac:dyDescent="0.35">
      <c r="A978" s="10">
        <v>35019</v>
      </c>
      <c r="B978">
        <v>597.29999999999995</v>
      </c>
      <c r="C978">
        <v>5.5999999999999999E-3</v>
      </c>
      <c r="D978">
        <f>LOG(S_P_500_Historical_Data__1[[#This Row],[return]]+1)</f>
        <v>2.4252646779013543E-3</v>
      </c>
      <c r="E978">
        <f>MATCH(S_P_500_Historical_Data__1[[#This Row],[return]],_xlfn.ANCHORARRAY($N$7),1)</f>
        <v>72</v>
      </c>
      <c r="F978" t="e">
        <f>MATCH(S_P_500_Historical_Data__1[[#This Row],[log1p(return)]],S:S,1)-6</f>
        <v>#N/A</v>
      </c>
    </row>
    <row r="979" spans="1:6" x14ac:dyDescent="0.35">
      <c r="A979" s="10">
        <v>35018</v>
      </c>
      <c r="B979">
        <v>594</v>
      </c>
      <c r="C979">
        <v>8.0000000000000002E-3</v>
      </c>
      <c r="D979">
        <f>LOG(S_P_500_Historical_Data__1[[#This Row],[return]]+1)</f>
        <v>3.4605321095064891E-3</v>
      </c>
      <c r="E979">
        <f>MATCH(S_P_500_Historical_Data__1[[#This Row],[return]],_xlfn.ANCHORARRAY($N$7),1)</f>
        <v>72</v>
      </c>
      <c r="F979" t="e">
        <f>MATCH(S_P_500_Historical_Data__1[[#This Row],[log1p(return)]],S:S,1)-6</f>
        <v>#N/A</v>
      </c>
    </row>
    <row r="980" spans="1:6" x14ac:dyDescent="0.35">
      <c r="A980" s="10">
        <v>35017</v>
      </c>
      <c r="B980">
        <v>589.29999999999995</v>
      </c>
      <c r="C980">
        <v>-5.1000000000000004E-3</v>
      </c>
      <c r="D980">
        <f>LOG(S_P_500_Historical_Data__1[[#This Row],[return]]+1)</f>
        <v>-2.2205691343960407E-3</v>
      </c>
      <c r="E980">
        <f>MATCH(S_P_500_Historical_Data__1[[#This Row],[return]],_xlfn.ANCHORARRAY($N$7),1)</f>
        <v>68</v>
      </c>
      <c r="F980" t="e">
        <f>MATCH(S_P_500_Historical_Data__1[[#This Row],[log1p(return)]],S:S,1)-6</f>
        <v>#N/A</v>
      </c>
    </row>
    <row r="981" spans="1:6" x14ac:dyDescent="0.35">
      <c r="A981" s="10">
        <v>35016</v>
      </c>
      <c r="B981">
        <v>592.29999999999995</v>
      </c>
      <c r="C981">
        <v>-6.9999999999999999E-4</v>
      </c>
      <c r="D981">
        <f>LOG(S_P_500_Historical_Data__1[[#This Row],[return]]+1)</f>
        <v>-3.041125891607762E-4</v>
      </c>
      <c r="E981">
        <f>MATCH(S_P_500_Historical_Data__1[[#This Row],[return]],_xlfn.ANCHORARRAY($N$7),1)</f>
        <v>69</v>
      </c>
      <c r="F981" t="e">
        <f>MATCH(S_P_500_Historical_Data__1[[#This Row],[log1p(return)]],S:S,1)-6</f>
        <v>#N/A</v>
      </c>
    </row>
    <row r="982" spans="1:6" x14ac:dyDescent="0.35">
      <c r="A982" s="10">
        <v>35013</v>
      </c>
      <c r="B982">
        <v>592.70000000000005</v>
      </c>
      <c r="C982">
        <v>-1E-3</v>
      </c>
      <c r="D982">
        <f>LOG(S_P_500_Historical_Data__1[[#This Row],[return]]+1)</f>
        <v>-4.3451177401769168E-4</v>
      </c>
      <c r="E982">
        <f>MATCH(S_P_500_Historical_Data__1[[#This Row],[return]],_xlfn.ANCHORARRAY($N$7),1)</f>
        <v>69</v>
      </c>
      <c r="F982" t="e">
        <f>MATCH(S_P_500_Historical_Data__1[[#This Row],[log1p(return)]],S:S,1)-6</f>
        <v>#N/A</v>
      </c>
    </row>
    <row r="983" spans="1:6" x14ac:dyDescent="0.35">
      <c r="A983" s="10">
        <v>35012</v>
      </c>
      <c r="B983">
        <v>593.29999999999995</v>
      </c>
      <c r="C983">
        <v>2.7000000000000001E-3</v>
      </c>
      <c r="D983">
        <f>LOG(S_P_500_Historical_Data__1[[#This Row],[return]]+1)</f>
        <v>1.1710149414006937E-3</v>
      </c>
      <c r="E983">
        <f>MATCH(S_P_500_Historical_Data__1[[#This Row],[return]],_xlfn.ANCHORARRAY($N$7),1)</f>
        <v>71</v>
      </c>
      <c r="F983" t="e">
        <f>MATCH(S_P_500_Historical_Data__1[[#This Row],[log1p(return)]],S:S,1)-6</f>
        <v>#N/A</v>
      </c>
    </row>
    <row r="984" spans="1:6" x14ac:dyDescent="0.35">
      <c r="A984" s="10">
        <v>35011</v>
      </c>
      <c r="B984">
        <v>591.70000000000005</v>
      </c>
      <c r="C984">
        <v>9.1999999999999998E-3</v>
      </c>
      <c r="D984">
        <f>LOG(S_P_500_Historical_Data__1[[#This Row],[return]]+1)</f>
        <v>3.9772418455370443E-3</v>
      </c>
      <c r="E984">
        <f>MATCH(S_P_500_Historical_Data__1[[#This Row],[return]],_xlfn.ANCHORARRAY($N$7),1)</f>
        <v>73</v>
      </c>
      <c r="F984" t="e">
        <f>MATCH(S_P_500_Historical_Data__1[[#This Row],[log1p(return)]],S:S,1)-6</f>
        <v>#N/A</v>
      </c>
    </row>
    <row r="985" spans="1:6" x14ac:dyDescent="0.35">
      <c r="A985" s="10">
        <v>35010</v>
      </c>
      <c r="B985">
        <v>586.29999999999995</v>
      </c>
      <c r="C985">
        <v>-3.7000000000000002E-3</v>
      </c>
      <c r="D985">
        <f>LOG(S_P_500_Historical_Data__1[[#This Row],[return]]+1)</f>
        <v>-1.609869681952335E-3</v>
      </c>
      <c r="E985">
        <f>MATCH(S_P_500_Historical_Data__1[[#This Row],[return]],_xlfn.ANCHORARRAY($N$7),1)</f>
        <v>68</v>
      </c>
      <c r="F985" t="e">
        <f>MATCH(S_P_500_Historical_Data__1[[#This Row],[log1p(return)]],S:S,1)-6</f>
        <v>#N/A</v>
      </c>
    </row>
    <row r="986" spans="1:6" x14ac:dyDescent="0.35">
      <c r="A986" s="10">
        <v>35009</v>
      </c>
      <c r="B986">
        <v>588.5</v>
      </c>
      <c r="C986">
        <v>-3.5999999999999999E-3</v>
      </c>
      <c r="D986">
        <f>LOG(S_P_500_Historical_Data__1[[#This Row],[return]]+1)</f>
        <v>-1.5662811355311203E-3</v>
      </c>
      <c r="E986">
        <f>MATCH(S_P_500_Historical_Data__1[[#This Row],[return]],_xlfn.ANCHORARRAY($N$7),1)</f>
        <v>68</v>
      </c>
      <c r="F986" t="e">
        <f>MATCH(S_P_500_Historical_Data__1[[#This Row],[log1p(return)]],S:S,1)-6</f>
        <v>#N/A</v>
      </c>
    </row>
    <row r="987" spans="1:6" x14ac:dyDescent="0.35">
      <c r="A987" s="10">
        <v>35006</v>
      </c>
      <c r="B987">
        <v>590.6</v>
      </c>
      <c r="C987">
        <v>1.5E-3</v>
      </c>
      <c r="D987">
        <f>LOG(S_P_500_Historical_Data__1[[#This Row],[return]]+1)</f>
        <v>6.5095362959505818E-4</v>
      </c>
      <c r="E987">
        <f>MATCH(S_P_500_Historical_Data__1[[#This Row],[return]],_xlfn.ANCHORARRAY($N$7),1)</f>
        <v>70</v>
      </c>
      <c r="F987" t="e">
        <f>MATCH(S_P_500_Historical_Data__1[[#This Row],[log1p(return)]],S:S,1)-6</f>
        <v>#N/A</v>
      </c>
    </row>
    <row r="988" spans="1:6" x14ac:dyDescent="0.35">
      <c r="A988" s="10">
        <v>35005</v>
      </c>
      <c r="B988">
        <v>589.70000000000005</v>
      </c>
      <c r="C988">
        <v>9.4000000000000004E-3</v>
      </c>
      <c r="D988">
        <f>LOG(S_P_500_Historical_Data__1[[#This Row],[return]]+1)</f>
        <v>4.0633003976670943E-3</v>
      </c>
      <c r="E988">
        <f>MATCH(S_P_500_Historical_Data__1[[#This Row],[return]],_xlfn.ANCHORARRAY($N$7),1)</f>
        <v>73</v>
      </c>
      <c r="F988" t="e">
        <f>MATCH(S_P_500_Historical_Data__1[[#This Row],[log1p(return)]],S:S,1)-6</f>
        <v>#N/A</v>
      </c>
    </row>
    <row r="989" spans="1:6" x14ac:dyDescent="0.35">
      <c r="A989" s="10">
        <v>35004</v>
      </c>
      <c r="B989">
        <v>584.20000000000005</v>
      </c>
      <c r="C989">
        <v>4.5999999999999999E-3</v>
      </c>
      <c r="D989">
        <f>LOG(S_P_500_Historical_Data__1[[#This Row],[return]]+1)</f>
        <v>1.9931738235304782E-3</v>
      </c>
      <c r="E989">
        <f>MATCH(S_P_500_Historical_Data__1[[#This Row],[return]],_xlfn.ANCHORARRAY($N$7),1)</f>
        <v>71</v>
      </c>
      <c r="F989" t="e">
        <f>MATCH(S_P_500_Historical_Data__1[[#This Row],[log1p(return)]],S:S,1)-6</f>
        <v>#N/A</v>
      </c>
    </row>
    <row r="990" spans="1:6" x14ac:dyDescent="0.35">
      <c r="A990" s="10">
        <v>35003</v>
      </c>
      <c r="B990">
        <v>581.5</v>
      </c>
      <c r="C990">
        <v>-2.8999999999999998E-3</v>
      </c>
      <c r="D990">
        <f>LOG(S_P_500_Historical_Data__1[[#This Row],[return]]+1)</f>
        <v>-1.2612837441822772E-3</v>
      </c>
      <c r="E990">
        <f>MATCH(S_P_500_Historical_Data__1[[#This Row],[return]],_xlfn.ANCHORARRAY($N$7),1)</f>
        <v>69</v>
      </c>
      <c r="F990" t="e">
        <f>MATCH(S_P_500_Historical_Data__1[[#This Row],[log1p(return)]],S:S,1)-6</f>
        <v>#N/A</v>
      </c>
    </row>
    <row r="991" spans="1:6" x14ac:dyDescent="0.35">
      <c r="A991" s="10">
        <v>35002</v>
      </c>
      <c r="B991">
        <v>583.20000000000005</v>
      </c>
      <c r="C991">
        <v>6.0000000000000001E-3</v>
      </c>
      <c r="D991">
        <f>LOG(S_P_500_Historical_Data__1[[#This Row],[return]]+1)</f>
        <v>2.5979807199085947E-3</v>
      </c>
      <c r="E991">
        <f>MATCH(S_P_500_Historical_Data__1[[#This Row],[return]],_xlfn.ANCHORARRAY($N$7),1)</f>
        <v>72</v>
      </c>
      <c r="F991" t="e">
        <f>MATCH(S_P_500_Historical_Data__1[[#This Row],[log1p(return)]],S:S,1)-6</f>
        <v>#N/A</v>
      </c>
    </row>
    <row r="992" spans="1:6" x14ac:dyDescent="0.35">
      <c r="A992" s="10">
        <v>34999</v>
      </c>
      <c r="B992">
        <v>579.70000000000005</v>
      </c>
      <c r="C992">
        <v>5.1999999999999998E-3</v>
      </c>
      <c r="D992">
        <f>LOG(S_P_500_Historical_Data__1[[#This Row],[return]]+1)</f>
        <v>2.2524799205384093E-3</v>
      </c>
      <c r="E992">
        <f>MATCH(S_P_500_Historical_Data__1[[#This Row],[return]],_xlfn.ANCHORARRAY($N$7),1)</f>
        <v>71</v>
      </c>
      <c r="F992" t="e">
        <f>MATCH(S_P_500_Historical_Data__1[[#This Row],[log1p(return)]],S:S,1)-6</f>
        <v>#N/A</v>
      </c>
    </row>
    <row r="993" spans="1:6" x14ac:dyDescent="0.35">
      <c r="A993" s="10">
        <v>34998</v>
      </c>
      <c r="B993">
        <v>576.70000000000005</v>
      </c>
      <c r="C993">
        <v>-0.01</v>
      </c>
      <c r="D993">
        <f>LOG(S_P_500_Historical_Data__1[[#This Row],[return]]+1)</f>
        <v>-4.3648054024500883E-3</v>
      </c>
      <c r="E993">
        <f>MATCH(S_P_500_Historical_Data__1[[#This Row],[return]],_xlfn.ANCHORARRAY($N$7),1)</f>
        <v>66</v>
      </c>
      <c r="F993" t="e">
        <f>MATCH(S_P_500_Historical_Data__1[[#This Row],[log1p(return)]],S:S,1)-6</f>
        <v>#N/A</v>
      </c>
    </row>
    <row r="994" spans="1:6" x14ac:dyDescent="0.35">
      <c r="A994" s="10">
        <v>34997</v>
      </c>
      <c r="B994">
        <v>582.5</v>
      </c>
      <c r="C994">
        <v>-6.7999999999999996E-3</v>
      </c>
      <c r="D994">
        <f>LOG(S_P_500_Historical_Data__1[[#This Row],[return]]+1)</f>
        <v>-2.963289117473315E-3</v>
      </c>
      <c r="E994">
        <f>MATCH(S_P_500_Historical_Data__1[[#This Row],[return]],_xlfn.ANCHORARRAY($N$7),1)</f>
        <v>67</v>
      </c>
      <c r="F994" t="e">
        <f>MATCH(S_P_500_Historical_Data__1[[#This Row],[log1p(return)]],S:S,1)-6</f>
        <v>#N/A</v>
      </c>
    </row>
    <row r="995" spans="1:6" x14ac:dyDescent="0.35">
      <c r="A995" s="10">
        <v>34996</v>
      </c>
      <c r="B995">
        <v>586.5</v>
      </c>
      <c r="C995">
        <v>2.3999999999999998E-3</v>
      </c>
      <c r="D995">
        <f>LOG(S_P_500_Historical_Data__1[[#This Row],[return]]+1)</f>
        <v>1.0410579860935677E-3</v>
      </c>
      <c r="E995">
        <f>MATCH(S_P_500_Historical_Data__1[[#This Row],[return]],_xlfn.ANCHORARRAY($N$7),1)</f>
        <v>71</v>
      </c>
      <c r="F995" t="e">
        <f>MATCH(S_P_500_Historical_Data__1[[#This Row],[log1p(return)]],S:S,1)-6</f>
        <v>#N/A</v>
      </c>
    </row>
    <row r="996" spans="1:6" x14ac:dyDescent="0.35">
      <c r="A996" s="10">
        <v>34995</v>
      </c>
      <c r="B996">
        <v>585.1</v>
      </c>
      <c r="C996">
        <v>-4.1000000000000003E-3</v>
      </c>
      <c r="D996">
        <f>LOG(S_P_500_Historical_Data__1[[#This Row],[return]]+1)</f>
        <v>-1.7842676290416753E-3</v>
      </c>
      <c r="E996">
        <f>MATCH(S_P_500_Historical_Data__1[[#This Row],[return]],_xlfn.ANCHORARRAY($N$7),1)</f>
        <v>68</v>
      </c>
      <c r="F996" t="e">
        <f>MATCH(S_P_500_Historical_Data__1[[#This Row],[log1p(return)]],S:S,1)-6</f>
        <v>#N/A</v>
      </c>
    </row>
    <row r="997" spans="1:6" x14ac:dyDescent="0.35">
      <c r="A997" s="10">
        <v>34992</v>
      </c>
      <c r="B997">
        <v>587.5</v>
      </c>
      <c r="C997">
        <v>-5.1999999999999998E-3</v>
      </c>
      <c r="D997">
        <f>LOG(S_P_500_Historical_Data__1[[#This Row],[return]]+1)</f>
        <v>-2.2642234021016117E-3</v>
      </c>
      <c r="E997">
        <f>MATCH(S_P_500_Historical_Data__1[[#This Row],[return]],_xlfn.ANCHORARRAY($N$7),1)</f>
        <v>68</v>
      </c>
      <c r="F997" t="e">
        <f>MATCH(S_P_500_Historical_Data__1[[#This Row],[log1p(return)]],S:S,1)-6</f>
        <v>#N/A</v>
      </c>
    </row>
    <row r="998" spans="1:6" x14ac:dyDescent="0.35">
      <c r="A998" s="10">
        <v>34991</v>
      </c>
      <c r="B998">
        <v>590.6</v>
      </c>
      <c r="C998">
        <v>5.4000000000000003E-3</v>
      </c>
      <c r="D998">
        <f>LOG(S_P_500_Historical_Data__1[[#This Row],[return]]+1)</f>
        <v>2.3388808920564892E-3</v>
      </c>
      <c r="E998">
        <f>MATCH(S_P_500_Historical_Data__1[[#This Row],[return]],_xlfn.ANCHORARRAY($N$7),1)</f>
        <v>72</v>
      </c>
      <c r="F998" t="e">
        <f>MATCH(S_P_500_Historical_Data__1[[#This Row],[log1p(return)]],S:S,1)-6</f>
        <v>#N/A</v>
      </c>
    </row>
    <row r="999" spans="1:6" x14ac:dyDescent="0.35">
      <c r="A999" s="10">
        <v>34990</v>
      </c>
      <c r="B999">
        <v>587.4</v>
      </c>
      <c r="C999">
        <v>1E-3</v>
      </c>
      <c r="D999">
        <f>LOG(S_P_500_Historical_Data__1[[#This Row],[return]]+1)</f>
        <v>4.340774793185929E-4</v>
      </c>
      <c r="E999">
        <f>MATCH(S_P_500_Historical_Data__1[[#This Row],[return]],_xlfn.ANCHORARRAY($N$7),1)</f>
        <v>70</v>
      </c>
      <c r="F999" t="e">
        <f>MATCH(S_P_500_Historical_Data__1[[#This Row],[log1p(return)]],S:S,1)-6</f>
        <v>#N/A</v>
      </c>
    </row>
    <row r="1000" spans="1:6" x14ac:dyDescent="0.35">
      <c r="A1000" s="10">
        <v>34989</v>
      </c>
      <c r="B1000">
        <v>586.79999999999995</v>
      </c>
      <c r="C1000">
        <v>6.4999999999999997E-3</v>
      </c>
      <c r="D1000">
        <f>LOG(S_P_500_Historical_Data__1[[#This Row],[return]]+1)</f>
        <v>2.8137792246732954E-3</v>
      </c>
      <c r="E1000">
        <f>MATCH(S_P_500_Historical_Data__1[[#This Row],[return]],_xlfn.ANCHORARRAY($N$7),1)</f>
        <v>72</v>
      </c>
      <c r="F1000" t="e">
        <f>MATCH(S_P_500_Historical_Data__1[[#This Row],[log1p(return)]],S:S,1)-6</f>
        <v>#N/A</v>
      </c>
    </row>
    <row r="1001" spans="1:6" x14ac:dyDescent="0.35">
      <c r="A1001" s="10">
        <v>34988</v>
      </c>
      <c r="B1001">
        <v>583</v>
      </c>
      <c r="C1001">
        <v>-2.5999999999999999E-3</v>
      </c>
      <c r="D1001">
        <f>LOG(S_P_500_Historical_Data__1[[#This Row],[return]]+1)</f>
        <v>-1.1306361176558091E-3</v>
      </c>
      <c r="E1001">
        <f>MATCH(S_P_500_Historical_Data__1[[#This Row],[return]],_xlfn.ANCHORARRAY($N$7),1)</f>
        <v>69</v>
      </c>
      <c r="F1001" t="e">
        <f>MATCH(S_P_500_Historical_Data__1[[#This Row],[log1p(return)]],S:S,1)-6</f>
        <v>#N/A</v>
      </c>
    </row>
    <row r="1002" spans="1:6" x14ac:dyDescent="0.35">
      <c r="A1002" s="10">
        <v>34985</v>
      </c>
      <c r="B1002">
        <v>584.5</v>
      </c>
      <c r="C1002">
        <v>2.3999999999999998E-3</v>
      </c>
      <c r="D1002">
        <f>LOG(S_P_500_Historical_Data__1[[#This Row],[return]]+1)</f>
        <v>1.0410579860935677E-3</v>
      </c>
      <c r="E1002">
        <f>MATCH(S_P_500_Historical_Data__1[[#This Row],[return]],_xlfn.ANCHORARRAY($N$7),1)</f>
        <v>71</v>
      </c>
      <c r="F1002" t="e">
        <f>MATCH(S_P_500_Historical_Data__1[[#This Row],[log1p(return)]],S:S,1)-6</f>
        <v>#N/A</v>
      </c>
    </row>
    <row r="1003" spans="1:6" x14ac:dyDescent="0.35">
      <c r="A1003" s="10">
        <v>34984</v>
      </c>
      <c r="B1003">
        <v>583.1</v>
      </c>
      <c r="C1003">
        <v>6.1999999999999998E-3</v>
      </c>
      <c r="D1003">
        <f>LOG(S_P_500_Historical_Data__1[[#This Row],[return]]+1)</f>
        <v>2.6843129897293583E-3</v>
      </c>
      <c r="E1003">
        <f>MATCH(S_P_500_Historical_Data__1[[#This Row],[return]],_xlfn.ANCHORARRAY($N$7),1)</f>
        <v>72</v>
      </c>
      <c r="F1003" t="e">
        <f>MATCH(S_P_500_Historical_Data__1[[#This Row],[log1p(return)]],S:S,1)-6</f>
        <v>#N/A</v>
      </c>
    </row>
    <row r="1004" spans="1:6" x14ac:dyDescent="0.35">
      <c r="A1004" s="10">
        <v>34983</v>
      </c>
      <c r="B1004">
        <v>579.5</v>
      </c>
      <c r="C1004">
        <v>3.5000000000000001E-3</v>
      </c>
      <c r="D1004">
        <f>LOG(S_P_500_Historical_Data__1[[#This Row],[return]]+1)</f>
        <v>1.5173768235043782E-3</v>
      </c>
      <c r="E1004">
        <f>MATCH(S_P_500_Historical_Data__1[[#This Row],[return]],_xlfn.ANCHORARRAY($N$7),1)</f>
        <v>71</v>
      </c>
      <c r="F1004" t="e">
        <f>MATCH(S_P_500_Historical_Data__1[[#This Row],[log1p(return)]],S:S,1)-6</f>
        <v>#N/A</v>
      </c>
    </row>
    <row r="1005" spans="1:6" x14ac:dyDescent="0.35">
      <c r="A1005" s="10">
        <v>34982</v>
      </c>
      <c r="B1005">
        <v>577.5</v>
      </c>
      <c r="C1005">
        <v>-1.6000000000000001E-3</v>
      </c>
      <c r="D1005">
        <f>LOG(S_P_500_Historical_Data__1[[#This Row],[return]]+1)</f>
        <v>-6.9542766165125167E-4</v>
      </c>
      <c r="E1005">
        <f>MATCH(S_P_500_Historical_Data__1[[#This Row],[return]],_xlfn.ANCHORARRAY($N$7),1)</f>
        <v>69</v>
      </c>
      <c r="F1005" t="e">
        <f>MATCH(S_P_500_Historical_Data__1[[#This Row],[log1p(return)]],S:S,1)-6</f>
        <v>#N/A</v>
      </c>
    </row>
    <row r="1006" spans="1:6" x14ac:dyDescent="0.35">
      <c r="A1006" s="10">
        <v>34981</v>
      </c>
      <c r="B1006">
        <v>578.4</v>
      </c>
      <c r="C1006">
        <v>-7.0000000000000001E-3</v>
      </c>
      <c r="D1006">
        <f>LOG(S_P_500_Historical_Data__1[[#This Row],[return]]+1)</f>
        <v>-3.0507515046188267E-3</v>
      </c>
      <c r="E1006">
        <f>MATCH(S_P_500_Historical_Data__1[[#This Row],[return]],_xlfn.ANCHORARRAY($N$7),1)</f>
        <v>67</v>
      </c>
      <c r="F1006" t="e">
        <f>MATCH(S_P_500_Historical_Data__1[[#This Row],[log1p(return)]],S:S,1)-6</f>
        <v>#N/A</v>
      </c>
    </row>
    <row r="1007" spans="1:6" x14ac:dyDescent="0.35">
      <c r="A1007" s="10">
        <v>34978</v>
      </c>
      <c r="B1007">
        <v>582.5</v>
      </c>
      <c r="C1007">
        <v>-2.0000000000000001E-4</v>
      </c>
      <c r="D1007">
        <f>LOG(S_P_500_Historical_Data__1[[#This Row],[return]]+1)</f>
        <v>-8.6867583428571222E-5</v>
      </c>
      <c r="E1007">
        <f>MATCH(S_P_500_Historical_Data__1[[#This Row],[return]],_xlfn.ANCHORARRAY($N$7),1)</f>
        <v>70</v>
      </c>
      <c r="F1007" t="e">
        <f>MATCH(S_P_500_Historical_Data__1[[#This Row],[log1p(return)]],S:S,1)-6</f>
        <v>#N/A</v>
      </c>
    </row>
    <row r="1008" spans="1:6" x14ac:dyDescent="0.35">
      <c r="A1008" s="10">
        <v>34977</v>
      </c>
      <c r="B1008">
        <v>582.6</v>
      </c>
      <c r="C1008">
        <v>1.9E-3</v>
      </c>
      <c r="D1008">
        <f>LOG(S_P_500_Historical_Data__1[[#This Row],[return]]+1)</f>
        <v>8.2437660560550415E-4</v>
      </c>
      <c r="E1008">
        <f>MATCH(S_P_500_Historical_Data__1[[#This Row],[return]],_xlfn.ANCHORARRAY($N$7),1)</f>
        <v>70</v>
      </c>
      <c r="F1008" t="e">
        <f>MATCH(S_P_500_Historical_Data__1[[#This Row],[log1p(return)]],S:S,1)-6</f>
        <v>#N/A</v>
      </c>
    </row>
    <row r="1009" spans="1:6" x14ac:dyDescent="0.35">
      <c r="A1009" s="10">
        <v>34976</v>
      </c>
      <c r="B1009">
        <v>581.5</v>
      </c>
      <c r="C1009">
        <v>-1.4E-3</v>
      </c>
      <c r="D1009">
        <f>LOG(S_P_500_Historical_Data__1[[#This Row],[return]]+1)</f>
        <v>-6.0843828090904916E-4</v>
      </c>
      <c r="E1009">
        <f>MATCH(S_P_500_Historical_Data__1[[#This Row],[return]],_xlfn.ANCHORARRAY($N$7),1)</f>
        <v>69</v>
      </c>
      <c r="F1009" t="e">
        <f>MATCH(S_P_500_Historical_Data__1[[#This Row],[log1p(return)]],S:S,1)-6</f>
        <v>#N/A</v>
      </c>
    </row>
    <row r="1010" spans="1:6" x14ac:dyDescent="0.35">
      <c r="A1010" s="10">
        <v>34975</v>
      </c>
      <c r="B1010">
        <v>582.29999999999995</v>
      </c>
      <c r="C1010">
        <v>1E-3</v>
      </c>
      <c r="D1010">
        <f>LOG(S_P_500_Historical_Data__1[[#This Row],[return]]+1)</f>
        <v>4.340774793185929E-4</v>
      </c>
      <c r="E1010">
        <f>MATCH(S_P_500_Historical_Data__1[[#This Row],[return]],_xlfn.ANCHORARRAY($N$7),1)</f>
        <v>70</v>
      </c>
      <c r="F1010" t="e">
        <f>MATCH(S_P_500_Historical_Data__1[[#This Row],[log1p(return)]],S:S,1)-6</f>
        <v>#N/A</v>
      </c>
    </row>
    <row r="1011" spans="1:6" x14ac:dyDescent="0.35">
      <c r="A1011" s="10">
        <v>34974</v>
      </c>
      <c r="B1011">
        <v>581.70000000000005</v>
      </c>
      <c r="C1011">
        <v>-4.5999999999999999E-3</v>
      </c>
      <c r="D1011">
        <f>LOG(S_P_500_Historical_Data__1[[#This Row],[return]]+1)</f>
        <v>-2.0023635919956925E-3</v>
      </c>
      <c r="E1011">
        <f>MATCH(S_P_500_Historical_Data__1[[#This Row],[return]],_xlfn.ANCHORARRAY($N$7),1)</f>
        <v>68</v>
      </c>
      <c r="F1011" t="e">
        <f>MATCH(S_P_500_Historical_Data__1[[#This Row],[log1p(return)]],S:S,1)-6</f>
        <v>#N/A</v>
      </c>
    </row>
    <row r="1012" spans="1:6" x14ac:dyDescent="0.35">
      <c r="A1012" s="10">
        <v>34971</v>
      </c>
      <c r="B1012">
        <v>584.4</v>
      </c>
      <c r="C1012">
        <v>-2.5999999999999999E-3</v>
      </c>
      <c r="D1012">
        <f>LOG(S_P_500_Historical_Data__1[[#This Row],[return]]+1)</f>
        <v>-1.1306361176558091E-3</v>
      </c>
      <c r="E1012">
        <f>MATCH(S_P_500_Historical_Data__1[[#This Row],[return]],_xlfn.ANCHORARRAY($N$7),1)</f>
        <v>69</v>
      </c>
      <c r="F1012" t="e">
        <f>MATCH(S_P_500_Historical_Data__1[[#This Row],[log1p(return)]],S:S,1)-6</f>
        <v>#N/A</v>
      </c>
    </row>
    <row r="1013" spans="1:6" x14ac:dyDescent="0.35">
      <c r="A1013" s="10">
        <v>34970</v>
      </c>
      <c r="B1013">
        <v>585.9</v>
      </c>
      <c r="C1013">
        <v>8.3999999999999995E-3</v>
      </c>
      <c r="D1013">
        <f>LOG(S_P_500_Historical_Data__1[[#This Row],[return]]+1)</f>
        <v>3.6328370044082891E-3</v>
      </c>
      <c r="E1013">
        <f>MATCH(S_P_500_Historical_Data__1[[#This Row],[return]],_xlfn.ANCHORARRAY($N$7),1)</f>
        <v>73</v>
      </c>
      <c r="F1013" t="e">
        <f>MATCH(S_P_500_Historical_Data__1[[#This Row],[log1p(return)]],S:S,1)-6</f>
        <v>#N/A</v>
      </c>
    </row>
    <row r="1014" spans="1:6" x14ac:dyDescent="0.35">
      <c r="A1014" s="10">
        <v>34969</v>
      </c>
      <c r="B1014">
        <v>581</v>
      </c>
      <c r="C1014">
        <v>-6.9999999999999999E-4</v>
      </c>
      <c r="D1014">
        <f>LOG(S_P_500_Historical_Data__1[[#This Row],[return]]+1)</f>
        <v>-3.041125891607762E-4</v>
      </c>
      <c r="E1014">
        <f>MATCH(S_P_500_Historical_Data__1[[#This Row],[return]],_xlfn.ANCHORARRAY($N$7),1)</f>
        <v>69</v>
      </c>
      <c r="F1014" t="e">
        <f>MATCH(S_P_500_Historical_Data__1[[#This Row],[log1p(return)]],S:S,1)-6</f>
        <v>#N/A</v>
      </c>
    </row>
    <row r="1015" spans="1:6" x14ac:dyDescent="0.35">
      <c r="A1015" s="10">
        <v>34968</v>
      </c>
      <c r="B1015">
        <v>581.4</v>
      </c>
      <c r="C1015">
        <v>-6.9999999999999999E-4</v>
      </c>
      <c r="D1015">
        <f>LOG(S_P_500_Historical_Data__1[[#This Row],[return]]+1)</f>
        <v>-3.041125891607762E-4</v>
      </c>
      <c r="E1015">
        <f>MATCH(S_P_500_Historical_Data__1[[#This Row],[return]],_xlfn.ANCHORARRAY($N$7),1)</f>
        <v>69</v>
      </c>
      <c r="F1015" t="e">
        <f>MATCH(S_P_500_Historical_Data__1[[#This Row],[log1p(return)]],S:S,1)-6</f>
        <v>#N/A</v>
      </c>
    </row>
    <row r="1016" spans="1:6" x14ac:dyDescent="0.35">
      <c r="A1016" s="10">
        <v>34967</v>
      </c>
      <c r="B1016">
        <v>581.79999999999995</v>
      </c>
      <c r="C1016">
        <v>2.0000000000000001E-4</v>
      </c>
      <c r="D1016">
        <f>LOG(S_P_500_Historical_Data__1[[#This Row],[return]]+1)</f>
        <v>8.6850211648947659E-5</v>
      </c>
      <c r="E1016">
        <f>MATCH(S_P_500_Historical_Data__1[[#This Row],[return]],_xlfn.ANCHORARRAY($N$7),1)</f>
        <v>70</v>
      </c>
      <c r="F1016" t="e">
        <f>MATCH(S_P_500_Historical_Data__1[[#This Row],[log1p(return)]],S:S,1)-6</f>
        <v>#N/A</v>
      </c>
    </row>
    <row r="1017" spans="1:6" x14ac:dyDescent="0.35">
      <c r="A1017" s="10">
        <v>34964</v>
      </c>
      <c r="B1017">
        <v>581.70000000000005</v>
      </c>
      <c r="C1017">
        <v>-2.2000000000000001E-3</v>
      </c>
      <c r="D1017">
        <f>LOG(S_P_500_Historical_Data__1[[#This Row],[return]]+1)</f>
        <v>-9.5650039683711904E-4</v>
      </c>
      <c r="E1017">
        <f>MATCH(S_P_500_Historical_Data__1[[#This Row],[return]],_xlfn.ANCHORARRAY($N$7),1)</f>
        <v>69</v>
      </c>
      <c r="F1017" t="e">
        <f>MATCH(S_P_500_Historical_Data__1[[#This Row],[log1p(return)]],S:S,1)-6</f>
        <v>#N/A</v>
      </c>
    </row>
    <row r="1018" spans="1:6" x14ac:dyDescent="0.35">
      <c r="A1018" s="10">
        <v>34963</v>
      </c>
      <c r="B1018">
        <v>583</v>
      </c>
      <c r="C1018">
        <v>-6.4999999999999997E-3</v>
      </c>
      <c r="D1018">
        <f>LOG(S_P_500_Historical_Data__1[[#This Row],[return]]+1)</f>
        <v>-2.8321285541660227E-3</v>
      </c>
      <c r="E1018">
        <f>MATCH(S_P_500_Historical_Data__1[[#This Row],[return]],_xlfn.ANCHORARRAY($N$7),1)</f>
        <v>67</v>
      </c>
      <c r="F1018" t="e">
        <f>MATCH(S_P_500_Historical_Data__1[[#This Row],[log1p(return)]],S:S,1)-6</f>
        <v>#N/A</v>
      </c>
    </row>
    <row r="1019" spans="1:6" x14ac:dyDescent="0.35">
      <c r="A1019" s="10">
        <v>34962</v>
      </c>
      <c r="B1019">
        <v>586.79999999999995</v>
      </c>
      <c r="C1019">
        <v>4.4999999999999997E-3</v>
      </c>
      <c r="D1019">
        <f>LOG(S_P_500_Historical_Data__1[[#This Row],[return]]+1)</f>
        <v>1.9499410842679385E-3</v>
      </c>
      <c r="E1019">
        <f>MATCH(S_P_500_Historical_Data__1[[#This Row],[return]],_xlfn.ANCHORARRAY($N$7),1)</f>
        <v>71</v>
      </c>
      <c r="F1019" t="e">
        <f>MATCH(S_P_500_Historical_Data__1[[#This Row],[log1p(return)]],S:S,1)-6</f>
        <v>#N/A</v>
      </c>
    </row>
    <row r="1020" spans="1:6" x14ac:dyDescent="0.35">
      <c r="A1020" s="10">
        <v>34961</v>
      </c>
      <c r="B1020">
        <v>584.20000000000005</v>
      </c>
      <c r="C1020">
        <v>2.3999999999999998E-3</v>
      </c>
      <c r="D1020">
        <f>LOG(S_P_500_Historical_Data__1[[#This Row],[return]]+1)</f>
        <v>1.0410579860935677E-3</v>
      </c>
      <c r="E1020">
        <f>MATCH(S_P_500_Historical_Data__1[[#This Row],[return]],_xlfn.ANCHORARRAY($N$7),1)</f>
        <v>71</v>
      </c>
      <c r="F1020" t="e">
        <f>MATCH(S_P_500_Historical_Data__1[[#This Row],[log1p(return)]],S:S,1)-6</f>
        <v>#N/A</v>
      </c>
    </row>
    <row r="1021" spans="1:6" x14ac:dyDescent="0.35">
      <c r="A1021" s="10">
        <v>34960</v>
      </c>
      <c r="B1021">
        <v>582.79999999999995</v>
      </c>
      <c r="C1021">
        <v>-1E-3</v>
      </c>
      <c r="D1021">
        <f>LOG(S_P_500_Historical_Data__1[[#This Row],[return]]+1)</f>
        <v>-4.3451177401769168E-4</v>
      </c>
      <c r="E1021">
        <f>MATCH(S_P_500_Historical_Data__1[[#This Row],[return]],_xlfn.ANCHORARRAY($N$7),1)</f>
        <v>69</v>
      </c>
      <c r="F1021" t="e">
        <f>MATCH(S_P_500_Historical_Data__1[[#This Row],[log1p(return)]],S:S,1)-6</f>
        <v>#N/A</v>
      </c>
    </row>
    <row r="1022" spans="1:6" x14ac:dyDescent="0.35">
      <c r="A1022" s="10">
        <v>34957</v>
      </c>
      <c r="B1022">
        <v>583.4</v>
      </c>
      <c r="C1022">
        <v>-2.9999999999999997E-4</v>
      </c>
      <c r="D1022">
        <f>LOG(S_P_500_Historical_Data__1[[#This Row],[return]]+1)</f>
        <v>-1.3030789173217684E-4</v>
      </c>
      <c r="E1022">
        <f>MATCH(S_P_500_Historical_Data__1[[#This Row],[return]],_xlfn.ANCHORARRAY($N$7),1)</f>
        <v>70</v>
      </c>
      <c r="F1022" t="e">
        <f>MATCH(S_P_500_Historical_Data__1[[#This Row],[log1p(return)]],S:S,1)-6</f>
        <v>#N/A</v>
      </c>
    </row>
    <row r="1023" spans="1:6" x14ac:dyDescent="0.35">
      <c r="A1023" s="10">
        <v>34956</v>
      </c>
      <c r="B1023">
        <v>583.6</v>
      </c>
      <c r="C1023">
        <v>8.3000000000000001E-3</v>
      </c>
      <c r="D1023">
        <f>LOG(S_P_500_Historical_Data__1[[#This Row],[return]]+1)</f>
        <v>3.5897671891398659E-3</v>
      </c>
      <c r="E1023">
        <f>MATCH(S_P_500_Historical_Data__1[[#This Row],[return]],_xlfn.ANCHORARRAY($N$7),1)</f>
        <v>72</v>
      </c>
      <c r="F1023" t="e">
        <f>MATCH(S_P_500_Historical_Data__1[[#This Row],[log1p(return)]],S:S,1)-6</f>
        <v>#N/A</v>
      </c>
    </row>
    <row r="1024" spans="1:6" x14ac:dyDescent="0.35">
      <c r="A1024" s="10">
        <v>34955</v>
      </c>
      <c r="B1024">
        <v>578.79999999999995</v>
      </c>
      <c r="C1024">
        <v>4.0000000000000001E-3</v>
      </c>
      <c r="D1024">
        <f>LOG(S_P_500_Historical_Data__1[[#This Row],[return]]+1)</f>
        <v>1.7337128090005314E-3</v>
      </c>
      <c r="E1024">
        <f>MATCH(S_P_500_Historical_Data__1[[#This Row],[return]],_xlfn.ANCHORARRAY($N$7),1)</f>
        <v>71</v>
      </c>
      <c r="F1024" t="e">
        <f>MATCH(S_P_500_Historical_Data__1[[#This Row],[log1p(return)]],S:S,1)-6</f>
        <v>#N/A</v>
      </c>
    </row>
    <row r="1025" spans="1:6" x14ac:dyDescent="0.35">
      <c r="A1025" s="10">
        <v>34954</v>
      </c>
      <c r="B1025">
        <v>576.5</v>
      </c>
      <c r="C1025">
        <v>4.4999999999999997E-3</v>
      </c>
      <c r="D1025">
        <f>LOG(S_P_500_Historical_Data__1[[#This Row],[return]]+1)</f>
        <v>1.9499410842679385E-3</v>
      </c>
      <c r="E1025">
        <f>MATCH(S_P_500_Historical_Data__1[[#This Row],[return]],_xlfn.ANCHORARRAY($N$7),1)</f>
        <v>71</v>
      </c>
      <c r="F1025" t="e">
        <f>MATCH(S_P_500_Historical_Data__1[[#This Row],[log1p(return)]],S:S,1)-6</f>
        <v>#N/A</v>
      </c>
    </row>
    <row r="1026" spans="1:6" x14ac:dyDescent="0.35">
      <c r="A1026" s="10">
        <v>34953</v>
      </c>
      <c r="B1026">
        <v>573.9</v>
      </c>
      <c r="C1026">
        <v>2.0999999999999999E-3</v>
      </c>
      <c r="D1026">
        <f>LOG(S_P_500_Historical_Data__1[[#This Row],[return]]+1)</f>
        <v>9.1106213122328433E-4</v>
      </c>
      <c r="E1026">
        <f>MATCH(S_P_500_Historical_Data__1[[#This Row],[return]],_xlfn.ANCHORARRAY($N$7),1)</f>
        <v>70</v>
      </c>
      <c r="F1026" t="e">
        <f>MATCH(S_P_500_Historical_Data__1[[#This Row],[log1p(return)]],S:S,1)-6</f>
        <v>#N/A</v>
      </c>
    </row>
    <row r="1027" spans="1:6" x14ac:dyDescent="0.35">
      <c r="A1027" s="10">
        <v>34950</v>
      </c>
      <c r="B1027">
        <v>572.70000000000005</v>
      </c>
      <c r="C1027">
        <v>4.1999999999999997E-3</v>
      </c>
      <c r="D1027">
        <f>LOG(S_P_500_Historical_Data__1[[#This Row],[return]]+1)</f>
        <v>1.8202170383280992E-3</v>
      </c>
      <c r="E1027">
        <f>MATCH(S_P_500_Historical_Data__1[[#This Row],[return]],_xlfn.ANCHORARRAY($N$7),1)</f>
        <v>71</v>
      </c>
      <c r="F1027" t="e">
        <f>MATCH(S_P_500_Historical_Data__1[[#This Row],[log1p(return)]],S:S,1)-6</f>
        <v>#N/A</v>
      </c>
    </row>
    <row r="1028" spans="1:6" x14ac:dyDescent="0.35">
      <c r="A1028" s="10">
        <v>34949</v>
      </c>
      <c r="B1028">
        <v>570.29999999999995</v>
      </c>
      <c r="C1028">
        <v>2.0000000000000001E-4</v>
      </c>
      <c r="D1028">
        <f>LOG(S_P_500_Historical_Data__1[[#This Row],[return]]+1)</f>
        <v>8.6850211648947659E-5</v>
      </c>
      <c r="E1028">
        <f>MATCH(S_P_500_Historical_Data__1[[#This Row],[return]],_xlfn.ANCHORARRAY($N$7),1)</f>
        <v>70</v>
      </c>
      <c r="F1028" t="e">
        <f>MATCH(S_P_500_Historical_Data__1[[#This Row],[log1p(return)]],S:S,1)-6</f>
        <v>#N/A</v>
      </c>
    </row>
    <row r="1029" spans="1:6" x14ac:dyDescent="0.35">
      <c r="A1029" s="10">
        <v>34948</v>
      </c>
      <c r="B1029">
        <v>570.20000000000005</v>
      </c>
      <c r="C1029">
        <v>1.8E-3</v>
      </c>
      <c r="D1029">
        <f>LOG(S_P_500_Historical_Data__1[[#This Row],[return]]+1)</f>
        <v>7.8102735349552951E-4</v>
      </c>
      <c r="E1029">
        <f>MATCH(S_P_500_Historical_Data__1[[#This Row],[return]],_xlfn.ANCHORARRAY($N$7),1)</f>
        <v>70</v>
      </c>
      <c r="F1029" t="e">
        <f>MATCH(S_P_500_Historical_Data__1[[#This Row],[log1p(return)]],S:S,1)-6</f>
        <v>#N/A</v>
      </c>
    </row>
    <row r="1030" spans="1:6" x14ac:dyDescent="0.35">
      <c r="A1030" s="10">
        <v>34947</v>
      </c>
      <c r="B1030">
        <v>569.20000000000005</v>
      </c>
      <c r="C1030">
        <v>9.5999999999999992E-3</v>
      </c>
      <c r="D1030">
        <f>LOG(S_P_500_Historical_Data__1[[#This Row],[return]]+1)</f>
        <v>4.1493419000591166E-3</v>
      </c>
      <c r="E1030">
        <f>MATCH(S_P_500_Historical_Data__1[[#This Row],[return]],_xlfn.ANCHORARRAY($N$7),1)</f>
        <v>73</v>
      </c>
      <c r="F1030" t="e">
        <f>MATCH(S_P_500_Historical_Data__1[[#This Row],[log1p(return)]],S:S,1)-6</f>
        <v>#N/A</v>
      </c>
    </row>
    <row r="1031" spans="1:6" x14ac:dyDescent="0.35">
      <c r="A1031" s="10">
        <v>34943</v>
      </c>
      <c r="B1031">
        <v>563.79999999999995</v>
      </c>
      <c r="C1031">
        <v>3.3999999999999998E-3</v>
      </c>
      <c r="D1031">
        <f>LOG(S_P_500_Historical_Data__1[[#This Row],[return]]+1)</f>
        <v>1.4740966917327273E-3</v>
      </c>
      <c r="E1031">
        <f>MATCH(S_P_500_Historical_Data__1[[#This Row],[return]],_xlfn.ANCHORARRAY($N$7),1)</f>
        <v>71</v>
      </c>
      <c r="F1031" t="e">
        <f>MATCH(S_P_500_Historical_Data__1[[#This Row],[log1p(return)]],S:S,1)-6</f>
        <v>#N/A</v>
      </c>
    </row>
    <row r="1032" spans="1:6" x14ac:dyDescent="0.35">
      <c r="A1032" s="10">
        <v>34942</v>
      </c>
      <c r="B1032">
        <v>561.9</v>
      </c>
      <c r="C1032">
        <v>1.8E-3</v>
      </c>
      <c r="D1032">
        <f>LOG(S_P_500_Historical_Data__1[[#This Row],[return]]+1)</f>
        <v>7.8102735349552951E-4</v>
      </c>
      <c r="E1032">
        <f>MATCH(S_P_500_Historical_Data__1[[#This Row],[return]],_xlfn.ANCHORARRAY($N$7),1)</f>
        <v>70</v>
      </c>
      <c r="F1032" t="e">
        <f>MATCH(S_P_500_Historical_Data__1[[#This Row],[log1p(return)]],S:S,1)-6</f>
        <v>#N/A</v>
      </c>
    </row>
    <row r="1033" spans="1:6" x14ac:dyDescent="0.35">
      <c r="A1033" s="10">
        <v>34941</v>
      </c>
      <c r="B1033">
        <v>560.9</v>
      </c>
      <c r="C1033">
        <v>1.6000000000000001E-3</v>
      </c>
      <c r="D1033">
        <f>LOG(S_P_500_Historical_Data__1[[#This Row],[return]]+1)</f>
        <v>6.943158663544807E-4</v>
      </c>
      <c r="E1033">
        <f>MATCH(S_P_500_Historical_Data__1[[#This Row],[return]],_xlfn.ANCHORARRAY($N$7),1)</f>
        <v>70</v>
      </c>
      <c r="F1033" t="e">
        <f>MATCH(S_P_500_Historical_Data__1[[#This Row],[log1p(return)]],S:S,1)-6</f>
        <v>#N/A</v>
      </c>
    </row>
    <row r="1034" spans="1:6" x14ac:dyDescent="0.35">
      <c r="A1034" s="10">
        <v>34940</v>
      </c>
      <c r="B1034">
        <v>560</v>
      </c>
      <c r="C1034">
        <v>1.8E-3</v>
      </c>
      <c r="D1034">
        <f>LOG(S_P_500_Historical_Data__1[[#This Row],[return]]+1)</f>
        <v>7.8102735349552951E-4</v>
      </c>
      <c r="E1034">
        <f>MATCH(S_P_500_Historical_Data__1[[#This Row],[return]],_xlfn.ANCHORARRAY($N$7),1)</f>
        <v>70</v>
      </c>
      <c r="F1034" t="e">
        <f>MATCH(S_P_500_Historical_Data__1[[#This Row],[log1p(return)]],S:S,1)-6</f>
        <v>#N/A</v>
      </c>
    </row>
    <row r="1035" spans="1:6" x14ac:dyDescent="0.35">
      <c r="A1035" s="10">
        <v>34939</v>
      </c>
      <c r="B1035">
        <v>559</v>
      </c>
      <c r="C1035">
        <v>-2E-3</v>
      </c>
      <c r="D1035">
        <f>LOG(S_P_500_Historical_Data__1[[#This Row],[return]]+1)</f>
        <v>-8.6945871262889137E-4</v>
      </c>
      <c r="E1035">
        <f>MATCH(S_P_500_Historical_Data__1[[#This Row],[return]],_xlfn.ANCHORARRAY($N$7),1)</f>
        <v>69</v>
      </c>
      <c r="F1035" t="e">
        <f>MATCH(S_P_500_Historical_Data__1[[#This Row],[log1p(return)]],S:S,1)-6</f>
        <v>#N/A</v>
      </c>
    </row>
    <row r="1036" spans="1:6" x14ac:dyDescent="0.35">
      <c r="A1036" s="10">
        <v>34936</v>
      </c>
      <c r="B1036">
        <v>560.1</v>
      </c>
      <c r="C1036">
        <v>4.7000000000000002E-3</v>
      </c>
      <c r="D1036">
        <f>LOG(S_P_500_Historical_Data__1[[#This Row],[return]]+1)</f>
        <v>2.0364022595292615E-3</v>
      </c>
      <c r="E1036">
        <f>MATCH(S_P_500_Historical_Data__1[[#This Row],[return]],_xlfn.ANCHORARRAY($N$7),1)</f>
        <v>71</v>
      </c>
      <c r="F1036" t="e">
        <f>MATCH(S_P_500_Historical_Data__1[[#This Row],[log1p(return)]],S:S,1)-6</f>
        <v>#N/A</v>
      </c>
    </row>
    <row r="1037" spans="1:6" x14ac:dyDescent="0.35">
      <c r="A1037" s="10">
        <v>34935</v>
      </c>
      <c r="B1037">
        <v>557.5</v>
      </c>
      <c r="C1037">
        <v>6.9999999999999999E-4</v>
      </c>
      <c r="D1037">
        <f>LOG(S_P_500_Historical_Data__1[[#This Row],[return]]+1)</f>
        <v>3.0389978481245835E-4</v>
      </c>
      <c r="E1037">
        <f>MATCH(S_P_500_Historical_Data__1[[#This Row],[return]],_xlfn.ANCHORARRAY($N$7),1)</f>
        <v>70</v>
      </c>
      <c r="F1037" t="e">
        <f>MATCH(S_P_500_Historical_Data__1[[#This Row],[log1p(return)]],S:S,1)-6</f>
        <v>#N/A</v>
      </c>
    </row>
    <row r="1038" spans="1:6" x14ac:dyDescent="0.35">
      <c r="A1038" s="10">
        <v>34934</v>
      </c>
      <c r="B1038">
        <v>557.1</v>
      </c>
      <c r="C1038">
        <v>-4.3E-3</v>
      </c>
      <c r="D1038">
        <f>LOG(S_P_500_Historical_Data__1[[#This Row],[return]]+1)</f>
        <v>-1.8714928717335991E-3</v>
      </c>
      <c r="E1038">
        <f>MATCH(S_P_500_Historical_Data__1[[#This Row],[return]],_xlfn.ANCHORARRAY($N$7),1)</f>
        <v>68</v>
      </c>
      <c r="F1038" t="e">
        <f>MATCH(S_P_500_Historical_Data__1[[#This Row],[log1p(return)]],S:S,1)-6</f>
        <v>#N/A</v>
      </c>
    </row>
    <row r="1039" spans="1:6" x14ac:dyDescent="0.35">
      <c r="A1039" s="10">
        <v>34933</v>
      </c>
      <c r="B1039">
        <v>559.5</v>
      </c>
      <c r="C1039">
        <v>2.5000000000000001E-3</v>
      </c>
      <c r="D1039">
        <f>LOG(S_P_500_Historical_Data__1[[#This Row],[return]]+1)</f>
        <v>1.084381292219893E-3</v>
      </c>
      <c r="E1039">
        <f>MATCH(S_P_500_Historical_Data__1[[#This Row],[return]],_xlfn.ANCHORARRAY($N$7),1)</f>
        <v>71</v>
      </c>
      <c r="F1039" t="e">
        <f>MATCH(S_P_500_Historical_Data__1[[#This Row],[log1p(return)]],S:S,1)-6</f>
        <v>#N/A</v>
      </c>
    </row>
    <row r="1040" spans="1:6" x14ac:dyDescent="0.35">
      <c r="A1040" s="10">
        <v>34932</v>
      </c>
      <c r="B1040">
        <v>558.1</v>
      </c>
      <c r="C1040">
        <v>-2E-3</v>
      </c>
      <c r="D1040">
        <f>LOG(S_P_500_Historical_Data__1[[#This Row],[return]]+1)</f>
        <v>-8.6945871262889137E-4</v>
      </c>
      <c r="E1040">
        <f>MATCH(S_P_500_Historical_Data__1[[#This Row],[return]],_xlfn.ANCHORARRAY($N$7),1)</f>
        <v>69</v>
      </c>
      <c r="F1040" t="e">
        <f>MATCH(S_P_500_Historical_Data__1[[#This Row],[log1p(return)]],S:S,1)-6</f>
        <v>#N/A</v>
      </c>
    </row>
    <row r="1041" spans="1:6" x14ac:dyDescent="0.35">
      <c r="A1041" s="10">
        <v>34929</v>
      </c>
      <c r="B1041">
        <v>559.20000000000005</v>
      </c>
      <c r="C1041">
        <v>4.0000000000000002E-4</v>
      </c>
      <c r="D1041">
        <f>LOG(S_P_500_Historical_Data__1[[#This Row],[return]]+1)</f>
        <v>1.7368305846489969E-4</v>
      </c>
      <c r="E1041">
        <f>MATCH(S_P_500_Historical_Data__1[[#This Row],[return]],_xlfn.ANCHORARRAY($N$7),1)</f>
        <v>70</v>
      </c>
      <c r="F1041" t="e">
        <f>MATCH(S_P_500_Historical_Data__1[[#This Row],[log1p(return)]],S:S,1)-6</f>
        <v>#N/A</v>
      </c>
    </row>
    <row r="1042" spans="1:6" x14ac:dyDescent="0.35">
      <c r="A1042" s="10">
        <v>34928</v>
      </c>
      <c r="B1042">
        <v>559</v>
      </c>
      <c r="C1042">
        <v>-1.8E-3</v>
      </c>
      <c r="D1042">
        <f>LOG(S_P_500_Historical_Data__1[[#This Row],[return]]+1)</f>
        <v>-7.8243446989642584E-4</v>
      </c>
      <c r="E1042">
        <f>MATCH(S_P_500_Historical_Data__1[[#This Row],[return]],_xlfn.ANCHORARRAY($N$7),1)</f>
        <v>69</v>
      </c>
      <c r="F1042" t="e">
        <f>MATCH(S_P_500_Historical_Data__1[[#This Row],[log1p(return)]],S:S,1)-6</f>
        <v>#N/A</v>
      </c>
    </row>
    <row r="1043" spans="1:6" x14ac:dyDescent="0.35">
      <c r="A1043" s="10">
        <v>34927</v>
      </c>
      <c r="B1043">
        <v>560</v>
      </c>
      <c r="C1043">
        <v>2.5000000000000001E-3</v>
      </c>
      <c r="D1043">
        <f>LOG(S_P_500_Historical_Data__1[[#This Row],[return]]+1)</f>
        <v>1.084381292219893E-3</v>
      </c>
      <c r="E1043">
        <f>MATCH(S_P_500_Historical_Data__1[[#This Row],[return]],_xlfn.ANCHORARRAY($N$7),1)</f>
        <v>71</v>
      </c>
      <c r="F1043" t="e">
        <f>MATCH(S_P_500_Historical_Data__1[[#This Row],[log1p(return)]],S:S,1)-6</f>
        <v>#N/A</v>
      </c>
    </row>
    <row r="1044" spans="1:6" x14ac:dyDescent="0.35">
      <c r="A1044" s="10">
        <v>34926</v>
      </c>
      <c r="B1044">
        <v>558.6</v>
      </c>
      <c r="C1044">
        <v>-2E-3</v>
      </c>
      <c r="D1044">
        <f>LOG(S_P_500_Historical_Data__1[[#This Row],[return]]+1)</f>
        <v>-8.6945871262889137E-4</v>
      </c>
      <c r="E1044">
        <f>MATCH(S_P_500_Historical_Data__1[[#This Row],[return]],_xlfn.ANCHORARRAY($N$7),1)</f>
        <v>69</v>
      </c>
      <c r="F1044" t="e">
        <f>MATCH(S_P_500_Historical_Data__1[[#This Row],[log1p(return)]],S:S,1)-6</f>
        <v>#N/A</v>
      </c>
    </row>
    <row r="1045" spans="1:6" x14ac:dyDescent="0.35">
      <c r="A1045" s="10">
        <v>34925</v>
      </c>
      <c r="B1045">
        <v>559.70000000000005</v>
      </c>
      <c r="C1045">
        <v>8.3000000000000001E-3</v>
      </c>
      <c r="D1045">
        <f>LOG(S_P_500_Historical_Data__1[[#This Row],[return]]+1)</f>
        <v>3.5897671891398659E-3</v>
      </c>
      <c r="E1045">
        <f>MATCH(S_P_500_Historical_Data__1[[#This Row],[return]],_xlfn.ANCHORARRAY($N$7),1)</f>
        <v>72</v>
      </c>
      <c r="F1045" t="e">
        <f>MATCH(S_P_500_Historical_Data__1[[#This Row],[log1p(return)]],S:S,1)-6</f>
        <v>#N/A</v>
      </c>
    </row>
    <row r="1046" spans="1:6" x14ac:dyDescent="0.35">
      <c r="A1046" s="10">
        <v>34922</v>
      </c>
      <c r="B1046">
        <v>555.1</v>
      </c>
      <c r="C1046">
        <v>-4.3E-3</v>
      </c>
      <c r="D1046">
        <f>LOG(S_P_500_Historical_Data__1[[#This Row],[return]]+1)</f>
        <v>-1.8714928717335991E-3</v>
      </c>
      <c r="E1046">
        <f>MATCH(S_P_500_Historical_Data__1[[#This Row],[return]],_xlfn.ANCHORARRAY($N$7),1)</f>
        <v>68</v>
      </c>
      <c r="F1046" t="e">
        <f>MATCH(S_P_500_Historical_Data__1[[#This Row],[log1p(return)]],S:S,1)-6</f>
        <v>#N/A</v>
      </c>
    </row>
    <row r="1047" spans="1:6" x14ac:dyDescent="0.35">
      <c r="A1047" s="10">
        <v>34921</v>
      </c>
      <c r="B1047">
        <v>557.5</v>
      </c>
      <c r="C1047">
        <v>-3.8999999999999998E-3</v>
      </c>
      <c r="D1047">
        <f>LOG(S_P_500_Historical_Data__1[[#This Row],[return]]+1)</f>
        <v>-1.6970599014588432E-3</v>
      </c>
      <c r="E1047">
        <f>MATCH(S_P_500_Historical_Data__1[[#This Row],[return]],_xlfn.ANCHORARRAY($N$7),1)</f>
        <v>68</v>
      </c>
      <c r="F1047" t="e">
        <f>MATCH(S_P_500_Historical_Data__1[[#This Row],[log1p(return)]],S:S,1)-6</f>
        <v>#N/A</v>
      </c>
    </row>
    <row r="1048" spans="1:6" x14ac:dyDescent="0.35">
      <c r="A1048" s="10">
        <v>34920</v>
      </c>
      <c r="B1048">
        <v>559.70000000000005</v>
      </c>
      <c r="C1048">
        <v>-1.1999999999999999E-3</v>
      </c>
      <c r="D1048">
        <f>LOG(S_P_500_Historical_Data__1[[#This Row],[return]]+1)</f>
        <v>-5.2146632068983954E-4</v>
      </c>
      <c r="E1048">
        <f>MATCH(S_P_500_Historical_Data__1[[#This Row],[return]],_xlfn.ANCHORARRAY($N$7),1)</f>
        <v>69</v>
      </c>
      <c r="F1048" t="e">
        <f>MATCH(S_P_500_Historical_Data__1[[#This Row],[log1p(return)]],S:S,1)-6</f>
        <v>#N/A</v>
      </c>
    </row>
    <row r="1049" spans="1:6" x14ac:dyDescent="0.35">
      <c r="A1049" s="10">
        <v>34919</v>
      </c>
      <c r="B1049">
        <v>560.4</v>
      </c>
      <c r="C1049">
        <v>6.9999999999999999E-4</v>
      </c>
      <c r="D1049">
        <f>LOG(S_P_500_Historical_Data__1[[#This Row],[return]]+1)</f>
        <v>3.0389978481245835E-4</v>
      </c>
      <c r="E1049">
        <f>MATCH(S_P_500_Historical_Data__1[[#This Row],[return]],_xlfn.ANCHORARRAY($N$7),1)</f>
        <v>70</v>
      </c>
      <c r="F1049" t="e">
        <f>MATCH(S_P_500_Historical_Data__1[[#This Row],[log1p(return)]],S:S,1)-6</f>
        <v>#N/A</v>
      </c>
    </row>
    <row r="1050" spans="1:6" x14ac:dyDescent="0.35">
      <c r="A1050" s="10">
        <v>34918</v>
      </c>
      <c r="B1050">
        <v>560</v>
      </c>
      <c r="C1050">
        <v>2E-3</v>
      </c>
      <c r="D1050">
        <f>LOG(S_P_500_Historical_Data__1[[#This Row],[return]]+1)</f>
        <v>8.6772153122691327E-4</v>
      </c>
      <c r="E1050">
        <f>MATCH(S_P_500_Historical_Data__1[[#This Row],[return]],_xlfn.ANCHORARRAY($N$7),1)</f>
        <v>70</v>
      </c>
      <c r="F1050" t="e">
        <f>MATCH(S_P_500_Historical_Data__1[[#This Row],[log1p(return)]],S:S,1)-6</f>
        <v>#N/A</v>
      </c>
    </row>
    <row r="1051" spans="1:6" x14ac:dyDescent="0.35">
      <c r="A1051" s="10">
        <v>34915</v>
      </c>
      <c r="B1051">
        <v>558.9</v>
      </c>
      <c r="C1051">
        <v>2.0000000000000001E-4</v>
      </c>
      <c r="D1051">
        <f>LOG(S_P_500_Historical_Data__1[[#This Row],[return]]+1)</f>
        <v>8.6850211648947659E-5</v>
      </c>
      <c r="E1051">
        <f>MATCH(S_P_500_Historical_Data__1[[#This Row],[return]],_xlfn.ANCHORARRAY($N$7),1)</f>
        <v>70</v>
      </c>
      <c r="F1051" t="e">
        <f>MATCH(S_P_500_Historical_Data__1[[#This Row],[log1p(return)]],S:S,1)-6</f>
        <v>#N/A</v>
      </c>
    </row>
    <row r="1052" spans="1:6" x14ac:dyDescent="0.35">
      <c r="A1052" s="10">
        <v>34914</v>
      </c>
      <c r="B1052">
        <v>558.79999999999995</v>
      </c>
      <c r="C1052">
        <v>0</v>
      </c>
      <c r="D1052">
        <f>LOG(S_P_500_Historical_Data__1[[#This Row],[return]]+1)</f>
        <v>0</v>
      </c>
      <c r="E1052">
        <f>MATCH(S_P_500_Historical_Data__1[[#This Row],[return]],_xlfn.ANCHORARRAY($N$7),1)</f>
        <v>70</v>
      </c>
      <c r="F1052" t="e">
        <f>MATCH(S_P_500_Historical_Data__1[[#This Row],[log1p(return)]],S:S,1)-6</f>
        <v>#N/A</v>
      </c>
    </row>
    <row r="1053" spans="1:6" x14ac:dyDescent="0.35">
      <c r="A1053" s="10">
        <v>34913</v>
      </c>
      <c r="B1053">
        <v>558.79999999999995</v>
      </c>
      <c r="C1053">
        <v>-1.4E-3</v>
      </c>
      <c r="D1053">
        <f>LOG(S_P_500_Historical_Data__1[[#This Row],[return]]+1)</f>
        <v>-6.0843828090904916E-4</v>
      </c>
      <c r="E1053">
        <f>MATCH(S_P_500_Historical_Data__1[[#This Row],[return]],_xlfn.ANCHORARRAY($N$7),1)</f>
        <v>69</v>
      </c>
      <c r="F1053" t="e">
        <f>MATCH(S_P_500_Historical_Data__1[[#This Row],[log1p(return)]],S:S,1)-6</f>
        <v>#N/A</v>
      </c>
    </row>
    <row r="1054" spans="1:6" x14ac:dyDescent="0.35">
      <c r="A1054" s="10">
        <v>34912</v>
      </c>
      <c r="B1054">
        <v>559.6</v>
      </c>
      <c r="C1054">
        <v>-4.4000000000000003E-3</v>
      </c>
      <c r="D1054">
        <f>LOG(S_P_500_Historical_Data__1[[#This Row],[return]]+1)</f>
        <v>-1.9151120634443696E-3</v>
      </c>
      <c r="E1054">
        <f>MATCH(S_P_500_Historical_Data__1[[#This Row],[return]],_xlfn.ANCHORARRAY($N$7),1)</f>
        <v>68</v>
      </c>
      <c r="F1054" t="e">
        <f>MATCH(S_P_500_Historical_Data__1[[#This Row],[log1p(return)]],S:S,1)-6</f>
        <v>#N/A</v>
      </c>
    </row>
    <row r="1055" spans="1:6" x14ac:dyDescent="0.35">
      <c r="A1055" s="10">
        <v>34911</v>
      </c>
      <c r="B1055">
        <v>562.1</v>
      </c>
      <c r="C1055">
        <v>-1.4E-3</v>
      </c>
      <c r="D1055">
        <f>LOG(S_P_500_Historical_Data__1[[#This Row],[return]]+1)</f>
        <v>-6.0843828090904916E-4</v>
      </c>
      <c r="E1055">
        <f>MATCH(S_P_500_Historical_Data__1[[#This Row],[return]],_xlfn.ANCHORARRAY($N$7),1)</f>
        <v>69</v>
      </c>
      <c r="F1055" t="e">
        <f>MATCH(S_P_500_Historical_Data__1[[#This Row],[log1p(return)]],S:S,1)-6</f>
        <v>#N/A</v>
      </c>
    </row>
    <row r="1056" spans="1:6" x14ac:dyDescent="0.35">
      <c r="A1056" s="10">
        <v>34908</v>
      </c>
      <c r="B1056">
        <v>562.9</v>
      </c>
      <c r="C1056">
        <v>-4.1000000000000003E-3</v>
      </c>
      <c r="D1056">
        <f>LOG(S_P_500_Historical_Data__1[[#This Row],[return]]+1)</f>
        <v>-1.7842676290416753E-3</v>
      </c>
      <c r="E1056">
        <f>MATCH(S_P_500_Historical_Data__1[[#This Row],[return]],_xlfn.ANCHORARRAY($N$7),1)</f>
        <v>68</v>
      </c>
      <c r="F1056" t="e">
        <f>MATCH(S_P_500_Historical_Data__1[[#This Row],[log1p(return)]],S:S,1)-6</f>
        <v>#N/A</v>
      </c>
    </row>
    <row r="1057" spans="1:6" x14ac:dyDescent="0.35">
      <c r="A1057" s="10">
        <v>34907</v>
      </c>
      <c r="B1057">
        <v>565.20000000000005</v>
      </c>
      <c r="C1057">
        <v>6.4000000000000003E-3</v>
      </c>
      <c r="D1057">
        <f>LOG(S_P_500_Historical_Data__1[[#This Row],[return]]+1)</f>
        <v>2.7706281011936895E-3</v>
      </c>
      <c r="E1057">
        <f>MATCH(S_P_500_Historical_Data__1[[#This Row],[return]],_xlfn.ANCHORARRAY($N$7),1)</f>
        <v>72</v>
      </c>
      <c r="F1057" t="e">
        <f>MATCH(S_P_500_Historical_Data__1[[#This Row],[log1p(return)]],S:S,1)-6</f>
        <v>#N/A</v>
      </c>
    </row>
    <row r="1058" spans="1:6" x14ac:dyDescent="0.35">
      <c r="A1058" s="10">
        <v>34906</v>
      </c>
      <c r="B1058">
        <v>561.6</v>
      </c>
      <c r="C1058">
        <v>8.9999999999999998E-4</v>
      </c>
      <c r="D1058">
        <f>LOG(S_P_500_Historical_Data__1[[#This Row],[return]]+1)</f>
        <v>3.9068924991008801E-4</v>
      </c>
      <c r="E1058">
        <f>MATCH(S_P_500_Historical_Data__1[[#This Row],[return]],_xlfn.ANCHORARRAY($N$7),1)</f>
        <v>70</v>
      </c>
      <c r="F1058" t="e">
        <f>MATCH(S_P_500_Historical_Data__1[[#This Row],[log1p(return)]],S:S,1)-6</f>
        <v>#N/A</v>
      </c>
    </row>
    <row r="1059" spans="1:6" x14ac:dyDescent="0.35">
      <c r="A1059" s="10">
        <v>34905</v>
      </c>
      <c r="B1059">
        <v>561.1</v>
      </c>
      <c r="C1059">
        <v>8.0999999999999996E-3</v>
      </c>
      <c r="D1059">
        <f>LOG(S_P_500_Historical_Data__1[[#This Row],[return]]+1)</f>
        <v>3.5036147425365331E-3</v>
      </c>
      <c r="E1059">
        <f>MATCH(S_P_500_Historical_Data__1[[#This Row],[return]],_xlfn.ANCHORARRAY($N$7),1)</f>
        <v>72</v>
      </c>
      <c r="F1059" t="e">
        <f>MATCH(S_P_500_Historical_Data__1[[#This Row],[log1p(return)]],S:S,1)-6</f>
        <v>#N/A</v>
      </c>
    </row>
    <row r="1060" spans="1:6" x14ac:dyDescent="0.35">
      <c r="A1060" s="10">
        <v>34904</v>
      </c>
      <c r="B1060">
        <v>556.6</v>
      </c>
      <c r="C1060">
        <v>5.4000000000000003E-3</v>
      </c>
      <c r="D1060">
        <f>LOG(S_P_500_Historical_Data__1[[#This Row],[return]]+1)</f>
        <v>2.3388808920564892E-3</v>
      </c>
      <c r="E1060">
        <f>MATCH(S_P_500_Historical_Data__1[[#This Row],[return]],_xlfn.ANCHORARRAY($N$7),1)</f>
        <v>72</v>
      </c>
      <c r="F1060" t="e">
        <f>MATCH(S_P_500_Historical_Data__1[[#This Row],[log1p(return)]],S:S,1)-6</f>
        <v>#N/A</v>
      </c>
    </row>
    <row r="1061" spans="1:6" x14ac:dyDescent="0.35">
      <c r="A1061" s="10">
        <v>34901</v>
      </c>
      <c r="B1061">
        <v>553.6</v>
      </c>
      <c r="C1061">
        <v>2.0000000000000001E-4</v>
      </c>
      <c r="D1061">
        <f>LOG(S_P_500_Historical_Data__1[[#This Row],[return]]+1)</f>
        <v>8.6850211648947659E-5</v>
      </c>
      <c r="E1061">
        <f>MATCH(S_P_500_Historical_Data__1[[#This Row],[return]],_xlfn.ANCHORARRAY($N$7),1)</f>
        <v>70</v>
      </c>
      <c r="F1061" t="e">
        <f>MATCH(S_P_500_Historical_Data__1[[#This Row],[log1p(return)]],S:S,1)-6</f>
        <v>#N/A</v>
      </c>
    </row>
    <row r="1062" spans="1:6" x14ac:dyDescent="0.35">
      <c r="A1062" s="10">
        <v>34900</v>
      </c>
      <c r="B1062">
        <v>553.5</v>
      </c>
      <c r="C1062">
        <v>4.4999999999999997E-3</v>
      </c>
      <c r="D1062">
        <f>LOG(S_P_500_Historical_Data__1[[#This Row],[return]]+1)</f>
        <v>1.9499410842679385E-3</v>
      </c>
      <c r="E1062">
        <f>MATCH(S_P_500_Historical_Data__1[[#This Row],[return]],_xlfn.ANCHORARRAY($N$7),1)</f>
        <v>71</v>
      </c>
      <c r="F1062" t="e">
        <f>MATCH(S_P_500_Historical_Data__1[[#This Row],[log1p(return)]],S:S,1)-6</f>
        <v>#N/A</v>
      </c>
    </row>
    <row r="1063" spans="1:6" x14ac:dyDescent="0.35">
      <c r="A1063" s="10">
        <v>34899</v>
      </c>
      <c r="B1063">
        <v>551</v>
      </c>
      <c r="C1063">
        <v>-1.34E-2</v>
      </c>
      <c r="D1063">
        <f>LOG(S_P_500_Historical_Data__1[[#This Row],[return]]+1)</f>
        <v>-5.8588888738775611E-3</v>
      </c>
      <c r="E1063">
        <f>MATCH(S_P_500_Historical_Data__1[[#This Row],[return]],_xlfn.ANCHORARRAY($N$7),1)</f>
        <v>65</v>
      </c>
      <c r="F1063" t="e">
        <f>MATCH(S_P_500_Historical_Data__1[[#This Row],[log1p(return)]],S:S,1)-6</f>
        <v>#N/A</v>
      </c>
    </row>
    <row r="1064" spans="1:6" x14ac:dyDescent="0.35">
      <c r="A1064" s="10">
        <v>34898</v>
      </c>
      <c r="B1064">
        <v>558.5</v>
      </c>
      <c r="C1064">
        <v>-7.4999999999999997E-3</v>
      </c>
      <c r="D1064">
        <f>LOG(S_P_500_Historical_Data__1[[#This Row],[return]]+1)</f>
        <v>-3.2694845648473031E-3</v>
      </c>
      <c r="E1064">
        <f>MATCH(S_P_500_Historical_Data__1[[#This Row],[return]],_xlfn.ANCHORARRAY($N$7),1)</f>
        <v>67</v>
      </c>
      <c r="F1064" t="e">
        <f>MATCH(S_P_500_Historical_Data__1[[#This Row],[log1p(return)]],S:S,1)-6</f>
        <v>#N/A</v>
      </c>
    </row>
    <row r="1065" spans="1:6" x14ac:dyDescent="0.35">
      <c r="A1065" s="10">
        <v>34897</v>
      </c>
      <c r="B1065">
        <v>562.70000000000005</v>
      </c>
      <c r="C1065">
        <v>5.0000000000000001E-3</v>
      </c>
      <c r="D1065">
        <f>LOG(S_P_500_Historical_Data__1[[#This Row],[return]]+1)</f>
        <v>2.1660617565076304E-3</v>
      </c>
      <c r="E1065">
        <f>MATCH(S_P_500_Historical_Data__1[[#This Row],[return]],_xlfn.ANCHORARRAY($N$7),1)</f>
        <v>71</v>
      </c>
      <c r="F1065" t="e">
        <f>MATCH(S_P_500_Historical_Data__1[[#This Row],[log1p(return)]],S:S,1)-6</f>
        <v>#N/A</v>
      </c>
    </row>
    <row r="1066" spans="1:6" x14ac:dyDescent="0.35">
      <c r="A1066" s="10">
        <v>34894</v>
      </c>
      <c r="B1066">
        <v>559.9</v>
      </c>
      <c r="C1066">
        <v>-2E-3</v>
      </c>
      <c r="D1066">
        <f>LOG(S_P_500_Historical_Data__1[[#This Row],[return]]+1)</f>
        <v>-8.6945871262889137E-4</v>
      </c>
      <c r="E1066">
        <f>MATCH(S_P_500_Historical_Data__1[[#This Row],[return]],_xlfn.ANCHORARRAY($N$7),1)</f>
        <v>69</v>
      </c>
      <c r="F1066" t="e">
        <f>MATCH(S_P_500_Historical_Data__1[[#This Row],[log1p(return)]],S:S,1)-6</f>
        <v>#N/A</v>
      </c>
    </row>
    <row r="1067" spans="1:6" x14ac:dyDescent="0.35">
      <c r="A1067" s="10">
        <v>34893</v>
      </c>
      <c r="B1067">
        <v>561</v>
      </c>
      <c r="C1067">
        <v>2.0000000000000001E-4</v>
      </c>
      <c r="D1067">
        <f>LOG(S_P_500_Historical_Data__1[[#This Row],[return]]+1)</f>
        <v>8.6850211648947659E-5</v>
      </c>
      <c r="E1067">
        <f>MATCH(S_P_500_Historical_Data__1[[#This Row],[return]],_xlfn.ANCHORARRAY($N$7),1)</f>
        <v>70</v>
      </c>
      <c r="F1067" t="e">
        <f>MATCH(S_P_500_Historical_Data__1[[#This Row],[log1p(return)]],S:S,1)-6</f>
        <v>#N/A</v>
      </c>
    </row>
    <row r="1068" spans="1:6" x14ac:dyDescent="0.35">
      <c r="A1068" s="10">
        <v>34892</v>
      </c>
      <c r="B1068">
        <v>560.9</v>
      </c>
      <c r="C1068">
        <v>1.0999999999999999E-2</v>
      </c>
      <c r="D1068">
        <f>LOG(S_P_500_Historical_Data__1[[#This Row],[return]]+1)</f>
        <v>4.7511555910010198E-3</v>
      </c>
      <c r="E1068">
        <f>MATCH(S_P_500_Historical_Data__1[[#This Row],[return]],_xlfn.ANCHORARRAY($N$7),1)</f>
        <v>73</v>
      </c>
      <c r="F1068" t="e">
        <f>MATCH(S_P_500_Historical_Data__1[[#This Row],[log1p(return)]],S:S,1)-6</f>
        <v>#N/A</v>
      </c>
    </row>
    <row r="1069" spans="1:6" x14ac:dyDescent="0.35">
      <c r="A1069" s="10">
        <v>34891</v>
      </c>
      <c r="B1069">
        <v>554.79999999999995</v>
      </c>
      <c r="C1069">
        <v>-4.3E-3</v>
      </c>
      <c r="D1069">
        <f>LOG(S_P_500_Historical_Data__1[[#This Row],[return]]+1)</f>
        <v>-1.8714928717335991E-3</v>
      </c>
      <c r="E1069">
        <f>MATCH(S_P_500_Historical_Data__1[[#This Row],[return]],_xlfn.ANCHORARRAY($N$7),1)</f>
        <v>68</v>
      </c>
      <c r="F1069" t="e">
        <f>MATCH(S_P_500_Historical_Data__1[[#This Row],[log1p(return)]],S:S,1)-6</f>
        <v>#N/A</v>
      </c>
    </row>
    <row r="1070" spans="1:6" x14ac:dyDescent="0.35">
      <c r="A1070" s="10">
        <v>34890</v>
      </c>
      <c r="B1070">
        <v>557.20000000000005</v>
      </c>
      <c r="C1070">
        <v>1.4E-3</v>
      </c>
      <c r="D1070">
        <f>LOG(S_P_500_Historical_Data__1[[#This Row],[return]]+1)</f>
        <v>6.0758706289037307E-4</v>
      </c>
      <c r="E1070">
        <f>MATCH(S_P_500_Historical_Data__1[[#This Row],[return]],_xlfn.ANCHORARRAY($N$7),1)</f>
        <v>70</v>
      </c>
      <c r="F1070" t="e">
        <f>MATCH(S_P_500_Historical_Data__1[[#This Row],[log1p(return)]],S:S,1)-6</f>
        <v>#N/A</v>
      </c>
    </row>
    <row r="1071" spans="1:6" x14ac:dyDescent="0.35">
      <c r="A1071" s="10">
        <v>34887</v>
      </c>
      <c r="B1071">
        <v>556.4</v>
      </c>
      <c r="C1071">
        <v>4.3E-3</v>
      </c>
      <c r="D1071">
        <f>LOG(S_P_500_Historical_Data__1[[#This Row],[return]]+1)</f>
        <v>1.8634626925239726E-3</v>
      </c>
      <c r="E1071">
        <f>MATCH(S_P_500_Historical_Data__1[[#This Row],[return]],_xlfn.ANCHORARRAY($N$7),1)</f>
        <v>71</v>
      </c>
      <c r="F1071" t="e">
        <f>MATCH(S_P_500_Historical_Data__1[[#This Row],[log1p(return)]],S:S,1)-6</f>
        <v>#N/A</v>
      </c>
    </row>
    <row r="1072" spans="1:6" x14ac:dyDescent="0.35">
      <c r="A1072" s="10">
        <v>34886</v>
      </c>
      <c r="B1072">
        <v>554</v>
      </c>
      <c r="C1072">
        <v>1.2200000000000001E-2</v>
      </c>
      <c r="D1072">
        <f>LOG(S_P_500_Historical_Data__1[[#This Row],[return]]+1)</f>
        <v>5.2663329727688423E-3</v>
      </c>
      <c r="E1072">
        <f>MATCH(S_P_500_Historical_Data__1[[#This Row],[return]],_xlfn.ANCHORARRAY($N$7),1)</f>
        <v>74</v>
      </c>
      <c r="F1072" t="e">
        <f>MATCH(S_P_500_Historical_Data__1[[#This Row],[log1p(return)]],S:S,1)-6</f>
        <v>#N/A</v>
      </c>
    </row>
    <row r="1073" spans="1:6" x14ac:dyDescent="0.35">
      <c r="A1073" s="10">
        <v>34885</v>
      </c>
      <c r="B1073">
        <v>547.29999999999995</v>
      </c>
      <c r="C1073">
        <v>4.0000000000000002E-4</v>
      </c>
      <c r="D1073">
        <f>LOG(S_P_500_Historical_Data__1[[#This Row],[return]]+1)</f>
        <v>1.7368305846489969E-4</v>
      </c>
      <c r="E1073">
        <f>MATCH(S_P_500_Historical_Data__1[[#This Row],[return]],_xlfn.ANCHORARRAY($N$7),1)</f>
        <v>70</v>
      </c>
      <c r="F1073" t="e">
        <f>MATCH(S_P_500_Historical_Data__1[[#This Row],[log1p(return)]],S:S,1)-6</f>
        <v>#N/A</v>
      </c>
    </row>
    <row r="1074" spans="1:6" x14ac:dyDescent="0.35">
      <c r="A1074" s="10">
        <v>34883</v>
      </c>
      <c r="B1074">
        <v>547.1</v>
      </c>
      <c r="C1074">
        <v>4.1999999999999997E-3</v>
      </c>
      <c r="D1074">
        <f>LOG(S_P_500_Historical_Data__1[[#This Row],[return]]+1)</f>
        <v>1.8202170383280992E-3</v>
      </c>
      <c r="E1074">
        <f>MATCH(S_P_500_Historical_Data__1[[#This Row],[return]],_xlfn.ANCHORARRAY($N$7),1)</f>
        <v>71</v>
      </c>
      <c r="F1074" t="e">
        <f>MATCH(S_P_500_Historical_Data__1[[#This Row],[log1p(return)]],S:S,1)-6</f>
        <v>#N/A</v>
      </c>
    </row>
    <row r="1075" spans="1:6" x14ac:dyDescent="0.35">
      <c r="A1075" s="10">
        <v>34880</v>
      </c>
      <c r="B1075">
        <v>544.79999999999995</v>
      </c>
      <c r="C1075">
        <v>1.6999999999999999E-3</v>
      </c>
      <c r="D1075">
        <f>LOG(S_P_500_Historical_Data__1[[#This Row],[return]]+1)</f>
        <v>7.3767377403320331E-4</v>
      </c>
      <c r="E1075">
        <f>MATCH(S_P_500_Historical_Data__1[[#This Row],[return]],_xlfn.ANCHORARRAY($N$7),1)</f>
        <v>70</v>
      </c>
      <c r="F1075" t="e">
        <f>MATCH(S_P_500_Historical_Data__1[[#This Row],[log1p(return)]],S:S,1)-6</f>
        <v>#N/A</v>
      </c>
    </row>
    <row r="1076" spans="1:6" x14ac:dyDescent="0.35">
      <c r="A1076" s="10">
        <v>34879</v>
      </c>
      <c r="B1076">
        <v>543.9</v>
      </c>
      <c r="C1076">
        <v>-1.5E-3</v>
      </c>
      <c r="D1076">
        <f>LOG(S_P_500_Historical_Data__1[[#This Row],[return]]+1)</f>
        <v>-6.5193079327860188E-4</v>
      </c>
      <c r="E1076">
        <f>MATCH(S_P_500_Historical_Data__1[[#This Row],[return]],_xlfn.ANCHORARRAY($N$7),1)</f>
        <v>69</v>
      </c>
      <c r="F1076" t="e">
        <f>MATCH(S_P_500_Historical_Data__1[[#This Row],[log1p(return)]],S:S,1)-6</f>
        <v>#N/A</v>
      </c>
    </row>
    <row r="1077" spans="1:6" x14ac:dyDescent="0.35">
      <c r="A1077" s="10">
        <v>34878</v>
      </c>
      <c r="B1077">
        <v>544.70000000000005</v>
      </c>
      <c r="C1077">
        <v>4.1999999999999997E-3</v>
      </c>
      <c r="D1077">
        <f>LOG(S_P_500_Historical_Data__1[[#This Row],[return]]+1)</f>
        <v>1.8202170383280992E-3</v>
      </c>
      <c r="E1077">
        <f>MATCH(S_P_500_Historical_Data__1[[#This Row],[return]],_xlfn.ANCHORARRAY($N$7),1)</f>
        <v>71</v>
      </c>
      <c r="F1077" t="e">
        <f>MATCH(S_P_500_Historical_Data__1[[#This Row],[log1p(return)]],S:S,1)-6</f>
        <v>#N/A</v>
      </c>
    </row>
    <row r="1078" spans="1:6" x14ac:dyDescent="0.35">
      <c r="A1078" s="10">
        <v>34877</v>
      </c>
      <c r="B1078">
        <v>542.4</v>
      </c>
      <c r="C1078">
        <v>-3.0999999999999999E-3</v>
      </c>
      <c r="D1078">
        <f>LOG(S_P_500_Historical_Data__1[[#This Row],[return]]+1)</f>
        <v>-1.3484040016265256E-3</v>
      </c>
      <c r="E1078">
        <f>MATCH(S_P_500_Historical_Data__1[[#This Row],[return]],_xlfn.ANCHORARRAY($N$7),1)</f>
        <v>69</v>
      </c>
      <c r="F1078" t="e">
        <f>MATCH(S_P_500_Historical_Data__1[[#This Row],[log1p(return)]],S:S,1)-6</f>
        <v>#N/A</v>
      </c>
    </row>
    <row r="1079" spans="1:6" x14ac:dyDescent="0.35">
      <c r="A1079" s="10">
        <v>34876</v>
      </c>
      <c r="B1079">
        <v>544.1</v>
      </c>
      <c r="C1079">
        <v>-1.0200000000000001E-2</v>
      </c>
      <c r="D1079">
        <f>LOG(S_P_500_Historical_Data__1[[#This Row],[return]]+1)</f>
        <v>-4.4525505248625636E-3</v>
      </c>
      <c r="E1079">
        <f>MATCH(S_P_500_Historical_Data__1[[#This Row],[return]],_xlfn.ANCHORARRAY($N$7),1)</f>
        <v>66</v>
      </c>
      <c r="F1079" t="e">
        <f>MATCH(S_P_500_Historical_Data__1[[#This Row],[log1p(return)]],S:S,1)-6</f>
        <v>#N/A</v>
      </c>
    </row>
    <row r="1080" spans="1:6" x14ac:dyDescent="0.35">
      <c r="A1080" s="10">
        <v>34873</v>
      </c>
      <c r="B1080">
        <v>549.70000000000005</v>
      </c>
      <c r="C1080">
        <v>-2.5000000000000001E-3</v>
      </c>
      <c r="D1080">
        <f>LOG(S_P_500_Historical_Data__1[[#This Row],[return]]+1)</f>
        <v>-1.0870956412141377E-3</v>
      </c>
      <c r="E1080">
        <f>MATCH(S_P_500_Historical_Data__1[[#This Row],[return]],_xlfn.ANCHORARRAY($N$7),1)</f>
        <v>69</v>
      </c>
      <c r="F1080" t="e">
        <f>MATCH(S_P_500_Historical_Data__1[[#This Row],[log1p(return)]],S:S,1)-6</f>
        <v>#N/A</v>
      </c>
    </row>
    <row r="1081" spans="1:6" x14ac:dyDescent="0.35">
      <c r="A1081" s="10">
        <v>34872</v>
      </c>
      <c r="B1081">
        <v>551.1</v>
      </c>
      <c r="C1081">
        <v>1.3100000000000001E-2</v>
      </c>
      <c r="D1081">
        <f>LOG(S_P_500_Historical_Data__1[[#This Row],[return]]+1)</f>
        <v>5.6523153550740108E-3</v>
      </c>
      <c r="E1081">
        <f>MATCH(S_P_500_Historical_Data__1[[#This Row],[return]],_xlfn.ANCHORARRAY($N$7),1)</f>
        <v>74</v>
      </c>
      <c r="F1081" t="e">
        <f>MATCH(S_P_500_Historical_Data__1[[#This Row],[log1p(return)]],S:S,1)-6</f>
        <v>#N/A</v>
      </c>
    </row>
    <row r="1082" spans="1:6" x14ac:dyDescent="0.35">
      <c r="A1082" s="10">
        <v>34871</v>
      </c>
      <c r="B1082">
        <v>544</v>
      </c>
      <c r="C1082">
        <v>-1.8E-3</v>
      </c>
      <c r="D1082">
        <f>LOG(S_P_500_Historical_Data__1[[#This Row],[return]]+1)</f>
        <v>-7.8243446989642584E-4</v>
      </c>
      <c r="E1082">
        <f>MATCH(S_P_500_Historical_Data__1[[#This Row],[return]],_xlfn.ANCHORARRAY($N$7),1)</f>
        <v>69</v>
      </c>
      <c r="F1082" t="e">
        <f>MATCH(S_P_500_Historical_Data__1[[#This Row],[log1p(return)]],S:S,1)-6</f>
        <v>#N/A</v>
      </c>
    </row>
    <row r="1083" spans="1:6" x14ac:dyDescent="0.35">
      <c r="A1083" s="10">
        <v>34870</v>
      </c>
      <c r="B1083">
        <v>545</v>
      </c>
      <c r="C1083">
        <v>-4.0000000000000002E-4</v>
      </c>
      <c r="D1083">
        <f>LOG(S_P_500_Historical_Data__1[[#This Row],[return]]+1)</f>
        <v>-1.7375254558756316E-4</v>
      </c>
      <c r="E1083">
        <f>MATCH(S_P_500_Historical_Data__1[[#This Row],[return]],_xlfn.ANCHORARRAY($N$7),1)</f>
        <v>70</v>
      </c>
      <c r="F1083" t="e">
        <f>MATCH(S_P_500_Historical_Data__1[[#This Row],[log1p(return)]],S:S,1)-6</f>
        <v>#N/A</v>
      </c>
    </row>
    <row r="1084" spans="1:6" x14ac:dyDescent="0.35">
      <c r="A1084" s="10">
        <v>34869</v>
      </c>
      <c r="B1084">
        <v>545.20000000000005</v>
      </c>
      <c r="C1084">
        <v>0.01</v>
      </c>
      <c r="D1084">
        <f>LOG(S_P_500_Historical_Data__1[[#This Row],[return]]+1)</f>
        <v>4.3213737826425782E-3</v>
      </c>
      <c r="E1084">
        <f>MATCH(S_P_500_Historical_Data__1[[#This Row],[return]],_xlfn.ANCHORARRAY($N$7),1)</f>
        <v>73</v>
      </c>
      <c r="F1084" t="e">
        <f>MATCH(S_P_500_Historical_Data__1[[#This Row],[log1p(return)]],S:S,1)-6</f>
        <v>#N/A</v>
      </c>
    </row>
    <row r="1085" spans="1:6" x14ac:dyDescent="0.35">
      <c r="A1085" s="10">
        <v>34866</v>
      </c>
      <c r="B1085">
        <v>539.79999999999995</v>
      </c>
      <c r="C1085">
        <v>5.0000000000000001E-3</v>
      </c>
      <c r="D1085">
        <f>LOG(S_P_500_Historical_Data__1[[#This Row],[return]]+1)</f>
        <v>2.1660617565076304E-3</v>
      </c>
      <c r="E1085">
        <f>MATCH(S_P_500_Historical_Data__1[[#This Row],[return]],_xlfn.ANCHORARRAY($N$7),1)</f>
        <v>71</v>
      </c>
      <c r="F1085" t="e">
        <f>MATCH(S_P_500_Historical_Data__1[[#This Row],[log1p(return)]],S:S,1)-6</f>
        <v>#N/A</v>
      </c>
    </row>
    <row r="1086" spans="1:6" x14ac:dyDescent="0.35">
      <c r="A1086" s="10">
        <v>34865</v>
      </c>
      <c r="B1086">
        <v>537.1</v>
      </c>
      <c r="C1086">
        <v>1.1000000000000001E-3</v>
      </c>
      <c r="D1086">
        <f>LOG(S_P_500_Historical_Data__1[[#This Row],[return]]+1)</f>
        <v>4.7746137445523157E-4</v>
      </c>
      <c r="E1086">
        <f>MATCH(S_P_500_Historical_Data__1[[#This Row],[return]],_xlfn.ANCHORARRAY($N$7),1)</f>
        <v>70</v>
      </c>
      <c r="F1086" t="e">
        <f>MATCH(S_P_500_Historical_Data__1[[#This Row],[log1p(return)]],S:S,1)-6</f>
        <v>#N/A</v>
      </c>
    </row>
    <row r="1087" spans="1:6" x14ac:dyDescent="0.35">
      <c r="A1087" s="10">
        <v>34864</v>
      </c>
      <c r="B1087">
        <v>536.5</v>
      </c>
      <c r="C1087">
        <v>8.9999999999999998E-4</v>
      </c>
      <c r="D1087">
        <f>LOG(S_P_500_Historical_Data__1[[#This Row],[return]]+1)</f>
        <v>3.9068924991008801E-4</v>
      </c>
      <c r="E1087">
        <f>MATCH(S_P_500_Historical_Data__1[[#This Row],[return]],_xlfn.ANCHORARRAY($N$7),1)</f>
        <v>70</v>
      </c>
      <c r="F1087" t="e">
        <f>MATCH(S_P_500_Historical_Data__1[[#This Row],[log1p(return)]],S:S,1)-6</f>
        <v>#N/A</v>
      </c>
    </row>
    <row r="1088" spans="1:6" x14ac:dyDescent="0.35">
      <c r="A1088" s="10">
        <v>34863</v>
      </c>
      <c r="B1088">
        <v>536</v>
      </c>
      <c r="C1088">
        <v>9.5999999999999992E-3</v>
      </c>
      <c r="D1088">
        <f>LOG(S_P_500_Historical_Data__1[[#This Row],[return]]+1)</f>
        <v>4.1493419000591166E-3</v>
      </c>
      <c r="E1088">
        <f>MATCH(S_P_500_Historical_Data__1[[#This Row],[return]],_xlfn.ANCHORARRAY($N$7),1)</f>
        <v>73</v>
      </c>
      <c r="F1088" t="e">
        <f>MATCH(S_P_500_Historical_Data__1[[#This Row],[log1p(return)]],S:S,1)-6</f>
        <v>#N/A</v>
      </c>
    </row>
    <row r="1089" spans="1:6" x14ac:dyDescent="0.35">
      <c r="A1089" s="10">
        <v>34862</v>
      </c>
      <c r="B1089">
        <v>530.9</v>
      </c>
      <c r="C1089">
        <v>5.7000000000000002E-3</v>
      </c>
      <c r="D1089">
        <f>LOG(S_P_500_Historical_Data__1[[#This Row],[return]]+1)</f>
        <v>2.4684501283325239E-3</v>
      </c>
      <c r="E1089">
        <f>MATCH(S_P_500_Historical_Data__1[[#This Row],[return]],_xlfn.ANCHORARRAY($N$7),1)</f>
        <v>72</v>
      </c>
      <c r="F1089" t="e">
        <f>MATCH(S_P_500_Historical_Data__1[[#This Row],[log1p(return)]],S:S,1)-6</f>
        <v>#N/A</v>
      </c>
    </row>
    <row r="1090" spans="1:6" x14ac:dyDescent="0.35">
      <c r="A1090" s="10">
        <v>34859</v>
      </c>
      <c r="B1090">
        <v>527.9</v>
      </c>
      <c r="C1090">
        <v>-8.5000000000000006E-3</v>
      </c>
      <c r="D1090">
        <f>LOG(S_P_500_Historical_Data__1[[#This Row],[return]]+1)</f>
        <v>-3.7072814586785003E-3</v>
      </c>
      <c r="E1090">
        <f>MATCH(S_P_500_Historical_Data__1[[#This Row],[return]],_xlfn.ANCHORARRAY($N$7),1)</f>
        <v>67</v>
      </c>
      <c r="F1090" t="e">
        <f>MATCH(S_P_500_Historical_Data__1[[#This Row],[log1p(return)]],S:S,1)-6</f>
        <v>#N/A</v>
      </c>
    </row>
    <row r="1091" spans="1:6" x14ac:dyDescent="0.35">
      <c r="A1091" s="10">
        <v>34858</v>
      </c>
      <c r="B1091">
        <v>532.4</v>
      </c>
      <c r="C1091">
        <v>-1.2999999999999999E-3</v>
      </c>
      <c r="D1091">
        <f>LOG(S_P_500_Historical_Data__1[[#This Row],[return]]+1)</f>
        <v>-5.6495012367016714E-4</v>
      </c>
      <c r="E1091">
        <f>MATCH(S_P_500_Historical_Data__1[[#This Row],[return]],_xlfn.ANCHORARRAY($N$7),1)</f>
        <v>69</v>
      </c>
      <c r="F1091" t="e">
        <f>MATCH(S_P_500_Historical_Data__1[[#This Row],[log1p(return)]],S:S,1)-6</f>
        <v>#N/A</v>
      </c>
    </row>
    <row r="1092" spans="1:6" x14ac:dyDescent="0.35">
      <c r="A1092" s="10">
        <v>34857</v>
      </c>
      <c r="B1092">
        <v>533.1</v>
      </c>
      <c r="C1092">
        <v>-4.4999999999999997E-3</v>
      </c>
      <c r="D1092">
        <f>LOG(S_P_500_Historical_Data__1[[#This Row],[return]]+1)</f>
        <v>-1.9587356365716219E-3</v>
      </c>
      <c r="E1092">
        <f>MATCH(S_P_500_Historical_Data__1[[#This Row],[return]],_xlfn.ANCHORARRAY($N$7),1)</f>
        <v>68</v>
      </c>
      <c r="F1092" t="e">
        <f>MATCH(S_P_500_Historical_Data__1[[#This Row],[log1p(return)]],S:S,1)-6</f>
        <v>#N/A</v>
      </c>
    </row>
    <row r="1093" spans="1:6" x14ac:dyDescent="0.35">
      <c r="A1093" s="10">
        <v>34856</v>
      </c>
      <c r="B1093">
        <v>535.5</v>
      </c>
      <c r="C1093">
        <v>-2.0000000000000001E-4</v>
      </c>
      <c r="D1093">
        <f>LOG(S_P_500_Historical_Data__1[[#This Row],[return]]+1)</f>
        <v>-8.6867583428571222E-5</v>
      </c>
      <c r="E1093">
        <f>MATCH(S_P_500_Historical_Data__1[[#This Row],[return]],_xlfn.ANCHORARRAY($N$7),1)</f>
        <v>70</v>
      </c>
      <c r="F1093" t="e">
        <f>MATCH(S_P_500_Historical_Data__1[[#This Row],[log1p(return)]],S:S,1)-6</f>
        <v>#N/A</v>
      </c>
    </row>
    <row r="1094" spans="1:6" x14ac:dyDescent="0.35">
      <c r="A1094" s="10">
        <v>34855</v>
      </c>
      <c r="B1094">
        <v>535.6</v>
      </c>
      <c r="C1094">
        <v>5.7999999999999996E-3</v>
      </c>
      <c r="D1094">
        <f>LOG(S_P_500_Historical_Data__1[[#This Row],[return]]+1)</f>
        <v>2.5116312849083121E-3</v>
      </c>
      <c r="E1094">
        <f>MATCH(S_P_500_Historical_Data__1[[#This Row],[return]],_xlfn.ANCHORARRAY($N$7),1)</f>
        <v>72</v>
      </c>
      <c r="F1094" t="e">
        <f>MATCH(S_P_500_Historical_Data__1[[#This Row],[log1p(return)]],S:S,1)-6</f>
        <v>#N/A</v>
      </c>
    </row>
    <row r="1095" spans="1:6" x14ac:dyDescent="0.35">
      <c r="A1095" s="10">
        <v>34852</v>
      </c>
      <c r="B1095">
        <v>532.5</v>
      </c>
      <c r="C1095">
        <v>-1.9E-3</v>
      </c>
      <c r="D1095">
        <f>LOG(S_P_500_Historical_Data__1[[#This Row],[return]]+1)</f>
        <v>-8.2594441151506628E-4</v>
      </c>
      <c r="E1095">
        <f>MATCH(S_P_500_Historical_Data__1[[#This Row],[return]],_xlfn.ANCHORARRAY($N$7),1)</f>
        <v>69</v>
      </c>
      <c r="F1095" t="e">
        <f>MATCH(S_P_500_Historical_Data__1[[#This Row],[log1p(return)]],S:S,1)-6</f>
        <v>#N/A</v>
      </c>
    </row>
    <row r="1096" spans="1:6" x14ac:dyDescent="0.35">
      <c r="A1096" s="10">
        <v>34851</v>
      </c>
      <c r="B1096">
        <v>533.5</v>
      </c>
      <c r="C1096">
        <v>2.0000000000000001E-4</v>
      </c>
      <c r="D1096">
        <f>LOG(S_P_500_Historical_Data__1[[#This Row],[return]]+1)</f>
        <v>8.6850211648947659E-5</v>
      </c>
      <c r="E1096">
        <f>MATCH(S_P_500_Historical_Data__1[[#This Row],[return]],_xlfn.ANCHORARRAY($N$7),1)</f>
        <v>70</v>
      </c>
      <c r="F1096" t="e">
        <f>MATCH(S_P_500_Historical_Data__1[[#This Row],[log1p(return)]],S:S,1)-6</f>
        <v>#N/A</v>
      </c>
    </row>
    <row r="1097" spans="1:6" x14ac:dyDescent="0.35">
      <c r="A1097" s="10">
        <v>34850</v>
      </c>
      <c r="B1097">
        <v>533.4</v>
      </c>
      <c r="C1097">
        <v>1.8700000000000001E-2</v>
      </c>
      <c r="D1097">
        <f>LOG(S_P_500_Historical_Data__1[[#This Row],[return]]+1)</f>
        <v>8.0463061583502873E-3</v>
      </c>
      <c r="E1097">
        <f>MATCH(S_P_500_Historical_Data__1[[#This Row],[return]],_xlfn.ANCHORARRAY($N$7),1)</f>
        <v>76</v>
      </c>
      <c r="F1097" t="e">
        <f>MATCH(S_P_500_Historical_Data__1[[#This Row],[log1p(return)]],S:S,1)-6</f>
        <v>#N/A</v>
      </c>
    </row>
    <row r="1098" spans="1:6" x14ac:dyDescent="0.35">
      <c r="A1098" s="10">
        <v>34849</v>
      </c>
      <c r="B1098">
        <v>523.6</v>
      </c>
      <c r="C1098">
        <v>0</v>
      </c>
      <c r="D1098">
        <f>LOG(S_P_500_Historical_Data__1[[#This Row],[return]]+1)</f>
        <v>0</v>
      </c>
      <c r="E1098">
        <f>MATCH(S_P_500_Historical_Data__1[[#This Row],[return]],_xlfn.ANCHORARRAY($N$7),1)</f>
        <v>70</v>
      </c>
      <c r="F1098" t="e">
        <f>MATCH(S_P_500_Historical_Data__1[[#This Row],[log1p(return)]],S:S,1)-6</f>
        <v>#N/A</v>
      </c>
    </row>
    <row r="1099" spans="1:6" x14ac:dyDescent="0.35">
      <c r="A1099" s="10">
        <v>34845</v>
      </c>
      <c r="B1099">
        <v>523.6</v>
      </c>
      <c r="C1099">
        <v>-9.4999999999999998E-3</v>
      </c>
      <c r="D1099">
        <f>LOG(S_P_500_Historical_Data__1[[#This Row],[return]]+1)</f>
        <v>-4.1455201254341082E-3</v>
      </c>
      <c r="E1099">
        <f>MATCH(S_P_500_Historical_Data__1[[#This Row],[return]],_xlfn.ANCHORARRAY($N$7),1)</f>
        <v>66</v>
      </c>
      <c r="F1099" t="e">
        <f>MATCH(S_P_500_Historical_Data__1[[#This Row],[log1p(return)]],S:S,1)-6</f>
        <v>#N/A</v>
      </c>
    </row>
    <row r="1100" spans="1:6" x14ac:dyDescent="0.35">
      <c r="A1100" s="10">
        <v>34844</v>
      </c>
      <c r="B1100">
        <v>528.6</v>
      </c>
      <c r="C1100">
        <v>0</v>
      </c>
      <c r="D1100">
        <f>LOG(S_P_500_Historical_Data__1[[#This Row],[return]]+1)</f>
        <v>0</v>
      </c>
      <c r="E1100">
        <f>MATCH(S_P_500_Historical_Data__1[[#This Row],[return]],_xlfn.ANCHORARRAY($N$7),1)</f>
        <v>70</v>
      </c>
      <c r="F1100" t="e">
        <f>MATCH(S_P_500_Historical_Data__1[[#This Row],[log1p(return)]],S:S,1)-6</f>
        <v>#N/A</v>
      </c>
    </row>
    <row r="1101" spans="1:6" x14ac:dyDescent="0.35">
      <c r="A1101" s="10">
        <v>34843</v>
      </c>
      <c r="B1101">
        <v>528.6</v>
      </c>
      <c r="C1101">
        <v>0</v>
      </c>
      <c r="D1101">
        <f>LOG(S_P_500_Historical_Data__1[[#This Row],[return]]+1)</f>
        <v>0</v>
      </c>
      <c r="E1101">
        <f>MATCH(S_P_500_Historical_Data__1[[#This Row],[return]],_xlfn.ANCHORARRAY($N$7),1)</f>
        <v>70</v>
      </c>
      <c r="F1101" t="e">
        <f>MATCH(S_P_500_Historical_Data__1[[#This Row],[log1p(return)]],S:S,1)-6</f>
        <v>#N/A</v>
      </c>
    </row>
    <row r="1102" spans="1:6" x14ac:dyDescent="0.35">
      <c r="A1102" s="10">
        <v>34842</v>
      </c>
      <c r="B1102">
        <v>528.6</v>
      </c>
      <c r="C1102">
        <v>9.4999999999999998E-3</v>
      </c>
      <c r="D1102">
        <f>LOG(S_P_500_Historical_Data__1[[#This Row],[return]]+1)</f>
        <v>4.1063232796581164E-3</v>
      </c>
      <c r="E1102">
        <f>MATCH(S_P_500_Historical_Data__1[[#This Row],[return]],_xlfn.ANCHORARRAY($N$7),1)</f>
        <v>73</v>
      </c>
      <c r="F1102" t="e">
        <f>MATCH(S_P_500_Historical_Data__1[[#This Row],[log1p(return)]],S:S,1)-6</f>
        <v>#N/A</v>
      </c>
    </row>
    <row r="1103" spans="1:6" x14ac:dyDescent="0.35">
      <c r="A1103" s="10">
        <v>34841</v>
      </c>
      <c r="B1103">
        <v>523.6</v>
      </c>
      <c r="C1103">
        <v>8.5000000000000006E-3</v>
      </c>
      <c r="D1103">
        <f>LOG(S_P_500_Historical_Data__1[[#This Row],[return]]+1)</f>
        <v>3.6759025487842203E-3</v>
      </c>
      <c r="E1103">
        <f>MATCH(S_P_500_Historical_Data__1[[#This Row],[return]],_xlfn.ANCHORARRAY($N$7),1)</f>
        <v>73</v>
      </c>
      <c r="F1103" t="e">
        <f>MATCH(S_P_500_Historical_Data__1[[#This Row],[log1p(return)]],S:S,1)-6</f>
        <v>#N/A</v>
      </c>
    </row>
    <row r="1104" spans="1:6" x14ac:dyDescent="0.35">
      <c r="A1104" s="10">
        <v>34838</v>
      </c>
      <c r="B1104">
        <v>519.20000000000005</v>
      </c>
      <c r="C1104">
        <v>-8.0000000000000004E-4</v>
      </c>
      <c r="D1104">
        <f>LOG(S_P_500_Historical_Data__1[[#This Row],[return]]+1)</f>
        <v>-3.4757463392091225E-4</v>
      </c>
      <c r="E1104">
        <f>MATCH(S_P_500_Historical_Data__1[[#This Row],[return]],_xlfn.ANCHORARRAY($N$7),1)</f>
        <v>69</v>
      </c>
      <c r="F1104" t="e">
        <f>MATCH(S_P_500_Historical_Data__1[[#This Row],[log1p(return)]],S:S,1)-6</f>
        <v>#N/A</v>
      </c>
    </row>
    <row r="1105" spans="1:6" x14ac:dyDescent="0.35">
      <c r="A1105" s="10">
        <v>34837</v>
      </c>
      <c r="B1105">
        <v>519.6</v>
      </c>
      <c r="C1105">
        <v>-1.4200000000000001E-2</v>
      </c>
      <c r="D1105">
        <f>LOG(S_P_500_Historical_Data__1[[#This Row],[return]]+1)</f>
        <v>-6.2111861812946378E-3</v>
      </c>
      <c r="E1105">
        <f>MATCH(S_P_500_Historical_Data__1[[#This Row],[return]],_xlfn.ANCHORARRAY($N$7),1)</f>
        <v>65</v>
      </c>
      <c r="F1105" t="e">
        <f>MATCH(S_P_500_Historical_Data__1[[#This Row],[log1p(return)]],S:S,1)-6</f>
        <v>#N/A</v>
      </c>
    </row>
    <row r="1106" spans="1:6" x14ac:dyDescent="0.35">
      <c r="A1106" s="10">
        <v>34836</v>
      </c>
      <c r="B1106">
        <v>527.1</v>
      </c>
      <c r="C1106">
        <v>-2.0999999999999999E-3</v>
      </c>
      <c r="D1106">
        <f>LOG(S_P_500_Historical_Data__1[[#This Row],[return]]+1)</f>
        <v>-9.1297737411159135E-4</v>
      </c>
      <c r="E1106">
        <f>MATCH(S_P_500_Historical_Data__1[[#This Row],[return]],_xlfn.ANCHORARRAY($N$7),1)</f>
        <v>69</v>
      </c>
      <c r="F1106" t="e">
        <f>MATCH(S_P_500_Historical_Data__1[[#This Row],[log1p(return)]],S:S,1)-6</f>
        <v>#N/A</v>
      </c>
    </row>
    <row r="1107" spans="1:6" x14ac:dyDescent="0.35">
      <c r="A1107" s="10">
        <v>34835</v>
      </c>
      <c r="B1107">
        <v>528.20000000000005</v>
      </c>
      <c r="C1107">
        <v>8.9999999999999998E-4</v>
      </c>
      <c r="D1107">
        <f>LOG(S_P_500_Historical_Data__1[[#This Row],[return]]+1)</f>
        <v>3.9068924991008801E-4</v>
      </c>
      <c r="E1107">
        <f>MATCH(S_P_500_Historical_Data__1[[#This Row],[return]],_xlfn.ANCHORARRAY($N$7),1)</f>
        <v>70</v>
      </c>
      <c r="F1107" t="e">
        <f>MATCH(S_P_500_Historical_Data__1[[#This Row],[log1p(return)]],S:S,1)-6</f>
        <v>#N/A</v>
      </c>
    </row>
    <row r="1108" spans="1:6" x14ac:dyDescent="0.35">
      <c r="A1108" s="10">
        <v>34834</v>
      </c>
      <c r="B1108">
        <v>527.70000000000005</v>
      </c>
      <c r="C1108">
        <v>4.1999999999999997E-3</v>
      </c>
      <c r="D1108">
        <f>LOG(S_P_500_Historical_Data__1[[#This Row],[return]]+1)</f>
        <v>1.8202170383280992E-3</v>
      </c>
      <c r="E1108">
        <f>MATCH(S_P_500_Historical_Data__1[[#This Row],[return]],_xlfn.ANCHORARRAY($N$7),1)</f>
        <v>71</v>
      </c>
      <c r="F1108" t="e">
        <f>MATCH(S_P_500_Historical_Data__1[[#This Row],[log1p(return)]],S:S,1)-6</f>
        <v>#N/A</v>
      </c>
    </row>
    <row r="1109" spans="1:6" x14ac:dyDescent="0.35">
      <c r="A1109" s="10">
        <v>34831</v>
      </c>
      <c r="B1109">
        <v>525.5</v>
      </c>
      <c r="C1109">
        <v>2.0999999999999999E-3</v>
      </c>
      <c r="D1109">
        <f>LOG(S_P_500_Historical_Data__1[[#This Row],[return]]+1)</f>
        <v>9.1106213122328433E-4</v>
      </c>
      <c r="E1109">
        <f>MATCH(S_P_500_Historical_Data__1[[#This Row],[return]],_xlfn.ANCHORARRAY($N$7),1)</f>
        <v>70</v>
      </c>
      <c r="F1109" t="e">
        <f>MATCH(S_P_500_Historical_Data__1[[#This Row],[log1p(return)]],S:S,1)-6</f>
        <v>#N/A</v>
      </c>
    </row>
    <row r="1110" spans="1:6" x14ac:dyDescent="0.35">
      <c r="A1110" s="10">
        <v>34830</v>
      </c>
      <c r="B1110">
        <v>524.4</v>
      </c>
      <c r="C1110">
        <v>0</v>
      </c>
      <c r="D1110">
        <f>LOG(S_P_500_Historical_Data__1[[#This Row],[return]]+1)</f>
        <v>0</v>
      </c>
      <c r="E1110">
        <f>MATCH(S_P_500_Historical_Data__1[[#This Row],[return]],_xlfn.ANCHORARRAY($N$7),1)</f>
        <v>70</v>
      </c>
      <c r="F1110" t="e">
        <f>MATCH(S_P_500_Historical_Data__1[[#This Row],[log1p(return)]],S:S,1)-6</f>
        <v>#N/A</v>
      </c>
    </row>
    <row r="1111" spans="1:6" x14ac:dyDescent="0.35">
      <c r="A1111" s="10">
        <v>34829</v>
      </c>
      <c r="B1111">
        <v>524.4</v>
      </c>
      <c r="C1111">
        <v>1.5E-3</v>
      </c>
      <c r="D1111">
        <f>LOG(S_P_500_Historical_Data__1[[#This Row],[return]]+1)</f>
        <v>6.5095362959505818E-4</v>
      </c>
      <c r="E1111">
        <f>MATCH(S_P_500_Historical_Data__1[[#This Row],[return]],_xlfn.ANCHORARRAY($N$7),1)</f>
        <v>70</v>
      </c>
      <c r="F1111" t="e">
        <f>MATCH(S_P_500_Historical_Data__1[[#This Row],[log1p(return)]],S:S,1)-6</f>
        <v>#N/A</v>
      </c>
    </row>
    <row r="1112" spans="1:6" x14ac:dyDescent="0.35">
      <c r="A1112" s="10">
        <v>34828</v>
      </c>
      <c r="B1112">
        <v>523.6</v>
      </c>
      <c r="C1112">
        <v>-8.0000000000000004E-4</v>
      </c>
      <c r="D1112">
        <f>LOG(S_P_500_Historical_Data__1[[#This Row],[return]]+1)</f>
        <v>-3.4757463392091225E-4</v>
      </c>
      <c r="E1112">
        <f>MATCH(S_P_500_Historical_Data__1[[#This Row],[return]],_xlfn.ANCHORARRAY($N$7),1)</f>
        <v>69</v>
      </c>
      <c r="F1112" t="e">
        <f>MATCH(S_P_500_Historical_Data__1[[#This Row],[log1p(return)]],S:S,1)-6</f>
        <v>#N/A</v>
      </c>
    </row>
    <row r="1113" spans="1:6" x14ac:dyDescent="0.35">
      <c r="A1113" s="10">
        <v>34827</v>
      </c>
      <c r="B1113">
        <v>524</v>
      </c>
      <c r="C1113">
        <v>7.4999999999999997E-3</v>
      </c>
      <c r="D1113">
        <f>LOG(S_P_500_Historical_Data__1[[#This Row],[return]]+1)</f>
        <v>3.2450548131470851E-3</v>
      </c>
      <c r="E1113">
        <f>MATCH(S_P_500_Historical_Data__1[[#This Row],[return]],_xlfn.ANCHORARRAY($N$7),1)</f>
        <v>72</v>
      </c>
      <c r="F1113" t="e">
        <f>MATCH(S_P_500_Historical_Data__1[[#This Row],[log1p(return)]],S:S,1)-6</f>
        <v>#N/A</v>
      </c>
    </row>
    <row r="1114" spans="1:6" x14ac:dyDescent="0.35">
      <c r="A1114" s="10">
        <v>34824</v>
      </c>
      <c r="B1114">
        <v>520.1</v>
      </c>
      <c r="C1114">
        <v>-8.0000000000000004E-4</v>
      </c>
      <c r="D1114">
        <f>LOG(S_P_500_Historical_Data__1[[#This Row],[return]]+1)</f>
        <v>-3.4757463392091225E-4</v>
      </c>
      <c r="E1114">
        <f>MATCH(S_P_500_Historical_Data__1[[#This Row],[return]],_xlfn.ANCHORARRAY($N$7),1)</f>
        <v>69</v>
      </c>
      <c r="F1114" t="e">
        <f>MATCH(S_P_500_Historical_Data__1[[#This Row],[log1p(return)]],S:S,1)-6</f>
        <v>#N/A</v>
      </c>
    </row>
    <row r="1115" spans="1:6" x14ac:dyDescent="0.35">
      <c r="A1115" s="10">
        <v>34823</v>
      </c>
      <c r="B1115">
        <v>520.5</v>
      </c>
      <c r="C1115">
        <v>0</v>
      </c>
      <c r="D1115">
        <f>LOG(S_P_500_Historical_Data__1[[#This Row],[return]]+1)</f>
        <v>0</v>
      </c>
      <c r="E1115">
        <f>MATCH(S_P_500_Historical_Data__1[[#This Row],[return]],_xlfn.ANCHORARRAY($N$7),1)</f>
        <v>70</v>
      </c>
      <c r="F1115" t="e">
        <f>MATCH(S_P_500_Historical_Data__1[[#This Row],[log1p(return)]],S:S,1)-6</f>
        <v>#N/A</v>
      </c>
    </row>
    <row r="1116" spans="1:6" x14ac:dyDescent="0.35">
      <c r="A1116" s="10">
        <v>34822</v>
      </c>
      <c r="B1116">
        <v>520.5</v>
      </c>
      <c r="C1116">
        <v>1.09E-2</v>
      </c>
      <c r="D1116">
        <f>LOG(S_P_500_Historical_Data__1[[#This Row],[return]]+1)</f>
        <v>4.7081965443362675E-3</v>
      </c>
      <c r="E1116">
        <f>MATCH(S_P_500_Historical_Data__1[[#This Row],[return]],_xlfn.ANCHORARRAY($N$7),1)</f>
        <v>73</v>
      </c>
      <c r="F1116" t="e">
        <f>MATCH(S_P_500_Historical_Data__1[[#This Row],[log1p(return)]],S:S,1)-6</f>
        <v>#N/A</v>
      </c>
    </row>
    <row r="1117" spans="1:6" x14ac:dyDescent="0.35">
      <c r="A1117" s="10">
        <v>34821</v>
      </c>
      <c r="B1117">
        <v>514.9</v>
      </c>
      <c r="C1117">
        <v>1.1999999999999999E-3</v>
      </c>
      <c r="D1117">
        <f>LOG(S_P_500_Historical_Data__1[[#This Row],[return]]+1)</f>
        <v>5.2084093618567006E-4</v>
      </c>
      <c r="E1117">
        <f>MATCH(S_P_500_Historical_Data__1[[#This Row],[return]],_xlfn.ANCHORARRAY($N$7),1)</f>
        <v>70</v>
      </c>
      <c r="F1117" t="e">
        <f>MATCH(S_P_500_Historical_Data__1[[#This Row],[log1p(return)]],S:S,1)-6</f>
        <v>#N/A</v>
      </c>
    </row>
    <row r="1118" spans="1:6" x14ac:dyDescent="0.35">
      <c r="A1118" s="10">
        <v>34820</v>
      </c>
      <c r="B1118">
        <v>514.29999999999995</v>
      </c>
      <c r="C1118">
        <v>-8.0000000000000004E-4</v>
      </c>
      <c r="D1118">
        <f>LOG(S_P_500_Historical_Data__1[[#This Row],[return]]+1)</f>
        <v>-3.4757463392091225E-4</v>
      </c>
      <c r="E1118">
        <f>MATCH(S_P_500_Historical_Data__1[[#This Row],[return]],_xlfn.ANCHORARRAY($N$7),1)</f>
        <v>69</v>
      </c>
      <c r="F1118" t="e">
        <f>MATCH(S_P_500_Historical_Data__1[[#This Row],[log1p(return)]],S:S,1)-6</f>
        <v>#N/A</v>
      </c>
    </row>
    <row r="1119" spans="1:6" x14ac:dyDescent="0.35">
      <c r="A1119" s="10">
        <v>34817</v>
      </c>
      <c r="B1119">
        <v>514.70000000000005</v>
      </c>
      <c r="C1119">
        <v>2.3E-3</v>
      </c>
      <c r="D1119">
        <f>LOG(S_P_500_Historical_Data__1[[#This Row],[return]]+1)</f>
        <v>9.9773035779373003E-4</v>
      </c>
      <c r="E1119">
        <f>MATCH(S_P_500_Historical_Data__1[[#This Row],[return]],_xlfn.ANCHORARRAY($N$7),1)</f>
        <v>70</v>
      </c>
      <c r="F1119" t="e">
        <f>MATCH(S_P_500_Historical_Data__1[[#This Row],[log1p(return)]],S:S,1)-6</f>
        <v>#N/A</v>
      </c>
    </row>
    <row r="1120" spans="1:6" x14ac:dyDescent="0.35">
      <c r="A1120" s="10">
        <v>34816</v>
      </c>
      <c r="B1120">
        <v>513.5</v>
      </c>
      <c r="C1120">
        <v>1.6000000000000001E-3</v>
      </c>
      <c r="D1120">
        <f>LOG(S_P_500_Historical_Data__1[[#This Row],[return]]+1)</f>
        <v>6.943158663544807E-4</v>
      </c>
      <c r="E1120">
        <f>MATCH(S_P_500_Historical_Data__1[[#This Row],[return]],_xlfn.ANCHORARRAY($N$7),1)</f>
        <v>70</v>
      </c>
      <c r="F1120" t="e">
        <f>MATCH(S_P_500_Historical_Data__1[[#This Row],[log1p(return)]],S:S,1)-6</f>
        <v>#N/A</v>
      </c>
    </row>
    <row r="1121" spans="1:6" x14ac:dyDescent="0.35">
      <c r="A1121" s="10">
        <v>34815</v>
      </c>
      <c r="B1121">
        <v>512.70000000000005</v>
      </c>
      <c r="C1121">
        <v>1.1999999999999999E-3</v>
      </c>
      <c r="D1121">
        <f>LOG(S_P_500_Historical_Data__1[[#This Row],[return]]+1)</f>
        <v>5.2084093618567006E-4</v>
      </c>
      <c r="E1121">
        <f>MATCH(S_P_500_Historical_Data__1[[#This Row],[return]],_xlfn.ANCHORARRAY($N$7),1)</f>
        <v>70</v>
      </c>
      <c r="F1121" t="e">
        <f>MATCH(S_P_500_Historical_Data__1[[#This Row],[log1p(return)]],S:S,1)-6</f>
        <v>#N/A</v>
      </c>
    </row>
    <row r="1122" spans="1:6" x14ac:dyDescent="0.35">
      <c r="A1122" s="10">
        <v>34814</v>
      </c>
      <c r="B1122">
        <v>512.1</v>
      </c>
      <c r="C1122">
        <v>-1.6000000000000001E-3</v>
      </c>
      <c r="D1122">
        <f>LOG(S_P_500_Historical_Data__1[[#This Row],[return]]+1)</f>
        <v>-6.9542766165125167E-4</v>
      </c>
      <c r="E1122">
        <f>MATCH(S_P_500_Historical_Data__1[[#This Row],[return]],_xlfn.ANCHORARRAY($N$7),1)</f>
        <v>69</v>
      </c>
      <c r="F1122" t="e">
        <f>MATCH(S_P_500_Historical_Data__1[[#This Row],[log1p(return)]],S:S,1)-6</f>
        <v>#N/A</v>
      </c>
    </row>
    <row r="1123" spans="1:6" x14ac:dyDescent="0.35">
      <c r="A1123" s="10">
        <v>34813</v>
      </c>
      <c r="B1123">
        <v>512.9</v>
      </c>
      <c r="C1123">
        <v>8.6999999999999994E-3</v>
      </c>
      <c r="D1123">
        <f>LOG(S_P_500_Historical_Data__1[[#This Row],[return]]+1)</f>
        <v>3.7620208282461019E-3</v>
      </c>
      <c r="E1123">
        <f>MATCH(S_P_500_Historical_Data__1[[#This Row],[return]],_xlfn.ANCHORARRAY($N$7),1)</f>
        <v>73</v>
      </c>
      <c r="F1123" t="e">
        <f>MATCH(S_P_500_Historical_Data__1[[#This Row],[log1p(return)]],S:S,1)-6</f>
        <v>#N/A</v>
      </c>
    </row>
    <row r="1124" spans="1:6" x14ac:dyDescent="0.35">
      <c r="A1124" s="10">
        <v>34810</v>
      </c>
      <c r="B1124">
        <v>508.5</v>
      </c>
      <c r="C1124">
        <v>6.3E-3</v>
      </c>
      <c r="D1124">
        <f>LOG(S_P_500_Historical_Data__1[[#This Row],[return]]+1)</f>
        <v>2.7274726898297939E-3</v>
      </c>
      <c r="E1124">
        <f>MATCH(S_P_500_Historical_Data__1[[#This Row],[return]],_xlfn.ANCHORARRAY($N$7),1)</f>
        <v>72</v>
      </c>
      <c r="F1124" t="e">
        <f>MATCH(S_P_500_Historical_Data__1[[#This Row],[log1p(return)]],S:S,1)-6</f>
        <v>#N/A</v>
      </c>
    </row>
    <row r="1125" spans="1:6" x14ac:dyDescent="0.35">
      <c r="A1125" s="10">
        <v>34809</v>
      </c>
      <c r="B1125">
        <v>505.3</v>
      </c>
      <c r="C1125">
        <v>8.0000000000000004E-4</v>
      </c>
      <c r="D1125">
        <f>LOG(S_P_500_Historical_Data__1[[#This Row],[return]]+1)</f>
        <v>3.4729668536350247E-4</v>
      </c>
      <c r="E1125">
        <f>MATCH(S_P_500_Historical_Data__1[[#This Row],[return]],_xlfn.ANCHORARRAY($N$7),1)</f>
        <v>70</v>
      </c>
      <c r="F1125" t="e">
        <f>MATCH(S_P_500_Historical_Data__1[[#This Row],[log1p(return)]],S:S,1)-6</f>
        <v>#N/A</v>
      </c>
    </row>
    <row r="1126" spans="1:6" x14ac:dyDescent="0.35">
      <c r="A1126" s="10">
        <v>34808</v>
      </c>
      <c r="B1126">
        <v>504.9</v>
      </c>
      <c r="C1126">
        <v>-1E-3</v>
      </c>
      <c r="D1126">
        <f>LOG(S_P_500_Historical_Data__1[[#This Row],[return]]+1)</f>
        <v>-4.3451177401769168E-4</v>
      </c>
      <c r="E1126">
        <f>MATCH(S_P_500_Historical_Data__1[[#This Row],[return]],_xlfn.ANCHORARRAY($N$7),1)</f>
        <v>69</v>
      </c>
      <c r="F1126" t="e">
        <f>MATCH(S_P_500_Historical_Data__1[[#This Row],[log1p(return)]],S:S,1)-6</f>
        <v>#N/A</v>
      </c>
    </row>
    <row r="1127" spans="1:6" x14ac:dyDescent="0.35">
      <c r="A1127" s="10">
        <v>34807</v>
      </c>
      <c r="B1127">
        <v>505.4</v>
      </c>
      <c r="C1127">
        <v>-1.4E-3</v>
      </c>
      <c r="D1127">
        <f>LOG(S_P_500_Historical_Data__1[[#This Row],[return]]+1)</f>
        <v>-6.0843828090904916E-4</v>
      </c>
      <c r="E1127">
        <f>MATCH(S_P_500_Historical_Data__1[[#This Row],[return]],_xlfn.ANCHORARRAY($N$7),1)</f>
        <v>69</v>
      </c>
      <c r="F1127" t="e">
        <f>MATCH(S_P_500_Historical_Data__1[[#This Row],[log1p(return)]],S:S,1)-6</f>
        <v>#N/A</v>
      </c>
    </row>
    <row r="1128" spans="1:6" x14ac:dyDescent="0.35">
      <c r="A1128" s="10">
        <v>34806</v>
      </c>
      <c r="B1128">
        <v>506.1</v>
      </c>
      <c r="C1128">
        <v>-6.1000000000000004E-3</v>
      </c>
      <c r="D1128">
        <f>LOG(S_P_500_Historical_Data__1[[#This Row],[return]]+1)</f>
        <v>-2.6573093983775736E-3</v>
      </c>
      <c r="E1128">
        <f>MATCH(S_P_500_Historical_Data__1[[#This Row],[return]],_xlfn.ANCHORARRAY($N$7),1)</f>
        <v>68</v>
      </c>
      <c r="F1128" t="e">
        <f>MATCH(S_P_500_Historical_Data__1[[#This Row],[log1p(return)]],S:S,1)-6</f>
        <v>#N/A</v>
      </c>
    </row>
    <row r="1129" spans="1:6" x14ac:dyDescent="0.35">
      <c r="A1129" s="10">
        <v>34802</v>
      </c>
      <c r="B1129">
        <v>509.2</v>
      </c>
      <c r="C1129">
        <v>3.8999999999999998E-3</v>
      </c>
      <c r="D1129">
        <f>LOG(S_P_500_Historical_Data__1[[#This Row],[return]]+1)</f>
        <v>1.6904542321528522E-3</v>
      </c>
      <c r="E1129">
        <f>MATCH(S_P_500_Historical_Data__1[[#This Row],[return]],_xlfn.ANCHORARRAY($N$7),1)</f>
        <v>71</v>
      </c>
      <c r="F1129" t="e">
        <f>MATCH(S_P_500_Historical_Data__1[[#This Row],[log1p(return)]],S:S,1)-6</f>
        <v>#N/A</v>
      </c>
    </row>
    <row r="1130" spans="1:6" x14ac:dyDescent="0.35">
      <c r="A1130" s="10">
        <v>34801</v>
      </c>
      <c r="B1130">
        <v>507.2</v>
      </c>
      <c r="C1130">
        <v>3.3999999999999998E-3</v>
      </c>
      <c r="D1130">
        <f>LOG(S_P_500_Historical_Data__1[[#This Row],[return]]+1)</f>
        <v>1.4740966917327273E-3</v>
      </c>
      <c r="E1130">
        <f>MATCH(S_P_500_Historical_Data__1[[#This Row],[return]],_xlfn.ANCHORARRAY($N$7),1)</f>
        <v>71</v>
      </c>
      <c r="F1130" t="e">
        <f>MATCH(S_P_500_Historical_Data__1[[#This Row],[log1p(return)]],S:S,1)-6</f>
        <v>#N/A</v>
      </c>
    </row>
    <row r="1131" spans="1:6" x14ac:dyDescent="0.35">
      <c r="A1131" s="10">
        <v>34800</v>
      </c>
      <c r="B1131">
        <v>505.5</v>
      </c>
      <c r="C1131">
        <v>-3.0000000000000001E-3</v>
      </c>
      <c r="D1131">
        <f>LOG(S_P_500_Historical_Data__1[[#This Row],[return]]+1)</f>
        <v>-1.3048416883442813E-3</v>
      </c>
      <c r="E1131">
        <f>MATCH(S_P_500_Historical_Data__1[[#This Row],[return]],_xlfn.ANCHORARRAY($N$7),1)</f>
        <v>69</v>
      </c>
      <c r="F1131" t="e">
        <f>MATCH(S_P_500_Historical_Data__1[[#This Row],[log1p(return)]],S:S,1)-6</f>
        <v>#N/A</v>
      </c>
    </row>
    <row r="1132" spans="1:6" x14ac:dyDescent="0.35">
      <c r="A1132" s="10">
        <v>34799</v>
      </c>
      <c r="B1132">
        <v>507</v>
      </c>
      <c r="C1132">
        <v>1.1999999999999999E-3</v>
      </c>
      <c r="D1132">
        <f>LOG(S_P_500_Historical_Data__1[[#This Row],[return]]+1)</f>
        <v>5.2084093618567006E-4</v>
      </c>
      <c r="E1132">
        <f>MATCH(S_P_500_Historical_Data__1[[#This Row],[return]],_xlfn.ANCHORARRAY($N$7),1)</f>
        <v>70</v>
      </c>
      <c r="F1132" t="e">
        <f>MATCH(S_P_500_Historical_Data__1[[#This Row],[log1p(return)]],S:S,1)-6</f>
        <v>#N/A</v>
      </c>
    </row>
    <row r="1133" spans="1:6" x14ac:dyDescent="0.35">
      <c r="A1133" s="10">
        <v>34796</v>
      </c>
      <c r="B1133">
        <v>506.4</v>
      </c>
      <c r="C1133">
        <v>5.9999999999999995E-4</v>
      </c>
      <c r="D1133">
        <f>LOG(S_P_500_Historical_Data__1[[#This Row],[return]]+1)</f>
        <v>2.6049854739031814E-4</v>
      </c>
      <c r="E1133">
        <f>MATCH(S_P_500_Historical_Data__1[[#This Row],[return]],_xlfn.ANCHORARRAY($N$7),1)</f>
        <v>70</v>
      </c>
      <c r="F1133" t="e">
        <f>MATCH(S_P_500_Historical_Data__1[[#This Row],[log1p(return)]],S:S,1)-6</f>
        <v>#N/A</v>
      </c>
    </row>
    <row r="1134" spans="1:6" x14ac:dyDescent="0.35">
      <c r="A1134" s="10">
        <v>34795</v>
      </c>
      <c r="B1134">
        <v>506.1</v>
      </c>
      <c r="C1134">
        <v>1E-3</v>
      </c>
      <c r="D1134">
        <f>LOG(S_P_500_Historical_Data__1[[#This Row],[return]]+1)</f>
        <v>4.340774793185929E-4</v>
      </c>
      <c r="E1134">
        <f>MATCH(S_P_500_Historical_Data__1[[#This Row],[return]],_xlfn.ANCHORARRAY($N$7),1)</f>
        <v>70</v>
      </c>
      <c r="F1134" t="e">
        <f>MATCH(S_P_500_Historical_Data__1[[#This Row],[log1p(return)]],S:S,1)-6</f>
        <v>#N/A</v>
      </c>
    </row>
    <row r="1135" spans="1:6" x14ac:dyDescent="0.35">
      <c r="A1135" s="10">
        <v>34794</v>
      </c>
      <c r="B1135">
        <v>505.6</v>
      </c>
      <c r="C1135">
        <v>8.0000000000000004E-4</v>
      </c>
      <c r="D1135">
        <f>LOG(S_P_500_Historical_Data__1[[#This Row],[return]]+1)</f>
        <v>3.4729668536350247E-4</v>
      </c>
      <c r="E1135">
        <f>MATCH(S_P_500_Historical_Data__1[[#This Row],[return]],_xlfn.ANCHORARRAY($N$7),1)</f>
        <v>70</v>
      </c>
      <c r="F1135" t="e">
        <f>MATCH(S_P_500_Historical_Data__1[[#This Row],[log1p(return)]],S:S,1)-6</f>
        <v>#N/A</v>
      </c>
    </row>
    <row r="1136" spans="1:6" x14ac:dyDescent="0.35">
      <c r="A1136" s="10">
        <v>34793</v>
      </c>
      <c r="B1136">
        <v>505.2</v>
      </c>
      <c r="C1136">
        <v>6.6E-3</v>
      </c>
      <c r="D1136">
        <f>LOG(S_P_500_Historical_Data__1[[#This Row],[return]]+1)</f>
        <v>2.8569260611206074E-3</v>
      </c>
      <c r="E1136">
        <f>MATCH(S_P_500_Historical_Data__1[[#This Row],[return]],_xlfn.ANCHORARRAY($N$7),1)</f>
        <v>72</v>
      </c>
      <c r="F1136" t="e">
        <f>MATCH(S_P_500_Historical_Data__1[[#This Row],[log1p(return)]],S:S,1)-6</f>
        <v>#N/A</v>
      </c>
    </row>
    <row r="1137" spans="1:6" x14ac:dyDescent="0.35">
      <c r="A1137" s="10">
        <v>34792</v>
      </c>
      <c r="B1137">
        <v>501.9</v>
      </c>
      <c r="C1137">
        <v>2.3999999999999998E-3</v>
      </c>
      <c r="D1137">
        <f>LOG(S_P_500_Historical_Data__1[[#This Row],[return]]+1)</f>
        <v>1.0410579860935677E-3</v>
      </c>
      <c r="E1137">
        <f>MATCH(S_P_500_Historical_Data__1[[#This Row],[return]],_xlfn.ANCHORARRAY($N$7),1)</f>
        <v>71</v>
      </c>
      <c r="F1137" t="e">
        <f>MATCH(S_P_500_Historical_Data__1[[#This Row],[log1p(return)]],S:S,1)-6</f>
        <v>#N/A</v>
      </c>
    </row>
    <row r="1138" spans="1:6" x14ac:dyDescent="0.35">
      <c r="A1138" s="10">
        <v>34789</v>
      </c>
      <c r="B1138">
        <v>500.7</v>
      </c>
      <c r="C1138">
        <v>-3.0000000000000001E-3</v>
      </c>
      <c r="D1138">
        <f>LOG(S_P_500_Historical_Data__1[[#This Row],[return]]+1)</f>
        <v>-1.3048416883442813E-3</v>
      </c>
      <c r="E1138">
        <f>MATCH(S_P_500_Historical_Data__1[[#This Row],[return]],_xlfn.ANCHORARRAY($N$7),1)</f>
        <v>69</v>
      </c>
      <c r="F1138" t="e">
        <f>MATCH(S_P_500_Historical_Data__1[[#This Row],[log1p(return)]],S:S,1)-6</f>
        <v>#N/A</v>
      </c>
    </row>
    <row r="1139" spans="1:6" x14ac:dyDescent="0.35">
      <c r="A1139" s="10">
        <v>34788</v>
      </c>
      <c r="B1139">
        <v>502.2</v>
      </c>
      <c r="C1139">
        <v>-1.8E-3</v>
      </c>
      <c r="D1139">
        <f>LOG(S_P_500_Historical_Data__1[[#This Row],[return]]+1)</f>
        <v>-7.8243446989642584E-4</v>
      </c>
      <c r="E1139">
        <f>MATCH(S_P_500_Historical_Data__1[[#This Row],[return]],_xlfn.ANCHORARRAY($N$7),1)</f>
        <v>69</v>
      </c>
      <c r="F1139" t="e">
        <f>MATCH(S_P_500_Historical_Data__1[[#This Row],[log1p(return)]],S:S,1)-6</f>
        <v>#N/A</v>
      </c>
    </row>
    <row r="1140" spans="1:6" x14ac:dyDescent="0.35">
      <c r="A1140" s="10">
        <v>34787</v>
      </c>
      <c r="B1140">
        <v>503.1</v>
      </c>
      <c r="C1140">
        <v>-1.6000000000000001E-3</v>
      </c>
      <c r="D1140">
        <f>LOG(S_P_500_Historical_Data__1[[#This Row],[return]]+1)</f>
        <v>-6.9542766165125167E-4</v>
      </c>
      <c r="E1140">
        <f>MATCH(S_P_500_Historical_Data__1[[#This Row],[return]],_xlfn.ANCHORARRAY($N$7),1)</f>
        <v>69</v>
      </c>
      <c r="F1140" t="e">
        <f>MATCH(S_P_500_Historical_Data__1[[#This Row],[log1p(return)]],S:S,1)-6</f>
        <v>#N/A</v>
      </c>
    </row>
    <row r="1141" spans="1:6" x14ac:dyDescent="0.35">
      <c r="A1141" s="10">
        <v>34786</v>
      </c>
      <c r="B1141">
        <v>503.9</v>
      </c>
      <c r="C1141">
        <v>1.4E-3</v>
      </c>
      <c r="D1141">
        <f>LOG(S_P_500_Historical_Data__1[[#This Row],[return]]+1)</f>
        <v>6.0758706289037307E-4</v>
      </c>
      <c r="E1141">
        <f>MATCH(S_P_500_Historical_Data__1[[#This Row],[return]],_xlfn.ANCHORARRAY($N$7),1)</f>
        <v>70</v>
      </c>
      <c r="F1141" t="e">
        <f>MATCH(S_P_500_Historical_Data__1[[#This Row],[log1p(return)]],S:S,1)-6</f>
        <v>#N/A</v>
      </c>
    </row>
    <row r="1142" spans="1:6" x14ac:dyDescent="0.35">
      <c r="A1142" s="10">
        <v>34785</v>
      </c>
      <c r="B1142">
        <v>503.2</v>
      </c>
      <c r="C1142">
        <v>4.4000000000000003E-3</v>
      </c>
      <c r="D1142">
        <f>LOG(S_P_500_Historical_Data__1[[#This Row],[return]]+1)</f>
        <v>1.9067040408848018E-3</v>
      </c>
      <c r="E1142">
        <f>MATCH(S_P_500_Historical_Data__1[[#This Row],[return]],_xlfn.ANCHORARRAY($N$7),1)</f>
        <v>71</v>
      </c>
      <c r="F1142" t="e">
        <f>MATCH(S_P_500_Historical_Data__1[[#This Row],[log1p(return)]],S:S,1)-6</f>
        <v>#N/A</v>
      </c>
    </row>
    <row r="1143" spans="1:6" x14ac:dyDescent="0.35">
      <c r="A1143" s="10">
        <v>34782</v>
      </c>
      <c r="B1143">
        <v>501</v>
      </c>
      <c r="C1143">
        <v>1.03E-2</v>
      </c>
      <c r="D1143">
        <f>LOG(S_P_500_Historical_Data__1[[#This Row],[return]]+1)</f>
        <v>4.4503529892243581E-3</v>
      </c>
      <c r="E1143">
        <f>MATCH(S_P_500_Historical_Data__1[[#This Row],[return]],_xlfn.ANCHORARRAY($N$7),1)</f>
        <v>73</v>
      </c>
      <c r="F1143" t="e">
        <f>MATCH(S_P_500_Historical_Data__1[[#This Row],[log1p(return)]],S:S,1)-6</f>
        <v>#N/A</v>
      </c>
    </row>
    <row r="1144" spans="1:6" x14ac:dyDescent="0.35">
      <c r="A1144" s="10">
        <v>34781</v>
      </c>
      <c r="B1144">
        <v>495.9</v>
      </c>
      <c r="C1144">
        <v>4.0000000000000002E-4</v>
      </c>
      <c r="D1144">
        <f>LOG(S_P_500_Historical_Data__1[[#This Row],[return]]+1)</f>
        <v>1.7368305846489969E-4</v>
      </c>
      <c r="E1144">
        <f>MATCH(S_P_500_Historical_Data__1[[#This Row],[return]],_xlfn.ANCHORARRAY($N$7),1)</f>
        <v>70</v>
      </c>
      <c r="F1144" t="e">
        <f>MATCH(S_P_500_Historical_Data__1[[#This Row],[log1p(return)]],S:S,1)-6</f>
        <v>#N/A</v>
      </c>
    </row>
    <row r="1145" spans="1:6" x14ac:dyDescent="0.35">
      <c r="A1145" s="10">
        <v>34780</v>
      </c>
      <c r="B1145">
        <v>495.7</v>
      </c>
      <c r="C1145">
        <v>1.1999999999999999E-3</v>
      </c>
      <c r="D1145">
        <f>LOG(S_P_500_Historical_Data__1[[#This Row],[return]]+1)</f>
        <v>5.2084093618567006E-4</v>
      </c>
      <c r="E1145">
        <f>MATCH(S_P_500_Historical_Data__1[[#This Row],[return]],_xlfn.ANCHORARRAY($N$7),1)</f>
        <v>70</v>
      </c>
      <c r="F1145" t="e">
        <f>MATCH(S_P_500_Historical_Data__1[[#This Row],[log1p(return)]],S:S,1)-6</f>
        <v>#N/A</v>
      </c>
    </row>
    <row r="1146" spans="1:6" x14ac:dyDescent="0.35">
      <c r="A1146" s="10">
        <v>34779</v>
      </c>
      <c r="B1146">
        <v>495.1</v>
      </c>
      <c r="C1146">
        <v>-2E-3</v>
      </c>
      <c r="D1146">
        <f>LOG(S_P_500_Historical_Data__1[[#This Row],[return]]+1)</f>
        <v>-8.6945871262889137E-4</v>
      </c>
      <c r="E1146">
        <f>MATCH(S_P_500_Historical_Data__1[[#This Row],[return]],_xlfn.ANCHORARRAY($N$7),1)</f>
        <v>69</v>
      </c>
      <c r="F1146" t="e">
        <f>MATCH(S_P_500_Historical_Data__1[[#This Row],[log1p(return)]],S:S,1)-6</f>
        <v>#N/A</v>
      </c>
    </row>
    <row r="1147" spans="1:6" x14ac:dyDescent="0.35">
      <c r="A1147" s="10">
        <v>34778</v>
      </c>
      <c r="B1147">
        <v>496.1</v>
      </c>
      <c r="C1147">
        <v>1.1999999999999999E-3</v>
      </c>
      <c r="D1147">
        <f>LOG(S_P_500_Historical_Data__1[[#This Row],[return]]+1)</f>
        <v>5.2084093618567006E-4</v>
      </c>
      <c r="E1147">
        <f>MATCH(S_P_500_Historical_Data__1[[#This Row],[return]],_xlfn.ANCHORARRAY($N$7),1)</f>
        <v>70</v>
      </c>
      <c r="F1147" t="e">
        <f>MATCH(S_P_500_Historical_Data__1[[#This Row],[log1p(return)]],S:S,1)-6</f>
        <v>#N/A</v>
      </c>
    </row>
    <row r="1148" spans="1:6" x14ac:dyDescent="0.35">
      <c r="A1148" s="10">
        <v>34775</v>
      </c>
      <c r="B1148">
        <v>495.5</v>
      </c>
      <c r="C1148">
        <v>2.0000000000000001E-4</v>
      </c>
      <c r="D1148">
        <f>LOG(S_P_500_Historical_Data__1[[#This Row],[return]]+1)</f>
        <v>8.6850211648947659E-5</v>
      </c>
      <c r="E1148">
        <f>MATCH(S_P_500_Historical_Data__1[[#This Row],[return]],_xlfn.ANCHORARRAY($N$7),1)</f>
        <v>70</v>
      </c>
      <c r="F1148" t="e">
        <f>MATCH(S_P_500_Historical_Data__1[[#This Row],[log1p(return)]],S:S,1)-6</f>
        <v>#N/A</v>
      </c>
    </row>
    <row r="1149" spans="1:6" x14ac:dyDescent="0.35">
      <c r="A1149" s="10">
        <v>34774</v>
      </c>
      <c r="B1149">
        <v>495.4</v>
      </c>
      <c r="C1149">
        <v>7.1000000000000004E-3</v>
      </c>
      <c r="D1149">
        <f>LOG(S_P_500_Historical_Data__1[[#This Row],[return]]+1)</f>
        <v>3.0725959676749632E-3</v>
      </c>
      <c r="E1149">
        <f>MATCH(S_P_500_Historical_Data__1[[#This Row],[return]],_xlfn.ANCHORARRAY($N$7),1)</f>
        <v>72</v>
      </c>
      <c r="F1149" t="e">
        <f>MATCH(S_P_500_Historical_Data__1[[#This Row],[log1p(return)]],S:S,1)-6</f>
        <v>#N/A</v>
      </c>
    </row>
    <row r="1150" spans="1:6" x14ac:dyDescent="0.35">
      <c r="A1150" s="10">
        <v>34773</v>
      </c>
      <c r="B1150">
        <v>491.9</v>
      </c>
      <c r="C1150">
        <v>-2E-3</v>
      </c>
      <c r="D1150">
        <f>LOG(S_P_500_Historical_Data__1[[#This Row],[return]]+1)</f>
        <v>-8.6945871262889137E-4</v>
      </c>
      <c r="E1150">
        <f>MATCH(S_P_500_Historical_Data__1[[#This Row],[return]],_xlfn.ANCHORARRAY($N$7),1)</f>
        <v>69</v>
      </c>
      <c r="F1150" t="e">
        <f>MATCH(S_P_500_Historical_Data__1[[#This Row],[log1p(return)]],S:S,1)-6</f>
        <v>#N/A</v>
      </c>
    </row>
    <row r="1151" spans="1:6" x14ac:dyDescent="0.35">
      <c r="A1151" s="10">
        <v>34772</v>
      </c>
      <c r="B1151">
        <v>492.9</v>
      </c>
      <c r="C1151">
        <v>5.7000000000000002E-3</v>
      </c>
      <c r="D1151">
        <f>LOG(S_P_500_Historical_Data__1[[#This Row],[return]]+1)</f>
        <v>2.4684501283325239E-3</v>
      </c>
      <c r="E1151">
        <f>MATCH(S_P_500_Historical_Data__1[[#This Row],[return]],_xlfn.ANCHORARRAY($N$7),1)</f>
        <v>72</v>
      </c>
      <c r="F1151" t="e">
        <f>MATCH(S_P_500_Historical_Data__1[[#This Row],[log1p(return)]],S:S,1)-6</f>
        <v>#N/A</v>
      </c>
    </row>
    <row r="1152" spans="1:6" x14ac:dyDescent="0.35">
      <c r="A1152" s="10">
        <v>34771</v>
      </c>
      <c r="B1152">
        <v>490.1</v>
      </c>
      <c r="C1152">
        <v>1E-3</v>
      </c>
      <c r="D1152">
        <f>LOG(S_P_500_Historical_Data__1[[#This Row],[return]]+1)</f>
        <v>4.340774793185929E-4</v>
      </c>
      <c r="E1152">
        <f>MATCH(S_P_500_Historical_Data__1[[#This Row],[return]],_xlfn.ANCHORARRAY($N$7),1)</f>
        <v>70</v>
      </c>
      <c r="F1152" t="e">
        <f>MATCH(S_P_500_Historical_Data__1[[#This Row],[log1p(return)]],S:S,1)-6</f>
        <v>#N/A</v>
      </c>
    </row>
    <row r="1153" spans="1:6" x14ac:dyDescent="0.35">
      <c r="A1153" s="10">
        <v>34768</v>
      </c>
      <c r="B1153">
        <v>489.6</v>
      </c>
      <c r="C1153">
        <v>1.32E-2</v>
      </c>
      <c r="D1153">
        <f>LOG(S_P_500_Historical_Data__1[[#This Row],[return]]+1)</f>
        <v>5.6951811185104E-3</v>
      </c>
      <c r="E1153">
        <f>MATCH(S_P_500_Historical_Data__1[[#This Row],[return]],_xlfn.ANCHORARRAY($N$7),1)</f>
        <v>74</v>
      </c>
      <c r="F1153" t="e">
        <f>MATCH(S_P_500_Historical_Data__1[[#This Row],[log1p(return)]],S:S,1)-6</f>
        <v>#N/A</v>
      </c>
    </row>
    <row r="1154" spans="1:6" x14ac:dyDescent="0.35">
      <c r="A1154" s="10">
        <v>34767</v>
      </c>
      <c r="B1154">
        <v>483.2</v>
      </c>
      <c r="C1154">
        <v>2.0000000000000001E-4</v>
      </c>
      <c r="D1154">
        <f>LOG(S_P_500_Historical_Data__1[[#This Row],[return]]+1)</f>
        <v>8.6850211648947659E-5</v>
      </c>
      <c r="E1154">
        <f>MATCH(S_P_500_Historical_Data__1[[#This Row],[return]],_xlfn.ANCHORARRAY($N$7),1)</f>
        <v>70</v>
      </c>
      <c r="F1154" t="e">
        <f>MATCH(S_P_500_Historical_Data__1[[#This Row],[log1p(return)]],S:S,1)-6</f>
        <v>#N/A</v>
      </c>
    </row>
    <row r="1155" spans="1:6" x14ac:dyDescent="0.35">
      <c r="A1155" s="10">
        <v>34766</v>
      </c>
      <c r="B1155">
        <v>483.1</v>
      </c>
      <c r="C1155">
        <v>2.0999999999999999E-3</v>
      </c>
      <c r="D1155">
        <f>LOG(S_P_500_Historical_Data__1[[#This Row],[return]]+1)</f>
        <v>9.1106213122328433E-4</v>
      </c>
      <c r="E1155">
        <f>MATCH(S_P_500_Historical_Data__1[[#This Row],[return]],_xlfn.ANCHORARRAY($N$7),1)</f>
        <v>70</v>
      </c>
      <c r="F1155" t="e">
        <f>MATCH(S_P_500_Historical_Data__1[[#This Row],[log1p(return)]],S:S,1)-6</f>
        <v>#N/A</v>
      </c>
    </row>
    <row r="1156" spans="1:6" x14ac:dyDescent="0.35">
      <c r="A1156" s="10">
        <v>34765</v>
      </c>
      <c r="B1156">
        <v>482.1</v>
      </c>
      <c r="C1156">
        <v>-7.1999999999999998E-3</v>
      </c>
      <c r="D1156">
        <f>LOG(S_P_500_Historical_Data__1[[#This Row],[return]]+1)</f>
        <v>-3.1382315093265779E-3</v>
      </c>
      <c r="E1156">
        <f>MATCH(S_P_500_Historical_Data__1[[#This Row],[return]],_xlfn.ANCHORARRAY($N$7),1)</f>
        <v>67</v>
      </c>
      <c r="F1156" t="e">
        <f>MATCH(S_P_500_Historical_Data__1[[#This Row],[log1p(return)]],S:S,1)-6</f>
        <v>#N/A</v>
      </c>
    </row>
    <row r="1157" spans="1:6" x14ac:dyDescent="0.35">
      <c r="A1157" s="10">
        <v>34764</v>
      </c>
      <c r="B1157">
        <v>485.6</v>
      </c>
      <c r="C1157">
        <v>4.0000000000000002E-4</v>
      </c>
      <c r="D1157">
        <f>LOG(S_P_500_Historical_Data__1[[#This Row],[return]]+1)</f>
        <v>1.7368305846489969E-4</v>
      </c>
      <c r="E1157">
        <f>MATCH(S_P_500_Historical_Data__1[[#This Row],[return]],_xlfn.ANCHORARRAY($N$7),1)</f>
        <v>70</v>
      </c>
      <c r="F1157" t="e">
        <f>MATCH(S_P_500_Historical_Data__1[[#This Row],[log1p(return)]],S:S,1)-6</f>
        <v>#N/A</v>
      </c>
    </row>
    <row r="1158" spans="1:6" x14ac:dyDescent="0.35">
      <c r="A1158" s="10">
        <v>34761</v>
      </c>
      <c r="B1158">
        <v>485.4</v>
      </c>
      <c r="C1158">
        <v>5.9999999999999995E-4</v>
      </c>
      <c r="D1158">
        <f>LOG(S_P_500_Historical_Data__1[[#This Row],[return]]+1)</f>
        <v>2.6049854739031814E-4</v>
      </c>
      <c r="E1158">
        <f>MATCH(S_P_500_Historical_Data__1[[#This Row],[return]],_xlfn.ANCHORARRAY($N$7),1)</f>
        <v>70</v>
      </c>
      <c r="F1158" t="e">
        <f>MATCH(S_P_500_Historical_Data__1[[#This Row],[log1p(return)]],S:S,1)-6</f>
        <v>#N/A</v>
      </c>
    </row>
    <row r="1159" spans="1:6" x14ac:dyDescent="0.35">
      <c r="A1159" s="10">
        <v>34760</v>
      </c>
      <c r="B1159">
        <v>485.1</v>
      </c>
      <c r="C1159">
        <v>-1E-3</v>
      </c>
      <c r="D1159">
        <f>LOG(S_P_500_Historical_Data__1[[#This Row],[return]]+1)</f>
        <v>-4.3451177401769168E-4</v>
      </c>
      <c r="E1159">
        <f>MATCH(S_P_500_Historical_Data__1[[#This Row],[return]],_xlfn.ANCHORARRAY($N$7),1)</f>
        <v>69</v>
      </c>
      <c r="F1159" t="e">
        <f>MATCH(S_P_500_Historical_Data__1[[#This Row],[log1p(return)]],S:S,1)-6</f>
        <v>#N/A</v>
      </c>
    </row>
    <row r="1160" spans="1:6" x14ac:dyDescent="0.35">
      <c r="A1160" s="10">
        <v>34759</v>
      </c>
      <c r="B1160">
        <v>485.6</v>
      </c>
      <c r="C1160">
        <v>-3.7000000000000002E-3</v>
      </c>
      <c r="D1160">
        <f>LOG(S_P_500_Historical_Data__1[[#This Row],[return]]+1)</f>
        <v>-1.609869681952335E-3</v>
      </c>
      <c r="E1160">
        <f>MATCH(S_P_500_Historical_Data__1[[#This Row],[return]],_xlfn.ANCHORARRAY($N$7),1)</f>
        <v>68</v>
      </c>
      <c r="F1160" t="e">
        <f>MATCH(S_P_500_Historical_Data__1[[#This Row],[log1p(return)]],S:S,1)-6</f>
        <v>#N/A</v>
      </c>
    </row>
    <row r="1161" spans="1:6" x14ac:dyDescent="0.35">
      <c r="A1161" s="10">
        <v>34758</v>
      </c>
      <c r="B1161">
        <v>487.4</v>
      </c>
      <c r="C1161">
        <v>7.4000000000000003E-3</v>
      </c>
      <c r="D1161">
        <f>LOG(S_P_500_Historical_Data__1[[#This Row],[return]]+1)</f>
        <v>3.2019465216924438E-3</v>
      </c>
      <c r="E1161">
        <f>MATCH(S_P_500_Historical_Data__1[[#This Row],[return]],_xlfn.ANCHORARRAY($N$7),1)</f>
        <v>72</v>
      </c>
      <c r="F1161" t="e">
        <f>MATCH(S_P_500_Historical_Data__1[[#This Row],[log1p(return)]],S:S,1)-6</f>
        <v>#N/A</v>
      </c>
    </row>
    <row r="1162" spans="1:6" x14ac:dyDescent="0.35">
      <c r="A1162" s="10">
        <v>34757</v>
      </c>
      <c r="B1162">
        <v>483.8</v>
      </c>
      <c r="C1162">
        <v>-8.8000000000000005E-3</v>
      </c>
      <c r="D1162">
        <f>LOG(S_P_500_Historical_Data__1[[#This Row],[return]]+1)</f>
        <v>-3.8387066319929691E-3</v>
      </c>
      <c r="E1162">
        <f>MATCH(S_P_500_Historical_Data__1[[#This Row],[return]],_xlfn.ANCHORARRAY($N$7),1)</f>
        <v>67</v>
      </c>
      <c r="F1162" t="e">
        <f>MATCH(S_P_500_Historical_Data__1[[#This Row],[log1p(return)]],S:S,1)-6</f>
        <v>#N/A</v>
      </c>
    </row>
    <row r="1163" spans="1:6" x14ac:dyDescent="0.35">
      <c r="A1163" s="10">
        <v>34754</v>
      </c>
      <c r="B1163">
        <v>488.1</v>
      </c>
      <c r="C1163">
        <v>2.5000000000000001E-3</v>
      </c>
      <c r="D1163">
        <f>LOG(S_P_500_Historical_Data__1[[#This Row],[return]]+1)</f>
        <v>1.084381292219893E-3</v>
      </c>
      <c r="E1163">
        <f>MATCH(S_P_500_Historical_Data__1[[#This Row],[return]],_xlfn.ANCHORARRAY($N$7),1)</f>
        <v>71</v>
      </c>
      <c r="F1163" t="e">
        <f>MATCH(S_P_500_Historical_Data__1[[#This Row],[log1p(return)]],S:S,1)-6</f>
        <v>#N/A</v>
      </c>
    </row>
    <row r="1164" spans="1:6" x14ac:dyDescent="0.35">
      <c r="A1164" s="10">
        <v>34753</v>
      </c>
      <c r="B1164">
        <v>486.9</v>
      </c>
      <c r="C1164">
        <v>3.7000000000000002E-3</v>
      </c>
      <c r="D1164">
        <f>LOG(S_P_500_Historical_Data__1[[#This Row],[return]]+1)</f>
        <v>1.603924149797819E-3</v>
      </c>
      <c r="E1164">
        <f>MATCH(S_P_500_Historical_Data__1[[#This Row],[return]],_xlfn.ANCHORARRAY($N$7),1)</f>
        <v>71</v>
      </c>
      <c r="F1164" t="e">
        <f>MATCH(S_P_500_Historical_Data__1[[#This Row],[log1p(return)]],S:S,1)-6</f>
        <v>#N/A</v>
      </c>
    </row>
    <row r="1165" spans="1:6" x14ac:dyDescent="0.35">
      <c r="A1165" s="10">
        <v>34752</v>
      </c>
      <c r="B1165">
        <v>485.1</v>
      </c>
      <c r="C1165">
        <v>5.0000000000000001E-3</v>
      </c>
      <c r="D1165">
        <f>LOG(S_P_500_Historical_Data__1[[#This Row],[return]]+1)</f>
        <v>2.1660617565076304E-3</v>
      </c>
      <c r="E1165">
        <f>MATCH(S_P_500_Historical_Data__1[[#This Row],[return]],_xlfn.ANCHORARRAY($N$7),1)</f>
        <v>71</v>
      </c>
      <c r="F1165" t="e">
        <f>MATCH(S_P_500_Historical_Data__1[[#This Row],[log1p(return)]],S:S,1)-6</f>
        <v>#N/A</v>
      </c>
    </row>
    <row r="1166" spans="1:6" x14ac:dyDescent="0.35">
      <c r="A1166" s="10">
        <v>34751</v>
      </c>
      <c r="B1166">
        <v>482.7</v>
      </c>
      <c r="C1166">
        <v>1.5E-3</v>
      </c>
      <c r="D1166">
        <f>LOG(S_P_500_Historical_Data__1[[#This Row],[return]]+1)</f>
        <v>6.5095362959505818E-4</v>
      </c>
      <c r="E1166">
        <f>MATCH(S_P_500_Historical_Data__1[[#This Row],[return]],_xlfn.ANCHORARRAY($N$7),1)</f>
        <v>70</v>
      </c>
      <c r="F1166" t="e">
        <f>MATCH(S_P_500_Historical_Data__1[[#This Row],[log1p(return)]],S:S,1)-6</f>
        <v>#N/A</v>
      </c>
    </row>
    <row r="1167" spans="1:6" x14ac:dyDescent="0.35">
      <c r="A1167" s="10">
        <v>34747</v>
      </c>
      <c r="B1167">
        <v>482</v>
      </c>
      <c r="C1167">
        <v>-6.6E-3</v>
      </c>
      <c r="D1167">
        <f>LOG(S_P_500_Historical_Data__1[[#This Row],[return]]+1)</f>
        <v>-2.8758443407954841E-3</v>
      </c>
      <c r="E1167">
        <f>MATCH(S_P_500_Historical_Data__1[[#This Row],[return]],_xlfn.ANCHORARRAY($N$7),1)</f>
        <v>67</v>
      </c>
      <c r="F1167" t="e">
        <f>MATCH(S_P_500_Historical_Data__1[[#This Row],[log1p(return)]],S:S,1)-6</f>
        <v>#N/A</v>
      </c>
    </row>
    <row r="1168" spans="1:6" x14ac:dyDescent="0.35">
      <c r="A1168" s="10">
        <v>34746</v>
      </c>
      <c r="B1168">
        <v>485.2</v>
      </c>
      <c r="C1168">
        <v>1.4E-3</v>
      </c>
      <c r="D1168">
        <f>LOG(S_P_500_Historical_Data__1[[#This Row],[return]]+1)</f>
        <v>6.0758706289037307E-4</v>
      </c>
      <c r="E1168">
        <f>MATCH(S_P_500_Historical_Data__1[[#This Row],[return]],_xlfn.ANCHORARRAY($N$7),1)</f>
        <v>70</v>
      </c>
      <c r="F1168" t="e">
        <f>MATCH(S_P_500_Historical_Data__1[[#This Row],[log1p(return)]],S:S,1)-6</f>
        <v>#N/A</v>
      </c>
    </row>
    <row r="1169" spans="1:6" x14ac:dyDescent="0.35">
      <c r="A1169" s="10">
        <v>34745</v>
      </c>
      <c r="B1169">
        <v>484.5</v>
      </c>
      <c r="C1169">
        <v>3.8999999999999998E-3</v>
      </c>
      <c r="D1169">
        <f>LOG(S_P_500_Historical_Data__1[[#This Row],[return]]+1)</f>
        <v>1.6904542321528522E-3</v>
      </c>
      <c r="E1169">
        <f>MATCH(S_P_500_Historical_Data__1[[#This Row],[return]],_xlfn.ANCHORARRAY($N$7),1)</f>
        <v>71</v>
      </c>
      <c r="F1169" t="e">
        <f>MATCH(S_P_500_Historical_Data__1[[#This Row],[log1p(return)]],S:S,1)-6</f>
        <v>#N/A</v>
      </c>
    </row>
    <row r="1170" spans="1:6" x14ac:dyDescent="0.35">
      <c r="A1170" s="10">
        <v>34744</v>
      </c>
      <c r="B1170">
        <v>482.6</v>
      </c>
      <c r="C1170">
        <v>2.0999999999999999E-3</v>
      </c>
      <c r="D1170">
        <f>LOG(S_P_500_Historical_Data__1[[#This Row],[return]]+1)</f>
        <v>9.1106213122328433E-4</v>
      </c>
      <c r="E1170">
        <f>MATCH(S_P_500_Historical_Data__1[[#This Row],[return]],_xlfn.ANCHORARRAY($N$7),1)</f>
        <v>70</v>
      </c>
      <c r="F1170" t="e">
        <f>MATCH(S_P_500_Historical_Data__1[[#This Row],[log1p(return)]],S:S,1)-6</f>
        <v>#N/A</v>
      </c>
    </row>
    <row r="1171" spans="1:6" x14ac:dyDescent="0.35">
      <c r="A1171" s="10">
        <v>34743</v>
      </c>
      <c r="B1171">
        <v>481.6</v>
      </c>
      <c r="C1171">
        <v>2.0000000000000001E-4</v>
      </c>
      <c r="D1171">
        <f>LOG(S_P_500_Historical_Data__1[[#This Row],[return]]+1)</f>
        <v>8.6850211648947659E-5</v>
      </c>
      <c r="E1171">
        <f>MATCH(S_P_500_Historical_Data__1[[#This Row],[return]],_xlfn.ANCHORARRAY($N$7),1)</f>
        <v>70</v>
      </c>
      <c r="F1171" t="e">
        <f>MATCH(S_P_500_Historical_Data__1[[#This Row],[log1p(return)]],S:S,1)-6</f>
        <v>#N/A</v>
      </c>
    </row>
    <row r="1172" spans="1:6" x14ac:dyDescent="0.35">
      <c r="A1172" s="10">
        <v>34740</v>
      </c>
      <c r="B1172">
        <v>481.5</v>
      </c>
      <c r="C1172">
        <v>2.7000000000000001E-3</v>
      </c>
      <c r="D1172">
        <f>LOG(S_P_500_Historical_Data__1[[#This Row],[return]]+1)</f>
        <v>1.1710149414006937E-3</v>
      </c>
      <c r="E1172">
        <f>MATCH(S_P_500_Historical_Data__1[[#This Row],[return]],_xlfn.ANCHORARRAY($N$7),1)</f>
        <v>71</v>
      </c>
      <c r="F1172" t="e">
        <f>MATCH(S_P_500_Historical_Data__1[[#This Row],[log1p(return)]],S:S,1)-6</f>
        <v>#N/A</v>
      </c>
    </row>
    <row r="1173" spans="1:6" x14ac:dyDescent="0.35">
      <c r="A1173" s="10">
        <v>34739</v>
      </c>
      <c r="B1173">
        <v>480.2</v>
      </c>
      <c r="C1173">
        <v>-2.0999999999999999E-3</v>
      </c>
      <c r="D1173">
        <f>LOG(S_P_500_Historical_Data__1[[#This Row],[return]]+1)</f>
        <v>-9.1297737411159135E-4</v>
      </c>
      <c r="E1173">
        <f>MATCH(S_P_500_Historical_Data__1[[#This Row],[return]],_xlfn.ANCHORARRAY($N$7),1)</f>
        <v>69</v>
      </c>
      <c r="F1173" t="e">
        <f>MATCH(S_P_500_Historical_Data__1[[#This Row],[log1p(return)]],S:S,1)-6</f>
        <v>#N/A</v>
      </c>
    </row>
    <row r="1174" spans="1:6" x14ac:dyDescent="0.35">
      <c r="A1174" s="10">
        <v>34738</v>
      </c>
      <c r="B1174">
        <v>481.2</v>
      </c>
      <c r="C1174">
        <v>8.0000000000000004E-4</v>
      </c>
      <c r="D1174">
        <f>LOG(S_P_500_Historical_Data__1[[#This Row],[return]]+1)</f>
        <v>3.4729668536350247E-4</v>
      </c>
      <c r="E1174">
        <f>MATCH(S_P_500_Historical_Data__1[[#This Row],[return]],_xlfn.ANCHORARRAY($N$7),1)</f>
        <v>70</v>
      </c>
      <c r="F1174" t="e">
        <f>MATCH(S_P_500_Historical_Data__1[[#This Row],[log1p(return)]],S:S,1)-6</f>
        <v>#N/A</v>
      </c>
    </row>
    <row r="1175" spans="1:6" x14ac:dyDescent="0.35">
      <c r="A1175" s="10">
        <v>34737</v>
      </c>
      <c r="B1175">
        <v>480.8</v>
      </c>
      <c r="C1175">
        <v>-5.9999999999999995E-4</v>
      </c>
      <c r="D1175">
        <f>LOG(S_P_500_Historical_Data__1[[#This Row],[return]]+1)</f>
        <v>-2.6065489343199378E-4</v>
      </c>
      <c r="E1175">
        <f>MATCH(S_P_500_Historical_Data__1[[#This Row],[return]],_xlfn.ANCHORARRAY($N$7),1)</f>
        <v>69</v>
      </c>
      <c r="F1175" t="e">
        <f>MATCH(S_P_500_Historical_Data__1[[#This Row],[log1p(return)]],S:S,1)-6</f>
        <v>#N/A</v>
      </c>
    </row>
    <row r="1176" spans="1:6" x14ac:dyDescent="0.35">
      <c r="A1176" s="10">
        <v>34736</v>
      </c>
      <c r="B1176">
        <v>481.1</v>
      </c>
      <c r="C1176">
        <v>5.1999999999999998E-3</v>
      </c>
      <c r="D1176">
        <f>LOG(S_P_500_Historical_Data__1[[#This Row],[return]]+1)</f>
        <v>2.2524799205384093E-3</v>
      </c>
      <c r="E1176">
        <f>MATCH(S_P_500_Historical_Data__1[[#This Row],[return]],_xlfn.ANCHORARRAY($N$7),1)</f>
        <v>71</v>
      </c>
      <c r="F1176" t="e">
        <f>MATCH(S_P_500_Historical_Data__1[[#This Row],[log1p(return)]],S:S,1)-6</f>
        <v>#N/A</v>
      </c>
    </row>
    <row r="1177" spans="1:6" x14ac:dyDescent="0.35">
      <c r="A1177" s="10">
        <v>34733</v>
      </c>
      <c r="B1177">
        <v>478.6</v>
      </c>
      <c r="C1177">
        <v>1.23E-2</v>
      </c>
      <c r="D1177">
        <f>LOG(S_P_500_Historical_Data__1[[#This Row],[return]]+1)</f>
        <v>5.309236848516574E-3</v>
      </c>
      <c r="E1177">
        <f>MATCH(S_P_500_Historical_Data__1[[#This Row],[return]],_xlfn.ANCHORARRAY($N$7),1)</f>
        <v>74</v>
      </c>
      <c r="F1177" t="e">
        <f>MATCH(S_P_500_Historical_Data__1[[#This Row],[log1p(return)]],S:S,1)-6</f>
        <v>#N/A</v>
      </c>
    </row>
    <row r="1178" spans="1:6" x14ac:dyDescent="0.35">
      <c r="A1178" s="10">
        <v>34732</v>
      </c>
      <c r="B1178">
        <v>472.8</v>
      </c>
      <c r="C1178">
        <v>5.1000000000000004E-3</v>
      </c>
      <c r="D1178">
        <f>LOG(S_P_500_Historical_Data__1[[#This Row],[return]]+1)</f>
        <v>2.2092729880147646E-3</v>
      </c>
      <c r="E1178">
        <f>MATCH(S_P_500_Historical_Data__1[[#This Row],[return]],_xlfn.ANCHORARRAY($N$7),1)</f>
        <v>71</v>
      </c>
      <c r="F1178" t="e">
        <f>MATCH(S_P_500_Historical_Data__1[[#This Row],[log1p(return)]],S:S,1)-6</f>
        <v>#N/A</v>
      </c>
    </row>
    <row r="1179" spans="1:6" x14ac:dyDescent="0.35">
      <c r="A1179" s="10">
        <v>34731</v>
      </c>
      <c r="B1179">
        <v>470.4</v>
      </c>
      <c r="C1179">
        <v>0</v>
      </c>
      <c r="D1179">
        <f>LOG(S_P_500_Historical_Data__1[[#This Row],[return]]+1)</f>
        <v>0</v>
      </c>
      <c r="E1179">
        <f>MATCH(S_P_500_Historical_Data__1[[#This Row],[return]],_xlfn.ANCHORARRAY($N$7),1)</f>
        <v>70</v>
      </c>
      <c r="F1179" t="e">
        <f>MATCH(S_P_500_Historical_Data__1[[#This Row],[log1p(return)]],S:S,1)-6</f>
        <v>#N/A</v>
      </c>
    </row>
    <row r="1180" spans="1:6" x14ac:dyDescent="0.35">
      <c r="A1180" s="10">
        <v>34730</v>
      </c>
      <c r="B1180">
        <v>470.4</v>
      </c>
      <c r="C1180">
        <v>4.1000000000000003E-3</v>
      </c>
      <c r="D1180">
        <f>LOG(S_P_500_Historical_Data__1[[#This Row],[return]]+1)</f>
        <v>1.7769670774395734E-3</v>
      </c>
      <c r="E1180">
        <f>MATCH(S_P_500_Historical_Data__1[[#This Row],[return]],_xlfn.ANCHORARRAY($N$7),1)</f>
        <v>71</v>
      </c>
      <c r="F1180" t="e">
        <f>MATCH(S_P_500_Historical_Data__1[[#This Row],[log1p(return)]],S:S,1)-6</f>
        <v>#N/A</v>
      </c>
    </row>
    <row r="1181" spans="1:6" x14ac:dyDescent="0.35">
      <c r="A1181" s="10">
        <v>34729</v>
      </c>
      <c r="B1181">
        <v>468.5</v>
      </c>
      <c r="C1181">
        <v>-4.0000000000000001E-3</v>
      </c>
      <c r="D1181">
        <f>LOG(S_P_500_Historical_Data__1[[#This Row],[return]]+1)</f>
        <v>-1.7406615763012701E-3</v>
      </c>
      <c r="E1181">
        <f>MATCH(S_P_500_Historical_Data__1[[#This Row],[return]],_xlfn.ANCHORARRAY($N$7),1)</f>
        <v>68</v>
      </c>
      <c r="F1181" t="e">
        <f>MATCH(S_P_500_Historical_Data__1[[#This Row],[log1p(return)]],S:S,1)-6</f>
        <v>#N/A</v>
      </c>
    </row>
    <row r="1182" spans="1:6" x14ac:dyDescent="0.35">
      <c r="A1182" s="10">
        <v>34726</v>
      </c>
      <c r="B1182">
        <v>470.4</v>
      </c>
      <c r="C1182">
        <v>4.4999999999999997E-3</v>
      </c>
      <c r="D1182">
        <f>LOG(S_P_500_Historical_Data__1[[#This Row],[return]]+1)</f>
        <v>1.9499410842679385E-3</v>
      </c>
      <c r="E1182">
        <f>MATCH(S_P_500_Historical_Data__1[[#This Row],[return]],_xlfn.ANCHORARRAY($N$7),1)</f>
        <v>71</v>
      </c>
      <c r="F1182" t="e">
        <f>MATCH(S_P_500_Historical_Data__1[[#This Row],[log1p(return)]],S:S,1)-6</f>
        <v>#N/A</v>
      </c>
    </row>
    <row r="1183" spans="1:6" x14ac:dyDescent="0.35">
      <c r="A1183" s="10">
        <v>34725</v>
      </c>
      <c r="B1183">
        <v>468.3</v>
      </c>
      <c r="C1183">
        <v>1.9E-3</v>
      </c>
      <c r="D1183">
        <f>LOG(S_P_500_Historical_Data__1[[#This Row],[return]]+1)</f>
        <v>8.2437660560550415E-4</v>
      </c>
      <c r="E1183">
        <f>MATCH(S_P_500_Historical_Data__1[[#This Row],[return]],_xlfn.ANCHORARRAY($N$7),1)</f>
        <v>70</v>
      </c>
      <c r="F1183" t="e">
        <f>MATCH(S_P_500_Historical_Data__1[[#This Row],[log1p(return)]],S:S,1)-6</f>
        <v>#N/A</v>
      </c>
    </row>
    <row r="1184" spans="1:6" x14ac:dyDescent="0.35">
      <c r="A1184" s="10">
        <v>34724</v>
      </c>
      <c r="B1184">
        <v>467.4</v>
      </c>
      <c r="C1184">
        <v>3.2000000000000002E-3</v>
      </c>
      <c r="D1184">
        <f>LOG(S_P_500_Historical_Data__1[[#This Row],[return]]+1)</f>
        <v>1.3875234866412602E-3</v>
      </c>
      <c r="E1184">
        <f>MATCH(S_P_500_Historical_Data__1[[#This Row],[return]],_xlfn.ANCHORARRAY($N$7),1)</f>
        <v>71</v>
      </c>
      <c r="F1184" t="e">
        <f>MATCH(S_P_500_Historical_Data__1[[#This Row],[log1p(return)]],S:S,1)-6</f>
        <v>#N/A</v>
      </c>
    </row>
    <row r="1185" spans="1:6" x14ac:dyDescent="0.35">
      <c r="A1185" s="10">
        <v>34723</v>
      </c>
      <c r="B1185">
        <v>465.9</v>
      </c>
      <c r="C1185">
        <v>2.0000000000000001E-4</v>
      </c>
      <c r="D1185">
        <f>LOG(S_P_500_Historical_Data__1[[#This Row],[return]]+1)</f>
        <v>8.6850211648947659E-5</v>
      </c>
      <c r="E1185">
        <f>MATCH(S_P_500_Historical_Data__1[[#This Row],[return]],_xlfn.ANCHORARRAY($N$7),1)</f>
        <v>70</v>
      </c>
      <c r="F1185" t="e">
        <f>MATCH(S_P_500_Historical_Data__1[[#This Row],[log1p(return)]],S:S,1)-6</f>
        <v>#N/A</v>
      </c>
    </row>
    <row r="1186" spans="1:6" x14ac:dyDescent="0.35">
      <c r="A1186" s="10">
        <v>34722</v>
      </c>
      <c r="B1186">
        <v>465.8</v>
      </c>
      <c r="C1186">
        <v>2.2000000000000001E-3</v>
      </c>
      <c r="D1186">
        <f>LOG(S_P_500_Historical_Data__1[[#This Row],[return]]+1)</f>
        <v>9.5439840645788652E-4</v>
      </c>
      <c r="E1186">
        <f>MATCH(S_P_500_Historical_Data__1[[#This Row],[return]],_xlfn.ANCHORARRAY($N$7),1)</f>
        <v>70</v>
      </c>
      <c r="F1186" t="e">
        <f>MATCH(S_P_500_Historical_Data__1[[#This Row],[log1p(return)]],S:S,1)-6</f>
        <v>#N/A</v>
      </c>
    </row>
    <row r="1187" spans="1:6" x14ac:dyDescent="0.35">
      <c r="A1187" s="10">
        <v>34719</v>
      </c>
      <c r="B1187">
        <v>464.8</v>
      </c>
      <c r="C1187">
        <v>-4.4999999999999997E-3</v>
      </c>
      <c r="D1187">
        <f>LOG(S_P_500_Historical_Data__1[[#This Row],[return]]+1)</f>
        <v>-1.9587356365716219E-3</v>
      </c>
      <c r="E1187">
        <f>MATCH(S_P_500_Historical_Data__1[[#This Row],[return]],_xlfn.ANCHORARRAY($N$7),1)</f>
        <v>68</v>
      </c>
      <c r="F1187" t="e">
        <f>MATCH(S_P_500_Historical_Data__1[[#This Row],[log1p(return)]],S:S,1)-6</f>
        <v>#N/A</v>
      </c>
    </row>
    <row r="1188" spans="1:6" x14ac:dyDescent="0.35">
      <c r="A1188" s="10">
        <v>34718</v>
      </c>
      <c r="B1188">
        <v>466.9</v>
      </c>
      <c r="C1188">
        <v>-6.0000000000000001E-3</v>
      </c>
      <c r="D1188">
        <f>LOG(S_P_500_Historical_Data__1[[#This Row],[return]]+1)</f>
        <v>-2.6136156026866902E-3</v>
      </c>
      <c r="E1188">
        <f>MATCH(S_P_500_Historical_Data__1[[#This Row],[return]],_xlfn.ANCHORARRAY($N$7),1)</f>
        <v>68</v>
      </c>
      <c r="F1188" t="e">
        <f>MATCH(S_P_500_Historical_Data__1[[#This Row],[log1p(return)]],S:S,1)-6</f>
        <v>#N/A</v>
      </c>
    </row>
    <row r="1189" spans="1:6" x14ac:dyDescent="0.35">
      <c r="A1189" s="10">
        <v>34717</v>
      </c>
      <c r="B1189">
        <v>469.7</v>
      </c>
      <c r="C1189">
        <v>-8.9999999999999998E-4</v>
      </c>
      <c r="D1189">
        <f>LOG(S_P_500_Historical_Data__1[[#This Row],[return]]+1)</f>
        <v>-3.910410285829482E-4</v>
      </c>
      <c r="E1189">
        <f>MATCH(S_P_500_Historical_Data__1[[#This Row],[return]],_xlfn.ANCHORARRAY($N$7),1)</f>
        <v>69</v>
      </c>
      <c r="F1189" t="e">
        <f>MATCH(S_P_500_Historical_Data__1[[#This Row],[log1p(return)]],S:S,1)-6</f>
        <v>#N/A</v>
      </c>
    </row>
    <row r="1190" spans="1:6" x14ac:dyDescent="0.35">
      <c r="A1190" s="10">
        <v>34716</v>
      </c>
      <c r="B1190">
        <v>470.1</v>
      </c>
      <c r="C1190">
        <v>1.5E-3</v>
      </c>
      <c r="D1190">
        <f>LOG(S_P_500_Historical_Data__1[[#This Row],[return]]+1)</f>
        <v>6.5095362959505818E-4</v>
      </c>
      <c r="E1190">
        <f>MATCH(S_P_500_Historical_Data__1[[#This Row],[return]],_xlfn.ANCHORARRAY($N$7),1)</f>
        <v>70</v>
      </c>
      <c r="F1190" t="e">
        <f>MATCH(S_P_500_Historical_Data__1[[#This Row],[log1p(return)]],S:S,1)-6</f>
        <v>#N/A</v>
      </c>
    </row>
    <row r="1191" spans="1:6" x14ac:dyDescent="0.35">
      <c r="A1191" s="10">
        <v>34715</v>
      </c>
      <c r="B1191">
        <v>469.4</v>
      </c>
      <c r="C1191">
        <v>7.3000000000000001E-3</v>
      </c>
      <c r="D1191">
        <f>LOG(S_P_500_Historical_Data__1[[#This Row],[return]]+1)</f>
        <v>3.158833950862062E-3</v>
      </c>
      <c r="E1191">
        <f>MATCH(S_P_500_Historical_Data__1[[#This Row],[return]],_xlfn.ANCHORARRAY($N$7),1)</f>
        <v>72</v>
      </c>
      <c r="F1191" t="e">
        <f>MATCH(S_P_500_Historical_Data__1[[#This Row],[log1p(return)]],S:S,1)-6</f>
        <v>#N/A</v>
      </c>
    </row>
    <row r="1192" spans="1:6" x14ac:dyDescent="0.35">
      <c r="A1192" s="10">
        <v>34712</v>
      </c>
      <c r="B1192">
        <v>466</v>
      </c>
      <c r="C1192">
        <v>9.4999999999999998E-3</v>
      </c>
      <c r="D1192">
        <f>LOG(S_P_500_Historical_Data__1[[#This Row],[return]]+1)</f>
        <v>4.1063232796581164E-3</v>
      </c>
      <c r="E1192">
        <f>MATCH(S_P_500_Historical_Data__1[[#This Row],[return]],_xlfn.ANCHORARRAY($N$7),1)</f>
        <v>73</v>
      </c>
      <c r="F1192" t="e">
        <f>MATCH(S_P_500_Historical_Data__1[[#This Row],[log1p(return)]],S:S,1)-6</f>
        <v>#N/A</v>
      </c>
    </row>
    <row r="1193" spans="1:6" x14ac:dyDescent="0.35">
      <c r="A1193" s="10">
        <v>34711</v>
      </c>
      <c r="B1193">
        <v>461.6</v>
      </c>
      <c r="C1193">
        <v>-2.0000000000000001E-4</v>
      </c>
      <c r="D1193">
        <f>LOG(S_P_500_Historical_Data__1[[#This Row],[return]]+1)</f>
        <v>-8.6867583428571222E-5</v>
      </c>
      <c r="E1193">
        <f>MATCH(S_P_500_Historical_Data__1[[#This Row],[return]],_xlfn.ANCHORARRAY($N$7),1)</f>
        <v>70</v>
      </c>
      <c r="F1193" t="e">
        <f>MATCH(S_P_500_Historical_Data__1[[#This Row],[log1p(return)]],S:S,1)-6</f>
        <v>#N/A</v>
      </c>
    </row>
    <row r="1194" spans="1:6" x14ac:dyDescent="0.35">
      <c r="A1194" s="10">
        <v>34710</v>
      </c>
      <c r="B1194">
        <v>461.7</v>
      </c>
      <c r="C1194">
        <v>0</v>
      </c>
      <c r="D1194">
        <f>LOG(S_P_500_Historical_Data__1[[#This Row],[return]]+1)</f>
        <v>0</v>
      </c>
      <c r="E1194">
        <f>MATCH(S_P_500_Historical_Data__1[[#This Row],[return]],_xlfn.ANCHORARRAY($N$7),1)</f>
        <v>70</v>
      </c>
      <c r="F1194" t="e">
        <f>MATCH(S_P_500_Historical_Data__1[[#This Row],[log1p(return)]],S:S,1)-6</f>
        <v>#N/A</v>
      </c>
    </row>
    <row r="1195" spans="1:6" x14ac:dyDescent="0.35">
      <c r="A1195" s="10">
        <v>34709</v>
      </c>
      <c r="B1195">
        <v>461.7</v>
      </c>
      <c r="C1195">
        <v>2E-3</v>
      </c>
      <c r="D1195">
        <f>LOG(S_P_500_Historical_Data__1[[#This Row],[return]]+1)</f>
        <v>8.6772153122691327E-4</v>
      </c>
      <c r="E1195">
        <f>MATCH(S_P_500_Historical_Data__1[[#This Row],[return]],_xlfn.ANCHORARRAY($N$7),1)</f>
        <v>70</v>
      </c>
      <c r="F1195" t="e">
        <f>MATCH(S_P_500_Historical_Data__1[[#This Row],[log1p(return)]],S:S,1)-6</f>
        <v>#N/A</v>
      </c>
    </row>
    <row r="1196" spans="1:6" x14ac:dyDescent="0.35">
      <c r="A1196" s="10">
        <v>34708</v>
      </c>
      <c r="B1196">
        <v>460.8</v>
      </c>
      <c r="C1196">
        <v>2.0000000000000001E-4</v>
      </c>
      <c r="D1196">
        <f>LOG(S_P_500_Historical_Data__1[[#This Row],[return]]+1)</f>
        <v>8.6850211648947659E-5</v>
      </c>
      <c r="E1196">
        <f>MATCH(S_P_500_Historical_Data__1[[#This Row],[return]],_xlfn.ANCHORARRAY($N$7),1)</f>
        <v>70</v>
      </c>
      <c r="F1196" t="e">
        <f>MATCH(S_P_500_Historical_Data__1[[#This Row],[log1p(return)]],S:S,1)-6</f>
        <v>#N/A</v>
      </c>
    </row>
    <row r="1197" spans="1:6" x14ac:dyDescent="0.35">
      <c r="A1197" s="10">
        <v>34705</v>
      </c>
      <c r="B1197">
        <v>460.7</v>
      </c>
      <c r="C1197">
        <v>8.9999999999999998E-4</v>
      </c>
      <c r="D1197">
        <f>LOG(S_P_500_Historical_Data__1[[#This Row],[return]]+1)</f>
        <v>3.9068924991008801E-4</v>
      </c>
      <c r="E1197">
        <f>MATCH(S_P_500_Historical_Data__1[[#This Row],[return]],_xlfn.ANCHORARRAY($N$7),1)</f>
        <v>70</v>
      </c>
      <c r="F1197" t="e">
        <f>MATCH(S_P_500_Historical_Data__1[[#This Row],[log1p(return)]],S:S,1)-6</f>
        <v>#N/A</v>
      </c>
    </row>
    <row r="1198" spans="1:6" x14ac:dyDescent="0.35">
      <c r="A1198" s="10">
        <v>34704</v>
      </c>
      <c r="B1198">
        <v>460.3</v>
      </c>
      <c r="C1198">
        <v>-8.9999999999999998E-4</v>
      </c>
      <c r="D1198">
        <f>LOG(S_P_500_Historical_Data__1[[#This Row],[return]]+1)</f>
        <v>-3.910410285829482E-4</v>
      </c>
      <c r="E1198">
        <f>MATCH(S_P_500_Historical_Data__1[[#This Row],[return]],_xlfn.ANCHORARRAY($N$7),1)</f>
        <v>69</v>
      </c>
      <c r="F1198" t="e">
        <f>MATCH(S_P_500_Historical_Data__1[[#This Row],[log1p(return)]],S:S,1)-6</f>
        <v>#N/A</v>
      </c>
    </row>
    <row r="1199" spans="1:6" x14ac:dyDescent="0.35">
      <c r="A1199" s="10">
        <v>34703</v>
      </c>
      <c r="B1199">
        <v>460.7</v>
      </c>
      <c r="C1199">
        <v>3.5000000000000001E-3</v>
      </c>
      <c r="D1199">
        <f>LOG(S_P_500_Historical_Data__1[[#This Row],[return]]+1)</f>
        <v>1.5173768235043782E-3</v>
      </c>
      <c r="E1199">
        <f>MATCH(S_P_500_Historical_Data__1[[#This Row],[return]],_xlfn.ANCHORARRAY($N$7),1)</f>
        <v>71</v>
      </c>
      <c r="F1199" t="e">
        <f>MATCH(S_P_500_Historical_Data__1[[#This Row],[log1p(return)]],S:S,1)-6</f>
        <v>#N/A</v>
      </c>
    </row>
    <row r="1200" spans="1:6" x14ac:dyDescent="0.35">
      <c r="A1200" s="10">
        <v>34702</v>
      </c>
      <c r="B1200">
        <v>459.1</v>
      </c>
      <c r="C1200">
        <v>-4.0000000000000002E-4</v>
      </c>
      <c r="D1200">
        <f>LOG(S_P_500_Historical_Data__1[[#This Row],[return]]+1)</f>
        <v>-1.7375254558756316E-4</v>
      </c>
      <c r="E1200">
        <f>MATCH(S_P_500_Historical_Data__1[[#This Row],[return]],_xlfn.ANCHORARRAY($N$7),1)</f>
        <v>70</v>
      </c>
      <c r="F1200" t="e">
        <f>MATCH(S_P_500_Historical_Data__1[[#This Row],[log1p(return)]],S:S,1)-6</f>
        <v>#N/A</v>
      </c>
    </row>
    <row r="1201" spans="1:6" x14ac:dyDescent="0.35">
      <c r="A1201" s="10">
        <v>34698</v>
      </c>
      <c r="B1201">
        <v>459.3</v>
      </c>
      <c r="C1201">
        <v>-4.1000000000000003E-3</v>
      </c>
      <c r="D1201">
        <f>LOG(S_P_500_Historical_Data__1[[#This Row],[return]]+1)</f>
        <v>-1.7842676290416753E-3</v>
      </c>
      <c r="E1201">
        <f>MATCH(S_P_500_Historical_Data__1[[#This Row],[return]],_xlfn.ANCHORARRAY($N$7),1)</f>
        <v>68</v>
      </c>
      <c r="F1201" t="e">
        <f>MATCH(S_P_500_Historical_Data__1[[#This Row],[log1p(return)]],S:S,1)-6</f>
        <v>#N/A</v>
      </c>
    </row>
    <row r="1202" spans="1:6" x14ac:dyDescent="0.35">
      <c r="A1202" s="10">
        <v>34697</v>
      </c>
      <c r="B1202">
        <v>461.2</v>
      </c>
      <c r="C1202">
        <v>6.9999999999999999E-4</v>
      </c>
      <c r="D1202">
        <f>LOG(S_P_500_Historical_Data__1[[#This Row],[return]]+1)</f>
        <v>3.0389978481245835E-4</v>
      </c>
      <c r="E1202">
        <f>MATCH(S_P_500_Historical_Data__1[[#This Row],[return]],_xlfn.ANCHORARRAY($N$7),1)</f>
        <v>70</v>
      </c>
      <c r="F1202" t="e">
        <f>MATCH(S_P_500_Historical_Data__1[[#This Row],[log1p(return)]],S:S,1)-6</f>
        <v>#N/A</v>
      </c>
    </row>
    <row r="1203" spans="1:6" x14ac:dyDescent="0.35">
      <c r="A1203" s="10">
        <v>34696</v>
      </c>
      <c r="B1203">
        <v>460.9</v>
      </c>
      <c r="C1203">
        <v>-3.5000000000000001E-3</v>
      </c>
      <c r="D1203">
        <f>LOG(S_P_500_Historical_Data__1[[#This Row],[return]]+1)</f>
        <v>-1.5226969634935688E-3</v>
      </c>
      <c r="E1203">
        <f>MATCH(S_P_500_Historical_Data__1[[#This Row],[return]],_xlfn.ANCHORARRAY($N$7),1)</f>
        <v>69</v>
      </c>
      <c r="F1203" t="e">
        <f>MATCH(S_P_500_Historical_Data__1[[#This Row],[log1p(return)]],S:S,1)-6</f>
        <v>#N/A</v>
      </c>
    </row>
    <row r="1204" spans="1:6" x14ac:dyDescent="0.35">
      <c r="A1204" s="10">
        <v>34695</v>
      </c>
      <c r="B1204">
        <v>462.5</v>
      </c>
      <c r="C1204">
        <v>5.8999999999999999E-3</v>
      </c>
      <c r="D1204">
        <f>LOG(S_P_500_Historical_Data__1[[#This Row],[return]]+1)</f>
        <v>2.554808148482495E-3</v>
      </c>
      <c r="E1204">
        <f>MATCH(S_P_500_Historical_Data__1[[#This Row],[return]],_xlfn.ANCHORARRAY($N$7),1)</f>
        <v>72</v>
      </c>
      <c r="F1204" t="e">
        <f>MATCH(S_P_500_Historical_Data__1[[#This Row],[log1p(return)]],S:S,1)-6</f>
        <v>#N/A</v>
      </c>
    </row>
    <row r="1205" spans="1:6" x14ac:dyDescent="0.35">
      <c r="A1205" s="10">
        <v>34691</v>
      </c>
      <c r="B1205">
        <v>459.8</v>
      </c>
      <c r="C1205">
        <v>2.0000000000000001E-4</v>
      </c>
      <c r="D1205">
        <f>LOG(S_P_500_Historical_Data__1[[#This Row],[return]]+1)</f>
        <v>8.6850211648947659E-5</v>
      </c>
      <c r="E1205">
        <f>MATCH(S_P_500_Historical_Data__1[[#This Row],[return]],_xlfn.ANCHORARRAY($N$7),1)</f>
        <v>70</v>
      </c>
      <c r="F1205" t="e">
        <f>MATCH(S_P_500_Historical_Data__1[[#This Row],[log1p(return)]],S:S,1)-6</f>
        <v>#N/A</v>
      </c>
    </row>
    <row r="1206" spans="1:6" x14ac:dyDescent="0.35">
      <c r="A1206" s="10">
        <v>34690</v>
      </c>
      <c r="B1206">
        <v>459.7</v>
      </c>
      <c r="C1206">
        <v>2.0000000000000001E-4</v>
      </c>
      <c r="D1206">
        <f>LOG(S_P_500_Historical_Data__1[[#This Row],[return]]+1)</f>
        <v>8.6850211648947659E-5</v>
      </c>
      <c r="E1206">
        <f>MATCH(S_P_500_Historical_Data__1[[#This Row],[return]],_xlfn.ANCHORARRAY($N$7),1)</f>
        <v>70</v>
      </c>
      <c r="F1206" t="e">
        <f>MATCH(S_P_500_Historical_Data__1[[#This Row],[log1p(return)]],S:S,1)-6</f>
        <v>#N/A</v>
      </c>
    </row>
    <row r="1207" spans="1:6" x14ac:dyDescent="0.35">
      <c r="A1207" s="10">
        <v>34689</v>
      </c>
      <c r="B1207">
        <v>459.6</v>
      </c>
      <c r="C1207">
        <v>5.4999999999999997E-3</v>
      </c>
      <c r="D1207">
        <f>LOG(S_P_500_Historical_Data__1[[#This Row],[return]]+1)</f>
        <v>2.382074932760771E-3</v>
      </c>
      <c r="E1207">
        <f>MATCH(S_P_500_Historical_Data__1[[#This Row],[return]],_xlfn.ANCHORARRAY($N$7),1)</f>
        <v>72</v>
      </c>
      <c r="F1207" t="e">
        <f>MATCH(S_P_500_Historical_Data__1[[#This Row],[log1p(return)]],S:S,1)-6</f>
        <v>#N/A</v>
      </c>
    </row>
    <row r="1208" spans="1:6" x14ac:dyDescent="0.35">
      <c r="A1208" s="10">
        <v>34688</v>
      </c>
      <c r="B1208">
        <v>457.1</v>
      </c>
      <c r="C1208">
        <v>-1.6999999999999999E-3</v>
      </c>
      <c r="D1208">
        <f>LOG(S_P_500_Historical_Data__1[[#This Row],[return]]+1)</f>
        <v>-7.3892888689954276E-4</v>
      </c>
      <c r="E1208">
        <f>MATCH(S_P_500_Historical_Data__1[[#This Row],[return]],_xlfn.ANCHORARRAY($N$7),1)</f>
        <v>69</v>
      </c>
      <c r="F1208" t="e">
        <f>MATCH(S_P_500_Historical_Data__1[[#This Row],[log1p(return)]],S:S,1)-6</f>
        <v>#N/A</v>
      </c>
    </row>
    <row r="1209" spans="1:6" x14ac:dyDescent="0.35">
      <c r="A1209" s="10">
        <v>34687</v>
      </c>
      <c r="B1209">
        <v>457.9</v>
      </c>
      <c r="C1209">
        <v>-2E-3</v>
      </c>
      <c r="D1209">
        <f>LOG(S_P_500_Historical_Data__1[[#This Row],[return]]+1)</f>
        <v>-8.6945871262889137E-4</v>
      </c>
      <c r="E1209">
        <f>MATCH(S_P_500_Historical_Data__1[[#This Row],[return]],_xlfn.ANCHORARRAY($N$7),1)</f>
        <v>69</v>
      </c>
      <c r="F1209" t="e">
        <f>MATCH(S_P_500_Historical_Data__1[[#This Row],[log1p(return)]],S:S,1)-6</f>
        <v>#N/A</v>
      </c>
    </row>
    <row r="1210" spans="1:6" x14ac:dyDescent="0.35">
      <c r="A1210" s="10">
        <v>34684</v>
      </c>
      <c r="B1210">
        <v>458.8</v>
      </c>
      <c r="C1210">
        <v>7.7000000000000002E-3</v>
      </c>
      <c r="D1210">
        <f>LOG(S_P_500_Historical_Data__1[[#This Row],[return]]+1)</f>
        <v>3.3312585613267391E-3</v>
      </c>
      <c r="E1210">
        <f>MATCH(S_P_500_Historical_Data__1[[#This Row],[return]],_xlfn.ANCHORARRAY($N$7),1)</f>
        <v>72</v>
      </c>
      <c r="F1210" t="e">
        <f>MATCH(S_P_500_Historical_Data__1[[#This Row],[log1p(return)]],S:S,1)-6</f>
        <v>#N/A</v>
      </c>
    </row>
    <row r="1211" spans="1:6" x14ac:dyDescent="0.35">
      <c r="A1211" s="10">
        <v>34683</v>
      </c>
      <c r="B1211">
        <v>455.3</v>
      </c>
      <c r="C1211">
        <v>6.9999999999999999E-4</v>
      </c>
      <c r="D1211">
        <f>LOG(S_P_500_Historical_Data__1[[#This Row],[return]]+1)</f>
        <v>3.0389978481245835E-4</v>
      </c>
      <c r="E1211">
        <f>MATCH(S_P_500_Historical_Data__1[[#This Row],[return]],_xlfn.ANCHORARRAY($N$7),1)</f>
        <v>70</v>
      </c>
      <c r="F1211" t="e">
        <f>MATCH(S_P_500_Historical_Data__1[[#This Row],[log1p(return)]],S:S,1)-6</f>
        <v>#N/A</v>
      </c>
    </row>
    <row r="1212" spans="1:6" x14ac:dyDescent="0.35">
      <c r="A1212" s="10">
        <v>34682</v>
      </c>
      <c r="B1212">
        <v>455</v>
      </c>
      <c r="C1212">
        <v>1.09E-2</v>
      </c>
      <c r="D1212">
        <f>LOG(S_P_500_Historical_Data__1[[#This Row],[return]]+1)</f>
        <v>4.7081965443362675E-3</v>
      </c>
      <c r="E1212">
        <f>MATCH(S_P_500_Historical_Data__1[[#This Row],[return]],_xlfn.ANCHORARRAY($N$7),1)</f>
        <v>73</v>
      </c>
      <c r="F1212" t="e">
        <f>MATCH(S_P_500_Historical_Data__1[[#This Row],[log1p(return)]],S:S,1)-6</f>
        <v>#N/A</v>
      </c>
    </row>
    <row r="1213" spans="1:6" x14ac:dyDescent="0.35">
      <c r="A1213" s="10">
        <v>34681</v>
      </c>
      <c r="B1213">
        <v>450.1</v>
      </c>
      <c r="C1213">
        <v>1.2999999999999999E-3</v>
      </c>
      <c r="D1213">
        <f>LOG(S_P_500_Historical_Data__1[[#This Row],[return]]+1)</f>
        <v>5.6421616537560392E-4</v>
      </c>
      <c r="E1213">
        <f>MATCH(S_P_500_Historical_Data__1[[#This Row],[return]],_xlfn.ANCHORARRAY($N$7),1)</f>
        <v>70</v>
      </c>
      <c r="F1213" t="e">
        <f>MATCH(S_P_500_Historical_Data__1[[#This Row],[log1p(return)]],S:S,1)-6</f>
        <v>#N/A</v>
      </c>
    </row>
    <row r="1214" spans="1:6" x14ac:dyDescent="0.35">
      <c r="A1214" s="10">
        <v>34680</v>
      </c>
      <c r="B1214">
        <v>449.5</v>
      </c>
      <c r="C1214">
        <v>5.5999999999999999E-3</v>
      </c>
      <c r="D1214">
        <f>LOG(S_P_500_Historical_Data__1[[#This Row],[return]]+1)</f>
        <v>2.4252646779013543E-3</v>
      </c>
      <c r="E1214">
        <f>MATCH(S_P_500_Historical_Data__1[[#This Row],[return]],_xlfn.ANCHORARRAY($N$7),1)</f>
        <v>72</v>
      </c>
      <c r="F1214" t="e">
        <f>MATCH(S_P_500_Historical_Data__1[[#This Row],[log1p(return)]],S:S,1)-6</f>
        <v>#N/A</v>
      </c>
    </row>
    <row r="1215" spans="1:6" x14ac:dyDescent="0.35">
      <c r="A1215" s="10">
        <v>34677</v>
      </c>
      <c r="B1215">
        <v>447</v>
      </c>
      <c r="C1215">
        <v>3.5999999999999999E-3</v>
      </c>
      <c r="D1215">
        <f>LOG(S_P_500_Historical_Data__1[[#This Row],[return]]+1)</f>
        <v>1.5606526425729409E-3</v>
      </c>
      <c r="E1215">
        <f>MATCH(S_P_500_Historical_Data__1[[#This Row],[return]],_xlfn.ANCHORARRAY($N$7),1)</f>
        <v>71</v>
      </c>
      <c r="F1215" t="e">
        <f>MATCH(S_P_500_Historical_Data__1[[#This Row],[log1p(return)]],S:S,1)-6</f>
        <v>#N/A</v>
      </c>
    </row>
    <row r="1216" spans="1:6" x14ac:dyDescent="0.35">
      <c r="A1216" s="10">
        <v>34676</v>
      </c>
      <c r="B1216">
        <v>445.4</v>
      </c>
      <c r="C1216">
        <v>-1.29E-2</v>
      </c>
      <c r="D1216">
        <f>LOG(S_P_500_Historical_Data__1[[#This Row],[return]]+1)</f>
        <v>-5.6388480919989875E-3</v>
      </c>
      <c r="E1216">
        <f>MATCH(S_P_500_Historical_Data__1[[#This Row],[return]],_xlfn.ANCHORARRAY($N$7),1)</f>
        <v>65</v>
      </c>
      <c r="F1216" t="e">
        <f>MATCH(S_P_500_Historical_Data__1[[#This Row],[log1p(return)]],S:S,1)-6</f>
        <v>#N/A</v>
      </c>
    </row>
    <row r="1217" spans="1:6" x14ac:dyDescent="0.35">
      <c r="A1217" s="10">
        <v>34675</v>
      </c>
      <c r="B1217">
        <v>451.2</v>
      </c>
      <c r="C1217">
        <v>-4.1999999999999997E-3</v>
      </c>
      <c r="D1217">
        <f>LOG(S_P_500_Historical_Data__1[[#This Row],[return]]+1)</f>
        <v>-1.8278780605592872E-3</v>
      </c>
      <c r="E1217">
        <f>MATCH(S_P_500_Historical_Data__1[[#This Row],[return]],_xlfn.ANCHORARRAY($N$7),1)</f>
        <v>68</v>
      </c>
      <c r="F1217" t="e">
        <f>MATCH(S_P_500_Historical_Data__1[[#This Row],[log1p(return)]],S:S,1)-6</f>
        <v>#N/A</v>
      </c>
    </row>
    <row r="1218" spans="1:6" x14ac:dyDescent="0.35">
      <c r="A1218" s="10">
        <v>34674</v>
      </c>
      <c r="B1218">
        <v>453.1</v>
      </c>
      <c r="C1218">
        <v>-4.0000000000000002E-4</v>
      </c>
      <c r="D1218">
        <f>LOG(S_P_500_Historical_Data__1[[#This Row],[return]]+1)</f>
        <v>-1.7375254558756316E-4</v>
      </c>
      <c r="E1218">
        <f>MATCH(S_P_500_Historical_Data__1[[#This Row],[return]],_xlfn.ANCHORARRAY($N$7),1)</f>
        <v>70</v>
      </c>
      <c r="F1218" t="e">
        <f>MATCH(S_P_500_Historical_Data__1[[#This Row],[log1p(return)]],S:S,1)-6</f>
        <v>#N/A</v>
      </c>
    </row>
    <row r="1219" spans="1:6" x14ac:dyDescent="0.35">
      <c r="A1219" s="10">
        <v>34673</v>
      </c>
      <c r="B1219">
        <v>453.3</v>
      </c>
      <c r="C1219">
        <v>0</v>
      </c>
      <c r="D1219">
        <f>LOG(S_P_500_Historical_Data__1[[#This Row],[return]]+1)</f>
        <v>0</v>
      </c>
      <c r="E1219">
        <f>MATCH(S_P_500_Historical_Data__1[[#This Row],[return]],_xlfn.ANCHORARRAY($N$7),1)</f>
        <v>70</v>
      </c>
      <c r="F1219" t="e">
        <f>MATCH(S_P_500_Historical_Data__1[[#This Row],[log1p(return)]],S:S,1)-6</f>
        <v>#N/A</v>
      </c>
    </row>
    <row r="1220" spans="1:6" x14ac:dyDescent="0.35">
      <c r="A1220" s="10">
        <v>34670</v>
      </c>
      <c r="B1220">
        <v>453.3</v>
      </c>
      <c r="C1220">
        <v>9.7999999999999997E-3</v>
      </c>
      <c r="D1220">
        <f>LOG(S_P_500_Historical_Data__1[[#This Row],[return]]+1)</f>
        <v>4.2353663594674896E-3</v>
      </c>
      <c r="E1220">
        <f>MATCH(S_P_500_Historical_Data__1[[#This Row],[return]],_xlfn.ANCHORARRAY($N$7),1)</f>
        <v>73</v>
      </c>
      <c r="F1220" t="e">
        <f>MATCH(S_P_500_Historical_Data__1[[#This Row],[log1p(return)]],S:S,1)-6</f>
        <v>#N/A</v>
      </c>
    </row>
    <row r="1221" spans="1:6" x14ac:dyDescent="0.35">
      <c r="A1221" s="10">
        <v>34669</v>
      </c>
      <c r="B1221">
        <v>448.9</v>
      </c>
      <c r="C1221">
        <v>-1.06E-2</v>
      </c>
      <c r="D1221">
        <f>LOG(S_P_500_Historical_Data__1[[#This Row],[return]]+1)</f>
        <v>-4.628093971837611E-3</v>
      </c>
      <c r="E1221">
        <f>MATCH(S_P_500_Historical_Data__1[[#This Row],[return]],_xlfn.ANCHORARRAY($N$7),1)</f>
        <v>66</v>
      </c>
      <c r="F1221" t="e">
        <f>MATCH(S_P_500_Historical_Data__1[[#This Row],[log1p(return)]],S:S,1)-6</f>
        <v>#N/A</v>
      </c>
    </row>
    <row r="1222" spans="1:6" x14ac:dyDescent="0.35">
      <c r="A1222" s="10">
        <v>34668</v>
      </c>
      <c r="B1222">
        <v>453.7</v>
      </c>
      <c r="C1222">
        <v>-3.3E-3</v>
      </c>
      <c r="D1222">
        <f>LOG(S_P_500_Historical_Data__1[[#This Row],[return]]+1)</f>
        <v>-1.4355417390583397E-3</v>
      </c>
      <c r="E1222">
        <f>MATCH(S_P_500_Historical_Data__1[[#This Row],[return]],_xlfn.ANCHORARRAY($N$7),1)</f>
        <v>69</v>
      </c>
      <c r="F1222" t="e">
        <f>MATCH(S_P_500_Historical_Data__1[[#This Row],[log1p(return)]],S:S,1)-6</f>
        <v>#N/A</v>
      </c>
    </row>
    <row r="1223" spans="1:6" x14ac:dyDescent="0.35">
      <c r="A1223" s="10">
        <v>34667</v>
      </c>
      <c r="B1223">
        <v>455.2</v>
      </c>
      <c r="C1223">
        <v>2.2000000000000001E-3</v>
      </c>
      <c r="D1223">
        <f>LOG(S_P_500_Historical_Data__1[[#This Row],[return]]+1)</f>
        <v>9.5439840645788652E-4</v>
      </c>
      <c r="E1223">
        <f>MATCH(S_P_500_Historical_Data__1[[#This Row],[return]],_xlfn.ANCHORARRAY($N$7),1)</f>
        <v>70</v>
      </c>
      <c r="F1223" t="e">
        <f>MATCH(S_P_500_Historical_Data__1[[#This Row],[log1p(return)]],S:S,1)-6</f>
        <v>#N/A</v>
      </c>
    </row>
    <row r="1224" spans="1:6" x14ac:dyDescent="0.35">
      <c r="A1224" s="10">
        <v>34666</v>
      </c>
      <c r="B1224">
        <v>454.2</v>
      </c>
      <c r="C1224">
        <v>4.1999999999999997E-3</v>
      </c>
      <c r="D1224">
        <f>LOG(S_P_500_Historical_Data__1[[#This Row],[return]]+1)</f>
        <v>1.8202170383280992E-3</v>
      </c>
      <c r="E1224">
        <f>MATCH(S_P_500_Historical_Data__1[[#This Row],[return]],_xlfn.ANCHORARRAY($N$7),1)</f>
        <v>71</v>
      </c>
      <c r="F1224" t="e">
        <f>MATCH(S_P_500_Historical_Data__1[[#This Row],[log1p(return)]],S:S,1)-6</f>
        <v>#N/A</v>
      </c>
    </row>
    <row r="1225" spans="1:6" x14ac:dyDescent="0.35">
      <c r="A1225" s="10">
        <v>34663</v>
      </c>
      <c r="B1225">
        <v>452.3</v>
      </c>
      <c r="C1225">
        <v>5.3E-3</v>
      </c>
      <c r="D1225">
        <f>LOG(S_P_500_Historical_Data__1[[#This Row],[return]]+1)</f>
        <v>2.2956825549339671E-3</v>
      </c>
      <c r="E1225">
        <f>MATCH(S_P_500_Historical_Data__1[[#This Row],[return]],_xlfn.ANCHORARRAY($N$7),1)</f>
        <v>71</v>
      </c>
      <c r="F1225" t="e">
        <f>MATCH(S_P_500_Historical_Data__1[[#This Row],[log1p(return)]],S:S,1)-6</f>
        <v>#N/A</v>
      </c>
    </row>
    <row r="1226" spans="1:6" x14ac:dyDescent="0.35">
      <c r="A1226" s="10">
        <v>34661</v>
      </c>
      <c r="B1226">
        <v>449.9</v>
      </c>
      <c r="C1226">
        <v>-4.0000000000000002E-4</v>
      </c>
      <c r="D1226">
        <f>LOG(S_P_500_Historical_Data__1[[#This Row],[return]]+1)</f>
        <v>-1.7375254558756316E-4</v>
      </c>
      <c r="E1226">
        <f>MATCH(S_P_500_Historical_Data__1[[#This Row],[return]],_xlfn.ANCHORARRAY($N$7),1)</f>
        <v>70</v>
      </c>
      <c r="F1226" t="e">
        <f>MATCH(S_P_500_Historical_Data__1[[#This Row],[log1p(return)]],S:S,1)-6</f>
        <v>#N/A</v>
      </c>
    </row>
    <row r="1227" spans="1:6" x14ac:dyDescent="0.35">
      <c r="A1227" s="10">
        <v>34660</v>
      </c>
      <c r="B1227">
        <v>450.1</v>
      </c>
      <c r="C1227">
        <v>-1.7899999999999999E-2</v>
      </c>
      <c r="D1227">
        <f>LOG(S_P_500_Historical_Data__1[[#This Row],[return]]+1)</f>
        <v>-7.8442889573832678E-3</v>
      </c>
      <c r="E1227">
        <f>MATCH(S_P_500_Historical_Data__1[[#This Row],[return]],_xlfn.ANCHORARRAY($N$7),1)</f>
        <v>64</v>
      </c>
      <c r="F1227" t="e">
        <f>MATCH(S_P_500_Historical_Data__1[[#This Row],[log1p(return)]],S:S,1)-6</f>
        <v>#N/A</v>
      </c>
    </row>
    <row r="1228" spans="1:6" x14ac:dyDescent="0.35">
      <c r="A1228" s="10">
        <v>34659</v>
      </c>
      <c r="B1228">
        <v>458.3</v>
      </c>
      <c r="C1228">
        <v>-6.8999999999999999E-3</v>
      </c>
      <c r="D1228">
        <f>LOG(S_P_500_Historical_Data__1[[#This Row],[return]]+1)</f>
        <v>-3.0070181092943012E-3</v>
      </c>
      <c r="E1228">
        <f>MATCH(S_P_500_Historical_Data__1[[#This Row],[return]],_xlfn.ANCHORARRAY($N$7),1)</f>
        <v>67</v>
      </c>
      <c r="F1228" t="e">
        <f>MATCH(S_P_500_Historical_Data__1[[#This Row],[log1p(return)]],S:S,1)-6</f>
        <v>#N/A</v>
      </c>
    </row>
    <row r="1229" spans="1:6" x14ac:dyDescent="0.35">
      <c r="A1229" s="10">
        <v>34656</v>
      </c>
      <c r="B1229">
        <v>461.5</v>
      </c>
      <c r="C1229">
        <v>-4.4999999999999997E-3</v>
      </c>
      <c r="D1229">
        <f>LOG(S_P_500_Historical_Data__1[[#This Row],[return]]+1)</f>
        <v>-1.9587356365716219E-3</v>
      </c>
      <c r="E1229">
        <f>MATCH(S_P_500_Historical_Data__1[[#This Row],[return]],_xlfn.ANCHORARRAY($N$7),1)</f>
        <v>68</v>
      </c>
      <c r="F1229" t="e">
        <f>MATCH(S_P_500_Historical_Data__1[[#This Row],[log1p(return)]],S:S,1)-6</f>
        <v>#N/A</v>
      </c>
    </row>
    <row r="1230" spans="1:6" x14ac:dyDescent="0.35">
      <c r="A1230" s="10">
        <v>34655</v>
      </c>
      <c r="B1230">
        <v>463.6</v>
      </c>
      <c r="C1230">
        <v>-4.3E-3</v>
      </c>
      <c r="D1230">
        <f>LOG(S_P_500_Historical_Data__1[[#This Row],[return]]+1)</f>
        <v>-1.8714928717335991E-3</v>
      </c>
      <c r="E1230">
        <f>MATCH(S_P_500_Historical_Data__1[[#This Row],[return]],_xlfn.ANCHORARRAY($N$7),1)</f>
        <v>68</v>
      </c>
      <c r="F1230" t="e">
        <f>MATCH(S_P_500_Historical_Data__1[[#This Row],[log1p(return)]],S:S,1)-6</f>
        <v>#N/A</v>
      </c>
    </row>
    <row r="1231" spans="1:6" x14ac:dyDescent="0.35">
      <c r="A1231" s="10">
        <v>34654</v>
      </c>
      <c r="B1231">
        <v>465.6</v>
      </c>
      <c r="C1231">
        <v>1.2999999999999999E-3</v>
      </c>
      <c r="D1231">
        <f>LOG(S_P_500_Historical_Data__1[[#This Row],[return]]+1)</f>
        <v>5.6421616537560392E-4</v>
      </c>
      <c r="E1231">
        <f>MATCH(S_P_500_Historical_Data__1[[#This Row],[return]],_xlfn.ANCHORARRAY($N$7),1)</f>
        <v>70</v>
      </c>
      <c r="F1231" t="e">
        <f>MATCH(S_P_500_Historical_Data__1[[#This Row],[log1p(return)]],S:S,1)-6</f>
        <v>#N/A</v>
      </c>
    </row>
    <row r="1232" spans="1:6" x14ac:dyDescent="0.35">
      <c r="A1232" s="10">
        <v>34653</v>
      </c>
      <c r="B1232">
        <v>465</v>
      </c>
      <c r="C1232">
        <v>-2.0999999999999999E-3</v>
      </c>
      <c r="D1232">
        <f>LOG(S_P_500_Historical_Data__1[[#This Row],[return]]+1)</f>
        <v>-9.1297737411159135E-4</v>
      </c>
      <c r="E1232">
        <f>MATCH(S_P_500_Historical_Data__1[[#This Row],[return]],_xlfn.ANCHORARRAY($N$7),1)</f>
        <v>69</v>
      </c>
      <c r="F1232" t="e">
        <f>MATCH(S_P_500_Historical_Data__1[[#This Row],[log1p(return)]],S:S,1)-6</f>
        <v>#N/A</v>
      </c>
    </row>
    <row r="1233" spans="1:6" x14ac:dyDescent="0.35">
      <c r="A1233" s="10">
        <v>34652</v>
      </c>
      <c r="B1233">
        <v>466</v>
      </c>
      <c r="C1233">
        <v>7.7999999999999996E-3</v>
      </c>
      <c r="D1233">
        <f>LOG(S_P_500_Historical_Data__1[[#This Row],[return]]+1)</f>
        <v>3.3743540197499165E-3</v>
      </c>
      <c r="E1233">
        <f>MATCH(S_P_500_Historical_Data__1[[#This Row],[return]],_xlfn.ANCHORARRAY($N$7),1)</f>
        <v>72</v>
      </c>
      <c r="F1233" t="e">
        <f>MATCH(S_P_500_Historical_Data__1[[#This Row],[log1p(return)]],S:S,1)-6</f>
        <v>#N/A</v>
      </c>
    </row>
    <row r="1234" spans="1:6" x14ac:dyDescent="0.35">
      <c r="A1234" s="10">
        <v>34649</v>
      </c>
      <c r="B1234">
        <v>462.4</v>
      </c>
      <c r="C1234">
        <v>-4.3E-3</v>
      </c>
      <c r="D1234">
        <f>LOG(S_P_500_Historical_Data__1[[#This Row],[return]]+1)</f>
        <v>-1.8714928717335991E-3</v>
      </c>
      <c r="E1234">
        <f>MATCH(S_P_500_Historical_Data__1[[#This Row],[return]],_xlfn.ANCHORARRAY($N$7),1)</f>
        <v>68</v>
      </c>
      <c r="F1234" t="e">
        <f>MATCH(S_P_500_Historical_Data__1[[#This Row],[log1p(return)]],S:S,1)-6</f>
        <v>#N/A</v>
      </c>
    </row>
    <row r="1235" spans="1:6" x14ac:dyDescent="0.35">
      <c r="A1235" s="10">
        <v>34648</v>
      </c>
      <c r="B1235">
        <v>464.4</v>
      </c>
      <c r="C1235">
        <v>-2.0999999999999999E-3</v>
      </c>
      <c r="D1235">
        <f>LOG(S_P_500_Historical_Data__1[[#This Row],[return]]+1)</f>
        <v>-9.1297737411159135E-4</v>
      </c>
      <c r="E1235">
        <f>MATCH(S_P_500_Historical_Data__1[[#This Row],[return]],_xlfn.ANCHORARRAY($N$7),1)</f>
        <v>69</v>
      </c>
      <c r="F1235" t="e">
        <f>MATCH(S_P_500_Historical_Data__1[[#This Row],[log1p(return)]],S:S,1)-6</f>
        <v>#N/A</v>
      </c>
    </row>
    <row r="1236" spans="1:6" x14ac:dyDescent="0.35">
      <c r="A1236" s="10">
        <v>34647</v>
      </c>
      <c r="B1236">
        <v>465.4</v>
      </c>
      <c r="C1236">
        <v>-4.0000000000000002E-4</v>
      </c>
      <c r="D1236">
        <f>LOG(S_P_500_Historical_Data__1[[#This Row],[return]]+1)</f>
        <v>-1.7375254558756316E-4</v>
      </c>
      <c r="E1236">
        <f>MATCH(S_P_500_Historical_Data__1[[#This Row],[return]],_xlfn.ANCHORARRAY($N$7),1)</f>
        <v>70</v>
      </c>
      <c r="F1236" t="e">
        <f>MATCH(S_P_500_Historical_Data__1[[#This Row],[log1p(return)]],S:S,1)-6</f>
        <v>#N/A</v>
      </c>
    </row>
    <row r="1237" spans="1:6" x14ac:dyDescent="0.35">
      <c r="A1237" s="10">
        <v>34646</v>
      </c>
      <c r="B1237">
        <v>465.6</v>
      </c>
      <c r="C1237">
        <v>5.4000000000000003E-3</v>
      </c>
      <c r="D1237">
        <f>LOG(S_P_500_Historical_Data__1[[#This Row],[return]]+1)</f>
        <v>2.3388808920564892E-3</v>
      </c>
      <c r="E1237">
        <f>MATCH(S_P_500_Historical_Data__1[[#This Row],[return]],_xlfn.ANCHORARRAY($N$7),1)</f>
        <v>72</v>
      </c>
      <c r="F1237" t="e">
        <f>MATCH(S_P_500_Historical_Data__1[[#This Row],[log1p(return)]],S:S,1)-6</f>
        <v>#N/A</v>
      </c>
    </row>
    <row r="1238" spans="1:6" x14ac:dyDescent="0.35">
      <c r="A1238" s="10">
        <v>34645</v>
      </c>
      <c r="B1238">
        <v>463.1</v>
      </c>
      <c r="C1238">
        <v>1.6999999999999999E-3</v>
      </c>
      <c r="D1238">
        <f>LOG(S_P_500_Historical_Data__1[[#This Row],[return]]+1)</f>
        <v>7.3767377403320331E-4</v>
      </c>
      <c r="E1238">
        <f>MATCH(S_P_500_Historical_Data__1[[#This Row],[return]],_xlfn.ANCHORARRAY($N$7),1)</f>
        <v>70</v>
      </c>
      <c r="F1238" t="e">
        <f>MATCH(S_P_500_Historical_Data__1[[#This Row],[log1p(return)]],S:S,1)-6</f>
        <v>#N/A</v>
      </c>
    </row>
    <row r="1239" spans="1:6" x14ac:dyDescent="0.35">
      <c r="A1239" s="10">
        <v>34642</v>
      </c>
      <c r="B1239">
        <v>462.3</v>
      </c>
      <c r="C1239">
        <v>-1.2E-2</v>
      </c>
      <c r="D1239">
        <f>LOG(S_P_500_Historical_Data__1[[#This Row],[return]]+1)</f>
        <v>-5.2430554123718831E-3</v>
      </c>
      <c r="E1239">
        <f>MATCH(S_P_500_Historical_Data__1[[#This Row],[return]],_xlfn.ANCHORARRAY($N$7),1)</f>
        <v>66</v>
      </c>
      <c r="F1239" t="e">
        <f>MATCH(S_P_500_Historical_Data__1[[#This Row],[log1p(return)]],S:S,1)-6</f>
        <v>#N/A</v>
      </c>
    </row>
    <row r="1240" spans="1:6" x14ac:dyDescent="0.35">
      <c r="A1240" s="10">
        <v>34641</v>
      </c>
      <c r="B1240">
        <v>467.9</v>
      </c>
      <c r="C1240">
        <v>3.0000000000000001E-3</v>
      </c>
      <c r="D1240">
        <f>LOG(S_P_500_Historical_Data__1[[#This Row],[return]]+1)</f>
        <v>1.300933020418072E-3</v>
      </c>
      <c r="E1240">
        <f>MATCH(S_P_500_Historical_Data__1[[#This Row],[return]],_xlfn.ANCHORARRAY($N$7),1)</f>
        <v>71</v>
      </c>
      <c r="F1240" t="e">
        <f>MATCH(S_P_500_Historical_Data__1[[#This Row],[log1p(return)]],S:S,1)-6</f>
        <v>#N/A</v>
      </c>
    </row>
    <row r="1241" spans="1:6" x14ac:dyDescent="0.35">
      <c r="A1241" s="10">
        <v>34640</v>
      </c>
      <c r="B1241">
        <v>466.5</v>
      </c>
      <c r="C1241">
        <v>-4.1000000000000003E-3</v>
      </c>
      <c r="D1241">
        <f>LOG(S_P_500_Historical_Data__1[[#This Row],[return]]+1)</f>
        <v>-1.7842676290416753E-3</v>
      </c>
      <c r="E1241">
        <f>MATCH(S_P_500_Historical_Data__1[[#This Row],[return]],_xlfn.ANCHORARRAY($N$7),1)</f>
        <v>68</v>
      </c>
      <c r="F1241" t="e">
        <f>MATCH(S_P_500_Historical_Data__1[[#This Row],[log1p(return)]],S:S,1)-6</f>
        <v>#N/A</v>
      </c>
    </row>
    <row r="1242" spans="1:6" x14ac:dyDescent="0.35">
      <c r="A1242" s="10">
        <v>34639</v>
      </c>
      <c r="B1242">
        <v>468.4</v>
      </c>
      <c r="C1242">
        <v>-8.5000000000000006E-3</v>
      </c>
      <c r="D1242">
        <f>LOG(S_P_500_Historical_Data__1[[#This Row],[return]]+1)</f>
        <v>-3.7072814586785003E-3</v>
      </c>
      <c r="E1242">
        <f>MATCH(S_P_500_Historical_Data__1[[#This Row],[return]],_xlfn.ANCHORARRAY($N$7),1)</f>
        <v>67</v>
      </c>
      <c r="F1242" t="e">
        <f>MATCH(S_P_500_Historical_Data__1[[#This Row],[log1p(return)]],S:S,1)-6</f>
        <v>#N/A</v>
      </c>
    </row>
    <row r="1243" spans="1:6" x14ac:dyDescent="0.35">
      <c r="A1243" s="10">
        <v>34638</v>
      </c>
      <c r="B1243">
        <v>472.4</v>
      </c>
      <c r="C1243">
        <v>-3.0000000000000001E-3</v>
      </c>
      <c r="D1243">
        <f>LOG(S_P_500_Historical_Data__1[[#This Row],[return]]+1)</f>
        <v>-1.3048416883442813E-3</v>
      </c>
      <c r="E1243">
        <f>MATCH(S_P_500_Historical_Data__1[[#This Row],[return]],_xlfn.ANCHORARRAY($N$7),1)</f>
        <v>69</v>
      </c>
      <c r="F1243" t="e">
        <f>MATCH(S_P_500_Historical_Data__1[[#This Row],[log1p(return)]],S:S,1)-6</f>
        <v>#N/A</v>
      </c>
    </row>
    <row r="1244" spans="1:6" x14ac:dyDescent="0.35">
      <c r="A1244" s="10">
        <v>34635</v>
      </c>
      <c r="B1244">
        <v>473.8</v>
      </c>
      <c r="C1244">
        <v>1.7000000000000001E-2</v>
      </c>
      <c r="D1244">
        <f>LOG(S_P_500_Historical_Data__1[[#This Row],[return]]+1)</f>
        <v>7.3209529227445565E-3</v>
      </c>
      <c r="E1244">
        <f>MATCH(S_P_500_Historical_Data__1[[#This Row],[return]],_xlfn.ANCHORARRAY($N$7),1)</f>
        <v>75</v>
      </c>
      <c r="F1244" t="e">
        <f>MATCH(S_P_500_Historical_Data__1[[#This Row],[log1p(return)]],S:S,1)-6</f>
        <v>#N/A</v>
      </c>
    </row>
    <row r="1245" spans="1:6" x14ac:dyDescent="0.35">
      <c r="A1245" s="10">
        <v>34634</v>
      </c>
      <c r="B1245">
        <v>465.9</v>
      </c>
      <c r="C1245">
        <v>7.1000000000000004E-3</v>
      </c>
      <c r="D1245">
        <f>LOG(S_P_500_Historical_Data__1[[#This Row],[return]]+1)</f>
        <v>3.0725959676749632E-3</v>
      </c>
      <c r="E1245">
        <f>MATCH(S_P_500_Historical_Data__1[[#This Row],[return]],_xlfn.ANCHORARRAY($N$7),1)</f>
        <v>72</v>
      </c>
      <c r="F1245" t="e">
        <f>MATCH(S_P_500_Historical_Data__1[[#This Row],[log1p(return)]],S:S,1)-6</f>
        <v>#N/A</v>
      </c>
    </row>
    <row r="1246" spans="1:6" x14ac:dyDescent="0.35">
      <c r="A1246" s="10">
        <v>34633</v>
      </c>
      <c r="B1246">
        <v>462.6</v>
      </c>
      <c r="C1246">
        <v>2.3999999999999998E-3</v>
      </c>
      <c r="D1246">
        <f>LOG(S_P_500_Historical_Data__1[[#This Row],[return]]+1)</f>
        <v>1.0410579860935677E-3</v>
      </c>
      <c r="E1246">
        <f>MATCH(S_P_500_Historical_Data__1[[#This Row],[return]],_xlfn.ANCHORARRAY($N$7),1)</f>
        <v>71</v>
      </c>
      <c r="F1246" t="e">
        <f>MATCH(S_P_500_Historical_Data__1[[#This Row],[log1p(return)]],S:S,1)-6</f>
        <v>#N/A</v>
      </c>
    </row>
    <row r="1247" spans="1:6" x14ac:dyDescent="0.35">
      <c r="A1247" s="10">
        <v>34632</v>
      </c>
      <c r="B1247">
        <v>461.5</v>
      </c>
      <c r="C1247">
        <v>1.5E-3</v>
      </c>
      <c r="D1247">
        <f>LOG(S_P_500_Historical_Data__1[[#This Row],[return]]+1)</f>
        <v>6.5095362959505818E-4</v>
      </c>
      <c r="E1247">
        <f>MATCH(S_P_500_Historical_Data__1[[#This Row],[return]],_xlfn.ANCHORARRAY($N$7),1)</f>
        <v>70</v>
      </c>
      <c r="F1247" t="e">
        <f>MATCH(S_P_500_Historical_Data__1[[#This Row],[log1p(return)]],S:S,1)-6</f>
        <v>#N/A</v>
      </c>
    </row>
    <row r="1248" spans="1:6" x14ac:dyDescent="0.35">
      <c r="A1248" s="10">
        <v>34631</v>
      </c>
      <c r="B1248">
        <v>460.8</v>
      </c>
      <c r="C1248">
        <v>-8.8000000000000005E-3</v>
      </c>
      <c r="D1248">
        <f>LOG(S_P_500_Historical_Data__1[[#This Row],[return]]+1)</f>
        <v>-3.8387066319929691E-3</v>
      </c>
      <c r="E1248">
        <f>MATCH(S_P_500_Historical_Data__1[[#This Row],[return]],_xlfn.ANCHORARRAY($N$7),1)</f>
        <v>67</v>
      </c>
      <c r="F1248" t="e">
        <f>MATCH(S_P_500_Historical_Data__1[[#This Row],[log1p(return)]],S:S,1)-6</f>
        <v>#N/A</v>
      </c>
    </row>
    <row r="1249" spans="1:6" x14ac:dyDescent="0.35">
      <c r="A1249" s="10">
        <v>34628</v>
      </c>
      <c r="B1249">
        <v>464.9</v>
      </c>
      <c r="C1249">
        <v>-4.3E-3</v>
      </c>
      <c r="D1249">
        <f>LOG(S_P_500_Historical_Data__1[[#This Row],[return]]+1)</f>
        <v>-1.8714928717335991E-3</v>
      </c>
      <c r="E1249">
        <f>MATCH(S_P_500_Historical_Data__1[[#This Row],[return]],_xlfn.ANCHORARRAY($N$7),1)</f>
        <v>68</v>
      </c>
      <c r="F1249" t="e">
        <f>MATCH(S_P_500_Historical_Data__1[[#This Row],[log1p(return)]],S:S,1)-6</f>
        <v>#N/A</v>
      </c>
    </row>
    <row r="1250" spans="1:6" x14ac:dyDescent="0.35">
      <c r="A1250" s="10">
        <v>34627</v>
      </c>
      <c r="B1250">
        <v>466.9</v>
      </c>
      <c r="C1250">
        <v>-7.1999999999999998E-3</v>
      </c>
      <c r="D1250">
        <f>LOG(S_P_500_Historical_Data__1[[#This Row],[return]]+1)</f>
        <v>-3.1382315093265779E-3</v>
      </c>
      <c r="E1250">
        <f>MATCH(S_P_500_Historical_Data__1[[#This Row],[return]],_xlfn.ANCHORARRAY($N$7),1)</f>
        <v>67</v>
      </c>
      <c r="F1250" t="e">
        <f>MATCH(S_P_500_Historical_Data__1[[#This Row],[log1p(return)]],S:S,1)-6</f>
        <v>#N/A</v>
      </c>
    </row>
    <row r="1251" spans="1:6" x14ac:dyDescent="0.35">
      <c r="A1251" s="10">
        <v>34626</v>
      </c>
      <c r="B1251">
        <v>470.3</v>
      </c>
      <c r="C1251">
        <v>5.5999999999999999E-3</v>
      </c>
      <c r="D1251">
        <f>LOG(S_P_500_Historical_Data__1[[#This Row],[return]]+1)</f>
        <v>2.4252646779013543E-3</v>
      </c>
      <c r="E1251">
        <f>MATCH(S_P_500_Historical_Data__1[[#This Row],[return]],_xlfn.ANCHORARRAY($N$7),1)</f>
        <v>72</v>
      </c>
      <c r="F1251" t="e">
        <f>MATCH(S_P_500_Historical_Data__1[[#This Row],[log1p(return)]],S:S,1)-6</f>
        <v>#N/A</v>
      </c>
    </row>
    <row r="1252" spans="1:6" x14ac:dyDescent="0.35">
      <c r="A1252" s="10">
        <v>34625</v>
      </c>
      <c r="B1252">
        <v>467.7</v>
      </c>
      <c r="C1252">
        <v>-2.8E-3</v>
      </c>
      <c r="D1252">
        <f>LOG(S_P_500_Historical_Data__1[[#This Row],[return]]+1)</f>
        <v>-1.2177301682641921E-3</v>
      </c>
      <c r="E1252">
        <f>MATCH(S_P_500_Historical_Data__1[[#This Row],[return]],_xlfn.ANCHORARRAY($N$7),1)</f>
        <v>69</v>
      </c>
      <c r="F1252" t="e">
        <f>MATCH(S_P_500_Historical_Data__1[[#This Row],[log1p(return)]],S:S,1)-6</f>
        <v>#N/A</v>
      </c>
    </row>
    <row r="1253" spans="1:6" x14ac:dyDescent="0.35">
      <c r="A1253" s="10">
        <v>34624</v>
      </c>
      <c r="B1253">
        <v>469</v>
      </c>
      <c r="C1253">
        <v>-2.0000000000000001E-4</v>
      </c>
      <c r="D1253">
        <f>LOG(S_P_500_Historical_Data__1[[#This Row],[return]]+1)</f>
        <v>-8.6867583428571222E-5</v>
      </c>
      <c r="E1253">
        <f>MATCH(S_P_500_Historical_Data__1[[#This Row],[return]],_xlfn.ANCHORARRAY($N$7),1)</f>
        <v>70</v>
      </c>
      <c r="F1253" t="e">
        <f>MATCH(S_P_500_Historical_Data__1[[#This Row],[log1p(return)]],S:S,1)-6</f>
        <v>#N/A</v>
      </c>
    </row>
    <row r="1254" spans="1:6" x14ac:dyDescent="0.35">
      <c r="A1254" s="10">
        <v>34621</v>
      </c>
      <c r="B1254">
        <v>469.1</v>
      </c>
      <c r="C1254">
        <v>2.8E-3</v>
      </c>
      <c r="D1254">
        <f>LOG(S_P_500_Historical_Data__1[[#This Row],[return]]+1)</f>
        <v>1.2143252861788671E-3</v>
      </c>
      <c r="E1254">
        <f>MATCH(S_P_500_Historical_Data__1[[#This Row],[return]],_xlfn.ANCHORARRAY($N$7),1)</f>
        <v>71</v>
      </c>
      <c r="F1254" t="e">
        <f>MATCH(S_P_500_Historical_Data__1[[#This Row],[log1p(return)]],S:S,1)-6</f>
        <v>#N/A</v>
      </c>
    </row>
    <row r="1255" spans="1:6" x14ac:dyDescent="0.35">
      <c r="A1255" s="10">
        <v>34620</v>
      </c>
      <c r="B1255">
        <v>467.8</v>
      </c>
      <c r="C1255">
        <v>4.8999999999999998E-3</v>
      </c>
      <c r="D1255">
        <f>LOG(S_P_500_Historical_Data__1[[#This Row],[return]]+1)</f>
        <v>2.122846225161637E-3</v>
      </c>
      <c r="E1255">
        <f>MATCH(S_P_500_Historical_Data__1[[#This Row],[return]],_xlfn.ANCHORARRAY($N$7),1)</f>
        <v>71</v>
      </c>
      <c r="F1255" t="e">
        <f>MATCH(S_P_500_Historical_Data__1[[#This Row],[log1p(return)]],S:S,1)-6</f>
        <v>#N/A</v>
      </c>
    </row>
    <row r="1256" spans="1:6" x14ac:dyDescent="0.35">
      <c r="A1256" s="10">
        <v>34619</v>
      </c>
      <c r="B1256">
        <v>465.5</v>
      </c>
      <c r="C1256">
        <v>-5.9999999999999995E-4</v>
      </c>
      <c r="D1256">
        <f>LOG(S_P_500_Historical_Data__1[[#This Row],[return]]+1)</f>
        <v>-2.6065489343199378E-4</v>
      </c>
      <c r="E1256">
        <f>MATCH(S_P_500_Historical_Data__1[[#This Row],[return]],_xlfn.ANCHORARRAY($N$7),1)</f>
        <v>69</v>
      </c>
      <c r="F1256" t="e">
        <f>MATCH(S_P_500_Historical_Data__1[[#This Row],[log1p(return)]],S:S,1)-6</f>
        <v>#N/A</v>
      </c>
    </row>
    <row r="1257" spans="1:6" x14ac:dyDescent="0.35">
      <c r="A1257" s="10">
        <v>34618</v>
      </c>
      <c r="B1257">
        <v>465.8</v>
      </c>
      <c r="C1257">
        <v>1.4800000000000001E-2</v>
      </c>
      <c r="D1257">
        <f>LOG(S_P_500_Historical_Data__1[[#This Row],[return]]+1)</f>
        <v>6.3804585496930744E-3</v>
      </c>
      <c r="E1257">
        <f>MATCH(S_P_500_Historical_Data__1[[#This Row],[return]],_xlfn.ANCHORARRAY($N$7),1)</f>
        <v>75</v>
      </c>
      <c r="F1257" t="e">
        <f>MATCH(S_P_500_Historical_Data__1[[#This Row],[log1p(return)]],S:S,1)-6</f>
        <v>#N/A</v>
      </c>
    </row>
    <row r="1258" spans="1:6" x14ac:dyDescent="0.35">
      <c r="A1258" s="10">
        <v>34617</v>
      </c>
      <c r="B1258">
        <v>459</v>
      </c>
      <c r="C1258">
        <v>8.6E-3</v>
      </c>
      <c r="D1258">
        <f>LOG(S_P_500_Historical_Data__1[[#This Row],[return]]+1)</f>
        <v>3.7189638231145961E-3</v>
      </c>
      <c r="E1258">
        <f>MATCH(S_P_500_Historical_Data__1[[#This Row],[return]],_xlfn.ANCHORARRAY($N$7),1)</f>
        <v>73</v>
      </c>
      <c r="F1258" t="e">
        <f>MATCH(S_P_500_Historical_Data__1[[#This Row],[log1p(return)]],S:S,1)-6</f>
        <v>#N/A</v>
      </c>
    </row>
    <row r="1259" spans="1:6" x14ac:dyDescent="0.35">
      <c r="A1259" s="10">
        <v>34614</v>
      </c>
      <c r="B1259">
        <v>455.1</v>
      </c>
      <c r="C1259">
        <v>6.0000000000000001E-3</v>
      </c>
      <c r="D1259">
        <f>LOG(S_P_500_Historical_Data__1[[#This Row],[return]]+1)</f>
        <v>2.5979807199085947E-3</v>
      </c>
      <c r="E1259">
        <f>MATCH(S_P_500_Historical_Data__1[[#This Row],[return]],_xlfn.ANCHORARRAY($N$7),1)</f>
        <v>72</v>
      </c>
      <c r="F1259" t="e">
        <f>MATCH(S_P_500_Historical_Data__1[[#This Row],[log1p(return)]],S:S,1)-6</f>
        <v>#N/A</v>
      </c>
    </row>
    <row r="1260" spans="1:6" x14ac:dyDescent="0.35">
      <c r="A1260" s="10">
        <v>34613</v>
      </c>
      <c r="B1260">
        <v>452.4</v>
      </c>
      <c r="C1260">
        <v>-2.3999999999999998E-3</v>
      </c>
      <c r="D1260">
        <f>LOG(S_P_500_Historical_Data__1[[#This Row],[return]]+1)</f>
        <v>-1.0435595295137823E-3</v>
      </c>
      <c r="E1260">
        <f>MATCH(S_P_500_Historical_Data__1[[#This Row],[return]],_xlfn.ANCHORARRAY($N$7),1)</f>
        <v>69</v>
      </c>
      <c r="F1260" t="e">
        <f>MATCH(S_P_500_Historical_Data__1[[#This Row],[log1p(return)]],S:S,1)-6</f>
        <v>#N/A</v>
      </c>
    </row>
    <row r="1261" spans="1:6" x14ac:dyDescent="0.35">
      <c r="A1261" s="10">
        <v>34612</v>
      </c>
      <c r="B1261">
        <v>453.5</v>
      </c>
      <c r="C1261">
        <v>-2.3999999999999998E-3</v>
      </c>
      <c r="D1261">
        <f>LOG(S_P_500_Historical_Data__1[[#This Row],[return]]+1)</f>
        <v>-1.0435595295137823E-3</v>
      </c>
      <c r="E1261">
        <f>MATCH(S_P_500_Historical_Data__1[[#This Row],[return]],_xlfn.ANCHORARRAY($N$7),1)</f>
        <v>69</v>
      </c>
      <c r="F1261" t="e">
        <f>MATCH(S_P_500_Historical_Data__1[[#This Row],[log1p(return)]],S:S,1)-6</f>
        <v>#N/A</v>
      </c>
    </row>
    <row r="1262" spans="1:6" x14ac:dyDescent="0.35">
      <c r="A1262" s="10">
        <v>34611</v>
      </c>
      <c r="B1262">
        <v>454.6</v>
      </c>
      <c r="C1262">
        <v>-1.54E-2</v>
      </c>
      <c r="D1262">
        <f>LOG(S_P_500_Historical_Data__1[[#This Row],[return]]+1)</f>
        <v>-6.7401685632631431E-3</v>
      </c>
      <c r="E1262">
        <f>MATCH(S_P_500_Historical_Data__1[[#This Row],[return]],_xlfn.ANCHORARRAY($N$7),1)</f>
        <v>64</v>
      </c>
      <c r="F1262" t="e">
        <f>MATCH(S_P_500_Historical_Data__1[[#This Row],[log1p(return)]],S:S,1)-6</f>
        <v>#N/A</v>
      </c>
    </row>
    <row r="1263" spans="1:6" x14ac:dyDescent="0.35">
      <c r="A1263" s="10">
        <v>34610</v>
      </c>
      <c r="B1263">
        <v>461.7</v>
      </c>
      <c r="C1263">
        <v>-2.2000000000000001E-3</v>
      </c>
      <c r="D1263">
        <f>LOG(S_P_500_Historical_Data__1[[#This Row],[return]]+1)</f>
        <v>-9.5650039683711904E-4</v>
      </c>
      <c r="E1263">
        <f>MATCH(S_P_500_Historical_Data__1[[#This Row],[return]],_xlfn.ANCHORARRAY($N$7),1)</f>
        <v>69</v>
      </c>
      <c r="F1263" t="e">
        <f>MATCH(S_P_500_Historical_Data__1[[#This Row],[log1p(return)]],S:S,1)-6</f>
        <v>#N/A</v>
      </c>
    </row>
    <row r="1264" spans="1:6" x14ac:dyDescent="0.35">
      <c r="A1264" s="10">
        <v>34607</v>
      </c>
      <c r="B1264">
        <v>462.7</v>
      </c>
      <c r="C1264">
        <v>1.1000000000000001E-3</v>
      </c>
      <c r="D1264">
        <f>LOG(S_P_500_Historical_Data__1[[#This Row],[return]]+1)</f>
        <v>4.7746137445523157E-4</v>
      </c>
      <c r="E1264">
        <f>MATCH(S_P_500_Historical_Data__1[[#This Row],[return]],_xlfn.ANCHORARRAY($N$7),1)</f>
        <v>70</v>
      </c>
      <c r="F1264" t="e">
        <f>MATCH(S_P_500_Historical_Data__1[[#This Row],[log1p(return)]],S:S,1)-6</f>
        <v>#N/A</v>
      </c>
    </row>
    <row r="1265" spans="1:6" x14ac:dyDescent="0.35">
      <c r="A1265" s="10">
        <v>34606</v>
      </c>
      <c r="B1265">
        <v>462.2</v>
      </c>
      <c r="C1265">
        <v>-5.5999999999999999E-3</v>
      </c>
      <c r="D1265">
        <f>LOG(S_P_500_Historical_Data__1[[#This Row],[return]]+1)</f>
        <v>-2.4388843664116724E-3</v>
      </c>
      <c r="E1265">
        <f>MATCH(S_P_500_Historical_Data__1[[#This Row],[return]],_xlfn.ANCHORARRAY($N$7),1)</f>
        <v>68</v>
      </c>
      <c r="F1265" t="e">
        <f>MATCH(S_P_500_Historical_Data__1[[#This Row],[log1p(return)]],S:S,1)-6</f>
        <v>#N/A</v>
      </c>
    </row>
    <row r="1266" spans="1:6" x14ac:dyDescent="0.35">
      <c r="A1266" s="10">
        <v>34605</v>
      </c>
      <c r="B1266">
        <v>464.8</v>
      </c>
      <c r="C1266">
        <v>5.7999999999999996E-3</v>
      </c>
      <c r="D1266">
        <f>LOG(S_P_500_Historical_Data__1[[#This Row],[return]]+1)</f>
        <v>2.5116312849083121E-3</v>
      </c>
      <c r="E1266">
        <f>MATCH(S_P_500_Historical_Data__1[[#This Row],[return]],_xlfn.ANCHORARRAY($N$7),1)</f>
        <v>72</v>
      </c>
      <c r="F1266" t="e">
        <f>MATCH(S_P_500_Historical_Data__1[[#This Row],[log1p(return)]],S:S,1)-6</f>
        <v>#N/A</v>
      </c>
    </row>
    <row r="1267" spans="1:6" x14ac:dyDescent="0.35">
      <c r="A1267" s="10">
        <v>34604</v>
      </c>
      <c r="B1267">
        <v>462.1</v>
      </c>
      <c r="C1267">
        <v>2.8E-3</v>
      </c>
      <c r="D1267">
        <f>LOG(S_P_500_Historical_Data__1[[#This Row],[return]]+1)</f>
        <v>1.2143252861788671E-3</v>
      </c>
      <c r="E1267">
        <f>MATCH(S_P_500_Historical_Data__1[[#This Row],[return]],_xlfn.ANCHORARRAY($N$7),1)</f>
        <v>71</v>
      </c>
      <c r="F1267" t="e">
        <f>MATCH(S_P_500_Historical_Data__1[[#This Row],[log1p(return)]],S:S,1)-6</f>
        <v>#N/A</v>
      </c>
    </row>
    <row r="1268" spans="1:6" x14ac:dyDescent="0.35">
      <c r="A1268" s="10">
        <v>34603</v>
      </c>
      <c r="B1268">
        <v>460.8</v>
      </c>
      <c r="C1268">
        <v>2.3999999999999998E-3</v>
      </c>
      <c r="D1268">
        <f>LOG(S_P_500_Historical_Data__1[[#This Row],[return]]+1)</f>
        <v>1.0410579860935677E-3</v>
      </c>
      <c r="E1268">
        <f>MATCH(S_P_500_Historical_Data__1[[#This Row],[return]],_xlfn.ANCHORARRAY($N$7),1)</f>
        <v>71</v>
      </c>
      <c r="F1268" t="e">
        <f>MATCH(S_P_500_Historical_Data__1[[#This Row],[log1p(return)]],S:S,1)-6</f>
        <v>#N/A</v>
      </c>
    </row>
    <row r="1269" spans="1:6" x14ac:dyDescent="0.35">
      <c r="A1269" s="10">
        <v>34600</v>
      </c>
      <c r="B1269">
        <v>459.7</v>
      </c>
      <c r="C1269">
        <v>-3.5000000000000001E-3</v>
      </c>
      <c r="D1269">
        <f>LOG(S_P_500_Historical_Data__1[[#This Row],[return]]+1)</f>
        <v>-1.5226969634935688E-3</v>
      </c>
      <c r="E1269">
        <f>MATCH(S_P_500_Historical_Data__1[[#This Row],[return]],_xlfn.ANCHORARRAY($N$7),1)</f>
        <v>69</v>
      </c>
      <c r="F1269" t="e">
        <f>MATCH(S_P_500_Historical_Data__1[[#This Row],[log1p(return)]],S:S,1)-6</f>
        <v>#N/A</v>
      </c>
    </row>
    <row r="1270" spans="1:6" x14ac:dyDescent="0.35">
      <c r="A1270" s="10">
        <v>34599</v>
      </c>
      <c r="B1270">
        <v>461.3</v>
      </c>
      <c r="C1270">
        <v>-4.0000000000000002E-4</v>
      </c>
      <c r="D1270">
        <f>LOG(S_P_500_Historical_Data__1[[#This Row],[return]]+1)</f>
        <v>-1.7375254558756316E-4</v>
      </c>
      <c r="E1270">
        <f>MATCH(S_P_500_Historical_Data__1[[#This Row],[return]],_xlfn.ANCHORARRAY($N$7),1)</f>
        <v>70</v>
      </c>
      <c r="F1270" t="e">
        <f>MATCH(S_P_500_Historical_Data__1[[#This Row],[log1p(return)]],S:S,1)-6</f>
        <v>#N/A</v>
      </c>
    </row>
    <row r="1271" spans="1:6" x14ac:dyDescent="0.35">
      <c r="A1271" s="10">
        <v>34598</v>
      </c>
      <c r="B1271">
        <v>461.5</v>
      </c>
      <c r="C1271">
        <v>-4.1000000000000003E-3</v>
      </c>
      <c r="D1271">
        <f>LOG(S_P_500_Historical_Data__1[[#This Row],[return]]+1)</f>
        <v>-1.7842676290416753E-3</v>
      </c>
      <c r="E1271">
        <f>MATCH(S_P_500_Historical_Data__1[[#This Row],[return]],_xlfn.ANCHORARRAY($N$7),1)</f>
        <v>68</v>
      </c>
      <c r="F1271" t="e">
        <f>MATCH(S_P_500_Historical_Data__1[[#This Row],[log1p(return)]],S:S,1)-6</f>
        <v>#N/A</v>
      </c>
    </row>
    <row r="1272" spans="1:6" x14ac:dyDescent="0.35">
      <c r="A1272" s="10">
        <v>34597</v>
      </c>
      <c r="B1272">
        <v>463.4</v>
      </c>
      <c r="C1272">
        <v>-1.5900000000000001E-2</v>
      </c>
      <c r="D1272">
        <f>LOG(S_P_500_Historical_Data__1[[#This Row],[return]]+1)</f>
        <v>-6.9607681930904846E-3</v>
      </c>
      <c r="E1272">
        <f>MATCH(S_P_500_Historical_Data__1[[#This Row],[return]],_xlfn.ANCHORARRAY($N$7),1)</f>
        <v>64</v>
      </c>
      <c r="F1272" t="e">
        <f>MATCH(S_P_500_Historical_Data__1[[#This Row],[log1p(return)]],S:S,1)-6</f>
        <v>#N/A</v>
      </c>
    </row>
    <row r="1273" spans="1:6" x14ac:dyDescent="0.35">
      <c r="A1273" s="10">
        <v>34596</v>
      </c>
      <c r="B1273">
        <v>470.9</v>
      </c>
      <c r="C1273">
        <v>-5.9999999999999995E-4</v>
      </c>
      <c r="D1273">
        <f>LOG(S_P_500_Historical_Data__1[[#This Row],[return]]+1)</f>
        <v>-2.6065489343199378E-4</v>
      </c>
      <c r="E1273">
        <f>MATCH(S_P_500_Historical_Data__1[[#This Row],[return]],_xlfn.ANCHORARRAY($N$7),1)</f>
        <v>69</v>
      </c>
      <c r="F1273" t="e">
        <f>MATCH(S_P_500_Historical_Data__1[[#This Row],[log1p(return)]],S:S,1)-6</f>
        <v>#N/A</v>
      </c>
    </row>
    <row r="1274" spans="1:6" x14ac:dyDescent="0.35">
      <c r="A1274" s="10">
        <v>34593</v>
      </c>
      <c r="B1274">
        <v>471.2</v>
      </c>
      <c r="C1274">
        <v>-7.6E-3</v>
      </c>
      <c r="D1274">
        <f>LOG(S_P_500_Historical_Data__1[[#This Row],[return]]+1)</f>
        <v>-3.3132443998285239E-3</v>
      </c>
      <c r="E1274">
        <f>MATCH(S_P_500_Historical_Data__1[[#This Row],[return]],_xlfn.ANCHORARRAY($N$7),1)</f>
        <v>67</v>
      </c>
      <c r="F1274" t="e">
        <f>MATCH(S_P_500_Historical_Data__1[[#This Row],[log1p(return)]],S:S,1)-6</f>
        <v>#N/A</v>
      </c>
    </row>
    <row r="1275" spans="1:6" x14ac:dyDescent="0.35">
      <c r="A1275" s="10">
        <v>34592</v>
      </c>
      <c r="B1275">
        <v>474.8</v>
      </c>
      <c r="C1275">
        <v>1.2800000000000001E-2</v>
      </c>
      <c r="D1275">
        <f>LOG(S_P_500_Historical_Data__1[[#This Row],[return]]+1)</f>
        <v>5.5236926732798496E-3</v>
      </c>
      <c r="E1275">
        <f>MATCH(S_P_500_Historical_Data__1[[#This Row],[return]],_xlfn.ANCHORARRAY($N$7),1)</f>
        <v>74</v>
      </c>
      <c r="F1275" t="e">
        <f>MATCH(S_P_500_Historical_Data__1[[#This Row],[log1p(return)]],S:S,1)-6</f>
        <v>#N/A</v>
      </c>
    </row>
    <row r="1276" spans="1:6" x14ac:dyDescent="0.35">
      <c r="A1276" s="10">
        <v>34591</v>
      </c>
      <c r="B1276">
        <v>468.8</v>
      </c>
      <c r="C1276">
        <v>2.8E-3</v>
      </c>
      <c r="D1276">
        <f>LOG(S_P_500_Historical_Data__1[[#This Row],[return]]+1)</f>
        <v>1.2143252861788671E-3</v>
      </c>
      <c r="E1276">
        <f>MATCH(S_P_500_Historical_Data__1[[#This Row],[return]],_xlfn.ANCHORARRAY($N$7),1)</f>
        <v>71</v>
      </c>
      <c r="F1276" t="e">
        <f>MATCH(S_P_500_Historical_Data__1[[#This Row],[log1p(return)]],S:S,1)-6</f>
        <v>#N/A</v>
      </c>
    </row>
    <row r="1277" spans="1:6" x14ac:dyDescent="0.35">
      <c r="A1277" s="10">
        <v>34590</v>
      </c>
      <c r="B1277">
        <v>467.5</v>
      </c>
      <c r="C1277">
        <v>2.8E-3</v>
      </c>
      <c r="D1277">
        <f>LOG(S_P_500_Historical_Data__1[[#This Row],[return]]+1)</f>
        <v>1.2143252861788671E-3</v>
      </c>
      <c r="E1277">
        <f>MATCH(S_P_500_Historical_Data__1[[#This Row],[return]],_xlfn.ANCHORARRAY($N$7),1)</f>
        <v>71</v>
      </c>
      <c r="F1277" t="e">
        <f>MATCH(S_P_500_Historical_Data__1[[#This Row],[log1p(return)]],S:S,1)-6</f>
        <v>#N/A</v>
      </c>
    </row>
    <row r="1278" spans="1:6" x14ac:dyDescent="0.35">
      <c r="A1278" s="10">
        <v>34589</v>
      </c>
      <c r="B1278">
        <v>466.2</v>
      </c>
      <c r="C1278">
        <v>-4.3E-3</v>
      </c>
      <c r="D1278">
        <f>LOG(S_P_500_Historical_Data__1[[#This Row],[return]]+1)</f>
        <v>-1.8714928717335991E-3</v>
      </c>
      <c r="E1278">
        <f>MATCH(S_P_500_Historical_Data__1[[#This Row],[return]],_xlfn.ANCHORARRAY($N$7),1)</f>
        <v>68</v>
      </c>
      <c r="F1278" t="e">
        <f>MATCH(S_P_500_Historical_Data__1[[#This Row],[log1p(return)]],S:S,1)-6</f>
        <v>#N/A</v>
      </c>
    </row>
    <row r="1279" spans="1:6" x14ac:dyDescent="0.35">
      <c r="A1279" s="10">
        <v>34586</v>
      </c>
      <c r="B1279">
        <v>468.2</v>
      </c>
      <c r="C1279">
        <v>-1.04E-2</v>
      </c>
      <c r="D1279">
        <f>LOG(S_P_500_Historical_Data__1[[#This Row],[return]]+1)</f>
        <v>-4.5403133789357454E-3</v>
      </c>
      <c r="E1279">
        <f>MATCH(S_P_500_Historical_Data__1[[#This Row],[return]],_xlfn.ANCHORARRAY($N$7),1)</f>
        <v>66</v>
      </c>
      <c r="F1279" t="e">
        <f>MATCH(S_P_500_Historical_Data__1[[#This Row],[log1p(return)]],S:S,1)-6</f>
        <v>#N/A</v>
      </c>
    </row>
    <row r="1280" spans="1:6" x14ac:dyDescent="0.35">
      <c r="A1280" s="10">
        <v>34585</v>
      </c>
      <c r="B1280">
        <v>473.1</v>
      </c>
      <c r="C1280">
        <v>4.4999999999999997E-3</v>
      </c>
      <c r="D1280">
        <f>LOG(S_P_500_Historical_Data__1[[#This Row],[return]]+1)</f>
        <v>1.9499410842679385E-3</v>
      </c>
      <c r="E1280">
        <f>MATCH(S_P_500_Historical_Data__1[[#This Row],[return]],_xlfn.ANCHORARRAY($N$7),1)</f>
        <v>71</v>
      </c>
      <c r="F1280" t="e">
        <f>MATCH(S_P_500_Historical_Data__1[[#This Row],[log1p(return)]],S:S,1)-6</f>
        <v>#N/A</v>
      </c>
    </row>
    <row r="1281" spans="1:6" x14ac:dyDescent="0.35">
      <c r="A1281" s="10">
        <v>34584</v>
      </c>
      <c r="B1281">
        <v>471</v>
      </c>
      <c r="C1281">
        <v>-1.9E-3</v>
      </c>
      <c r="D1281">
        <f>LOG(S_P_500_Historical_Data__1[[#This Row],[return]]+1)</f>
        <v>-8.2594441151506628E-4</v>
      </c>
      <c r="E1281">
        <f>MATCH(S_P_500_Historical_Data__1[[#This Row],[return]],_xlfn.ANCHORARRAY($N$7),1)</f>
        <v>69</v>
      </c>
      <c r="F1281" t="e">
        <f>MATCH(S_P_500_Historical_Data__1[[#This Row],[log1p(return)]],S:S,1)-6</f>
        <v>#N/A</v>
      </c>
    </row>
    <row r="1282" spans="1:6" x14ac:dyDescent="0.35">
      <c r="A1282" s="10">
        <v>34583</v>
      </c>
      <c r="B1282">
        <v>471.9</v>
      </c>
      <c r="C1282">
        <v>1.9E-3</v>
      </c>
      <c r="D1282">
        <f>LOG(S_P_500_Historical_Data__1[[#This Row],[return]]+1)</f>
        <v>8.2437660560550415E-4</v>
      </c>
      <c r="E1282">
        <f>MATCH(S_P_500_Historical_Data__1[[#This Row],[return]],_xlfn.ANCHORARRAY($N$7),1)</f>
        <v>70</v>
      </c>
      <c r="F1282" t="e">
        <f>MATCH(S_P_500_Historical_Data__1[[#This Row],[log1p(return)]],S:S,1)-6</f>
        <v>#N/A</v>
      </c>
    </row>
    <row r="1283" spans="1:6" x14ac:dyDescent="0.35">
      <c r="A1283" s="10">
        <v>34579</v>
      </c>
      <c r="B1283">
        <v>471</v>
      </c>
      <c r="C1283">
        <v>-4.5999999999999999E-3</v>
      </c>
      <c r="D1283">
        <f>LOG(S_P_500_Historical_Data__1[[#This Row],[return]]+1)</f>
        <v>-2.0023635919956925E-3</v>
      </c>
      <c r="E1283">
        <f>MATCH(S_P_500_Historical_Data__1[[#This Row],[return]],_xlfn.ANCHORARRAY($N$7),1)</f>
        <v>68</v>
      </c>
      <c r="F1283" t="e">
        <f>MATCH(S_P_500_Historical_Data__1[[#This Row],[log1p(return)]],S:S,1)-6</f>
        <v>#N/A</v>
      </c>
    </row>
    <row r="1284" spans="1:6" x14ac:dyDescent="0.35">
      <c r="A1284" s="10">
        <v>34578</v>
      </c>
      <c r="B1284">
        <v>473.2</v>
      </c>
      <c r="C1284">
        <v>-4.7999999999999996E-3</v>
      </c>
      <c r="D1284">
        <f>LOG(S_P_500_Historical_Data__1[[#This Row],[return]]+1)</f>
        <v>-2.0896326532565297E-3</v>
      </c>
      <c r="E1284">
        <f>MATCH(S_P_500_Historical_Data__1[[#This Row],[return]],_xlfn.ANCHORARRAY($N$7),1)</f>
        <v>68</v>
      </c>
      <c r="F1284" t="e">
        <f>MATCH(S_P_500_Historical_Data__1[[#This Row],[log1p(return)]],S:S,1)-6</f>
        <v>#N/A</v>
      </c>
    </row>
    <row r="1285" spans="1:6" x14ac:dyDescent="0.35">
      <c r="A1285" s="10">
        <v>34577</v>
      </c>
      <c r="B1285">
        <v>475.5</v>
      </c>
      <c r="C1285">
        <v>-1.2999999999999999E-3</v>
      </c>
      <c r="D1285">
        <f>LOG(S_P_500_Historical_Data__1[[#This Row],[return]]+1)</f>
        <v>-5.6495012367016714E-4</v>
      </c>
      <c r="E1285">
        <f>MATCH(S_P_500_Historical_Data__1[[#This Row],[return]],_xlfn.ANCHORARRAY($N$7),1)</f>
        <v>69</v>
      </c>
      <c r="F1285" t="e">
        <f>MATCH(S_P_500_Historical_Data__1[[#This Row],[log1p(return)]],S:S,1)-6</f>
        <v>#N/A</v>
      </c>
    </row>
    <row r="1286" spans="1:6" x14ac:dyDescent="0.35">
      <c r="A1286" s="10">
        <v>34576</v>
      </c>
      <c r="B1286">
        <v>476.1</v>
      </c>
      <c r="C1286">
        <v>3.2000000000000002E-3</v>
      </c>
      <c r="D1286">
        <f>LOG(S_P_500_Historical_Data__1[[#This Row],[return]]+1)</f>
        <v>1.3875234866412602E-3</v>
      </c>
      <c r="E1286">
        <f>MATCH(S_P_500_Historical_Data__1[[#This Row],[return]],_xlfn.ANCHORARRAY($N$7),1)</f>
        <v>71</v>
      </c>
      <c r="F1286" t="e">
        <f>MATCH(S_P_500_Historical_Data__1[[#This Row],[log1p(return)]],S:S,1)-6</f>
        <v>#N/A</v>
      </c>
    </row>
    <row r="1287" spans="1:6" x14ac:dyDescent="0.35">
      <c r="A1287" s="10">
        <v>34575</v>
      </c>
      <c r="B1287">
        <v>474.6</v>
      </c>
      <c r="C1287">
        <v>1.6999999999999999E-3</v>
      </c>
      <c r="D1287">
        <f>LOG(S_P_500_Historical_Data__1[[#This Row],[return]]+1)</f>
        <v>7.3767377403320331E-4</v>
      </c>
      <c r="E1287">
        <f>MATCH(S_P_500_Historical_Data__1[[#This Row],[return]],_xlfn.ANCHORARRAY($N$7),1)</f>
        <v>70</v>
      </c>
      <c r="F1287" t="e">
        <f>MATCH(S_P_500_Historical_Data__1[[#This Row],[log1p(return)]],S:S,1)-6</f>
        <v>#N/A</v>
      </c>
    </row>
    <row r="1288" spans="1:6" x14ac:dyDescent="0.35">
      <c r="A1288" s="10">
        <v>34572</v>
      </c>
      <c r="B1288">
        <v>473.8</v>
      </c>
      <c r="C1288">
        <v>1.2200000000000001E-2</v>
      </c>
      <c r="D1288">
        <f>LOG(S_P_500_Historical_Data__1[[#This Row],[return]]+1)</f>
        <v>5.2663329727688423E-3</v>
      </c>
      <c r="E1288">
        <f>MATCH(S_P_500_Historical_Data__1[[#This Row],[return]],_xlfn.ANCHORARRAY($N$7),1)</f>
        <v>74</v>
      </c>
      <c r="F1288" t="e">
        <f>MATCH(S_P_500_Historical_Data__1[[#This Row],[log1p(return)]],S:S,1)-6</f>
        <v>#N/A</v>
      </c>
    </row>
    <row r="1289" spans="1:6" x14ac:dyDescent="0.35">
      <c r="A1289" s="10">
        <v>34571</v>
      </c>
      <c r="B1289">
        <v>468.1</v>
      </c>
      <c r="C1289">
        <v>-1.9E-3</v>
      </c>
      <c r="D1289">
        <f>LOG(S_P_500_Historical_Data__1[[#This Row],[return]]+1)</f>
        <v>-8.2594441151506628E-4</v>
      </c>
      <c r="E1289">
        <f>MATCH(S_P_500_Historical_Data__1[[#This Row],[return]],_xlfn.ANCHORARRAY($N$7),1)</f>
        <v>69</v>
      </c>
      <c r="F1289" t="e">
        <f>MATCH(S_P_500_Historical_Data__1[[#This Row],[log1p(return)]],S:S,1)-6</f>
        <v>#N/A</v>
      </c>
    </row>
    <row r="1290" spans="1:6" x14ac:dyDescent="0.35">
      <c r="A1290" s="10">
        <v>34570</v>
      </c>
      <c r="B1290">
        <v>469</v>
      </c>
      <c r="C1290">
        <v>9.7000000000000003E-3</v>
      </c>
      <c r="D1290">
        <f>LOG(S_P_500_Historical_Data__1[[#This Row],[return]]+1)</f>
        <v>4.1923562597142678E-3</v>
      </c>
      <c r="E1290">
        <f>MATCH(S_P_500_Historical_Data__1[[#This Row],[return]],_xlfn.ANCHORARRAY($N$7),1)</f>
        <v>73</v>
      </c>
      <c r="F1290" t="e">
        <f>MATCH(S_P_500_Historical_Data__1[[#This Row],[log1p(return)]],S:S,1)-6</f>
        <v>#N/A</v>
      </c>
    </row>
    <row r="1291" spans="1:6" x14ac:dyDescent="0.35">
      <c r="A1291" s="10">
        <v>34569</v>
      </c>
      <c r="B1291">
        <v>464.5</v>
      </c>
      <c r="C1291">
        <v>4.7999999999999996E-3</v>
      </c>
      <c r="D1291">
        <f>LOG(S_P_500_Historical_Data__1[[#This Row],[return]]+1)</f>
        <v>2.0796263931208716E-3</v>
      </c>
      <c r="E1291">
        <f>MATCH(S_P_500_Historical_Data__1[[#This Row],[return]],_xlfn.ANCHORARRAY($N$7),1)</f>
        <v>71</v>
      </c>
      <c r="F1291" t="e">
        <f>MATCH(S_P_500_Historical_Data__1[[#This Row],[log1p(return)]],S:S,1)-6</f>
        <v>#N/A</v>
      </c>
    </row>
    <row r="1292" spans="1:6" x14ac:dyDescent="0.35">
      <c r="A1292" s="10">
        <v>34568</v>
      </c>
      <c r="B1292">
        <v>462.3</v>
      </c>
      <c r="C1292">
        <v>-3.0000000000000001E-3</v>
      </c>
      <c r="D1292">
        <f>LOG(S_P_500_Historical_Data__1[[#This Row],[return]]+1)</f>
        <v>-1.3048416883442813E-3</v>
      </c>
      <c r="E1292">
        <f>MATCH(S_P_500_Historical_Data__1[[#This Row],[return]],_xlfn.ANCHORARRAY($N$7),1)</f>
        <v>69</v>
      </c>
      <c r="F1292" t="e">
        <f>MATCH(S_P_500_Historical_Data__1[[#This Row],[log1p(return)]],S:S,1)-6</f>
        <v>#N/A</v>
      </c>
    </row>
    <row r="1293" spans="1:6" x14ac:dyDescent="0.35">
      <c r="A1293" s="10">
        <v>34565</v>
      </c>
      <c r="B1293">
        <v>463.7</v>
      </c>
      <c r="C1293">
        <v>1.1000000000000001E-3</v>
      </c>
      <c r="D1293">
        <f>LOG(S_P_500_Historical_Data__1[[#This Row],[return]]+1)</f>
        <v>4.7746137445523157E-4</v>
      </c>
      <c r="E1293">
        <f>MATCH(S_P_500_Historical_Data__1[[#This Row],[return]],_xlfn.ANCHORARRAY($N$7),1)</f>
        <v>70</v>
      </c>
      <c r="F1293" t="e">
        <f>MATCH(S_P_500_Historical_Data__1[[#This Row],[log1p(return)]],S:S,1)-6</f>
        <v>#N/A</v>
      </c>
    </row>
    <row r="1294" spans="1:6" x14ac:dyDescent="0.35">
      <c r="A1294" s="10">
        <v>34564</v>
      </c>
      <c r="B1294">
        <v>463.2</v>
      </c>
      <c r="C1294">
        <v>-4.3E-3</v>
      </c>
      <c r="D1294">
        <f>LOG(S_P_500_Historical_Data__1[[#This Row],[return]]+1)</f>
        <v>-1.8714928717335991E-3</v>
      </c>
      <c r="E1294">
        <f>MATCH(S_P_500_Historical_Data__1[[#This Row],[return]],_xlfn.ANCHORARRAY($N$7),1)</f>
        <v>68</v>
      </c>
      <c r="F1294" t="e">
        <f>MATCH(S_P_500_Historical_Data__1[[#This Row],[log1p(return)]],S:S,1)-6</f>
        <v>#N/A</v>
      </c>
    </row>
    <row r="1295" spans="1:6" x14ac:dyDescent="0.35">
      <c r="A1295" s="10">
        <v>34563</v>
      </c>
      <c r="B1295">
        <v>465.2</v>
      </c>
      <c r="C1295">
        <v>4.0000000000000002E-4</v>
      </c>
      <c r="D1295">
        <f>LOG(S_P_500_Historical_Data__1[[#This Row],[return]]+1)</f>
        <v>1.7368305846489969E-4</v>
      </c>
      <c r="E1295">
        <f>MATCH(S_P_500_Historical_Data__1[[#This Row],[return]],_xlfn.ANCHORARRAY($N$7),1)</f>
        <v>70</v>
      </c>
      <c r="F1295" t="e">
        <f>MATCH(S_P_500_Historical_Data__1[[#This Row],[log1p(return)]],S:S,1)-6</f>
        <v>#N/A</v>
      </c>
    </row>
    <row r="1296" spans="1:6" x14ac:dyDescent="0.35">
      <c r="A1296" s="10">
        <v>34562</v>
      </c>
      <c r="B1296">
        <v>465</v>
      </c>
      <c r="C1296">
        <v>8.2000000000000007E-3</v>
      </c>
      <c r="D1296">
        <f>LOG(S_P_500_Historical_Data__1[[#This Row],[return]]+1)</f>
        <v>3.546693102131761E-3</v>
      </c>
      <c r="E1296">
        <f>MATCH(S_P_500_Historical_Data__1[[#This Row],[return]],_xlfn.ANCHORARRAY($N$7),1)</f>
        <v>72</v>
      </c>
      <c r="F1296" t="e">
        <f>MATCH(S_P_500_Historical_Data__1[[#This Row],[log1p(return)]],S:S,1)-6</f>
        <v>#N/A</v>
      </c>
    </row>
    <row r="1297" spans="1:6" x14ac:dyDescent="0.35">
      <c r="A1297" s="10">
        <v>34561</v>
      </c>
      <c r="B1297">
        <v>461.2</v>
      </c>
      <c r="C1297">
        <v>-1.5E-3</v>
      </c>
      <c r="D1297">
        <f>LOG(S_P_500_Historical_Data__1[[#This Row],[return]]+1)</f>
        <v>-6.5193079327860188E-4</v>
      </c>
      <c r="E1297">
        <f>MATCH(S_P_500_Historical_Data__1[[#This Row],[return]],_xlfn.ANCHORARRAY($N$7),1)</f>
        <v>69</v>
      </c>
      <c r="F1297" t="e">
        <f>MATCH(S_P_500_Historical_Data__1[[#This Row],[log1p(return)]],S:S,1)-6</f>
        <v>#N/A</v>
      </c>
    </row>
    <row r="1298" spans="1:6" x14ac:dyDescent="0.35">
      <c r="A1298" s="10">
        <v>34558</v>
      </c>
      <c r="B1298">
        <v>461.9</v>
      </c>
      <c r="C1298">
        <v>6.4999999999999997E-3</v>
      </c>
      <c r="D1298">
        <f>LOG(S_P_500_Historical_Data__1[[#This Row],[return]]+1)</f>
        <v>2.8137792246732954E-3</v>
      </c>
      <c r="E1298">
        <f>MATCH(S_P_500_Historical_Data__1[[#This Row],[return]],_xlfn.ANCHORARRAY($N$7),1)</f>
        <v>72</v>
      </c>
      <c r="F1298" t="e">
        <f>MATCH(S_P_500_Historical_Data__1[[#This Row],[log1p(return)]],S:S,1)-6</f>
        <v>#N/A</v>
      </c>
    </row>
    <row r="1299" spans="1:6" x14ac:dyDescent="0.35">
      <c r="A1299" s="10">
        <v>34557</v>
      </c>
      <c r="B1299">
        <v>458.9</v>
      </c>
      <c r="C1299">
        <v>-3.0000000000000001E-3</v>
      </c>
      <c r="D1299">
        <f>LOG(S_P_500_Historical_Data__1[[#This Row],[return]]+1)</f>
        <v>-1.3048416883442813E-3</v>
      </c>
      <c r="E1299">
        <f>MATCH(S_P_500_Historical_Data__1[[#This Row],[return]],_xlfn.ANCHORARRAY($N$7),1)</f>
        <v>69</v>
      </c>
      <c r="F1299" t="e">
        <f>MATCH(S_P_500_Historical_Data__1[[#This Row],[log1p(return)]],S:S,1)-6</f>
        <v>#N/A</v>
      </c>
    </row>
    <row r="1300" spans="1:6" x14ac:dyDescent="0.35">
      <c r="A1300" s="10">
        <v>34556</v>
      </c>
      <c r="B1300">
        <v>460.3</v>
      </c>
      <c r="C1300">
        <v>5.1999999999999998E-3</v>
      </c>
      <c r="D1300">
        <f>LOG(S_P_500_Historical_Data__1[[#This Row],[return]]+1)</f>
        <v>2.2524799205384093E-3</v>
      </c>
      <c r="E1300">
        <f>MATCH(S_P_500_Historical_Data__1[[#This Row],[return]],_xlfn.ANCHORARRAY($N$7),1)</f>
        <v>71</v>
      </c>
      <c r="F1300" t="e">
        <f>MATCH(S_P_500_Historical_Data__1[[#This Row],[log1p(return)]],S:S,1)-6</f>
        <v>#N/A</v>
      </c>
    </row>
    <row r="1301" spans="1:6" x14ac:dyDescent="0.35">
      <c r="A1301" s="10">
        <v>34555</v>
      </c>
      <c r="B1301">
        <v>457.9</v>
      </c>
      <c r="C1301">
        <v>0</v>
      </c>
      <c r="D1301">
        <f>LOG(S_P_500_Historical_Data__1[[#This Row],[return]]+1)</f>
        <v>0</v>
      </c>
      <c r="E1301">
        <f>MATCH(S_P_500_Historical_Data__1[[#This Row],[return]],_xlfn.ANCHORARRAY($N$7),1)</f>
        <v>70</v>
      </c>
      <c r="F1301" t="e">
        <f>MATCH(S_P_500_Historical_Data__1[[#This Row],[log1p(return)]],S:S,1)-6</f>
        <v>#N/A</v>
      </c>
    </row>
    <row r="1302" spans="1:6" x14ac:dyDescent="0.35">
      <c r="A1302" s="10">
        <v>34554</v>
      </c>
      <c r="B1302">
        <v>457.9</v>
      </c>
      <c r="C1302">
        <v>1.8E-3</v>
      </c>
      <c r="D1302">
        <f>LOG(S_P_500_Historical_Data__1[[#This Row],[return]]+1)</f>
        <v>7.8102735349552951E-4</v>
      </c>
      <c r="E1302">
        <f>MATCH(S_P_500_Historical_Data__1[[#This Row],[return]],_xlfn.ANCHORARRAY($N$7),1)</f>
        <v>70</v>
      </c>
      <c r="F1302" t="e">
        <f>MATCH(S_P_500_Historical_Data__1[[#This Row],[log1p(return)]],S:S,1)-6</f>
        <v>#N/A</v>
      </c>
    </row>
    <row r="1303" spans="1:6" x14ac:dyDescent="0.35">
      <c r="A1303" s="10">
        <v>34551</v>
      </c>
      <c r="B1303">
        <v>457.1</v>
      </c>
      <c r="C1303">
        <v>-2.8E-3</v>
      </c>
      <c r="D1303">
        <f>LOG(S_P_500_Historical_Data__1[[#This Row],[return]]+1)</f>
        <v>-1.2177301682641921E-3</v>
      </c>
      <c r="E1303">
        <f>MATCH(S_P_500_Historical_Data__1[[#This Row],[return]],_xlfn.ANCHORARRAY($N$7),1)</f>
        <v>69</v>
      </c>
      <c r="F1303" t="e">
        <f>MATCH(S_P_500_Historical_Data__1[[#This Row],[log1p(return)]],S:S,1)-6</f>
        <v>#N/A</v>
      </c>
    </row>
    <row r="1304" spans="1:6" x14ac:dyDescent="0.35">
      <c r="A1304" s="10">
        <v>34550</v>
      </c>
      <c r="B1304">
        <v>458.4</v>
      </c>
      <c r="C1304">
        <v>-6.4999999999999997E-3</v>
      </c>
      <c r="D1304">
        <f>LOG(S_P_500_Historical_Data__1[[#This Row],[return]]+1)</f>
        <v>-2.8321285541660227E-3</v>
      </c>
      <c r="E1304">
        <f>MATCH(S_P_500_Historical_Data__1[[#This Row],[return]],_xlfn.ANCHORARRAY($N$7),1)</f>
        <v>67</v>
      </c>
      <c r="F1304" t="e">
        <f>MATCH(S_P_500_Historical_Data__1[[#This Row],[log1p(return)]],S:S,1)-6</f>
        <v>#N/A</v>
      </c>
    </row>
    <row r="1305" spans="1:6" x14ac:dyDescent="0.35">
      <c r="A1305" s="10">
        <v>34549</v>
      </c>
      <c r="B1305">
        <v>461.4</v>
      </c>
      <c r="C1305">
        <v>1.6999999999999999E-3</v>
      </c>
      <c r="D1305">
        <f>LOG(S_P_500_Historical_Data__1[[#This Row],[return]]+1)</f>
        <v>7.3767377403320331E-4</v>
      </c>
      <c r="E1305">
        <f>MATCH(S_P_500_Historical_Data__1[[#This Row],[return]],_xlfn.ANCHORARRAY($N$7),1)</f>
        <v>70</v>
      </c>
      <c r="F1305" t="e">
        <f>MATCH(S_P_500_Historical_Data__1[[#This Row],[log1p(return)]],S:S,1)-6</f>
        <v>#N/A</v>
      </c>
    </row>
    <row r="1306" spans="1:6" x14ac:dyDescent="0.35">
      <c r="A1306" s="10">
        <v>34548</v>
      </c>
      <c r="B1306">
        <v>460.6</v>
      </c>
      <c r="C1306">
        <v>-8.9999999999999998E-4</v>
      </c>
      <c r="D1306">
        <f>LOG(S_P_500_Historical_Data__1[[#This Row],[return]]+1)</f>
        <v>-3.910410285829482E-4</v>
      </c>
      <c r="E1306">
        <f>MATCH(S_P_500_Historical_Data__1[[#This Row],[return]],_xlfn.ANCHORARRAY($N$7),1)</f>
        <v>69</v>
      </c>
      <c r="F1306" t="e">
        <f>MATCH(S_P_500_Historical_Data__1[[#This Row],[log1p(return)]],S:S,1)-6</f>
        <v>#N/A</v>
      </c>
    </row>
    <row r="1307" spans="1:6" x14ac:dyDescent="0.35">
      <c r="A1307" s="10">
        <v>34547</v>
      </c>
      <c r="B1307">
        <v>461</v>
      </c>
      <c r="C1307">
        <v>5.8999999999999999E-3</v>
      </c>
      <c r="D1307">
        <f>LOG(S_P_500_Historical_Data__1[[#This Row],[return]]+1)</f>
        <v>2.554808148482495E-3</v>
      </c>
      <c r="E1307">
        <f>MATCH(S_P_500_Historical_Data__1[[#This Row],[return]],_xlfn.ANCHORARRAY($N$7),1)</f>
        <v>72</v>
      </c>
      <c r="F1307" t="e">
        <f>MATCH(S_P_500_Historical_Data__1[[#This Row],[log1p(return)]],S:S,1)-6</f>
        <v>#N/A</v>
      </c>
    </row>
    <row r="1308" spans="1:6" x14ac:dyDescent="0.35">
      <c r="A1308" s="10">
        <v>34544</v>
      </c>
      <c r="B1308">
        <v>458.3</v>
      </c>
      <c r="C1308">
        <v>8.9999999999999993E-3</v>
      </c>
      <c r="D1308">
        <f>LOG(S_P_500_Historical_Data__1[[#This Row],[return]]+1)</f>
        <v>3.8911662369104775E-3</v>
      </c>
      <c r="E1308">
        <f>MATCH(S_P_500_Historical_Data__1[[#This Row],[return]],_xlfn.ANCHORARRAY($N$7),1)</f>
        <v>73</v>
      </c>
      <c r="F1308" t="e">
        <f>MATCH(S_P_500_Historical_Data__1[[#This Row],[log1p(return)]],S:S,1)-6</f>
        <v>#N/A</v>
      </c>
    </row>
    <row r="1309" spans="1:6" x14ac:dyDescent="0.35">
      <c r="A1309" s="10">
        <v>34543</v>
      </c>
      <c r="B1309">
        <v>454.2</v>
      </c>
      <c r="C1309">
        <v>3.5000000000000001E-3</v>
      </c>
      <c r="D1309">
        <f>LOG(S_P_500_Historical_Data__1[[#This Row],[return]]+1)</f>
        <v>1.5173768235043782E-3</v>
      </c>
      <c r="E1309">
        <f>MATCH(S_P_500_Historical_Data__1[[#This Row],[return]],_xlfn.ANCHORARRAY($N$7),1)</f>
        <v>71</v>
      </c>
      <c r="F1309" t="e">
        <f>MATCH(S_P_500_Historical_Data__1[[#This Row],[log1p(return)]],S:S,1)-6</f>
        <v>#N/A</v>
      </c>
    </row>
    <row r="1310" spans="1:6" x14ac:dyDescent="0.35">
      <c r="A1310" s="10">
        <v>34542</v>
      </c>
      <c r="B1310">
        <v>452.6</v>
      </c>
      <c r="C1310">
        <v>-1.8E-3</v>
      </c>
      <c r="D1310">
        <f>LOG(S_P_500_Historical_Data__1[[#This Row],[return]]+1)</f>
        <v>-7.8243446989642584E-4</v>
      </c>
      <c r="E1310">
        <f>MATCH(S_P_500_Historical_Data__1[[#This Row],[return]],_xlfn.ANCHORARRAY($N$7),1)</f>
        <v>69</v>
      </c>
      <c r="F1310" t="e">
        <f>MATCH(S_P_500_Historical_Data__1[[#This Row],[log1p(return)]],S:S,1)-6</f>
        <v>#N/A</v>
      </c>
    </row>
    <row r="1311" spans="1:6" x14ac:dyDescent="0.35">
      <c r="A1311" s="10">
        <v>34541</v>
      </c>
      <c r="B1311">
        <v>453.4</v>
      </c>
      <c r="C1311">
        <v>-1.8E-3</v>
      </c>
      <c r="D1311">
        <f>LOG(S_P_500_Historical_Data__1[[#This Row],[return]]+1)</f>
        <v>-7.8243446989642584E-4</v>
      </c>
      <c r="E1311">
        <f>MATCH(S_P_500_Historical_Data__1[[#This Row],[return]],_xlfn.ANCHORARRAY($N$7),1)</f>
        <v>69</v>
      </c>
      <c r="F1311" t="e">
        <f>MATCH(S_P_500_Historical_Data__1[[#This Row],[log1p(return)]],S:S,1)-6</f>
        <v>#N/A</v>
      </c>
    </row>
    <row r="1312" spans="1:6" x14ac:dyDescent="0.35">
      <c r="A1312" s="10">
        <v>34540</v>
      </c>
      <c r="B1312">
        <v>454.2</v>
      </c>
      <c r="C1312">
        <v>2.3999999999999998E-3</v>
      </c>
      <c r="D1312">
        <f>LOG(S_P_500_Historical_Data__1[[#This Row],[return]]+1)</f>
        <v>1.0410579860935677E-3</v>
      </c>
      <c r="E1312">
        <f>MATCH(S_P_500_Historical_Data__1[[#This Row],[return]],_xlfn.ANCHORARRAY($N$7),1)</f>
        <v>71</v>
      </c>
      <c r="F1312" t="e">
        <f>MATCH(S_P_500_Historical_Data__1[[#This Row],[log1p(return)]],S:S,1)-6</f>
        <v>#N/A</v>
      </c>
    </row>
    <row r="1313" spans="1:6" x14ac:dyDescent="0.35">
      <c r="A1313" s="10">
        <v>34537</v>
      </c>
      <c r="B1313">
        <v>453.1</v>
      </c>
      <c r="C1313">
        <v>1.1000000000000001E-3</v>
      </c>
      <c r="D1313">
        <f>LOG(S_P_500_Historical_Data__1[[#This Row],[return]]+1)</f>
        <v>4.7746137445523157E-4</v>
      </c>
      <c r="E1313">
        <f>MATCH(S_P_500_Historical_Data__1[[#This Row],[return]],_xlfn.ANCHORARRAY($N$7),1)</f>
        <v>70</v>
      </c>
      <c r="F1313" t="e">
        <f>MATCH(S_P_500_Historical_Data__1[[#This Row],[log1p(return)]],S:S,1)-6</f>
        <v>#N/A</v>
      </c>
    </row>
    <row r="1314" spans="1:6" x14ac:dyDescent="0.35">
      <c r="A1314" s="10">
        <v>34536</v>
      </c>
      <c r="B1314">
        <v>452.6</v>
      </c>
      <c r="C1314">
        <v>2.2000000000000001E-3</v>
      </c>
      <c r="D1314">
        <f>LOG(S_P_500_Historical_Data__1[[#This Row],[return]]+1)</f>
        <v>9.5439840645788652E-4</v>
      </c>
      <c r="E1314">
        <f>MATCH(S_P_500_Historical_Data__1[[#This Row],[return]],_xlfn.ANCHORARRAY($N$7),1)</f>
        <v>70</v>
      </c>
      <c r="F1314" t="e">
        <f>MATCH(S_P_500_Historical_Data__1[[#This Row],[log1p(return)]],S:S,1)-6</f>
        <v>#N/A</v>
      </c>
    </row>
    <row r="1315" spans="1:6" x14ac:dyDescent="0.35">
      <c r="A1315" s="10">
        <v>34535</v>
      </c>
      <c r="B1315">
        <v>451.6</v>
      </c>
      <c r="C1315">
        <v>-5.1000000000000004E-3</v>
      </c>
      <c r="D1315">
        <f>LOG(S_P_500_Historical_Data__1[[#This Row],[return]]+1)</f>
        <v>-2.2205691343960407E-3</v>
      </c>
      <c r="E1315">
        <f>MATCH(S_P_500_Historical_Data__1[[#This Row],[return]],_xlfn.ANCHORARRAY($N$7),1)</f>
        <v>68</v>
      </c>
      <c r="F1315" t="e">
        <f>MATCH(S_P_500_Historical_Data__1[[#This Row],[log1p(return)]],S:S,1)-6</f>
        <v>#N/A</v>
      </c>
    </row>
    <row r="1316" spans="1:6" x14ac:dyDescent="0.35">
      <c r="A1316" s="10">
        <v>34534</v>
      </c>
      <c r="B1316">
        <v>453.9</v>
      </c>
      <c r="C1316">
        <v>-2.8999999999999998E-3</v>
      </c>
      <c r="D1316">
        <f>LOG(S_P_500_Historical_Data__1[[#This Row],[return]]+1)</f>
        <v>-1.2612837441822772E-3</v>
      </c>
      <c r="E1316">
        <f>MATCH(S_P_500_Historical_Data__1[[#This Row],[return]],_xlfn.ANCHORARRAY($N$7),1)</f>
        <v>69</v>
      </c>
      <c r="F1316" t="e">
        <f>MATCH(S_P_500_Historical_Data__1[[#This Row],[log1p(return)]],S:S,1)-6</f>
        <v>#N/A</v>
      </c>
    </row>
    <row r="1317" spans="1:6" x14ac:dyDescent="0.35">
      <c r="A1317" s="10">
        <v>34533</v>
      </c>
      <c r="B1317">
        <v>455.2</v>
      </c>
      <c r="C1317">
        <v>2.2000000000000001E-3</v>
      </c>
      <c r="D1317">
        <f>LOG(S_P_500_Historical_Data__1[[#This Row],[return]]+1)</f>
        <v>9.5439840645788652E-4</v>
      </c>
      <c r="E1317">
        <f>MATCH(S_P_500_Historical_Data__1[[#This Row],[return]],_xlfn.ANCHORARRAY($N$7),1)</f>
        <v>70</v>
      </c>
      <c r="F1317" t="e">
        <f>MATCH(S_P_500_Historical_Data__1[[#This Row],[log1p(return)]],S:S,1)-6</f>
        <v>#N/A</v>
      </c>
    </row>
    <row r="1318" spans="1:6" x14ac:dyDescent="0.35">
      <c r="A1318" s="10">
        <v>34530</v>
      </c>
      <c r="B1318">
        <v>454.2</v>
      </c>
      <c r="C1318">
        <v>1.8E-3</v>
      </c>
      <c r="D1318">
        <f>LOG(S_P_500_Historical_Data__1[[#This Row],[return]]+1)</f>
        <v>7.8102735349552951E-4</v>
      </c>
      <c r="E1318">
        <f>MATCH(S_P_500_Historical_Data__1[[#This Row],[return]],_xlfn.ANCHORARRAY($N$7),1)</f>
        <v>70</v>
      </c>
      <c r="F1318" t="e">
        <f>MATCH(S_P_500_Historical_Data__1[[#This Row],[log1p(return)]],S:S,1)-6</f>
        <v>#N/A</v>
      </c>
    </row>
    <row r="1319" spans="1:6" x14ac:dyDescent="0.35">
      <c r="A1319" s="10">
        <v>34529</v>
      </c>
      <c r="B1319">
        <v>453.4</v>
      </c>
      <c r="C1319">
        <v>1.0500000000000001E-2</v>
      </c>
      <c r="D1319">
        <f>LOG(S_P_500_Historical_Data__1[[#This Row],[return]]+1)</f>
        <v>4.5363178513227759E-3</v>
      </c>
      <c r="E1319">
        <f>MATCH(S_P_500_Historical_Data__1[[#This Row],[return]],_xlfn.ANCHORARRAY($N$7),1)</f>
        <v>73</v>
      </c>
      <c r="F1319" t="e">
        <f>MATCH(S_P_500_Historical_Data__1[[#This Row],[log1p(return)]],S:S,1)-6</f>
        <v>#N/A</v>
      </c>
    </row>
    <row r="1320" spans="1:6" x14ac:dyDescent="0.35">
      <c r="A1320" s="10">
        <v>34528</v>
      </c>
      <c r="B1320">
        <v>448.7</v>
      </c>
      <c r="C1320">
        <v>1.8E-3</v>
      </c>
      <c r="D1320">
        <f>LOG(S_P_500_Historical_Data__1[[#This Row],[return]]+1)</f>
        <v>7.8102735349552951E-4</v>
      </c>
      <c r="E1320">
        <f>MATCH(S_P_500_Historical_Data__1[[#This Row],[return]],_xlfn.ANCHORARRAY($N$7),1)</f>
        <v>70</v>
      </c>
      <c r="F1320" t="e">
        <f>MATCH(S_P_500_Historical_Data__1[[#This Row],[log1p(return)]],S:S,1)-6</f>
        <v>#N/A</v>
      </c>
    </row>
    <row r="1321" spans="1:6" x14ac:dyDescent="0.35">
      <c r="A1321" s="10">
        <v>34527</v>
      </c>
      <c r="B1321">
        <v>447.9</v>
      </c>
      <c r="C1321">
        <v>-4.0000000000000002E-4</v>
      </c>
      <c r="D1321">
        <f>LOG(S_P_500_Historical_Data__1[[#This Row],[return]]+1)</f>
        <v>-1.7375254558756316E-4</v>
      </c>
      <c r="E1321">
        <f>MATCH(S_P_500_Historical_Data__1[[#This Row],[return]],_xlfn.ANCHORARRAY($N$7),1)</f>
        <v>70</v>
      </c>
      <c r="F1321" t="e">
        <f>MATCH(S_P_500_Historical_Data__1[[#This Row],[log1p(return)]],S:S,1)-6</f>
        <v>#N/A</v>
      </c>
    </row>
    <row r="1322" spans="1:6" x14ac:dyDescent="0.35">
      <c r="A1322" s="10">
        <v>34526</v>
      </c>
      <c r="B1322">
        <v>448.1</v>
      </c>
      <c r="C1322">
        <v>-3.3E-3</v>
      </c>
      <c r="D1322">
        <f>LOG(S_P_500_Historical_Data__1[[#This Row],[return]]+1)</f>
        <v>-1.4355417390583397E-3</v>
      </c>
      <c r="E1322">
        <f>MATCH(S_P_500_Historical_Data__1[[#This Row],[return]],_xlfn.ANCHORARRAY($N$7),1)</f>
        <v>69</v>
      </c>
      <c r="F1322" t="e">
        <f>MATCH(S_P_500_Historical_Data__1[[#This Row],[log1p(return)]],S:S,1)-6</f>
        <v>#N/A</v>
      </c>
    </row>
    <row r="1323" spans="1:6" x14ac:dyDescent="0.35">
      <c r="A1323" s="10">
        <v>34523</v>
      </c>
      <c r="B1323">
        <v>449.6</v>
      </c>
      <c r="C1323">
        <v>2.7000000000000001E-3</v>
      </c>
      <c r="D1323">
        <f>LOG(S_P_500_Historical_Data__1[[#This Row],[return]]+1)</f>
        <v>1.1710149414006937E-3</v>
      </c>
      <c r="E1323">
        <f>MATCH(S_P_500_Historical_Data__1[[#This Row],[return]],_xlfn.ANCHORARRAY($N$7),1)</f>
        <v>71</v>
      </c>
      <c r="F1323" t="e">
        <f>MATCH(S_P_500_Historical_Data__1[[#This Row],[log1p(return)]],S:S,1)-6</f>
        <v>#N/A</v>
      </c>
    </row>
    <row r="1324" spans="1:6" x14ac:dyDescent="0.35">
      <c r="A1324" s="10">
        <v>34522</v>
      </c>
      <c r="B1324">
        <v>448.4</v>
      </c>
      <c r="C1324">
        <v>5.1999999999999998E-3</v>
      </c>
      <c r="D1324">
        <f>LOG(S_P_500_Historical_Data__1[[#This Row],[return]]+1)</f>
        <v>2.2524799205384093E-3</v>
      </c>
      <c r="E1324">
        <f>MATCH(S_P_500_Historical_Data__1[[#This Row],[return]],_xlfn.ANCHORARRAY($N$7),1)</f>
        <v>71</v>
      </c>
      <c r="F1324" t="e">
        <f>MATCH(S_P_500_Historical_Data__1[[#This Row],[log1p(return)]],S:S,1)-6</f>
        <v>#N/A</v>
      </c>
    </row>
    <row r="1325" spans="1:6" x14ac:dyDescent="0.35">
      <c r="A1325" s="10">
        <v>34521</v>
      </c>
      <c r="B1325">
        <v>446.1</v>
      </c>
      <c r="C1325">
        <v>-6.9999999999999999E-4</v>
      </c>
      <c r="D1325">
        <f>LOG(S_P_500_Historical_Data__1[[#This Row],[return]]+1)</f>
        <v>-3.041125891607762E-4</v>
      </c>
      <c r="E1325">
        <f>MATCH(S_P_500_Historical_Data__1[[#This Row],[return]],_xlfn.ANCHORARRAY($N$7),1)</f>
        <v>69</v>
      </c>
      <c r="F1325" t="e">
        <f>MATCH(S_P_500_Historical_Data__1[[#This Row],[log1p(return)]],S:S,1)-6</f>
        <v>#N/A</v>
      </c>
    </row>
    <row r="1326" spans="1:6" x14ac:dyDescent="0.35">
      <c r="A1326" s="10">
        <v>34520</v>
      </c>
      <c r="B1326">
        <v>446.4</v>
      </c>
      <c r="C1326">
        <v>4.0000000000000002E-4</v>
      </c>
      <c r="D1326">
        <f>LOG(S_P_500_Historical_Data__1[[#This Row],[return]]+1)</f>
        <v>1.7368305846489969E-4</v>
      </c>
      <c r="E1326">
        <f>MATCH(S_P_500_Historical_Data__1[[#This Row],[return]],_xlfn.ANCHORARRAY($N$7),1)</f>
        <v>70</v>
      </c>
      <c r="F1326" t="e">
        <f>MATCH(S_P_500_Historical_Data__1[[#This Row],[log1p(return)]],S:S,1)-6</f>
        <v>#N/A</v>
      </c>
    </row>
    <row r="1327" spans="1:6" x14ac:dyDescent="0.35">
      <c r="A1327" s="10">
        <v>34516</v>
      </c>
      <c r="B1327">
        <v>446.2</v>
      </c>
      <c r="C1327">
        <v>4.3E-3</v>
      </c>
      <c r="D1327">
        <f>LOG(S_P_500_Historical_Data__1[[#This Row],[return]]+1)</f>
        <v>1.8634626925239726E-3</v>
      </c>
      <c r="E1327">
        <f>MATCH(S_P_500_Historical_Data__1[[#This Row],[return]],_xlfn.ANCHORARRAY($N$7),1)</f>
        <v>71</v>
      </c>
      <c r="F1327" t="e">
        <f>MATCH(S_P_500_Historical_Data__1[[#This Row],[log1p(return)]],S:S,1)-6</f>
        <v>#N/A</v>
      </c>
    </row>
    <row r="1328" spans="1:6" x14ac:dyDescent="0.35">
      <c r="A1328" s="10">
        <v>34515</v>
      </c>
      <c r="B1328">
        <v>444.3</v>
      </c>
      <c r="C1328">
        <v>-7.4000000000000003E-3</v>
      </c>
      <c r="D1328">
        <f>LOG(S_P_500_Historical_Data__1[[#This Row],[return]]+1)</f>
        <v>-3.2257291386954146E-3</v>
      </c>
      <c r="E1328">
        <f>MATCH(S_P_500_Historical_Data__1[[#This Row],[return]],_xlfn.ANCHORARRAY($N$7),1)</f>
        <v>67</v>
      </c>
      <c r="F1328" t="e">
        <f>MATCH(S_P_500_Historical_Data__1[[#This Row],[log1p(return)]],S:S,1)-6</f>
        <v>#N/A</v>
      </c>
    </row>
    <row r="1329" spans="1:6" x14ac:dyDescent="0.35">
      <c r="A1329" s="10">
        <v>34514</v>
      </c>
      <c r="B1329">
        <v>447.6</v>
      </c>
      <c r="C1329">
        <v>3.3999999999999998E-3</v>
      </c>
      <c r="D1329">
        <f>LOG(S_P_500_Historical_Data__1[[#This Row],[return]]+1)</f>
        <v>1.4740966917327273E-3</v>
      </c>
      <c r="E1329">
        <f>MATCH(S_P_500_Historical_Data__1[[#This Row],[return]],_xlfn.ANCHORARRAY($N$7),1)</f>
        <v>71</v>
      </c>
      <c r="F1329" t="e">
        <f>MATCH(S_P_500_Historical_Data__1[[#This Row],[log1p(return)]],S:S,1)-6</f>
        <v>#N/A</v>
      </c>
    </row>
    <row r="1330" spans="1:6" x14ac:dyDescent="0.35">
      <c r="A1330" s="10">
        <v>34513</v>
      </c>
      <c r="B1330">
        <v>446.1</v>
      </c>
      <c r="C1330">
        <v>-2.7000000000000001E-3</v>
      </c>
      <c r="D1330">
        <f>LOG(S_P_500_Historical_Data__1[[#This Row],[return]]+1)</f>
        <v>-1.1741809597139673E-3</v>
      </c>
      <c r="E1330">
        <f>MATCH(S_P_500_Historical_Data__1[[#This Row],[return]],_xlfn.ANCHORARRAY($N$7),1)</f>
        <v>69</v>
      </c>
      <c r="F1330" t="e">
        <f>MATCH(S_P_500_Historical_Data__1[[#This Row],[log1p(return)]],S:S,1)-6</f>
        <v>#N/A</v>
      </c>
    </row>
    <row r="1331" spans="1:6" x14ac:dyDescent="0.35">
      <c r="A1331" s="10">
        <v>34512</v>
      </c>
      <c r="B1331">
        <v>447.3</v>
      </c>
      <c r="C1331">
        <v>1.0200000000000001E-2</v>
      </c>
      <c r="D1331">
        <f>LOG(S_P_500_Historical_Data__1[[#This Row],[return]]+1)</f>
        <v>4.4073641763307369E-3</v>
      </c>
      <c r="E1331">
        <f>MATCH(S_P_500_Historical_Data__1[[#This Row],[return]],_xlfn.ANCHORARRAY($N$7),1)</f>
        <v>73</v>
      </c>
      <c r="F1331" t="e">
        <f>MATCH(S_P_500_Historical_Data__1[[#This Row],[log1p(return)]],S:S,1)-6</f>
        <v>#N/A</v>
      </c>
    </row>
    <row r="1332" spans="1:6" x14ac:dyDescent="0.35">
      <c r="A1332" s="10">
        <v>34509</v>
      </c>
      <c r="B1332">
        <v>442.8</v>
      </c>
      <c r="C1332">
        <v>-1.5100000000000001E-2</v>
      </c>
      <c r="D1332">
        <f>LOG(S_P_500_Historical_Data__1[[#This Row],[return]]+1)</f>
        <v>-6.6078625509974681E-3</v>
      </c>
      <c r="E1332">
        <f>MATCH(S_P_500_Historical_Data__1[[#This Row],[return]],_xlfn.ANCHORARRAY($N$7),1)</f>
        <v>65</v>
      </c>
      <c r="F1332" t="e">
        <f>MATCH(S_P_500_Historical_Data__1[[#This Row],[log1p(return)]],S:S,1)-6</f>
        <v>#N/A</v>
      </c>
    </row>
    <row r="1333" spans="1:6" x14ac:dyDescent="0.35">
      <c r="A1333" s="10">
        <v>34508</v>
      </c>
      <c r="B1333">
        <v>449.6</v>
      </c>
      <c r="C1333">
        <v>-7.7000000000000002E-3</v>
      </c>
      <c r="D1333">
        <f>LOG(S_P_500_Historical_Data__1[[#This Row],[return]]+1)</f>
        <v>-3.3570086445275432E-3</v>
      </c>
      <c r="E1333">
        <f>MATCH(S_P_500_Historical_Data__1[[#This Row],[return]],_xlfn.ANCHORARRAY($N$7),1)</f>
        <v>67</v>
      </c>
      <c r="F1333" t="e">
        <f>MATCH(S_P_500_Historical_Data__1[[#This Row],[log1p(return)]],S:S,1)-6</f>
        <v>#N/A</v>
      </c>
    </row>
    <row r="1334" spans="1:6" x14ac:dyDescent="0.35">
      <c r="A1334" s="10">
        <v>34507</v>
      </c>
      <c r="B1334">
        <v>453.1</v>
      </c>
      <c r="C1334">
        <v>4.0000000000000001E-3</v>
      </c>
      <c r="D1334">
        <f>LOG(S_P_500_Historical_Data__1[[#This Row],[return]]+1)</f>
        <v>1.7337128090005314E-3</v>
      </c>
      <c r="E1334">
        <f>MATCH(S_P_500_Historical_Data__1[[#This Row],[return]],_xlfn.ANCHORARRAY($N$7),1)</f>
        <v>71</v>
      </c>
      <c r="F1334" t="e">
        <f>MATCH(S_P_500_Historical_Data__1[[#This Row],[log1p(return)]],S:S,1)-6</f>
        <v>#N/A</v>
      </c>
    </row>
    <row r="1335" spans="1:6" x14ac:dyDescent="0.35">
      <c r="A1335" s="10">
        <v>34506</v>
      </c>
      <c r="B1335">
        <v>451.3</v>
      </c>
      <c r="C1335">
        <v>-9.1999999999999998E-3</v>
      </c>
      <c r="D1335">
        <f>LOG(S_P_500_Historical_Data__1[[#This Row],[return]]+1)</f>
        <v>-4.0140020862006187E-3</v>
      </c>
      <c r="E1335">
        <f>MATCH(S_P_500_Historical_Data__1[[#This Row],[return]],_xlfn.ANCHORARRAY($N$7),1)</f>
        <v>67</v>
      </c>
      <c r="F1335" t="e">
        <f>MATCH(S_P_500_Historical_Data__1[[#This Row],[log1p(return)]],S:S,1)-6</f>
        <v>#N/A</v>
      </c>
    </row>
    <row r="1336" spans="1:6" x14ac:dyDescent="0.35">
      <c r="A1336" s="10">
        <v>34505</v>
      </c>
      <c r="B1336">
        <v>455.5</v>
      </c>
      <c r="C1336">
        <v>-6.3E-3</v>
      </c>
      <c r="D1336">
        <f>LOG(S_P_500_Historical_Data__1[[#This Row],[return]]+1)</f>
        <v>-2.7447101798967872E-3</v>
      </c>
      <c r="E1336">
        <f>MATCH(S_P_500_Historical_Data__1[[#This Row],[return]],_xlfn.ANCHORARRAY($N$7),1)</f>
        <v>68</v>
      </c>
      <c r="F1336" t="e">
        <f>MATCH(S_P_500_Historical_Data__1[[#This Row],[log1p(return)]],S:S,1)-6</f>
        <v>#N/A</v>
      </c>
    </row>
    <row r="1337" spans="1:6" x14ac:dyDescent="0.35">
      <c r="A1337" s="10">
        <v>34502</v>
      </c>
      <c r="B1337">
        <v>458.4</v>
      </c>
      <c r="C1337">
        <v>-7.6E-3</v>
      </c>
      <c r="D1337">
        <f>LOG(S_P_500_Historical_Data__1[[#This Row],[return]]+1)</f>
        <v>-3.3132443998285239E-3</v>
      </c>
      <c r="E1337">
        <f>MATCH(S_P_500_Historical_Data__1[[#This Row],[return]],_xlfn.ANCHORARRAY($N$7),1)</f>
        <v>67</v>
      </c>
      <c r="F1337" t="e">
        <f>MATCH(S_P_500_Historical_Data__1[[#This Row],[log1p(return)]],S:S,1)-6</f>
        <v>#N/A</v>
      </c>
    </row>
    <row r="1338" spans="1:6" x14ac:dyDescent="0.35">
      <c r="A1338" s="10">
        <v>34501</v>
      </c>
      <c r="B1338">
        <v>461.9</v>
      </c>
      <c r="C1338">
        <v>2.8E-3</v>
      </c>
      <c r="D1338">
        <f>LOG(S_P_500_Historical_Data__1[[#This Row],[return]]+1)</f>
        <v>1.2143252861788671E-3</v>
      </c>
      <c r="E1338">
        <f>MATCH(S_P_500_Historical_Data__1[[#This Row],[return]],_xlfn.ANCHORARRAY($N$7),1)</f>
        <v>71</v>
      </c>
      <c r="F1338" t="e">
        <f>MATCH(S_P_500_Historical_Data__1[[#This Row],[log1p(return)]],S:S,1)-6</f>
        <v>#N/A</v>
      </c>
    </row>
    <row r="1339" spans="1:6" x14ac:dyDescent="0.35">
      <c r="A1339" s="10">
        <v>34500</v>
      </c>
      <c r="B1339">
        <v>460.6</v>
      </c>
      <c r="C1339">
        <v>-3.8999999999999998E-3</v>
      </c>
      <c r="D1339">
        <f>LOG(S_P_500_Historical_Data__1[[#This Row],[return]]+1)</f>
        <v>-1.6970599014588432E-3</v>
      </c>
      <c r="E1339">
        <f>MATCH(S_P_500_Historical_Data__1[[#This Row],[return]],_xlfn.ANCHORARRAY($N$7),1)</f>
        <v>68</v>
      </c>
      <c r="F1339" t="e">
        <f>MATCH(S_P_500_Historical_Data__1[[#This Row],[log1p(return)]],S:S,1)-6</f>
        <v>#N/A</v>
      </c>
    </row>
    <row r="1340" spans="1:6" x14ac:dyDescent="0.35">
      <c r="A1340" s="10">
        <v>34499</v>
      </c>
      <c r="B1340">
        <v>462.4</v>
      </c>
      <c r="C1340">
        <v>7.1999999999999998E-3</v>
      </c>
      <c r="D1340">
        <f>LOG(S_P_500_Historical_Data__1[[#This Row],[return]]+1)</f>
        <v>3.1157170998062241E-3</v>
      </c>
      <c r="E1340">
        <f>MATCH(S_P_500_Historical_Data__1[[#This Row],[return]],_xlfn.ANCHORARRAY($N$7),1)</f>
        <v>72</v>
      </c>
      <c r="F1340" t="e">
        <f>MATCH(S_P_500_Historical_Data__1[[#This Row],[log1p(return)]],S:S,1)-6</f>
        <v>#N/A</v>
      </c>
    </row>
    <row r="1341" spans="1:6" x14ac:dyDescent="0.35">
      <c r="A1341" s="10">
        <v>34498</v>
      </c>
      <c r="B1341">
        <v>459.1</v>
      </c>
      <c r="C1341">
        <v>8.9999999999999998E-4</v>
      </c>
      <c r="D1341">
        <f>LOG(S_P_500_Historical_Data__1[[#This Row],[return]]+1)</f>
        <v>3.9068924991008801E-4</v>
      </c>
      <c r="E1341">
        <f>MATCH(S_P_500_Historical_Data__1[[#This Row],[return]],_xlfn.ANCHORARRAY($N$7),1)</f>
        <v>70</v>
      </c>
      <c r="F1341" t="e">
        <f>MATCH(S_P_500_Historical_Data__1[[#This Row],[log1p(return)]],S:S,1)-6</f>
        <v>#N/A</v>
      </c>
    </row>
    <row r="1342" spans="1:6" x14ac:dyDescent="0.35">
      <c r="A1342" s="10">
        <v>34495</v>
      </c>
      <c r="B1342">
        <v>458.7</v>
      </c>
      <c r="C1342">
        <v>1.6999999999999999E-3</v>
      </c>
      <c r="D1342">
        <f>LOG(S_P_500_Historical_Data__1[[#This Row],[return]]+1)</f>
        <v>7.3767377403320331E-4</v>
      </c>
      <c r="E1342">
        <f>MATCH(S_P_500_Historical_Data__1[[#This Row],[return]],_xlfn.ANCHORARRAY($N$7),1)</f>
        <v>70</v>
      </c>
      <c r="F1342" t="e">
        <f>MATCH(S_P_500_Historical_Data__1[[#This Row],[log1p(return)]],S:S,1)-6</f>
        <v>#N/A</v>
      </c>
    </row>
    <row r="1343" spans="1:6" x14ac:dyDescent="0.35">
      <c r="A1343" s="10">
        <v>34494</v>
      </c>
      <c r="B1343">
        <v>457.9</v>
      </c>
      <c r="C1343">
        <v>1.8E-3</v>
      </c>
      <c r="D1343">
        <f>LOG(S_P_500_Historical_Data__1[[#This Row],[return]]+1)</f>
        <v>7.8102735349552951E-4</v>
      </c>
      <c r="E1343">
        <f>MATCH(S_P_500_Historical_Data__1[[#This Row],[return]],_xlfn.ANCHORARRAY($N$7),1)</f>
        <v>70</v>
      </c>
      <c r="F1343" t="e">
        <f>MATCH(S_P_500_Historical_Data__1[[#This Row],[log1p(return)]],S:S,1)-6</f>
        <v>#N/A</v>
      </c>
    </row>
    <row r="1344" spans="1:6" x14ac:dyDescent="0.35">
      <c r="A1344" s="10">
        <v>34493</v>
      </c>
      <c r="B1344">
        <v>457.1</v>
      </c>
      <c r="C1344">
        <v>-2.3999999999999998E-3</v>
      </c>
      <c r="D1344">
        <f>LOG(S_P_500_Historical_Data__1[[#This Row],[return]]+1)</f>
        <v>-1.0435595295137823E-3</v>
      </c>
      <c r="E1344">
        <f>MATCH(S_P_500_Historical_Data__1[[#This Row],[return]],_xlfn.ANCHORARRAY($N$7),1)</f>
        <v>69</v>
      </c>
      <c r="F1344" t="e">
        <f>MATCH(S_P_500_Historical_Data__1[[#This Row],[log1p(return)]],S:S,1)-6</f>
        <v>#N/A</v>
      </c>
    </row>
    <row r="1345" spans="1:6" x14ac:dyDescent="0.35">
      <c r="A1345" s="10">
        <v>34492</v>
      </c>
      <c r="B1345">
        <v>458.2</v>
      </c>
      <c r="C1345">
        <v>-1.5E-3</v>
      </c>
      <c r="D1345">
        <f>LOG(S_P_500_Historical_Data__1[[#This Row],[return]]+1)</f>
        <v>-6.5193079327860188E-4</v>
      </c>
      <c r="E1345">
        <f>MATCH(S_P_500_Historical_Data__1[[#This Row],[return]],_xlfn.ANCHORARRAY($N$7),1)</f>
        <v>69</v>
      </c>
      <c r="F1345" t="e">
        <f>MATCH(S_P_500_Historical_Data__1[[#This Row],[log1p(return)]],S:S,1)-6</f>
        <v>#N/A</v>
      </c>
    </row>
    <row r="1346" spans="1:6" x14ac:dyDescent="0.35">
      <c r="A1346" s="10">
        <v>34491</v>
      </c>
      <c r="B1346">
        <v>458.9</v>
      </c>
      <c r="C1346">
        <v>-2.5999999999999999E-3</v>
      </c>
      <c r="D1346">
        <f>LOG(S_P_500_Historical_Data__1[[#This Row],[return]]+1)</f>
        <v>-1.1306361176558091E-3</v>
      </c>
      <c r="E1346">
        <f>MATCH(S_P_500_Historical_Data__1[[#This Row],[return]],_xlfn.ANCHORARRAY($N$7),1)</f>
        <v>69</v>
      </c>
      <c r="F1346" t="e">
        <f>MATCH(S_P_500_Historical_Data__1[[#This Row],[log1p(return)]],S:S,1)-6</f>
        <v>#N/A</v>
      </c>
    </row>
    <row r="1347" spans="1:6" x14ac:dyDescent="0.35">
      <c r="A1347" s="10">
        <v>34488</v>
      </c>
      <c r="B1347">
        <v>460.1</v>
      </c>
      <c r="C1347">
        <v>5.4999999999999997E-3</v>
      </c>
      <c r="D1347">
        <f>LOG(S_P_500_Historical_Data__1[[#This Row],[return]]+1)</f>
        <v>2.382074932760771E-3</v>
      </c>
      <c r="E1347">
        <f>MATCH(S_P_500_Historical_Data__1[[#This Row],[return]],_xlfn.ANCHORARRAY($N$7),1)</f>
        <v>72</v>
      </c>
      <c r="F1347" t="e">
        <f>MATCH(S_P_500_Historical_Data__1[[#This Row],[log1p(return)]],S:S,1)-6</f>
        <v>#N/A</v>
      </c>
    </row>
    <row r="1348" spans="1:6" x14ac:dyDescent="0.35">
      <c r="A1348" s="10">
        <v>34487</v>
      </c>
      <c r="B1348">
        <v>457.6</v>
      </c>
      <c r="C1348">
        <v>0</v>
      </c>
      <c r="D1348">
        <f>LOG(S_P_500_Historical_Data__1[[#This Row],[return]]+1)</f>
        <v>0</v>
      </c>
      <c r="E1348">
        <f>MATCH(S_P_500_Historical_Data__1[[#This Row],[return]],_xlfn.ANCHORARRAY($N$7),1)</f>
        <v>70</v>
      </c>
      <c r="F1348" t="e">
        <f>MATCH(S_P_500_Historical_Data__1[[#This Row],[log1p(return)]],S:S,1)-6</f>
        <v>#N/A</v>
      </c>
    </row>
    <row r="1349" spans="1:6" x14ac:dyDescent="0.35">
      <c r="A1349" s="10">
        <v>34486</v>
      </c>
      <c r="B1349">
        <v>457.6</v>
      </c>
      <c r="C1349">
        <v>2.3999999999999998E-3</v>
      </c>
      <c r="D1349">
        <f>LOG(S_P_500_Historical_Data__1[[#This Row],[return]]+1)</f>
        <v>1.0410579860935677E-3</v>
      </c>
      <c r="E1349">
        <f>MATCH(S_P_500_Historical_Data__1[[#This Row],[return]],_xlfn.ANCHORARRAY($N$7),1)</f>
        <v>71</v>
      </c>
      <c r="F1349" t="e">
        <f>MATCH(S_P_500_Historical_Data__1[[#This Row],[log1p(return)]],S:S,1)-6</f>
        <v>#N/A</v>
      </c>
    </row>
    <row r="1350" spans="1:6" x14ac:dyDescent="0.35">
      <c r="A1350" s="10">
        <v>34485</v>
      </c>
      <c r="B1350">
        <v>456.5</v>
      </c>
      <c r="C1350">
        <v>-1.6999999999999999E-3</v>
      </c>
      <c r="D1350">
        <f>LOG(S_P_500_Historical_Data__1[[#This Row],[return]]+1)</f>
        <v>-7.3892888689954276E-4</v>
      </c>
      <c r="E1350">
        <f>MATCH(S_P_500_Historical_Data__1[[#This Row],[return]],_xlfn.ANCHORARRAY($N$7),1)</f>
        <v>69</v>
      </c>
      <c r="F1350" t="e">
        <f>MATCH(S_P_500_Historical_Data__1[[#This Row],[log1p(return)]],S:S,1)-6</f>
        <v>#N/A</v>
      </c>
    </row>
    <row r="1351" spans="1:6" x14ac:dyDescent="0.35">
      <c r="A1351" s="10">
        <v>34481</v>
      </c>
      <c r="B1351">
        <v>457.3</v>
      </c>
      <c r="C1351">
        <v>4.0000000000000002E-4</v>
      </c>
      <c r="D1351">
        <f>LOG(S_P_500_Historical_Data__1[[#This Row],[return]]+1)</f>
        <v>1.7368305846489969E-4</v>
      </c>
      <c r="E1351">
        <f>MATCH(S_P_500_Historical_Data__1[[#This Row],[return]],_xlfn.ANCHORARRAY($N$7),1)</f>
        <v>70</v>
      </c>
      <c r="F1351" t="e">
        <f>MATCH(S_P_500_Historical_Data__1[[#This Row],[log1p(return)]],S:S,1)-6</f>
        <v>#N/A</v>
      </c>
    </row>
    <row r="1352" spans="1:6" x14ac:dyDescent="0.35">
      <c r="A1352" s="10">
        <v>34480</v>
      </c>
      <c r="B1352">
        <v>457.1</v>
      </c>
      <c r="C1352">
        <v>1.8E-3</v>
      </c>
      <c r="D1352">
        <f>LOG(S_P_500_Historical_Data__1[[#This Row],[return]]+1)</f>
        <v>7.8102735349552951E-4</v>
      </c>
      <c r="E1352">
        <f>MATCH(S_P_500_Historical_Data__1[[#This Row],[return]],_xlfn.ANCHORARRAY($N$7),1)</f>
        <v>70</v>
      </c>
      <c r="F1352" t="e">
        <f>MATCH(S_P_500_Historical_Data__1[[#This Row],[log1p(return)]],S:S,1)-6</f>
        <v>#N/A</v>
      </c>
    </row>
    <row r="1353" spans="1:6" x14ac:dyDescent="0.35">
      <c r="A1353" s="10">
        <v>34479</v>
      </c>
      <c r="B1353">
        <v>456.3</v>
      </c>
      <c r="C1353">
        <v>3.3E-3</v>
      </c>
      <c r="D1353">
        <f>LOG(S_P_500_Historical_Data__1[[#This Row],[return]]+1)</f>
        <v>1.4308122463983271E-3</v>
      </c>
      <c r="E1353">
        <f>MATCH(S_P_500_Historical_Data__1[[#This Row],[return]],_xlfn.ANCHORARRAY($N$7),1)</f>
        <v>71</v>
      </c>
      <c r="F1353" t="e">
        <f>MATCH(S_P_500_Historical_Data__1[[#This Row],[log1p(return)]],S:S,1)-6</f>
        <v>#N/A</v>
      </c>
    </row>
    <row r="1354" spans="1:6" x14ac:dyDescent="0.35">
      <c r="A1354" s="10">
        <v>34478</v>
      </c>
      <c r="B1354">
        <v>454.8</v>
      </c>
      <c r="C1354">
        <v>3.5000000000000001E-3</v>
      </c>
      <c r="D1354">
        <f>LOG(S_P_500_Historical_Data__1[[#This Row],[return]]+1)</f>
        <v>1.5173768235043782E-3</v>
      </c>
      <c r="E1354">
        <f>MATCH(S_P_500_Historical_Data__1[[#This Row],[return]],_xlfn.ANCHORARRAY($N$7),1)</f>
        <v>71</v>
      </c>
      <c r="F1354" t="e">
        <f>MATCH(S_P_500_Historical_Data__1[[#This Row],[log1p(return)]],S:S,1)-6</f>
        <v>#N/A</v>
      </c>
    </row>
    <row r="1355" spans="1:6" x14ac:dyDescent="0.35">
      <c r="A1355" s="10">
        <v>34477</v>
      </c>
      <c r="B1355">
        <v>453.2</v>
      </c>
      <c r="C1355">
        <v>-3.7000000000000002E-3</v>
      </c>
      <c r="D1355">
        <f>LOG(S_P_500_Historical_Data__1[[#This Row],[return]]+1)</f>
        <v>-1.609869681952335E-3</v>
      </c>
      <c r="E1355">
        <f>MATCH(S_P_500_Historical_Data__1[[#This Row],[return]],_xlfn.ANCHORARRAY($N$7),1)</f>
        <v>68</v>
      </c>
      <c r="F1355" t="e">
        <f>MATCH(S_P_500_Historical_Data__1[[#This Row],[log1p(return)]],S:S,1)-6</f>
        <v>#N/A</v>
      </c>
    </row>
    <row r="1356" spans="1:6" x14ac:dyDescent="0.35">
      <c r="A1356" s="10">
        <v>34474</v>
      </c>
      <c r="B1356">
        <v>454.9</v>
      </c>
      <c r="C1356">
        <v>-3.5000000000000001E-3</v>
      </c>
      <c r="D1356">
        <f>LOG(S_P_500_Historical_Data__1[[#This Row],[return]]+1)</f>
        <v>-1.5226969634935688E-3</v>
      </c>
      <c r="E1356">
        <f>MATCH(S_P_500_Historical_Data__1[[#This Row],[return]],_xlfn.ANCHORARRAY($N$7),1)</f>
        <v>69</v>
      </c>
      <c r="F1356" t="e">
        <f>MATCH(S_P_500_Historical_Data__1[[#This Row],[log1p(return)]],S:S,1)-6</f>
        <v>#N/A</v>
      </c>
    </row>
    <row r="1357" spans="1:6" x14ac:dyDescent="0.35">
      <c r="A1357" s="10">
        <v>34473</v>
      </c>
      <c r="B1357">
        <v>456.5</v>
      </c>
      <c r="C1357">
        <v>6.1999999999999998E-3</v>
      </c>
      <c r="D1357">
        <f>LOG(S_P_500_Historical_Data__1[[#This Row],[return]]+1)</f>
        <v>2.6843129897293583E-3</v>
      </c>
      <c r="E1357">
        <f>MATCH(S_P_500_Historical_Data__1[[#This Row],[return]],_xlfn.ANCHORARRAY($N$7),1)</f>
        <v>72</v>
      </c>
      <c r="F1357" t="e">
        <f>MATCH(S_P_500_Historical_Data__1[[#This Row],[log1p(return)]],S:S,1)-6</f>
        <v>#N/A</v>
      </c>
    </row>
    <row r="1358" spans="1:6" x14ac:dyDescent="0.35">
      <c r="A1358" s="10">
        <v>34472</v>
      </c>
      <c r="B1358">
        <v>453.7</v>
      </c>
      <c r="C1358">
        <v>9.5999999999999992E-3</v>
      </c>
      <c r="D1358">
        <f>LOG(S_P_500_Historical_Data__1[[#This Row],[return]]+1)</f>
        <v>4.1493419000591166E-3</v>
      </c>
      <c r="E1358">
        <f>MATCH(S_P_500_Historical_Data__1[[#This Row],[return]],_xlfn.ANCHORARRAY($N$7),1)</f>
        <v>73</v>
      </c>
      <c r="F1358" t="e">
        <f>MATCH(S_P_500_Historical_Data__1[[#This Row],[log1p(return)]],S:S,1)-6</f>
        <v>#N/A</v>
      </c>
    </row>
    <row r="1359" spans="1:6" x14ac:dyDescent="0.35">
      <c r="A1359" s="10">
        <v>34471</v>
      </c>
      <c r="B1359">
        <v>449.4</v>
      </c>
      <c r="C1359">
        <v>1.0999999999999999E-2</v>
      </c>
      <c r="D1359">
        <f>LOG(S_P_500_Historical_Data__1[[#This Row],[return]]+1)</f>
        <v>4.7511555910010198E-3</v>
      </c>
      <c r="E1359">
        <f>MATCH(S_P_500_Historical_Data__1[[#This Row],[return]],_xlfn.ANCHORARRAY($N$7),1)</f>
        <v>73</v>
      </c>
      <c r="F1359" t="e">
        <f>MATCH(S_P_500_Historical_Data__1[[#This Row],[log1p(return)]],S:S,1)-6</f>
        <v>#N/A</v>
      </c>
    </row>
    <row r="1360" spans="1:6" x14ac:dyDescent="0.35">
      <c r="A1360" s="10">
        <v>34470</v>
      </c>
      <c r="B1360">
        <v>444.5</v>
      </c>
      <c r="C1360">
        <v>8.9999999999999998E-4</v>
      </c>
      <c r="D1360">
        <f>LOG(S_P_500_Historical_Data__1[[#This Row],[return]]+1)</f>
        <v>3.9068924991008801E-4</v>
      </c>
      <c r="E1360">
        <f>MATCH(S_P_500_Historical_Data__1[[#This Row],[return]],_xlfn.ANCHORARRAY($N$7),1)</f>
        <v>70</v>
      </c>
      <c r="F1360" t="e">
        <f>MATCH(S_P_500_Historical_Data__1[[#This Row],[log1p(return)]],S:S,1)-6</f>
        <v>#N/A</v>
      </c>
    </row>
    <row r="1361" spans="1:6" x14ac:dyDescent="0.35">
      <c r="A1361" s="10">
        <v>34467</v>
      </c>
      <c r="B1361">
        <v>444.1</v>
      </c>
      <c r="C1361">
        <v>6.9999999999999999E-4</v>
      </c>
      <c r="D1361">
        <f>LOG(S_P_500_Historical_Data__1[[#This Row],[return]]+1)</f>
        <v>3.0389978481245835E-4</v>
      </c>
      <c r="E1361">
        <f>MATCH(S_P_500_Historical_Data__1[[#This Row],[return]],_xlfn.ANCHORARRAY($N$7),1)</f>
        <v>70</v>
      </c>
      <c r="F1361" t="e">
        <f>MATCH(S_P_500_Historical_Data__1[[#This Row],[log1p(return)]],S:S,1)-6</f>
        <v>#N/A</v>
      </c>
    </row>
    <row r="1362" spans="1:6" x14ac:dyDescent="0.35">
      <c r="A1362" s="10">
        <v>34466</v>
      </c>
      <c r="B1362">
        <v>443.8</v>
      </c>
      <c r="C1362">
        <v>5.1999999999999998E-3</v>
      </c>
      <c r="D1362">
        <f>LOG(S_P_500_Historical_Data__1[[#This Row],[return]]+1)</f>
        <v>2.2524799205384093E-3</v>
      </c>
      <c r="E1362">
        <f>MATCH(S_P_500_Historical_Data__1[[#This Row],[return]],_xlfn.ANCHORARRAY($N$7),1)</f>
        <v>71</v>
      </c>
      <c r="F1362" t="e">
        <f>MATCH(S_P_500_Historical_Data__1[[#This Row],[log1p(return)]],S:S,1)-6</f>
        <v>#N/A</v>
      </c>
    </row>
    <row r="1363" spans="1:6" x14ac:dyDescent="0.35">
      <c r="A1363" s="10">
        <v>34465</v>
      </c>
      <c r="B1363">
        <v>441.5</v>
      </c>
      <c r="C1363">
        <v>-1.01E-2</v>
      </c>
      <c r="D1363">
        <f>LOG(S_P_500_Historical_Data__1[[#This Row],[return]]+1)</f>
        <v>-4.4086757476465635E-3</v>
      </c>
      <c r="E1363">
        <f>MATCH(S_P_500_Historical_Data__1[[#This Row],[return]],_xlfn.ANCHORARRAY($N$7),1)</f>
        <v>66</v>
      </c>
      <c r="F1363" t="e">
        <f>MATCH(S_P_500_Historical_Data__1[[#This Row],[log1p(return)]],S:S,1)-6</f>
        <v>#N/A</v>
      </c>
    </row>
    <row r="1364" spans="1:6" x14ac:dyDescent="0.35">
      <c r="A1364" s="10">
        <v>34464</v>
      </c>
      <c r="B1364">
        <v>446</v>
      </c>
      <c r="C1364">
        <v>8.3999999999999995E-3</v>
      </c>
      <c r="D1364">
        <f>LOG(S_P_500_Historical_Data__1[[#This Row],[return]]+1)</f>
        <v>3.6328370044082891E-3</v>
      </c>
      <c r="E1364">
        <f>MATCH(S_P_500_Historical_Data__1[[#This Row],[return]],_xlfn.ANCHORARRAY($N$7),1)</f>
        <v>73</v>
      </c>
      <c r="F1364" t="e">
        <f>MATCH(S_P_500_Historical_Data__1[[#This Row],[log1p(return)]],S:S,1)-6</f>
        <v>#N/A</v>
      </c>
    </row>
    <row r="1365" spans="1:6" x14ac:dyDescent="0.35">
      <c r="A1365" s="10">
        <v>34463</v>
      </c>
      <c r="B1365">
        <v>442.3</v>
      </c>
      <c r="C1365">
        <v>-1.23E-2</v>
      </c>
      <c r="D1365">
        <f>LOG(S_P_500_Historical_Data__1[[#This Row],[return]]+1)</f>
        <v>-5.3749462313953267E-3</v>
      </c>
      <c r="E1365">
        <f>MATCH(S_P_500_Historical_Data__1[[#This Row],[return]],_xlfn.ANCHORARRAY($N$7),1)</f>
        <v>66</v>
      </c>
      <c r="F1365" t="e">
        <f>MATCH(S_P_500_Historical_Data__1[[#This Row],[log1p(return)]],S:S,1)-6</f>
        <v>#N/A</v>
      </c>
    </row>
    <row r="1366" spans="1:6" x14ac:dyDescent="0.35">
      <c r="A1366" s="10">
        <v>34460</v>
      </c>
      <c r="B1366">
        <v>447.8</v>
      </c>
      <c r="C1366">
        <v>-8.0000000000000002E-3</v>
      </c>
      <c r="D1366">
        <f>LOG(S_P_500_Historical_Data__1[[#This Row],[return]]+1)</f>
        <v>-3.4883278458213473E-3</v>
      </c>
      <c r="E1366">
        <f>MATCH(S_P_500_Historical_Data__1[[#This Row],[return]],_xlfn.ANCHORARRAY($N$7),1)</f>
        <v>67</v>
      </c>
      <c r="F1366" t="e">
        <f>MATCH(S_P_500_Historical_Data__1[[#This Row],[log1p(return)]],S:S,1)-6</f>
        <v>#N/A</v>
      </c>
    </row>
    <row r="1367" spans="1:6" x14ac:dyDescent="0.35">
      <c r="A1367" s="10">
        <v>34459</v>
      </c>
      <c r="B1367">
        <v>451.4</v>
      </c>
      <c r="C1367">
        <v>-6.9999999999999999E-4</v>
      </c>
      <c r="D1367">
        <f>LOG(S_P_500_Historical_Data__1[[#This Row],[return]]+1)</f>
        <v>-3.041125891607762E-4</v>
      </c>
      <c r="E1367">
        <f>MATCH(S_P_500_Historical_Data__1[[#This Row],[return]],_xlfn.ANCHORARRAY($N$7),1)</f>
        <v>69</v>
      </c>
      <c r="F1367" t="e">
        <f>MATCH(S_P_500_Historical_Data__1[[#This Row],[log1p(return)]],S:S,1)-6</f>
        <v>#N/A</v>
      </c>
    </row>
    <row r="1368" spans="1:6" x14ac:dyDescent="0.35">
      <c r="A1368" s="10">
        <v>34458</v>
      </c>
      <c r="B1368">
        <v>451.7</v>
      </c>
      <c r="C1368">
        <v>-2.8999999999999998E-3</v>
      </c>
      <c r="D1368">
        <f>LOG(S_P_500_Historical_Data__1[[#This Row],[return]]+1)</f>
        <v>-1.2612837441822772E-3</v>
      </c>
      <c r="E1368">
        <f>MATCH(S_P_500_Historical_Data__1[[#This Row],[return]],_xlfn.ANCHORARRAY($N$7),1)</f>
        <v>69</v>
      </c>
      <c r="F1368" t="e">
        <f>MATCH(S_P_500_Historical_Data__1[[#This Row],[log1p(return)]],S:S,1)-6</f>
        <v>#N/A</v>
      </c>
    </row>
    <row r="1369" spans="1:6" x14ac:dyDescent="0.35">
      <c r="A1369" s="10">
        <v>34457</v>
      </c>
      <c r="B1369">
        <v>453</v>
      </c>
      <c r="C1369">
        <v>0</v>
      </c>
      <c r="D1369">
        <f>LOG(S_P_500_Historical_Data__1[[#This Row],[return]]+1)</f>
        <v>0</v>
      </c>
      <c r="E1369">
        <f>MATCH(S_P_500_Historical_Data__1[[#This Row],[return]],_xlfn.ANCHORARRAY($N$7),1)</f>
        <v>70</v>
      </c>
      <c r="F1369" t="e">
        <f>MATCH(S_P_500_Historical_Data__1[[#This Row],[log1p(return)]],S:S,1)-6</f>
        <v>#N/A</v>
      </c>
    </row>
    <row r="1370" spans="1:6" x14ac:dyDescent="0.35">
      <c r="A1370" s="10">
        <v>34456</v>
      </c>
      <c r="B1370">
        <v>453</v>
      </c>
      <c r="C1370">
        <v>4.7000000000000002E-3</v>
      </c>
      <c r="D1370">
        <f>LOG(S_P_500_Historical_Data__1[[#This Row],[return]]+1)</f>
        <v>2.0364022595292615E-3</v>
      </c>
      <c r="E1370">
        <f>MATCH(S_P_500_Historical_Data__1[[#This Row],[return]],_xlfn.ANCHORARRAY($N$7),1)</f>
        <v>71</v>
      </c>
      <c r="F1370" t="e">
        <f>MATCH(S_P_500_Historical_Data__1[[#This Row],[log1p(return)]],S:S,1)-6</f>
        <v>#N/A</v>
      </c>
    </row>
    <row r="1371" spans="1:6" x14ac:dyDescent="0.35">
      <c r="A1371" s="10">
        <v>34453</v>
      </c>
      <c r="B1371">
        <v>450.9</v>
      </c>
      <c r="C1371">
        <v>4.0000000000000001E-3</v>
      </c>
      <c r="D1371">
        <f>LOG(S_P_500_Historical_Data__1[[#This Row],[return]]+1)</f>
        <v>1.7337128090005314E-3</v>
      </c>
      <c r="E1371">
        <f>MATCH(S_P_500_Historical_Data__1[[#This Row],[return]],_xlfn.ANCHORARRAY($N$7),1)</f>
        <v>71</v>
      </c>
      <c r="F1371" t="e">
        <f>MATCH(S_P_500_Historical_Data__1[[#This Row],[log1p(return)]],S:S,1)-6</f>
        <v>#N/A</v>
      </c>
    </row>
    <row r="1372" spans="1:6" x14ac:dyDescent="0.35">
      <c r="A1372" s="10">
        <v>34452</v>
      </c>
      <c r="B1372">
        <v>449.1</v>
      </c>
      <c r="C1372">
        <v>-6.1999999999999998E-3</v>
      </c>
      <c r="D1372">
        <f>LOG(S_P_500_Historical_Data__1[[#This Row],[return]]+1)</f>
        <v>-2.7010075904860013E-3</v>
      </c>
      <c r="E1372">
        <f>MATCH(S_P_500_Historical_Data__1[[#This Row],[return]],_xlfn.ANCHORARRAY($N$7),1)</f>
        <v>68</v>
      </c>
      <c r="F1372" t="e">
        <f>MATCH(S_P_500_Historical_Data__1[[#This Row],[log1p(return)]],S:S,1)-6</f>
        <v>#N/A</v>
      </c>
    </row>
    <row r="1373" spans="1:6" x14ac:dyDescent="0.35">
      <c r="A1373" s="10">
        <v>34450</v>
      </c>
      <c r="B1373">
        <v>451.9</v>
      </c>
      <c r="C1373">
        <v>-1.8E-3</v>
      </c>
      <c r="D1373">
        <f>LOG(S_P_500_Historical_Data__1[[#This Row],[return]]+1)</f>
        <v>-7.8243446989642584E-4</v>
      </c>
      <c r="E1373">
        <f>MATCH(S_P_500_Historical_Data__1[[#This Row],[return]],_xlfn.ANCHORARRAY($N$7),1)</f>
        <v>69</v>
      </c>
      <c r="F1373" t="e">
        <f>MATCH(S_P_500_Historical_Data__1[[#This Row],[log1p(return)]],S:S,1)-6</f>
        <v>#N/A</v>
      </c>
    </row>
    <row r="1374" spans="1:6" x14ac:dyDescent="0.35">
      <c r="A1374" s="10">
        <v>34449</v>
      </c>
      <c r="B1374">
        <v>452.7</v>
      </c>
      <c r="C1374">
        <v>1.14E-2</v>
      </c>
      <c r="D1374">
        <f>LOG(S_P_500_Historical_Data__1[[#This Row],[return]]+1)</f>
        <v>4.9229492965257339E-3</v>
      </c>
      <c r="E1374">
        <f>MATCH(S_P_500_Historical_Data__1[[#This Row],[return]],_xlfn.ANCHORARRAY($N$7),1)</f>
        <v>74</v>
      </c>
      <c r="F1374" t="e">
        <f>MATCH(S_P_500_Historical_Data__1[[#This Row],[log1p(return)]],S:S,1)-6</f>
        <v>#N/A</v>
      </c>
    </row>
    <row r="1375" spans="1:6" x14ac:dyDescent="0.35">
      <c r="A1375" s="10">
        <v>34446</v>
      </c>
      <c r="B1375">
        <v>447.6</v>
      </c>
      <c r="C1375">
        <v>-2.5000000000000001E-3</v>
      </c>
      <c r="D1375">
        <f>LOG(S_P_500_Historical_Data__1[[#This Row],[return]]+1)</f>
        <v>-1.0870956412141377E-3</v>
      </c>
      <c r="E1375">
        <f>MATCH(S_P_500_Historical_Data__1[[#This Row],[return]],_xlfn.ANCHORARRAY($N$7),1)</f>
        <v>69</v>
      </c>
      <c r="F1375" t="e">
        <f>MATCH(S_P_500_Historical_Data__1[[#This Row],[log1p(return)]],S:S,1)-6</f>
        <v>#N/A</v>
      </c>
    </row>
    <row r="1376" spans="1:6" x14ac:dyDescent="0.35">
      <c r="A1376" s="10">
        <v>34445</v>
      </c>
      <c r="B1376">
        <v>448.7</v>
      </c>
      <c r="C1376">
        <v>1.52E-2</v>
      </c>
      <c r="D1376">
        <f>LOG(S_P_500_Historical_Data__1[[#This Row],[return]]+1)</f>
        <v>6.5516090866484054E-3</v>
      </c>
      <c r="E1376">
        <f>MATCH(S_P_500_Historical_Data__1[[#This Row],[return]],_xlfn.ANCHORARRAY($N$7),1)</f>
        <v>75</v>
      </c>
      <c r="F1376" t="e">
        <f>MATCH(S_P_500_Historical_Data__1[[#This Row],[log1p(return)]],S:S,1)-6</f>
        <v>#N/A</v>
      </c>
    </row>
    <row r="1377" spans="1:6" x14ac:dyDescent="0.35">
      <c r="A1377" s="10">
        <v>34444</v>
      </c>
      <c r="B1377">
        <v>442</v>
      </c>
      <c r="C1377">
        <v>-1.1000000000000001E-3</v>
      </c>
      <c r="D1377">
        <f>LOG(S_P_500_Historical_Data__1[[#This Row],[return]]+1)</f>
        <v>-4.7798687109621189E-4</v>
      </c>
      <c r="E1377">
        <f>MATCH(S_P_500_Historical_Data__1[[#This Row],[return]],_xlfn.ANCHORARRAY($N$7),1)</f>
        <v>69</v>
      </c>
      <c r="F1377" t="e">
        <f>MATCH(S_P_500_Historical_Data__1[[#This Row],[log1p(return)]],S:S,1)-6</f>
        <v>#N/A</v>
      </c>
    </row>
    <row r="1378" spans="1:6" x14ac:dyDescent="0.35">
      <c r="A1378" s="10">
        <v>34443</v>
      </c>
      <c r="B1378">
        <v>442.5</v>
      </c>
      <c r="C1378">
        <v>0</v>
      </c>
      <c r="D1378">
        <f>LOG(S_P_500_Historical_Data__1[[#This Row],[return]]+1)</f>
        <v>0</v>
      </c>
      <c r="E1378">
        <f>MATCH(S_P_500_Historical_Data__1[[#This Row],[return]],_xlfn.ANCHORARRAY($N$7),1)</f>
        <v>70</v>
      </c>
      <c r="F1378" t="e">
        <f>MATCH(S_P_500_Historical_Data__1[[#This Row],[log1p(return)]],S:S,1)-6</f>
        <v>#N/A</v>
      </c>
    </row>
    <row r="1379" spans="1:6" x14ac:dyDescent="0.35">
      <c r="A1379" s="10">
        <v>34442</v>
      </c>
      <c r="B1379">
        <v>442.5</v>
      </c>
      <c r="C1379">
        <v>-8.3000000000000001E-3</v>
      </c>
      <c r="D1379">
        <f>LOG(S_P_500_Historical_Data__1[[#This Row],[return]]+1)</f>
        <v>-3.6196867665898593E-3</v>
      </c>
      <c r="E1379">
        <f>MATCH(S_P_500_Historical_Data__1[[#This Row],[return]],_xlfn.ANCHORARRAY($N$7),1)</f>
        <v>67</v>
      </c>
      <c r="F1379" t="e">
        <f>MATCH(S_P_500_Historical_Data__1[[#This Row],[log1p(return)]],S:S,1)-6</f>
        <v>#N/A</v>
      </c>
    </row>
    <row r="1380" spans="1:6" x14ac:dyDescent="0.35">
      <c r="A1380" s="10">
        <v>34439</v>
      </c>
      <c r="B1380">
        <v>446.2</v>
      </c>
      <c r="C1380">
        <v>-4.0000000000000002E-4</v>
      </c>
      <c r="D1380">
        <f>LOG(S_P_500_Historical_Data__1[[#This Row],[return]]+1)</f>
        <v>-1.7375254558756316E-4</v>
      </c>
      <c r="E1380">
        <f>MATCH(S_P_500_Historical_Data__1[[#This Row],[return]],_xlfn.ANCHORARRAY($N$7),1)</f>
        <v>70</v>
      </c>
      <c r="F1380" t="e">
        <f>MATCH(S_P_500_Historical_Data__1[[#This Row],[log1p(return)]],S:S,1)-6</f>
        <v>#N/A</v>
      </c>
    </row>
    <row r="1381" spans="1:6" x14ac:dyDescent="0.35">
      <c r="A1381" s="10">
        <v>34438</v>
      </c>
      <c r="B1381">
        <v>446.4</v>
      </c>
      <c r="C1381">
        <v>2.0000000000000001E-4</v>
      </c>
      <c r="D1381">
        <f>LOG(S_P_500_Historical_Data__1[[#This Row],[return]]+1)</f>
        <v>8.6850211648947659E-5</v>
      </c>
      <c r="E1381">
        <f>MATCH(S_P_500_Historical_Data__1[[#This Row],[return]],_xlfn.ANCHORARRAY($N$7),1)</f>
        <v>70</v>
      </c>
      <c r="F1381" t="e">
        <f>MATCH(S_P_500_Historical_Data__1[[#This Row],[log1p(return)]],S:S,1)-6</f>
        <v>#N/A</v>
      </c>
    </row>
    <row r="1382" spans="1:6" x14ac:dyDescent="0.35">
      <c r="A1382" s="10">
        <v>34437</v>
      </c>
      <c r="B1382">
        <v>446.3</v>
      </c>
      <c r="C1382">
        <v>-2.8999999999999998E-3</v>
      </c>
      <c r="D1382">
        <f>LOG(S_P_500_Historical_Data__1[[#This Row],[return]]+1)</f>
        <v>-1.2612837441822772E-3</v>
      </c>
      <c r="E1382">
        <f>MATCH(S_P_500_Historical_Data__1[[#This Row],[return]],_xlfn.ANCHORARRAY($N$7),1)</f>
        <v>69</v>
      </c>
      <c r="F1382" t="e">
        <f>MATCH(S_P_500_Historical_Data__1[[#This Row],[log1p(return)]],S:S,1)-6</f>
        <v>#N/A</v>
      </c>
    </row>
    <row r="1383" spans="1:6" x14ac:dyDescent="0.35">
      <c r="A1383" s="10">
        <v>34436</v>
      </c>
      <c r="B1383">
        <v>447.6</v>
      </c>
      <c r="C1383">
        <v>-5.1000000000000004E-3</v>
      </c>
      <c r="D1383">
        <f>LOG(S_P_500_Historical_Data__1[[#This Row],[return]]+1)</f>
        <v>-2.2205691343960407E-3</v>
      </c>
      <c r="E1383">
        <f>MATCH(S_P_500_Historical_Data__1[[#This Row],[return]],_xlfn.ANCHORARRAY($N$7),1)</f>
        <v>68</v>
      </c>
      <c r="F1383" t="e">
        <f>MATCH(S_P_500_Historical_Data__1[[#This Row],[log1p(return)]],S:S,1)-6</f>
        <v>#N/A</v>
      </c>
    </row>
    <row r="1384" spans="1:6" x14ac:dyDescent="0.35">
      <c r="A1384" s="10">
        <v>34435</v>
      </c>
      <c r="B1384">
        <v>449.9</v>
      </c>
      <c r="C1384">
        <v>6.3E-3</v>
      </c>
      <c r="D1384">
        <f>LOG(S_P_500_Historical_Data__1[[#This Row],[return]]+1)</f>
        <v>2.7274726898297939E-3</v>
      </c>
      <c r="E1384">
        <f>MATCH(S_P_500_Historical_Data__1[[#This Row],[return]],_xlfn.ANCHORARRAY($N$7),1)</f>
        <v>72</v>
      </c>
      <c r="F1384" t="e">
        <f>MATCH(S_P_500_Historical_Data__1[[#This Row],[log1p(return)]],S:S,1)-6</f>
        <v>#N/A</v>
      </c>
    </row>
    <row r="1385" spans="1:6" x14ac:dyDescent="0.35">
      <c r="A1385" s="10">
        <v>34432</v>
      </c>
      <c r="B1385">
        <v>447.1</v>
      </c>
      <c r="C1385">
        <v>-8.3999999999999995E-3</v>
      </c>
      <c r="D1385">
        <f>LOG(S_P_500_Historical_Data__1[[#This Row],[return]]+1)</f>
        <v>-3.6634819042161626E-3</v>
      </c>
      <c r="E1385">
        <f>MATCH(S_P_500_Historical_Data__1[[#This Row],[return]],_xlfn.ANCHORARRAY($N$7),1)</f>
        <v>67</v>
      </c>
      <c r="F1385" t="e">
        <f>MATCH(S_P_500_Historical_Data__1[[#This Row],[log1p(return)]],S:S,1)-6</f>
        <v>#N/A</v>
      </c>
    </row>
    <row r="1386" spans="1:6" x14ac:dyDescent="0.35">
      <c r="A1386" s="10">
        <v>34431</v>
      </c>
      <c r="B1386">
        <v>450.9</v>
      </c>
      <c r="C1386">
        <v>6.1999999999999998E-3</v>
      </c>
      <c r="D1386">
        <f>LOG(S_P_500_Historical_Data__1[[#This Row],[return]]+1)</f>
        <v>2.6843129897293583E-3</v>
      </c>
      <c r="E1386">
        <f>MATCH(S_P_500_Historical_Data__1[[#This Row],[return]],_xlfn.ANCHORARRAY($N$7),1)</f>
        <v>72</v>
      </c>
      <c r="F1386" t="e">
        <f>MATCH(S_P_500_Historical_Data__1[[#This Row],[log1p(return)]],S:S,1)-6</f>
        <v>#N/A</v>
      </c>
    </row>
    <row r="1387" spans="1:6" x14ac:dyDescent="0.35">
      <c r="A1387" s="10">
        <v>34430</v>
      </c>
      <c r="B1387">
        <v>448.1</v>
      </c>
      <c r="C1387">
        <v>-4.0000000000000002E-4</v>
      </c>
      <c r="D1387">
        <f>LOG(S_P_500_Historical_Data__1[[#This Row],[return]]+1)</f>
        <v>-1.7375254558756316E-4</v>
      </c>
      <c r="E1387">
        <f>MATCH(S_P_500_Historical_Data__1[[#This Row],[return]],_xlfn.ANCHORARRAY($N$7),1)</f>
        <v>70</v>
      </c>
      <c r="F1387" t="e">
        <f>MATCH(S_P_500_Historical_Data__1[[#This Row],[log1p(return)]],S:S,1)-6</f>
        <v>#N/A</v>
      </c>
    </row>
    <row r="1388" spans="1:6" x14ac:dyDescent="0.35">
      <c r="A1388" s="10">
        <v>34429</v>
      </c>
      <c r="B1388">
        <v>448.3</v>
      </c>
      <c r="C1388">
        <v>2.1399999999999999E-2</v>
      </c>
      <c r="D1388">
        <f>LOG(S_P_500_Historical_Data__1[[#This Row],[return]]+1)</f>
        <v>9.1958535195212961E-3</v>
      </c>
      <c r="E1388">
        <f>MATCH(S_P_500_Historical_Data__1[[#This Row],[return]],_xlfn.ANCHORARRAY($N$7),1)</f>
        <v>77</v>
      </c>
      <c r="F1388" t="e">
        <f>MATCH(S_P_500_Historical_Data__1[[#This Row],[log1p(return)]],S:S,1)-6</f>
        <v>#N/A</v>
      </c>
    </row>
    <row r="1389" spans="1:6" x14ac:dyDescent="0.35">
      <c r="A1389" s="10">
        <v>34428</v>
      </c>
      <c r="B1389">
        <v>438.9</v>
      </c>
      <c r="C1389">
        <v>-1.55E-2</v>
      </c>
      <c r="D1389">
        <f>LOG(S_P_500_Historical_Data__1[[#This Row],[return]]+1)</f>
        <v>-6.7842795258629667E-3</v>
      </c>
      <c r="E1389">
        <f>MATCH(S_P_500_Historical_Data__1[[#This Row],[return]],_xlfn.ANCHORARRAY($N$7),1)</f>
        <v>64</v>
      </c>
      <c r="F1389" t="e">
        <f>MATCH(S_P_500_Historical_Data__1[[#This Row],[log1p(return)]],S:S,1)-6</f>
        <v>#N/A</v>
      </c>
    </row>
    <row r="1390" spans="1:6" x14ac:dyDescent="0.35">
      <c r="A1390" s="10">
        <v>34424</v>
      </c>
      <c r="B1390">
        <v>445.8</v>
      </c>
      <c r="C1390">
        <v>4.0000000000000002E-4</v>
      </c>
      <c r="D1390">
        <f>LOG(S_P_500_Historical_Data__1[[#This Row],[return]]+1)</f>
        <v>1.7368305846489969E-4</v>
      </c>
      <c r="E1390">
        <f>MATCH(S_P_500_Historical_Data__1[[#This Row],[return]],_xlfn.ANCHORARRAY($N$7),1)</f>
        <v>70</v>
      </c>
      <c r="F1390" t="e">
        <f>MATCH(S_P_500_Historical_Data__1[[#This Row],[log1p(return)]],S:S,1)-6</f>
        <v>#N/A</v>
      </c>
    </row>
    <row r="1391" spans="1:6" x14ac:dyDescent="0.35">
      <c r="A1391" s="10">
        <v>34423</v>
      </c>
      <c r="B1391">
        <v>445.6</v>
      </c>
      <c r="C1391">
        <v>-1.52E-2</v>
      </c>
      <c r="D1391">
        <f>LOG(S_P_500_Historical_Data__1[[#This Row],[return]]+1)</f>
        <v>-6.6519600767401023E-3</v>
      </c>
      <c r="E1391">
        <f>MATCH(S_P_500_Historical_Data__1[[#This Row],[return]],_xlfn.ANCHORARRAY($N$7),1)</f>
        <v>65</v>
      </c>
      <c r="F1391" t="e">
        <f>MATCH(S_P_500_Historical_Data__1[[#This Row],[log1p(return)]],S:S,1)-6</f>
        <v>#N/A</v>
      </c>
    </row>
    <row r="1392" spans="1:6" x14ac:dyDescent="0.35">
      <c r="A1392" s="10">
        <v>34422</v>
      </c>
      <c r="B1392">
        <v>452.5</v>
      </c>
      <c r="C1392">
        <v>-1.6299999999999999E-2</v>
      </c>
      <c r="D1392">
        <f>LOG(S_P_500_Historical_Data__1[[#This Row],[return]]+1)</f>
        <v>-7.1373286109723249E-3</v>
      </c>
      <c r="E1392">
        <f>MATCH(S_P_500_Historical_Data__1[[#This Row],[return]],_xlfn.ANCHORARRAY($N$7),1)</f>
        <v>64</v>
      </c>
      <c r="F1392" t="e">
        <f>MATCH(S_P_500_Historical_Data__1[[#This Row],[log1p(return)]],S:S,1)-6</f>
        <v>#N/A</v>
      </c>
    </row>
    <row r="1393" spans="1:6" x14ac:dyDescent="0.35">
      <c r="A1393" s="10">
        <v>34421</v>
      </c>
      <c r="B1393">
        <v>460</v>
      </c>
      <c r="C1393">
        <v>-1.2999999999999999E-3</v>
      </c>
      <c r="D1393">
        <f>LOG(S_P_500_Historical_Data__1[[#This Row],[return]]+1)</f>
        <v>-5.6495012367016714E-4</v>
      </c>
      <c r="E1393">
        <f>MATCH(S_P_500_Historical_Data__1[[#This Row],[return]],_xlfn.ANCHORARRAY($N$7),1)</f>
        <v>69</v>
      </c>
      <c r="F1393" t="e">
        <f>MATCH(S_P_500_Historical_Data__1[[#This Row],[log1p(return)]],S:S,1)-6</f>
        <v>#N/A</v>
      </c>
    </row>
    <row r="1394" spans="1:6" x14ac:dyDescent="0.35">
      <c r="A1394" s="10">
        <v>34418</v>
      </c>
      <c r="B1394">
        <v>460.6</v>
      </c>
      <c r="C1394">
        <v>-8.2000000000000007E-3</v>
      </c>
      <c r="D1394">
        <f>LOG(S_P_500_Historical_Data__1[[#This Row],[return]]+1)</f>
        <v>-3.5758960449088746E-3</v>
      </c>
      <c r="E1394">
        <f>MATCH(S_P_500_Historical_Data__1[[#This Row],[return]],_xlfn.ANCHORARRAY($N$7),1)</f>
        <v>67</v>
      </c>
      <c r="F1394" t="e">
        <f>MATCH(S_P_500_Historical_Data__1[[#This Row],[log1p(return)]],S:S,1)-6</f>
        <v>#N/A</v>
      </c>
    </row>
    <row r="1395" spans="1:6" x14ac:dyDescent="0.35">
      <c r="A1395" s="10">
        <v>34417</v>
      </c>
      <c r="B1395">
        <v>464.4</v>
      </c>
      <c r="C1395">
        <v>-8.8000000000000005E-3</v>
      </c>
      <c r="D1395">
        <f>LOG(S_P_500_Historical_Data__1[[#This Row],[return]]+1)</f>
        <v>-3.8387066319929691E-3</v>
      </c>
      <c r="E1395">
        <f>MATCH(S_P_500_Historical_Data__1[[#This Row],[return]],_xlfn.ANCHORARRAY($N$7),1)</f>
        <v>67</v>
      </c>
      <c r="F1395" t="e">
        <f>MATCH(S_P_500_Historical_Data__1[[#This Row],[log1p(return)]],S:S,1)-6</f>
        <v>#N/A</v>
      </c>
    </row>
    <row r="1396" spans="1:6" x14ac:dyDescent="0.35">
      <c r="A1396" s="10">
        <v>34416</v>
      </c>
      <c r="B1396">
        <v>468.5</v>
      </c>
      <c r="C1396">
        <v>-5.9999999999999995E-4</v>
      </c>
      <c r="D1396">
        <f>LOG(S_P_500_Historical_Data__1[[#This Row],[return]]+1)</f>
        <v>-2.6065489343199378E-4</v>
      </c>
      <c r="E1396">
        <f>MATCH(S_P_500_Historical_Data__1[[#This Row],[return]],_xlfn.ANCHORARRAY($N$7),1)</f>
        <v>69</v>
      </c>
      <c r="F1396" t="e">
        <f>MATCH(S_P_500_Historical_Data__1[[#This Row],[log1p(return)]],S:S,1)-6</f>
        <v>#N/A</v>
      </c>
    </row>
    <row r="1397" spans="1:6" x14ac:dyDescent="0.35">
      <c r="A1397" s="10">
        <v>34415</v>
      </c>
      <c r="B1397">
        <v>468.8</v>
      </c>
      <c r="C1397">
        <v>5.9999999999999995E-4</v>
      </c>
      <c r="D1397">
        <f>LOG(S_P_500_Historical_Data__1[[#This Row],[return]]+1)</f>
        <v>2.6049854739031814E-4</v>
      </c>
      <c r="E1397">
        <f>MATCH(S_P_500_Historical_Data__1[[#This Row],[return]],_xlfn.ANCHORARRAY($N$7),1)</f>
        <v>70</v>
      </c>
      <c r="F1397" t="e">
        <f>MATCH(S_P_500_Historical_Data__1[[#This Row],[log1p(return)]],S:S,1)-6</f>
        <v>#N/A</v>
      </c>
    </row>
    <row r="1398" spans="1:6" x14ac:dyDescent="0.35">
      <c r="A1398" s="10">
        <v>34414</v>
      </c>
      <c r="B1398">
        <v>468.5</v>
      </c>
      <c r="C1398">
        <v>-5.4999999999999997E-3</v>
      </c>
      <c r="D1398">
        <f>LOG(S_P_500_Historical_Data__1[[#This Row],[return]]+1)</f>
        <v>-2.3952125395456008E-3</v>
      </c>
      <c r="E1398">
        <f>MATCH(S_P_500_Historical_Data__1[[#This Row],[return]],_xlfn.ANCHORARRAY($N$7),1)</f>
        <v>68</v>
      </c>
      <c r="F1398" t="e">
        <f>MATCH(S_P_500_Historical_Data__1[[#This Row],[log1p(return)]],S:S,1)-6</f>
        <v>#N/A</v>
      </c>
    </row>
    <row r="1399" spans="1:6" x14ac:dyDescent="0.35">
      <c r="A1399" s="10">
        <v>34411</v>
      </c>
      <c r="B1399">
        <v>471.1</v>
      </c>
      <c r="C1399">
        <v>4.0000000000000002E-4</v>
      </c>
      <c r="D1399">
        <f>LOG(S_P_500_Historical_Data__1[[#This Row],[return]]+1)</f>
        <v>1.7368305846489969E-4</v>
      </c>
      <c r="E1399">
        <f>MATCH(S_P_500_Historical_Data__1[[#This Row],[return]],_xlfn.ANCHORARRAY($N$7),1)</f>
        <v>70</v>
      </c>
      <c r="F1399" t="e">
        <f>MATCH(S_P_500_Historical_Data__1[[#This Row],[log1p(return)]],S:S,1)-6</f>
        <v>#N/A</v>
      </c>
    </row>
    <row r="1400" spans="1:6" x14ac:dyDescent="0.35">
      <c r="A1400" s="10">
        <v>34410</v>
      </c>
      <c r="B1400">
        <v>470.9</v>
      </c>
      <c r="C1400">
        <v>3.2000000000000002E-3</v>
      </c>
      <c r="D1400">
        <f>LOG(S_P_500_Historical_Data__1[[#This Row],[return]]+1)</f>
        <v>1.3875234866412602E-3</v>
      </c>
      <c r="E1400">
        <f>MATCH(S_P_500_Historical_Data__1[[#This Row],[return]],_xlfn.ANCHORARRAY($N$7),1)</f>
        <v>71</v>
      </c>
      <c r="F1400" t="e">
        <f>MATCH(S_P_500_Historical_Data__1[[#This Row],[log1p(return)]],S:S,1)-6</f>
        <v>#N/A</v>
      </c>
    </row>
    <row r="1401" spans="1:6" x14ac:dyDescent="0.35">
      <c r="A1401" s="10">
        <v>34409</v>
      </c>
      <c r="B1401">
        <v>469.4</v>
      </c>
      <c r="C1401">
        <v>5.1000000000000004E-3</v>
      </c>
      <c r="D1401">
        <f>LOG(S_P_500_Historical_Data__1[[#This Row],[return]]+1)</f>
        <v>2.2092729880147646E-3</v>
      </c>
      <c r="E1401">
        <f>MATCH(S_P_500_Historical_Data__1[[#This Row],[return]],_xlfn.ANCHORARRAY($N$7),1)</f>
        <v>71</v>
      </c>
      <c r="F1401" t="e">
        <f>MATCH(S_P_500_Historical_Data__1[[#This Row],[log1p(return)]],S:S,1)-6</f>
        <v>#N/A</v>
      </c>
    </row>
    <row r="1402" spans="1:6" x14ac:dyDescent="0.35">
      <c r="A1402" s="10">
        <v>34408</v>
      </c>
      <c r="B1402">
        <v>467</v>
      </c>
      <c r="C1402">
        <v>-8.9999999999999998E-4</v>
      </c>
      <c r="D1402">
        <f>LOG(S_P_500_Historical_Data__1[[#This Row],[return]]+1)</f>
        <v>-3.910410285829482E-4</v>
      </c>
      <c r="E1402">
        <f>MATCH(S_P_500_Historical_Data__1[[#This Row],[return]],_xlfn.ANCHORARRAY($N$7),1)</f>
        <v>69</v>
      </c>
      <c r="F1402" t="e">
        <f>MATCH(S_P_500_Historical_Data__1[[#This Row],[log1p(return)]],S:S,1)-6</f>
        <v>#N/A</v>
      </c>
    </row>
    <row r="1403" spans="1:6" x14ac:dyDescent="0.35">
      <c r="A1403" s="10">
        <v>34407</v>
      </c>
      <c r="B1403">
        <v>467.4</v>
      </c>
      <c r="C1403">
        <v>2.0999999999999999E-3</v>
      </c>
      <c r="D1403">
        <f>LOG(S_P_500_Historical_Data__1[[#This Row],[return]]+1)</f>
        <v>9.1106213122328433E-4</v>
      </c>
      <c r="E1403">
        <f>MATCH(S_P_500_Historical_Data__1[[#This Row],[return]],_xlfn.ANCHORARRAY($N$7),1)</f>
        <v>70</v>
      </c>
      <c r="F1403" t="e">
        <f>MATCH(S_P_500_Historical_Data__1[[#This Row],[log1p(return)]],S:S,1)-6</f>
        <v>#N/A</v>
      </c>
    </row>
    <row r="1404" spans="1:6" x14ac:dyDescent="0.35">
      <c r="A1404" s="10">
        <v>34404</v>
      </c>
      <c r="B1404">
        <v>466.4</v>
      </c>
      <c r="C1404">
        <v>5.4000000000000003E-3</v>
      </c>
      <c r="D1404">
        <f>LOG(S_P_500_Historical_Data__1[[#This Row],[return]]+1)</f>
        <v>2.3388808920564892E-3</v>
      </c>
      <c r="E1404">
        <f>MATCH(S_P_500_Historical_Data__1[[#This Row],[return]],_xlfn.ANCHORARRAY($N$7),1)</f>
        <v>72</v>
      </c>
      <c r="F1404" t="e">
        <f>MATCH(S_P_500_Historical_Data__1[[#This Row],[log1p(return)]],S:S,1)-6</f>
        <v>#N/A</v>
      </c>
    </row>
    <row r="1405" spans="1:6" x14ac:dyDescent="0.35">
      <c r="A1405" s="10">
        <v>34403</v>
      </c>
      <c r="B1405">
        <v>463.9</v>
      </c>
      <c r="C1405">
        <v>-6.8999999999999999E-3</v>
      </c>
      <c r="D1405">
        <f>LOG(S_P_500_Historical_Data__1[[#This Row],[return]]+1)</f>
        <v>-3.0070181092943012E-3</v>
      </c>
      <c r="E1405">
        <f>MATCH(S_P_500_Historical_Data__1[[#This Row],[return]],_xlfn.ANCHORARRAY($N$7),1)</f>
        <v>67</v>
      </c>
      <c r="F1405" t="e">
        <f>MATCH(S_P_500_Historical_Data__1[[#This Row],[log1p(return)]],S:S,1)-6</f>
        <v>#N/A</v>
      </c>
    </row>
    <row r="1406" spans="1:6" x14ac:dyDescent="0.35">
      <c r="A1406" s="10">
        <v>34402</v>
      </c>
      <c r="B1406">
        <v>467.1</v>
      </c>
      <c r="C1406">
        <v>2.5999999999999999E-3</v>
      </c>
      <c r="D1406">
        <f>LOG(S_P_500_Historical_Data__1[[#This Row],[return]]+1)</f>
        <v>1.1277002770349424E-3</v>
      </c>
      <c r="E1406">
        <f>MATCH(S_P_500_Historical_Data__1[[#This Row],[return]],_xlfn.ANCHORARRAY($N$7),1)</f>
        <v>71</v>
      </c>
      <c r="F1406" t="e">
        <f>MATCH(S_P_500_Historical_Data__1[[#This Row],[log1p(return)]],S:S,1)-6</f>
        <v>#N/A</v>
      </c>
    </row>
    <row r="1407" spans="1:6" x14ac:dyDescent="0.35">
      <c r="A1407" s="10">
        <v>34401</v>
      </c>
      <c r="B1407">
        <v>465.9</v>
      </c>
      <c r="C1407">
        <v>-2.0999999999999999E-3</v>
      </c>
      <c r="D1407">
        <f>LOG(S_P_500_Historical_Data__1[[#This Row],[return]]+1)</f>
        <v>-9.1297737411159135E-4</v>
      </c>
      <c r="E1407">
        <f>MATCH(S_P_500_Historical_Data__1[[#This Row],[return]],_xlfn.ANCHORARRAY($N$7),1)</f>
        <v>69</v>
      </c>
      <c r="F1407" t="e">
        <f>MATCH(S_P_500_Historical_Data__1[[#This Row],[log1p(return)]],S:S,1)-6</f>
        <v>#N/A</v>
      </c>
    </row>
    <row r="1408" spans="1:6" x14ac:dyDescent="0.35">
      <c r="A1408" s="10">
        <v>34400</v>
      </c>
      <c r="B1408">
        <v>466.9</v>
      </c>
      <c r="C1408">
        <v>4.7000000000000002E-3</v>
      </c>
      <c r="D1408">
        <f>LOG(S_P_500_Historical_Data__1[[#This Row],[return]]+1)</f>
        <v>2.0364022595292615E-3</v>
      </c>
      <c r="E1408">
        <f>MATCH(S_P_500_Historical_Data__1[[#This Row],[return]],_xlfn.ANCHORARRAY($N$7),1)</f>
        <v>71</v>
      </c>
      <c r="F1408" t="e">
        <f>MATCH(S_P_500_Historical_Data__1[[#This Row],[log1p(return)]],S:S,1)-6</f>
        <v>#N/A</v>
      </c>
    </row>
    <row r="1409" spans="1:6" x14ac:dyDescent="0.35">
      <c r="A1409" s="10">
        <v>34397</v>
      </c>
      <c r="B1409">
        <v>464.7</v>
      </c>
      <c r="C1409">
        <v>3.7000000000000002E-3</v>
      </c>
      <c r="D1409">
        <f>LOG(S_P_500_Historical_Data__1[[#This Row],[return]]+1)</f>
        <v>1.603924149797819E-3</v>
      </c>
      <c r="E1409">
        <f>MATCH(S_P_500_Historical_Data__1[[#This Row],[return]],_xlfn.ANCHORARRAY($N$7),1)</f>
        <v>71</v>
      </c>
      <c r="F1409" t="e">
        <f>MATCH(S_P_500_Historical_Data__1[[#This Row],[log1p(return)]],S:S,1)-6</f>
        <v>#N/A</v>
      </c>
    </row>
    <row r="1410" spans="1:6" x14ac:dyDescent="0.35">
      <c r="A1410" s="10">
        <v>34396</v>
      </c>
      <c r="B1410">
        <v>463</v>
      </c>
      <c r="C1410">
        <v>-3.8999999999999998E-3</v>
      </c>
      <c r="D1410">
        <f>LOG(S_P_500_Historical_Data__1[[#This Row],[return]]+1)</f>
        <v>-1.6970599014588432E-3</v>
      </c>
      <c r="E1410">
        <f>MATCH(S_P_500_Historical_Data__1[[#This Row],[return]],_xlfn.ANCHORARRAY($N$7),1)</f>
        <v>68</v>
      </c>
      <c r="F1410" t="e">
        <f>MATCH(S_P_500_Historical_Data__1[[#This Row],[log1p(return)]],S:S,1)-6</f>
        <v>#N/A</v>
      </c>
    </row>
    <row r="1411" spans="1:6" x14ac:dyDescent="0.35">
      <c r="A1411" s="10">
        <v>34395</v>
      </c>
      <c r="B1411">
        <v>464.8</v>
      </c>
      <c r="C1411">
        <v>8.9999999999999998E-4</v>
      </c>
      <c r="D1411">
        <f>LOG(S_P_500_Historical_Data__1[[#This Row],[return]]+1)</f>
        <v>3.9068924991008801E-4</v>
      </c>
      <c r="E1411">
        <f>MATCH(S_P_500_Historical_Data__1[[#This Row],[return]],_xlfn.ANCHORARRAY($N$7),1)</f>
        <v>70</v>
      </c>
      <c r="F1411" t="e">
        <f>MATCH(S_P_500_Historical_Data__1[[#This Row],[log1p(return)]],S:S,1)-6</f>
        <v>#N/A</v>
      </c>
    </row>
    <row r="1412" spans="1:6" x14ac:dyDescent="0.35">
      <c r="A1412" s="10">
        <v>34394</v>
      </c>
      <c r="B1412">
        <v>464.4</v>
      </c>
      <c r="C1412">
        <v>-5.7999999999999996E-3</v>
      </c>
      <c r="D1412">
        <f>LOG(S_P_500_Historical_Data__1[[#This Row],[return]]+1)</f>
        <v>-2.5262411970196374E-3</v>
      </c>
      <c r="E1412">
        <f>MATCH(S_P_500_Historical_Data__1[[#This Row],[return]],_xlfn.ANCHORARRAY($N$7),1)</f>
        <v>68</v>
      </c>
      <c r="F1412" t="e">
        <f>MATCH(S_P_500_Historical_Data__1[[#This Row],[log1p(return)]],S:S,1)-6</f>
        <v>#N/A</v>
      </c>
    </row>
    <row r="1413" spans="1:6" x14ac:dyDescent="0.35">
      <c r="A1413" s="10">
        <v>34393</v>
      </c>
      <c r="B1413">
        <v>467.1</v>
      </c>
      <c r="C1413">
        <v>2.0999999999999999E-3</v>
      </c>
      <c r="D1413">
        <f>LOG(S_P_500_Historical_Data__1[[#This Row],[return]]+1)</f>
        <v>9.1106213122328433E-4</v>
      </c>
      <c r="E1413">
        <f>MATCH(S_P_500_Historical_Data__1[[#This Row],[return]],_xlfn.ANCHORARRAY($N$7),1)</f>
        <v>70</v>
      </c>
      <c r="F1413" t="e">
        <f>MATCH(S_P_500_Historical_Data__1[[#This Row],[log1p(return)]],S:S,1)-6</f>
        <v>#N/A</v>
      </c>
    </row>
    <row r="1414" spans="1:6" x14ac:dyDescent="0.35">
      <c r="A1414" s="10">
        <v>34390</v>
      </c>
      <c r="B1414">
        <v>466.1</v>
      </c>
      <c r="C1414">
        <v>3.8999999999999998E-3</v>
      </c>
      <c r="D1414">
        <f>LOG(S_P_500_Historical_Data__1[[#This Row],[return]]+1)</f>
        <v>1.6904542321528522E-3</v>
      </c>
      <c r="E1414">
        <f>MATCH(S_P_500_Historical_Data__1[[#This Row],[return]],_xlfn.ANCHORARRAY($N$7),1)</f>
        <v>71</v>
      </c>
      <c r="F1414" t="e">
        <f>MATCH(S_P_500_Historical_Data__1[[#This Row],[log1p(return)]],S:S,1)-6</f>
        <v>#N/A</v>
      </c>
    </row>
    <row r="1415" spans="1:6" x14ac:dyDescent="0.35">
      <c r="A1415" s="10">
        <v>34389</v>
      </c>
      <c r="B1415">
        <v>464.3</v>
      </c>
      <c r="C1415">
        <v>-1.3599999999999999E-2</v>
      </c>
      <c r="D1415">
        <f>LOG(S_P_500_Historical_Data__1[[#This Row],[return]]+1)</f>
        <v>-5.9469364123247472E-3</v>
      </c>
      <c r="E1415">
        <f>MATCH(S_P_500_Historical_Data__1[[#This Row],[return]],_xlfn.ANCHORARRAY($N$7),1)</f>
        <v>65</v>
      </c>
      <c r="F1415" t="e">
        <f>MATCH(S_P_500_Historical_Data__1[[#This Row],[log1p(return)]],S:S,1)-6</f>
        <v>#N/A</v>
      </c>
    </row>
    <row r="1416" spans="1:6" x14ac:dyDescent="0.35">
      <c r="A1416" s="10">
        <v>34388</v>
      </c>
      <c r="B1416">
        <v>470.7</v>
      </c>
      <c r="C1416">
        <v>-1.6999999999999999E-3</v>
      </c>
      <c r="D1416">
        <f>LOG(S_P_500_Historical_Data__1[[#This Row],[return]]+1)</f>
        <v>-7.3892888689954276E-4</v>
      </c>
      <c r="E1416">
        <f>MATCH(S_P_500_Historical_Data__1[[#This Row],[return]],_xlfn.ANCHORARRAY($N$7),1)</f>
        <v>69</v>
      </c>
      <c r="F1416" t="e">
        <f>MATCH(S_P_500_Historical_Data__1[[#This Row],[log1p(return)]],S:S,1)-6</f>
        <v>#N/A</v>
      </c>
    </row>
    <row r="1417" spans="1:6" x14ac:dyDescent="0.35">
      <c r="A1417" s="10">
        <v>34387</v>
      </c>
      <c r="B1417">
        <v>471.5</v>
      </c>
      <c r="C1417">
        <v>8.0999999999999996E-3</v>
      </c>
      <c r="D1417">
        <f>LOG(S_P_500_Historical_Data__1[[#This Row],[return]]+1)</f>
        <v>3.5036147425365331E-3</v>
      </c>
      <c r="E1417">
        <f>MATCH(S_P_500_Historical_Data__1[[#This Row],[return]],_xlfn.ANCHORARRAY($N$7),1)</f>
        <v>72</v>
      </c>
      <c r="F1417" t="e">
        <f>MATCH(S_P_500_Historical_Data__1[[#This Row],[log1p(return)]],S:S,1)-6</f>
        <v>#N/A</v>
      </c>
    </row>
    <row r="1418" spans="1:6" x14ac:dyDescent="0.35">
      <c r="A1418" s="10">
        <v>34383</v>
      </c>
      <c r="B1418">
        <v>467.7</v>
      </c>
      <c r="C1418">
        <v>-5.4999999999999997E-3</v>
      </c>
      <c r="D1418">
        <f>LOG(S_P_500_Historical_Data__1[[#This Row],[return]]+1)</f>
        <v>-2.3952125395456008E-3</v>
      </c>
      <c r="E1418">
        <f>MATCH(S_P_500_Historical_Data__1[[#This Row],[return]],_xlfn.ANCHORARRAY($N$7),1)</f>
        <v>68</v>
      </c>
      <c r="F1418" t="e">
        <f>MATCH(S_P_500_Historical_Data__1[[#This Row],[log1p(return)]],S:S,1)-6</f>
        <v>#N/A</v>
      </c>
    </row>
    <row r="1419" spans="1:6" x14ac:dyDescent="0.35">
      <c r="A1419" s="10">
        <v>34382</v>
      </c>
      <c r="B1419">
        <v>470.3</v>
      </c>
      <c r="C1419">
        <v>-5.3E-3</v>
      </c>
      <c r="D1419">
        <f>LOG(S_P_500_Historical_Data__1[[#This Row],[return]]+1)</f>
        <v>-2.307882058273408E-3</v>
      </c>
      <c r="E1419">
        <f>MATCH(S_P_500_Historical_Data__1[[#This Row],[return]],_xlfn.ANCHORARRAY($N$7),1)</f>
        <v>68</v>
      </c>
      <c r="F1419" t="e">
        <f>MATCH(S_P_500_Historical_Data__1[[#This Row],[log1p(return)]],S:S,1)-6</f>
        <v>#N/A</v>
      </c>
    </row>
    <row r="1420" spans="1:6" x14ac:dyDescent="0.35">
      <c r="A1420" s="10">
        <v>34381</v>
      </c>
      <c r="B1420">
        <v>472.8</v>
      </c>
      <c r="C1420">
        <v>5.9999999999999995E-4</v>
      </c>
      <c r="D1420">
        <f>LOG(S_P_500_Historical_Data__1[[#This Row],[return]]+1)</f>
        <v>2.6049854739031814E-4</v>
      </c>
      <c r="E1420">
        <f>MATCH(S_P_500_Historical_Data__1[[#This Row],[return]],_xlfn.ANCHORARRAY($N$7),1)</f>
        <v>70</v>
      </c>
      <c r="F1420" t="e">
        <f>MATCH(S_P_500_Historical_Data__1[[#This Row],[log1p(return)]],S:S,1)-6</f>
        <v>#N/A</v>
      </c>
    </row>
    <row r="1421" spans="1:6" x14ac:dyDescent="0.35">
      <c r="A1421" s="10">
        <v>34380</v>
      </c>
      <c r="B1421">
        <v>472.5</v>
      </c>
      <c r="C1421">
        <v>4.8999999999999998E-3</v>
      </c>
      <c r="D1421">
        <f>LOG(S_P_500_Historical_Data__1[[#This Row],[return]]+1)</f>
        <v>2.122846225161637E-3</v>
      </c>
      <c r="E1421">
        <f>MATCH(S_P_500_Historical_Data__1[[#This Row],[return]],_xlfn.ANCHORARRAY($N$7),1)</f>
        <v>71</v>
      </c>
      <c r="F1421" t="e">
        <f>MATCH(S_P_500_Historical_Data__1[[#This Row],[log1p(return)]],S:S,1)-6</f>
        <v>#N/A</v>
      </c>
    </row>
    <row r="1422" spans="1:6" x14ac:dyDescent="0.35">
      <c r="A1422" s="10">
        <v>34379</v>
      </c>
      <c r="B1422">
        <v>470.2</v>
      </c>
      <c r="C1422">
        <v>0</v>
      </c>
      <c r="D1422">
        <f>LOG(S_P_500_Historical_Data__1[[#This Row],[return]]+1)</f>
        <v>0</v>
      </c>
      <c r="E1422">
        <f>MATCH(S_P_500_Historical_Data__1[[#This Row],[return]],_xlfn.ANCHORARRAY($N$7),1)</f>
        <v>70</v>
      </c>
      <c r="F1422" t="e">
        <f>MATCH(S_P_500_Historical_Data__1[[#This Row],[log1p(return)]],S:S,1)-6</f>
        <v>#N/A</v>
      </c>
    </row>
    <row r="1423" spans="1:6" x14ac:dyDescent="0.35">
      <c r="A1423" s="10">
        <v>34376</v>
      </c>
      <c r="B1423">
        <v>470.2</v>
      </c>
      <c r="C1423">
        <v>2.8E-3</v>
      </c>
      <c r="D1423">
        <f>LOG(S_P_500_Historical_Data__1[[#This Row],[return]]+1)</f>
        <v>1.2143252861788671E-3</v>
      </c>
      <c r="E1423">
        <f>MATCH(S_P_500_Historical_Data__1[[#This Row],[return]],_xlfn.ANCHORARRAY($N$7),1)</f>
        <v>71</v>
      </c>
      <c r="F1423" t="e">
        <f>MATCH(S_P_500_Historical_Data__1[[#This Row],[log1p(return)]],S:S,1)-6</f>
        <v>#N/A</v>
      </c>
    </row>
    <row r="1424" spans="1:6" x14ac:dyDescent="0.35">
      <c r="A1424" s="10">
        <v>34375</v>
      </c>
      <c r="B1424">
        <v>468.9</v>
      </c>
      <c r="C1424">
        <v>-8.2000000000000007E-3</v>
      </c>
      <c r="D1424">
        <f>LOG(S_P_500_Historical_Data__1[[#This Row],[return]]+1)</f>
        <v>-3.5758960449088746E-3</v>
      </c>
      <c r="E1424">
        <f>MATCH(S_P_500_Historical_Data__1[[#This Row],[return]],_xlfn.ANCHORARRAY($N$7),1)</f>
        <v>67</v>
      </c>
      <c r="F1424" t="e">
        <f>MATCH(S_P_500_Historical_Data__1[[#This Row],[log1p(return)]],S:S,1)-6</f>
        <v>#N/A</v>
      </c>
    </row>
    <row r="1425" spans="1:6" x14ac:dyDescent="0.35">
      <c r="A1425" s="10">
        <v>34374</v>
      </c>
      <c r="B1425">
        <v>472.8</v>
      </c>
      <c r="C1425">
        <v>3.5999999999999999E-3</v>
      </c>
      <c r="D1425">
        <f>LOG(S_P_500_Historical_Data__1[[#This Row],[return]]+1)</f>
        <v>1.5606526425729409E-3</v>
      </c>
      <c r="E1425">
        <f>MATCH(S_P_500_Historical_Data__1[[#This Row],[return]],_xlfn.ANCHORARRAY($N$7),1)</f>
        <v>71</v>
      </c>
      <c r="F1425" t="e">
        <f>MATCH(S_P_500_Historical_Data__1[[#This Row],[log1p(return)]],S:S,1)-6</f>
        <v>#N/A</v>
      </c>
    </row>
    <row r="1426" spans="1:6" x14ac:dyDescent="0.35">
      <c r="A1426" s="10">
        <v>34373</v>
      </c>
      <c r="B1426">
        <v>471.1</v>
      </c>
      <c r="C1426">
        <v>-1.5E-3</v>
      </c>
      <c r="D1426">
        <f>LOG(S_P_500_Historical_Data__1[[#This Row],[return]]+1)</f>
        <v>-6.5193079327860188E-4</v>
      </c>
      <c r="E1426">
        <f>MATCH(S_P_500_Historical_Data__1[[#This Row],[return]],_xlfn.ANCHORARRAY($N$7),1)</f>
        <v>69</v>
      </c>
      <c r="F1426" t="e">
        <f>MATCH(S_P_500_Historical_Data__1[[#This Row],[log1p(return)]],S:S,1)-6</f>
        <v>#N/A</v>
      </c>
    </row>
    <row r="1427" spans="1:6" x14ac:dyDescent="0.35">
      <c r="A1427" s="10">
        <v>34372</v>
      </c>
      <c r="B1427">
        <v>471.8</v>
      </c>
      <c r="C1427">
        <v>4.3E-3</v>
      </c>
      <c r="D1427">
        <f>LOG(S_P_500_Historical_Data__1[[#This Row],[return]]+1)</f>
        <v>1.8634626925239726E-3</v>
      </c>
      <c r="E1427">
        <f>MATCH(S_P_500_Historical_Data__1[[#This Row],[return]],_xlfn.ANCHORARRAY($N$7),1)</f>
        <v>71</v>
      </c>
      <c r="F1427" t="e">
        <f>MATCH(S_P_500_Historical_Data__1[[#This Row],[log1p(return)]],S:S,1)-6</f>
        <v>#N/A</v>
      </c>
    </row>
    <row r="1428" spans="1:6" x14ac:dyDescent="0.35">
      <c r="A1428" s="10">
        <v>34369</v>
      </c>
      <c r="B1428">
        <v>469.8</v>
      </c>
      <c r="C1428">
        <v>-2.2700000000000001E-2</v>
      </c>
      <c r="D1428">
        <f>LOG(S_P_500_Historical_Data__1[[#This Row],[return]]+1)</f>
        <v>-9.9721012297053109E-3</v>
      </c>
      <c r="E1428">
        <f>MATCH(S_P_500_Historical_Data__1[[#This Row],[return]],_xlfn.ANCHORARRAY($N$7),1)</f>
        <v>62</v>
      </c>
      <c r="F1428" t="e">
        <f>MATCH(S_P_500_Historical_Data__1[[#This Row],[log1p(return)]],S:S,1)-6</f>
        <v>#N/A</v>
      </c>
    </row>
    <row r="1429" spans="1:6" x14ac:dyDescent="0.35">
      <c r="A1429" s="10">
        <v>34368</v>
      </c>
      <c r="B1429">
        <v>480.7</v>
      </c>
      <c r="C1429">
        <v>-2.7000000000000001E-3</v>
      </c>
      <c r="D1429">
        <f>LOG(S_P_500_Historical_Data__1[[#This Row],[return]]+1)</f>
        <v>-1.1741809597139673E-3</v>
      </c>
      <c r="E1429">
        <f>MATCH(S_P_500_Historical_Data__1[[#This Row],[return]],_xlfn.ANCHORARRAY($N$7),1)</f>
        <v>69</v>
      </c>
      <c r="F1429" t="e">
        <f>MATCH(S_P_500_Historical_Data__1[[#This Row],[log1p(return)]],S:S,1)-6</f>
        <v>#N/A</v>
      </c>
    </row>
    <row r="1430" spans="1:6" x14ac:dyDescent="0.35">
      <c r="A1430" s="10">
        <v>34367</v>
      </c>
      <c r="B1430">
        <v>482</v>
      </c>
      <c r="C1430">
        <v>5.0000000000000001E-3</v>
      </c>
      <c r="D1430">
        <f>LOG(S_P_500_Historical_Data__1[[#This Row],[return]]+1)</f>
        <v>2.1660617565076304E-3</v>
      </c>
      <c r="E1430">
        <f>MATCH(S_P_500_Historical_Data__1[[#This Row],[return]],_xlfn.ANCHORARRAY($N$7),1)</f>
        <v>71</v>
      </c>
      <c r="F1430" t="e">
        <f>MATCH(S_P_500_Historical_Data__1[[#This Row],[log1p(return)]],S:S,1)-6</f>
        <v>#N/A</v>
      </c>
    </row>
    <row r="1431" spans="1:6" x14ac:dyDescent="0.35">
      <c r="A1431" s="10">
        <v>34366</v>
      </c>
      <c r="B1431">
        <v>479.6</v>
      </c>
      <c r="C1431">
        <v>-4.1999999999999997E-3</v>
      </c>
      <c r="D1431">
        <f>LOG(S_P_500_Historical_Data__1[[#This Row],[return]]+1)</f>
        <v>-1.8278780605592872E-3</v>
      </c>
      <c r="E1431">
        <f>MATCH(S_P_500_Historical_Data__1[[#This Row],[return]],_xlfn.ANCHORARRAY($N$7),1)</f>
        <v>68</v>
      </c>
      <c r="F1431" t="e">
        <f>MATCH(S_P_500_Historical_Data__1[[#This Row],[log1p(return)]],S:S,1)-6</f>
        <v>#N/A</v>
      </c>
    </row>
    <row r="1432" spans="1:6" x14ac:dyDescent="0.35">
      <c r="A1432" s="10">
        <v>34365</v>
      </c>
      <c r="B1432">
        <v>481.6</v>
      </c>
      <c r="C1432">
        <v>6.1000000000000004E-3</v>
      </c>
      <c r="D1432">
        <f>LOG(S_P_500_Historical_Data__1[[#This Row],[return]]+1)</f>
        <v>2.641149000039878E-3</v>
      </c>
      <c r="E1432">
        <f>MATCH(S_P_500_Historical_Data__1[[#This Row],[return]],_xlfn.ANCHORARRAY($N$7),1)</f>
        <v>72</v>
      </c>
      <c r="F1432" t="e">
        <f>MATCH(S_P_500_Historical_Data__1[[#This Row],[log1p(return)]],S:S,1)-6</f>
        <v>#N/A</v>
      </c>
    </row>
    <row r="1433" spans="1:6" x14ac:dyDescent="0.35">
      <c r="A1433" s="10">
        <v>34362</v>
      </c>
      <c r="B1433">
        <v>478.7</v>
      </c>
      <c r="C1433">
        <v>3.3999999999999998E-3</v>
      </c>
      <c r="D1433">
        <f>LOG(S_P_500_Historical_Data__1[[#This Row],[return]]+1)</f>
        <v>1.4740966917327273E-3</v>
      </c>
      <c r="E1433">
        <f>MATCH(S_P_500_Historical_Data__1[[#This Row],[return]],_xlfn.ANCHORARRAY($N$7),1)</f>
        <v>71</v>
      </c>
      <c r="F1433" t="e">
        <f>MATCH(S_P_500_Historical_Data__1[[#This Row],[log1p(return)]],S:S,1)-6</f>
        <v>#N/A</v>
      </c>
    </row>
    <row r="1434" spans="1:6" x14ac:dyDescent="0.35">
      <c r="A1434" s="10">
        <v>34361</v>
      </c>
      <c r="B1434">
        <v>477.1</v>
      </c>
      <c r="C1434">
        <v>8.2000000000000007E-3</v>
      </c>
      <c r="D1434">
        <f>LOG(S_P_500_Historical_Data__1[[#This Row],[return]]+1)</f>
        <v>3.546693102131761E-3</v>
      </c>
      <c r="E1434">
        <f>MATCH(S_P_500_Historical_Data__1[[#This Row],[return]],_xlfn.ANCHORARRAY($N$7),1)</f>
        <v>72</v>
      </c>
      <c r="F1434" t="e">
        <f>MATCH(S_P_500_Historical_Data__1[[#This Row],[log1p(return)]],S:S,1)-6</f>
        <v>#N/A</v>
      </c>
    </row>
    <row r="1435" spans="1:6" x14ac:dyDescent="0.35">
      <c r="A1435" s="10">
        <v>34360</v>
      </c>
      <c r="B1435">
        <v>473.2</v>
      </c>
      <c r="C1435">
        <v>4.8999999999999998E-3</v>
      </c>
      <c r="D1435">
        <f>LOG(S_P_500_Historical_Data__1[[#This Row],[return]]+1)</f>
        <v>2.122846225161637E-3</v>
      </c>
      <c r="E1435">
        <f>MATCH(S_P_500_Historical_Data__1[[#This Row],[return]],_xlfn.ANCHORARRAY($N$7),1)</f>
        <v>71</v>
      </c>
      <c r="F1435" t="e">
        <f>MATCH(S_P_500_Historical_Data__1[[#This Row],[log1p(return)]],S:S,1)-6</f>
        <v>#N/A</v>
      </c>
    </row>
    <row r="1436" spans="1:6" x14ac:dyDescent="0.35">
      <c r="A1436" s="10">
        <v>34359</v>
      </c>
      <c r="B1436">
        <v>470.9</v>
      </c>
      <c r="C1436">
        <v>-2.3E-3</v>
      </c>
      <c r="D1436">
        <f>LOG(S_P_500_Historical_Data__1[[#This Row],[return]]+1)</f>
        <v>-1.0000277816796898E-3</v>
      </c>
      <c r="E1436">
        <f>MATCH(S_P_500_Historical_Data__1[[#This Row],[return]],_xlfn.ANCHORARRAY($N$7),1)</f>
        <v>69</v>
      </c>
      <c r="F1436" t="e">
        <f>MATCH(S_P_500_Historical_Data__1[[#This Row],[log1p(return)]],S:S,1)-6</f>
        <v>#N/A</v>
      </c>
    </row>
    <row r="1437" spans="1:6" x14ac:dyDescent="0.35">
      <c r="A1437" s="10">
        <v>34358</v>
      </c>
      <c r="B1437">
        <v>472</v>
      </c>
      <c r="C1437">
        <v>-5.7000000000000002E-3</v>
      </c>
      <c r="D1437">
        <f>LOG(S_P_500_Historical_Data__1[[#This Row],[return]]+1)</f>
        <v>-2.4825605852751751E-3</v>
      </c>
      <c r="E1437">
        <f>MATCH(S_P_500_Historical_Data__1[[#This Row],[return]],_xlfn.ANCHORARRAY($N$7),1)</f>
        <v>68</v>
      </c>
      <c r="F1437" t="e">
        <f>MATCH(S_P_500_Historical_Data__1[[#This Row],[log1p(return)]],S:S,1)-6</f>
        <v>#N/A</v>
      </c>
    </row>
    <row r="1438" spans="1:6" x14ac:dyDescent="0.35">
      <c r="A1438" s="10">
        <v>34355</v>
      </c>
      <c r="B1438">
        <v>474.7</v>
      </c>
      <c r="C1438">
        <v>-5.9999999999999995E-4</v>
      </c>
      <c r="D1438">
        <f>LOG(S_P_500_Historical_Data__1[[#This Row],[return]]+1)</f>
        <v>-2.6065489343199378E-4</v>
      </c>
      <c r="E1438">
        <f>MATCH(S_P_500_Historical_Data__1[[#This Row],[return]],_xlfn.ANCHORARRAY($N$7),1)</f>
        <v>69</v>
      </c>
      <c r="F1438" t="e">
        <f>MATCH(S_P_500_Historical_Data__1[[#This Row],[log1p(return)]],S:S,1)-6</f>
        <v>#N/A</v>
      </c>
    </row>
    <row r="1439" spans="1:6" x14ac:dyDescent="0.35">
      <c r="A1439" s="10">
        <v>34354</v>
      </c>
      <c r="B1439">
        <v>475</v>
      </c>
      <c r="C1439">
        <v>1.5E-3</v>
      </c>
      <c r="D1439">
        <f>LOG(S_P_500_Historical_Data__1[[#This Row],[return]]+1)</f>
        <v>6.5095362959505818E-4</v>
      </c>
      <c r="E1439">
        <f>MATCH(S_P_500_Historical_Data__1[[#This Row],[return]],_xlfn.ANCHORARRAY($N$7),1)</f>
        <v>70</v>
      </c>
      <c r="F1439" t="e">
        <f>MATCH(S_P_500_Historical_Data__1[[#This Row],[log1p(return)]],S:S,1)-6</f>
        <v>#N/A</v>
      </c>
    </row>
    <row r="1440" spans="1:6" x14ac:dyDescent="0.35">
      <c r="A1440" s="10">
        <v>34353</v>
      </c>
      <c r="B1440">
        <v>474.3</v>
      </c>
      <c r="C1440">
        <v>2.0000000000000001E-4</v>
      </c>
      <c r="D1440">
        <f>LOG(S_P_500_Historical_Data__1[[#This Row],[return]]+1)</f>
        <v>8.6850211648947659E-5</v>
      </c>
      <c r="E1440">
        <f>MATCH(S_P_500_Historical_Data__1[[#This Row],[return]],_xlfn.ANCHORARRAY($N$7),1)</f>
        <v>70</v>
      </c>
      <c r="F1440" t="e">
        <f>MATCH(S_P_500_Historical_Data__1[[#This Row],[log1p(return)]],S:S,1)-6</f>
        <v>#N/A</v>
      </c>
    </row>
    <row r="1441" spans="1:6" x14ac:dyDescent="0.35">
      <c r="A1441" s="10">
        <v>34352</v>
      </c>
      <c r="B1441">
        <v>474.2</v>
      </c>
      <c r="C1441">
        <v>1.9E-3</v>
      </c>
      <c r="D1441">
        <f>LOG(S_P_500_Historical_Data__1[[#This Row],[return]]+1)</f>
        <v>8.2437660560550415E-4</v>
      </c>
      <c r="E1441">
        <f>MATCH(S_P_500_Historical_Data__1[[#This Row],[return]],_xlfn.ANCHORARRAY($N$7),1)</f>
        <v>70</v>
      </c>
      <c r="F1441" t="e">
        <f>MATCH(S_P_500_Historical_Data__1[[#This Row],[log1p(return)]],S:S,1)-6</f>
        <v>#N/A</v>
      </c>
    </row>
    <row r="1442" spans="1:6" x14ac:dyDescent="0.35">
      <c r="A1442" s="10">
        <v>34351</v>
      </c>
      <c r="B1442">
        <v>473.3</v>
      </c>
      <c r="C1442">
        <v>-3.3999999999999998E-3</v>
      </c>
      <c r="D1442">
        <f>LOG(S_P_500_Historical_Data__1[[#This Row],[return]]+1)</f>
        <v>-1.4791171649618719E-3</v>
      </c>
      <c r="E1442">
        <f>MATCH(S_P_500_Historical_Data__1[[#This Row],[return]],_xlfn.ANCHORARRAY($N$7),1)</f>
        <v>69</v>
      </c>
      <c r="F1442" t="e">
        <f>MATCH(S_P_500_Historical_Data__1[[#This Row],[log1p(return)]],S:S,1)-6</f>
        <v>#N/A</v>
      </c>
    </row>
    <row r="1443" spans="1:6" x14ac:dyDescent="0.35">
      <c r="A1443" s="10">
        <v>34348</v>
      </c>
      <c r="B1443">
        <v>474.9</v>
      </c>
      <c r="C1443">
        <v>5.1000000000000004E-3</v>
      </c>
      <c r="D1443">
        <f>LOG(S_P_500_Historical_Data__1[[#This Row],[return]]+1)</f>
        <v>2.2092729880147646E-3</v>
      </c>
      <c r="E1443">
        <f>MATCH(S_P_500_Historical_Data__1[[#This Row],[return]],_xlfn.ANCHORARRAY($N$7),1)</f>
        <v>71</v>
      </c>
      <c r="F1443" t="e">
        <f>MATCH(S_P_500_Historical_Data__1[[#This Row],[log1p(return)]],S:S,1)-6</f>
        <v>#N/A</v>
      </c>
    </row>
    <row r="1444" spans="1:6" x14ac:dyDescent="0.35">
      <c r="A1444" s="10">
        <v>34347</v>
      </c>
      <c r="B1444">
        <v>472.5</v>
      </c>
      <c r="C1444">
        <v>-3.5999999999999999E-3</v>
      </c>
      <c r="D1444">
        <f>LOG(S_P_500_Historical_Data__1[[#This Row],[return]]+1)</f>
        <v>-1.5662811355311203E-3</v>
      </c>
      <c r="E1444">
        <f>MATCH(S_P_500_Historical_Data__1[[#This Row],[return]],_xlfn.ANCHORARRAY($N$7),1)</f>
        <v>68</v>
      </c>
      <c r="F1444" t="e">
        <f>MATCH(S_P_500_Historical_Data__1[[#This Row],[log1p(return)]],S:S,1)-6</f>
        <v>#N/A</v>
      </c>
    </row>
    <row r="1445" spans="1:6" x14ac:dyDescent="0.35">
      <c r="A1445" s="10">
        <v>34346</v>
      </c>
      <c r="B1445">
        <v>474.2</v>
      </c>
      <c r="C1445">
        <v>2.0000000000000001E-4</v>
      </c>
      <c r="D1445">
        <f>LOG(S_P_500_Historical_Data__1[[#This Row],[return]]+1)</f>
        <v>8.6850211648947659E-5</v>
      </c>
      <c r="E1445">
        <f>MATCH(S_P_500_Historical_Data__1[[#This Row],[return]],_xlfn.ANCHORARRAY($N$7),1)</f>
        <v>70</v>
      </c>
      <c r="F1445" t="e">
        <f>MATCH(S_P_500_Historical_Data__1[[#This Row],[log1p(return)]],S:S,1)-6</f>
        <v>#N/A</v>
      </c>
    </row>
    <row r="1446" spans="1:6" x14ac:dyDescent="0.35">
      <c r="A1446" s="10">
        <v>34345</v>
      </c>
      <c r="B1446">
        <v>474.1</v>
      </c>
      <c r="C1446">
        <v>-2.5000000000000001E-3</v>
      </c>
      <c r="D1446">
        <f>LOG(S_P_500_Historical_Data__1[[#This Row],[return]]+1)</f>
        <v>-1.0870956412141377E-3</v>
      </c>
      <c r="E1446">
        <f>MATCH(S_P_500_Historical_Data__1[[#This Row],[return]],_xlfn.ANCHORARRAY($N$7),1)</f>
        <v>69</v>
      </c>
      <c r="F1446" t="e">
        <f>MATCH(S_P_500_Historical_Data__1[[#This Row],[log1p(return)]],S:S,1)-6</f>
        <v>#N/A</v>
      </c>
    </row>
    <row r="1447" spans="1:6" x14ac:dyDescent="0.35">
      <c r="A1447" s="10">
        <v>34344</v>
      </c>
      <c r="B1447">
        <v>475.3</v>
      </c>
      <c r="C1447">
        <v>1.15E-2</v>
      </c>
      <c r="D1447">
        <f>LOG(S_P_500_Historical_Data__1[[#This Row],[return]]+1)</f>
        <v>4.9658871068235209E-3</v>
      </c>
      <c r="E1447">
        <f>MATCH(S_P_500_Historical_Data__1[[#This Row],[return]],_xlfn.ANCHORARRAY($N$7),1)</f>
        <v>74</v>
      </c>
      <c r="F1447" t="e">
        <f>MATCH(S_P_500_Historical_Data__1[[#This Row],[log1p(return)]],S:S,1)-6</f>
        <v>#N/A</v>
      </c>
    </row>
    <row r="1448" spans="1:6" x14ac:dyDescent="0.35">
      <c r="A1448" s="10">
        <v>34341</v>
      </c>
      <c r="B1448">
        <v>469.9</v>
      </c>
      <c r="C1448">
        <v>6.0000000000000001E-3</v>
      </c>
      <c r="D1448">
        <f>LOG(S_P_500_Historical_Data__1[[#This Row],[return]]+1)</f>
        <v>2.5979807199085947E-3</v>
      </c>
      <c r="E1448">
        <f>MATCH(S_P_500_Historical_Data__1[[#This Row],[return]],_xlfn.ANCHORARRAY($N$7),1)</f>
        <v>72</v>
      </c>
      <c r="F1448" t="e">
        <f>MATCH(S_P_500_Historical_Data__1[[#This Row],[log1p(return)]],S:S,1)-6</f>
        <v>#N/A</v>
      </c>
    </row>
    <row r="1449" spans="1:6" x14ac:dyDescent="0.35">
      <c r="A1449" s="10">
        <v>34340</v>
      </c>
      <c r="B1449">
        <v>467.1</v>
      </c>
      <c r="C1449">
        <v>-1.1000000000000001E-3</v>
      </c>
      <c r="D1449">
        <f>LOG(S_P_500_Historical_Data__1[[#This Row],[return]]+1)</f>
        <v>-4.7798687109621189E-4</v>
      </c>
      <c r="E1449">
        <f>MATCH(S_P_500_Historical_Data__1[[#This Row],[return]],_xlfn.ANCHORARRAY($N$7),1)</f>
        <v>69</v>
      </c>
      <c r="F1449" t="e">
        <f>MATCH(S_P_500_Historical_Data__1[[#This Row],[log1p(return)]],S:S,1)-6</f>
        <v>#N/A</v>
      </c>
    </row>
    <row r="1450" spans="1:6" x14ac:dyDescent="0.35">
      <c r="A1450" s="10">
        <v>34339</v>
      </c>
      <c r="B1450">
        <v>467.6</v>
      </c>
      <c r="C1450">
        <v>1.5E-3</v>
      </c>
      <c r="D1450">
        <f>LOG(S_P_500_Historical_Data__1[[#This Row],[return]]+1)</f>
        <v>6.5095362959505818E-4</v>
      </c>
      <c r="E1450">
        <f>MATCH(S_P_500_Historical_Data__1[[#This Row],[return]],_xlfn.ANCHORARRAY($N$7),1)</f>
        <v>70</v>
      </c>
      <c r="F1450" t="e">
        <f>MATCH(S_P_500_Historical_Data__1[[#This Row],[log1p(return)]],S:S,1)-6</f>
        <v>#N/A</v>
      </c>
    </row>
    <row r="1451" spans="1:6" x14ac:dyDescent="0.35">
      <c r="A1451" s="10">
        <v>34338</v>
      </c>
      <c r="B1451">
        <v>466.9</v>
      </c>
      <c r="C1451">
        <v>3.2000000000000002E-3</v>
      </c>
      <c r="D1451">
        <f>LOG(S_P_500_Historical_Data__1[[#This Row],[return]]+1)</f>
        <v>1.3875234866412602E-3</v>
      </c>
      <c r="E1451">
        <f>MATCH(S_P_500_Historical_Data__1[[#This Row],[return]],_xlfn.ANCHORARRAY($N$7),1)</f>
        <v>71</v>
      </c>
      <c r="F1451" t="e">
        <f>MATCH(S_P_500_Historical_Data__1[[#This Row],[log1p(return)]],S:S,1)-6</f>
        <v>#N/A</v>
      </c>
    </row>
    <row r="1452" spans="1:6" x14ac:dyDescent="0.35">
      <c r="A1452" s="10">
        <v>34337</v>
      </c>
      <c r="B1452">
        <v>465.4</v>
      </c>
      <c r="C1452">
        <v>-2.0999999999999999E-3</v>
      </c>
      <c r="D1452">
        <f>LOG(S_P_500_Historical_Data__1[[#This Row],[return]]+1)</f>
        <v>-9.1297737411159135E-4</v>
      </c>
      <c r="E1452">
        <f>MATCH(S_P_500_Historical_Data__1[[#This Row],[return]],_xlfn.ANCHORARRAY($N$7),1)</f>
        <v>69</v>
      </c>
      <c r="F1452" t="e">
        <f>MATCH(S_P_500_Historical_Data__1[[#This Row],[log1p(return)]],S:S,1)-6</f>
        <v>#N/A</v>
      </c>
    </row>
    <row r="1453" spans="1:6" x14ac:dyDescent="0.35">
      <c r="A1453" s="10">
        <v>34334</v>
      </c>
      <c r="B1453">
        <v>466.4</v>
      </c>
      <c r="C1453">
        <v>-4.7000000000000002E-3</v>
      </c>
      <c r="D1453">
        <f>LOG(S_P_500_Historical_Data__1[[#This Row],[return]]+1)</f>
        <v>-2.0459959305970396E-3</v>
      </c>
      <c r="E1453">
        <f>MATCH(S_P_500_Historical_Data__1[[#This Row],[return]],_xlfn.ANCHORARRAY($N$7),1)</f>
        <v>68</v>
      </c>
      <c r="F1453" t="e">
        <f>MATCH(S_P_500_Historical_Data__1[[#This Row],[log1p(return)]],S:S,1)-6</f>
        <v>#N/A</v>
      </c>
    </row>
    <row r="1454" spans="1:6" x14ac:dyDescent="0.35">
      <c r="A1454" s="10">
        <v>34333</v>
      </c>
      <c r="B1454">
        <v>468.6</v>
      </c>
      <c r="C1454">
        <v>-4.1999999999999997E-3</v>
      </c>
      <c r="D1454">
        <f>LOG(S_P_500_Historical_Data__1[[#This Row],[return]]+1)</f>
        <v>-1.8278780605592872E-3</v>
      </c>
      <c r="E1454">
        <f>MATCH(S_P_500_Historical_Data__1[[#This Row],[return]],_xlfn.ANCHORARRAY($N$7),1)</f>
        <v>68</v>
      </c>
      <c r="F1454" t="e">
        <f>MATCH(S_P_500_Historical_Data__1[[#This Row],[log1p(return)]],S:S,1)-6</f>
        <v>#N/A</v>
      </c>
    </row>
    <row r="1455" spans="1:6" x14ac:dyDescent="0.35">
      <c r="A1455" s="10">
        <v>34332</v>
      </c>
      <c r="B1455">
        <v>470.6</v>
      </c>
      <c r="C1455">
        <v>-5.9999999999999995E-4</v>
      </c>
      <c r="D1455">
        <f>LOG(S_P_500_Historical_Data__1[[#This Row],[return]]+1)</f>
        <v>-2.6065489343199378E-4</v>
      </c>
      <c r="E1455">
        <f>MATCH(S_P_500_Historical_Data__1[[#This Row],[return]],_xlfn.ANCHORARRAY($N$7),1)</f>
        <v>69</v>
      </c>
      <c r="F1455" t="e">
        <f>MATCH(S_P_500_Historical_Data__1[[#This Row],[log1p(return)]],S:S,1)-6</f>
        <v>#N/A</v>
      </c>
    </row>
    <row r="1456" spans="1:6" x14ac:dyDescent="0.35">
      <c r="A1456" s="10">
        <v>34331</v>
      </c>
      <c r="B1456">
        <v>470.9</v>
      </c>
      <c r="C1456">
        <v>8.9999999999999998E-4</v>
      </c>
      <c r="D1456">
        <f>LOG(S_P_500_Historical_Data__1[[#This Row],[return]]+1)</f>
        <v>3.9068924991008801E-4</v>
      </c>
      <c r="E1456">
        <f>MATCH(S_P_500_Historical_Data__1[[#This Row],[return]],_xlfn.ANCHORARRAY($N$7),1)</f>
        <v>70</v>
      </c>
      <c r="F1456" t="e">
        <f>MATCH(S_P_500_Historical_Data__1[[#This Row],[log1p(return)]],S:S,1)-6</f>
        <v>#N/A</v>
      </c>
    </row>
    <row r="1457" spans="1:6" x14ac:dyDescent="0.35">
      <c r="A1457" s="10">
        <v>34330</v>
      </c>
      <c r="B1457">
        <v>470.5</v>
      </c>
      <c r="C1457">
        <v>6.6E-3</v>
      </c>
      <c r="D1457">
        <f>LOG(S_P_500_Historical_Data__1[[#This Row],[return]]+1)</f>
        <v>2.8569260611206074E-3</v>
      </c>
      <c r="E1457">
        <f>MATCH(S_P_500_Historical_Data__1[[#This Row],[return]],_xlfn.ANCHORARRAY($N$7),1)</f>
        <v>72</v>
      </c>
      <c r="F1457" t="e">
        <f>MATCH(S_P_500_Historical_Data__1[[#This Row],[log1p(return)]],S:S,1)-6</f>
        <v>#N/A</v>
      </c>
    </row>
    <row r="1458" spans="1:6" x14ac:dyDescent="0.35">
      <c r="A1458" s="10">
        <v>34326</v>
      </c>
      <c r="B1458">
        <v>467.4</v>
      </c>
      <c r="C1458">
        <v>2.0000000000000001E-4</v>
      </c>
      <c r="D1458">
        <f>LOG(S_P_500_Historical_Data__1[[#This Row],[return]]+1)</f>
        <v>8.6850211648947659E-5</v>
      </c>
      <c r="E1458">
        <f>MATCH(S_P_500_Historical_Data__1[[#This Row],[return]],_xlfn.ANCHORARRAY($N$7),1)</f>
        <v>70</v>
      </c>
      <c r="F1458" t="e">
        <f>MATCH(S_P_500_Historical_Data__1[[#This Row],[log1p(return)]],S:S,1)-6</f>
        <v>#N/A</v>
      </c>
    </row>
    <row r="1459" spans="1:6" x14ac:dyDescent="0.35">
      <c r="A1459" s="10">
        <v>34325</v>
      </c>
      <c r="B1459">
        <v>467.3</v>
      </c>
      <c r="C1459">
        <v>4.3E-3</v>
      </c>
      <c r="D1459">
        <f>LOG(S_P_500_Historical_Data__1[[#This Row],[return]]+1)</f>
        <v>1.8634626925239726E-3</v>
      </c>
      <c r="E1459">
        <f>MATCH(S_P_500_Historical_Data__1[[#This Row],[return]],_xlfn.ANCHORARRAY($N$7),1)</f>
        <v>71</v>
      </c>
      <c r="F1459" t="e">
        <f>MATCH(S_P_500_Historical_Data__1[[#This Row],[log1p(return)]],S:S,1)-6</f>
        <v>#N/A</v>
      </c>
    </row>
    <row r="1460" spans="1:6" x14ac:dyDescent="0.35">
      <c r="A1460" s="10">
        <v>34324</v>
      </c>
      <c r="B1460">
        <v>465.3</v>
      </c>
      <c r="C1460">
        <v>-1.2999999999999999E-3</v>
      </c>
      <c r="D1460">
        <f>LOG(S_P_500_Historical_Data__1[[#This Row],[return]]+1)</f>
        <v>-5.6495012367016714E-4</v>
      </c>
      <c r="E1460">
        <f>MATCH(S_P_500_Historical_Data__1[[#This Row],[return]],_xlfn.ANCHORARRAY($N$7),1)</f>
        <v>69</v>
      </c>
      <c r="F1460" t="e">
        <f>MATCH(S_P_500_Historical_Data__1[[#This Row],[log1p(return)]],S:S,1)-6</f>
        <v>#N/A</v>
      </c>
    </row>
    <row r="1461" spans="1:6" x14ac:dyDescent="0.35">
      <c r="A1461" s="10">
        <v>34323</v>
      </c>
      <c r="B1461">
        <v>465.9</v>
      </c>
      <c r="C1461">
        <v>-1.1000000000000001E-3</v>
      </c>
      <c r="D1461">
        <f>LOG(S_P_500_Historical_Data__1[[#This Row],[return]]+1)</f>
        <v>-4.7798687109621189E-4</v>
      </c>
      <c r="E1461">
        <f>MATCH(S_P_500_Historical_Data__1[[#This Row],[return]],_xlfn.ANCHORARRAY($N$7),1)</f>
        <v>69</v>
      </c>
      <c r="F1461" t="e">
        <f>MATCH(S_P_500_Historical_Data__1[[#This Row],[log1p(return)]],S:S,1)-6</f>
        <v>#N/A</v>
      </c>
    </row>
    <row r="1462" spans="1:6" x14ac:dyDescent="0.35">
      <c r="A1462" s="10">
        <v>34320</v>
      </c>
      <c r="B1462">
        <v>466.4</v>
      </c>
      <c r="C1462">
        <v>6.7000000000000002E-3</v>
      </c>
      <c r="D1462">
        <f>LOG(S_P_500_Historical_Data__1[[#This Row],[return]]+1)</f>
        <v>2.9000686113873687E-3</v>
      </c>
      <c r="E1462">
        <f>MATCH(S_P_500_Historical_Data__1[[#This Row],[return]],_xlfn.ANCHORARRAY($N$7),1)</f>
        <v>72</v>
      </c>
      <c r="F1462" t="e">
        <f>MATCH(S_P_500_Historical_Data__1[[#This Row],[log1p(return)]],S:S,1)-6</f>
        <v>#N/A</v>
      </c>
    </row>
    <row r="1463" spans="1:6" x14ac:dyDescent="0.35">
      <c r="A1463" s="10">
        <v>34319</v>
      </c>
      <c r="B1463">
        <v>463.3</v>
      </c>
      <c r="C1463">
        <v>3.2000000000000002E-3</v>
      </c>
      <c r="D1463">
        <f>LOG(S_P_500_Historical_Data__1[[#This Row],[return]]+1)</f>
        <v>1.3875234866412602E-3</v>
      </c>
      <c r="E1463">
        <f>MATCH(S_P_500_Historical_Data__1[[#This Row],[return]],_xlfn.ANCHORARRAY($N$7),1)</f>
        <v>71</v>
      </c>
      <c r="F1463" t="e">
        <f>MATCH(S_P_500_Historical_Data__1[[#This Row],[log1p(return)]],S:S,1)-6</f>
        <v>#N/A</v>
      </c>
    </row>
    <row r="1464" spans="1:6" x14ac:dyDescent="0.35">
      <c r="A1464" s="10">
        <v>34318</v>
      </c>
      <c r="B1464">
        <v>461.8</v>
      </c>
      <c r="C1464">
        <v>-2.8E-3</v>
      </c>
      <c r="D1464">
        <f>LOG(S_P_500_Historical_Data__1[[#This Row],[return]]+1)</f>
        <v>-1.2177301682641921E-3</v>
      </c>
      <c r="E1464">
        <f>MATCH(S_P_500_Historical_Data__1[[#This Row],[return]],_xlfn.ANCHORARRAY($N$7),1)</f>
        <v>69</v>
      </c>
      <c r="F1464" t="e">
        <f>MATCH(S_P_500_Historical_Data__1[[#This Row],[log1p(return)]],S:S,1)-6</f>
        <v>#N/A</v>
      </c>
    </row>
    <row r="1465" spans="1:6" x14ac:dyDescent="0.35">
      <c r="A1465" s="10">
        <v>34317</v>
      </c>
      <c r="B1465">
        <v>463.1</v>
      </c>
      <c r="C1465">
        <v>-5.5999999999999999E-3</v>
      </c>
      <c r="D1465">
        <f>LOG(S_P_500_Historical_Data__1[[#This Row],[return]]+1)</f>
        <v>-2.4388843664116724E-3</v>
      </c>
      <c r="E1465">
        <f>MATCH(S_P_500_Historical_Data__1[[#This Row],[return]],_xlfn.ANCHORARRAY($N$7),1)</f>
        <v>68</v>
      </c>
      <c r="F1465" t="e">
        <f>MATCH(S_P_500_Historical_Data__1[[#This Row],[log1p(return)]],S:S,1)-6</f>
        <v>#N/A</v>
      </c>
    </row>
    <row r="1466" spans="1:6" x14ac:dyDescent="0.35">
      <c r="A1466" s="10">
        <v>34316</v>
      </c>
      <c r="B1466">
        <v>465.7</v>
      </c>
      <c r="C1466">
        <v>3.8999999999999998E-3</v>
      </c>
      <c r="D1466">
        <f>LOG(S_P_500_Historical_Data__1[[#This Row],[return]]+1)</f>
        <v>1.6904542321528522E-3</v>
      </c>
      <c r="E1466">
        <f>MATCH(S_P_500_Historical_Data__1[[#This Row],[return]],_xlfn.ANCHORARRAY($N$7),1)</f>
        <v>71</v>
      </c>
      <c r="F1466" t="e">
        <f>MATCH(S_P_500_Historical_Data__1[[#This Row],[log1p(return)]],S:S,1)-6</f>
        <v>#N/A</v>
      </c>
    </row>
    <row r="1467" spans="1:6" x14ac:dyDescent="0.35">
      <c r="A1467" s="10">
        <v>34313</v>
      </c>
      <c r="B1467">
        <v>463.9</v>
      </c>
      <c r="C1467">
        <v>-5.9999999999999995E-4</v>
      </c>
      <c r="D1467">
        <f>LOG(S_P_500_Historical_Data__1[[#This Row],[return]]+1)</f>
        <v>-2.6065489343199378E-4</v>
      </c>
      <c r="E1467">
        <f>MATCH(S_P_500_Historical_Data__1[[#This Row],[return]],_xlfn.ANCHORARRAY($N$7),1)</f>
        <v>69</v>
      </c>
      <c r="F1467" t="e">
        <f>MATCH(S_P_500_Historical_Data__1[[#This Row],[log1p(return)]],S:S,1)-6</f>
        <v>#N/A</v>
      </c>
    </row>
    <row r="1468" spans="1:6" x14ac:dyDescent="0.35">
      <c r="A1468" s="10">
        <v>34312</v>
      </c>
      <c r="B1468">
        <v>464.2</v>
      </c>
      <c r="C1468">
        <v>-4.4999999999999997E-3</v>
      </c>
      <c r="D1468">
        <f>LOG(S_P_500_Historical_Data__1[[#This Row],[return]]+1)</f>
        <v>-1.9587356365716219E-3</v>
      </c>
      <c r="E1468">
        <f>MATCH(S_P_500_Historical_Data__1[[#This Row],[return]],_xlfn.ANCHORARRAY($N$7),1)</f>
        <v>68</v>
      </c>
      <c r="F1468" t="e">
        <f>MATCH(S_P_500_Historical_Data__1[[#This Row],[log1p(return)]],S:S,1)-6</f>
        <v>#N/A</v>
      </c>
    </row>
    <row r="1469" spans="1:6" x14ac:dyDescent="0.35">
      <c r="A1469" s="10">
        <v>34311</v>
      </c>
      <c r="B1469">
        <v>466.3</v>
      </c>
      <c r="C1469">
        <v>-1.1000000000000001E-3</v>
      </c>
      <c r="D1469">
        <f>LOG(S_P_500_Historical_Data__1[[#This Row],[return]]+1)</f>
        <v>-4.7798687109621189E-4</v>
      </c>
      <c r="E1469">
        <f>MATCH(S_P_500_Historical_Data__1[[#This Row],[return]],_xlfn.ANCHORARRAY($N$7),1)</f>
        <v>69</v>
      </c>
      <c r="F1469" t="e">
        <f>MATCH(S_P_500_Historical_Data__1[[#This Row],[log1p(return)]],S:S,1)-6</f>
        <v>#N/A</v>
      </c>
    </row>
    <row r="1470" spans="1:6" x14ac:dyDescent="0.35">
      <c r="A1470" s="10">
        <v>34310</v>
      </c>
      <c r="B1470">
        <v>466.8</v>
      </c>
      <c r="C1470">
        <v>8.9999999999999998E-4</v>
      </c>
      <c r="D1470">
        <f>LOG(S_P_500_Historical_Data__1[[#This Row],[return]]+1)</f>
        <v>3.9068924991008801E-4</v>
      </c>
      <c r="E1470">
        <f>MATCH(S_P_500_Historical_Data__1[[#This Row],[return]],_xlfn.ANCHORARRAY($N$7),1)</f>
        <v>70</v>
      </c>
      <c r="F1470" t="e">
        <f>MATCH(S_P_500_Historical_Data__1[[#This Row],[log1p(return)]],S:S,1)-6</f>
        <v>#N/A</v>
      </c>
    </row>
    <row r="1471" spans="1:6" x14ac:dyDescent="0.35">
      <c r="A1471" s="10">
        <v>34309</v>
      </c>
      <c r="B1471">
        <v>466.4</v>
      </c>
      <c r="C1471">
        <v>3.2000000000000002E-3</v>
      </c>
      <c r="D1471">
        <f>LOG(S_P_500_Historical_Data__1[[#This Row],[return]]+1)</f>
        <v>1.3875234866412602E-3</v>
      </c>
      <c r="E1471">
        <f>MATCH(S_P_500_Historical_Data__1[[#This Row],[return]],_xlfn.ANCHORARRAY($N$7),1)</f>
        <v>71</v>
      </c>
      <c r="F1471" t="e">
        <f>MATCH(S_P_500_Historical_Data__1[[#This Row],[log1p(return)]],S:S,1)-6</f>
        <v>#N/A</v>
      </c>
    </row>
    <row r="1472" spans="1:6" x14ac:dyDescent="0.35">
      <c r="A1472" s="10">
        <v>34306</v>
      </c>
      <c r="B1472">
        <v>464.9</v>
      </c>
      <c r="C1472">
        <v>3.8999999999999998E-3</v>
      </c>
      <c r="D1472">
        <f>LOG(S_P_500_Historical_Data__1[[#This Row],[return]]+1)</f>
        <v>1.6904542321528522E-3</v>
      </c>
      <c r="E1472">
        <f>MATCH(S_P_500_Historical_Data__1[[#This Row],[return]],_xlfn.ANCHORARRAY($N$7),1)</f>
        <v>71</v>
      </c>
      <c r="F1472" t="e">
        <f>MATCH(S_P_500_Historical_Data__1[[#This Row],[log1p(return)]],S:S,1)-6</f>
        <v>#N/A</v>
      </c>
    </row>
    <row r="1473" spans="1:6" x14ac:dyDescent="0.35">
      <c r="A1473" s="10">
        <v>34305</v>
      </c>
      <c r="B1473">
        <v>463.1</v>
      </c>
      <c r="C1473">
        <v>2.5999999999999999E-3</v>
      </c>
      <c r="D1473">
        <f>LOG(S_P_500_Historical_Data__1[[#This Row],[return]]+1)</f>
        <v>1.1277002770349424E-3</v>
      </c>
      <c r="E1473">
        <f>MATCH(S_P_500_Historical_Data__1[[#This Row],[return]],_xlfn.ANCHORARRAY($N$7),1)</f>
        <v>71</v>
      </c>
      <c r="F1473" t="e">
        <f>MATCH(S_P_500_Historical_Data__1[[#This Row],[log1p(return)]],S:S,1)-6</f>
        <v>#N/A</v>
      </c>
    </row>
    <row r="1474" spans="1:6" x14ac:dyDescent="0.35">
      <c r="A1474" s="10">
        <v>34304</v>
      </c>
      <c r="B1474">
        <v>461.9</v>
      </c>
      <c r="C1474">
        <v>2.0000000000000001E-4</v>
      </c>
      <c r="D1474">
        <f>LOG(S_P_500_Historical_Data__1[[#This Row],[return]]+1)</f>
        <v>8.6850211648947659E-5</v>
      </c>
      <c r="E1474">
        <f>MATCH(S_P_500_Historical_Data__1[[#This Row],[return]],_xlfn.ANCHORARRAY($N$7),1)</f>
        <v>70</v>
      </c>
      <c r="F1474" t="e">
        <f>MATCH(S_P_500_Historical_Data__1[[#This Row],[log1p(return)]],S:S,1)-6</f>
        <v>#N/A</v>
      </c>
    </row>
    <row r="1475" spans="1:6" x14ac:dyDescent="0.35">
      <c r="A1475" s="10">
        <v>34303</v>
      </c>
      <c r="B1475">
        <v>461.8</v>
      </c>
      <c r="C1475">
        <v>-2.0000000000000001E-4</v>
      </c>
      <c r="D1475">
        <f>LOG(S_P_500_Historical_Data__1[[#This Row],[return]]+1)</f>
        <v>-8.6867583428571222E-5</v>
      </c>
      <c r="E1475">
        <f>MATCH(S_P_500_Historical_Data__1[[#This Row],[return]],_xlfn.ANCHORARRAY($N$7),1)</f>
        <v>70</v>
      </c>
      <c r="F1475" t="e">
        <f>MATCH(S_P_500_Historical_Data__1[[#This Row],[log1p(return)]],S:S,1)-6</f>
        <v>#N/A</v>
      </c>
    </row>
    <row r="1476" spans="1:6" x14ac:dyDescent="0.35">
      <c r="A1476" s="10">
        <v>34302</v>
      </c>
      <c r="B1476">
        <v>461.9</v>
      </c>
      <c r="C1476">
        <v>-2.5999999999999999E-3</v>
      </c>
      <c r="D1476">
        <f>LOG(S_P_500_Historical_Data__1[[#This Row],[return]]+1)</f>
        <v>-1.1306361176558091E-3</v>
      </c>
      <c r="E1476">
        <f>MATCH(S_P_500_Historical_Data__1[[#This Row],[return]],_xlfn.ANCHORARRAY($N$7),1)</f>
        <v>69</v>
      </c>
      <c r="F1476" t="e">
        <f>MATCH(S_P_500_Historical_Data__1[[#This Row],[log1p(return)]],S:S,1)-6</f>
        <v>#N/A</v>
      </c>
    </row>
    <row r="1477" spans="1:6" x14ac:dyDescent="0.35">
      <c r="A1477" s="10">
        <v>34299</v>
      </c>
      <c r="B1477">
        <v>463.1</v>
      </c>
      <c r="C1477">
        <v>1.5E-3</v>
      </c>
      <c r="D1477">
        <f>LOG(S_P_500_Historical_Data__1[[#This Row],[return]]+1)</f>
        <v>6.5095362959505818E-4</v>
      </c>
      <c r="E1477">
        <f>MATCH(S_P_500_Historical_Data__1[[#This Row],[return]],_xlfn.ANCHORARRAY($N$7),1)</f>
        <v>70</v>
      </c>
      <c r="F1477" t="e">
        <f>MATCH(S_P_500_Historical_Data__1[[#This Row],[log1p(return)]],S:S,1)-6</f>
        <v>#N/A</v>
      </c>
    </row>
    <row r="1478" spans="1:6" x14ac:dyDescent="0.35">
      <c r="A1478" s="10">
        <v>34297</v>
      </c>
      <c r="B1478">
        <v>462.4</v>
      </c>
      <c r="C1478">
        <v>3.0000000000000001E-3</v>
      </c>
      <c r="D1478">
        <f>LOG(S_P_500_Historical_Data__1[[#This Row],[return]]+1)</f>
        <v>1.300933020418072E-3</v>
      </c>
      <c r="E1478">
        <f>MATCH(S_P_500_Historical_Data__1[[#This Row],[return]],_xlfn.ANCHORARRAY($N$7),1)</f>
        <v>71</v>
      </c>
      <c r="F1478" t="e">
        <f>MATCH(S_P_500_Historical_Data__1[[#This Row],[log1p(return)]],S:S,1)-6</f>
        <v>#N/A</v>
      </c>
    </row>
    <row r="1479" spans="1:6" x14ac:dyDescent="0.35">
      <c r="A1479" s="10">
        <v>34296</v>
      </c>
      <c r="B1479">
        <v>461</v>
      </c>
      <c r="C1479">
        <v>4.1000000000000003E-3</v>
      </c>
      <c r="D1479">
        <f>LOG(S_P_500_Historical_Data__1[[#This Row],[return]]+1)</f>
        <v>1.7769670774395734E-3</v>
      </c>
      <c r="E1479">
        <f>MATCH(S_P_500_Historical_Data__1[[#This Row],[return]],_xlfn.ANCHORARRAY($N$7),1)</f>
        <v>71</v>
      </c>
      <c r="F1479" t="e">
        <f>MATCH(S_P_500_Historical_Data__1[[#This Row],[log1p(return)]],S:S,1)-6</f>
        <v>#N/A</v>
      </c>
    </row>
    <row r="1480" spans="1:6" x14ac:dyDescent="0.35">
      <c r="A1480" s="10">
        <v>34295</v>
      </c>
      <c r="B1480">
        <v>459.1</v>
      </c>
      <c r="C1480">
        <v>-7.6E-3</v>
      </c>
      <c r="D1480">
        <f>LOG(S_P_500_Historical_Data__1[[#This Row],[return]]+1)</f>
        <v>-3.3132443998285239E-3</v>
      </c>
      <c r="E1480">
        <f>MATCH(S_P_500_Historical_Data__1[[#This Row],[return]],_xlfn.ANCHORARRAY($N$7),1)</f>
        <v>67</v>
      </c>
      <c r="F1480" t="e">
        <f>MATCH(S_P_500_Historical_Data__1[[#This Row],[log1p(return)]],S:S,1)-6</f>
        <v>#N/A</v>
      </c>
    </row>
    <row r="1481" spans="1:6" x14ac:dyDescent="0.35">
      <c r="A1481" s="10">
        <v>34292</v>
      </c>
      <c r="B1481">
        <v>462.6</v>
      </c>
      <c r="C1481">
        <v>-2.2000000000000001E-3</v>
      </c>
      <c r="D1481">
        <f>LOG(S_P_500_Historical_Data__1[[#This Row],[return]]+1)</f>
        <v>-9.5650039683711904E-4</v>
      </c>
      <c r="E1481">
        <f>MATCH(S_P_500_Historical_Data__1[[#This Row],[return]],_xlfn.ANCHORARRAY($N$7),1)</f>
        <v>69</v>
      </c>
      <c r="F1481" t="e">
        <f>MATCH(S_P_500_Historical_Data__1[[#This Row],[log1p(return)]],S:S,1)-6</f>
        <v>#N/A</v>
      </c>
    </row>
    <row r="1482" spans="1:6" x14ac:dyDescent="0.35">
      <c r="A1482" s="10">
        <v>34291</v>
      </c>
      <c r="B1482">
        <v>463.6</v>
      </c>
      <c r="C1482">
        <v>-2.5999999999999999E-3</v>
      </c>
      <c r="D1482">
        <f>LOG(S_P_500_Historical_Data__1[[#This Row],[return]]+1)</f>
        <v>-1.1306361176558091E-3</v>
      </c>
      <c r="E1482">
        <f>MATCH(S_P_500_Historical_Data__1[[#This Row],[return]],_xlfn.ANCHORARRAY($N$7),1)</f>
        <v>69</v>
      </c>
      <c r="F1482" t="e">
        <f>MATCH(S_P_500_Historical_Data__1[[#This Row],[log1p(return)]],S:S,1)-6</f>
        <v>#N/A</v>
      </c>
    </row>
    <row r="1483" spans="1:6" x14ac:dyDescent="0.35">
      <c r="A1483" s="10">
        <v>34290</v>
      </c>
      <c r="B1483">
        <v>464.8</v>
      </c>
      <c r="C1483">
        <v>-4.1000000000000003E-3</v>
      </c>
      <c r="D1483">
        <f>LOG(S_P_500_Historical_Data__1[[#This Row],[return]]+1)</f>
        <v>-1.7842676290416753E-3</v>
      </c>
      <c r="E1483">
        <f>MATCH(S_P_500_Historical_Data__1[[#This Row],[return]],_xlfn.ANCHORARRAY($N$7),1)</f>
        <v>68</v>
      </c>
      <c r="F1483" t="e">
        <f>MATCH(S_P_500_Historical_Data__1[[#This Row],[log1p(return)]],S:S,1)-6</f>
        <v>#N/A</v>
      </c>
    </row>
    <row r="1484" spans="1:6" x14ac:dyDescent="0.35">
      <c r="A1484" s="10">
        <v>34289</v>
      </c>
      <c r="B1484">
        <v>466.7</v>
      </c>
      <c r="C1484">
        <v>6.3E-3</v>
      </c>
      <c r="D1484">
        <f>LOG(S_P_500_Historical_Data__1[[#This Row],[return]]+1)</f>
        <v>2.7274726898297939E-3</v>
      </c>
      <c r="E1484">
        <f>MATCH(S_P_500_Historical_Data__1[[#This Row],[return]],_xlfn.ANCHORARRAY($N$7),1)</f>
        <v>72</v>
      </c>
      <c r="F1484" t="e">
        <f>MATCH(S_P_500_Historical_Data__1[[#This Row],[log1p(return)]],S:S,1)-6</f>
        <v>#N/A</v>
      </c>
    </row>
    <row r="1485" spans="1:6" x14ac:dyDescent="0.35">
      <c r="A1485" s="10">
        <v>34288</v>
      </c>
      <c r="B1485">
        <v>463.8</v>
      </c>
      <c r="C1485">
        <v>-3.3999999999999998E-3</v>
      </c>
      <c r="D1485">
        <f>LOG(S_P_500_Historical_Data__1[[#This Row],[return]]+1)</f>
        <v>-1.4791171649618719E-3</v>
      </c>
      <c r="E1485">
        <f>MATCH(S_P_500_Historical_Data__1[[#This Row],[return]],_xlfn.ANCHORARRAY($N$7),1)</f>
        <v>69</v>
      </c>
      <c r="F1485" t="e">
        <f>MATCH(S_P_500_Historical_Data__1[[#This Row],[log1p(return)]],S:S,1)-6</f>
        <v>#N/A</v>
      </c>
    </row>
    <row r="1486" spans="1:6" x14ac:dyDescent="0.35">
      <c r="A1486" s="10">
        <v>34285</v>
      </c>
      <c r="B1486">
        <v>465.4</v>
      </c>
      <c r="C1486">
        <v>6.1000000000000004E-3</v>
      </c>
      <c r="D1486">
        <f>LOG(S_P_500_Historical_Data__1[[#This Row],[return]]+1)</f>
        <v>2.641149000039878E-3</v>
      </c>
      <c r="E1486">
        <f>MATCH(S_P_500_Historical_Data__1[[#This Row],[return]],_xlfn.ANCHORARRAY($N$7),1)</f>
        <v>72</v>
      </c>
      <c r="F1486" t="e">
        <f>MATCH(S_P_500_Historical_Data__1[[#This Row],[log1p(return)]],S:S,1)-6</f>
        <v>#N/A</v>
      </c>
    </row>
    <row r="1487" spans="1:6" x14ac:dyDescent="0.35">
      <c r="A1487" s="10">
        <v>34284</v>
      </c>
      <c r="B1487">
        <v>462.6</v>
      </c>
      <c r="C1487">
        <v>-2.3999999999999998E-3</v>
      </c>
      <c r="D1487">
        <f>LOG(S_P_500_Historical_Data__1[[#This Row],[return]]+1)</f>
        <v>-1.0435595295137823E-3</v>
      </c>
      <c r="E1487">
        <f>MATCH(S_P_500_Historical_Data__1[[#This Row],[return]],_xlfn.ANCHORARRAY($N$7),1)</f>
        <v>69</v>
      </c>
      <c r="F1487" t="e">
        <f>MATCH(S_P_500_Historical_Data__1[[#This Row],[log1p(return)]],S:S,1)-6</f>
        <v>#N/A</v>
      </c>
    </row>
    <row r="1488" spans="1:6" x14ac:dyDescent="0.35">
      <c r="A1488" s="10">
        <v>34283</v>
      </c>
      <c r="B1488">
        <v>463.7</v>
      </c>
      <c r="C1488">
        <v>7.4000000000000003E-3</v>
      </c>
      <c r="D1488">
        <f>LOG(S_P_500_Historical_Data__1[[#This Row],[return]]+1)</f>
        <v>3.2019465216924438E-3</v>
      </c>
      <c r="E1488">
        <f>MATCH(S_P_500_Historical_Data__1[[#This Row],[return]],_xlfn.ANCHORARRAY($N$7),1)</f>
        <v>72</v>
      </c>
      <c r="F1488" t="e">
        <f>MATCH(S_P_500_Historical_Data__1[[#This Row],[log1p(return)]],S:S,1)-6</f>
        <v>#N/A</v>
      </c>
    </row>
    <row r="1489" spans="1:6" x14ac:dyDescent="0.35">
      <c r="A1489" s="10">
        <v>34282</v>
      </c>
      <c r="B1489">
        <v>460.3</v>
      </c>
      <c r="C1489">
        <v>2.0000000000000001E-4</v>
      </c>
      <c r="D1489">
        <f>LOG(S_P_500_Historical_Data__1[[#This Row],[return]]+1)</f>
        <v>8.6850211648947659E-5</v>
      </c>
      <c r="E1489">
        <f>MATCH(S_P_500_Historical_Data__1[[#This Row],[return]],_xlfn.ANCHORARRAY($N$7),1)</f>
        <v>70</v>
      </c>
      <c r="F1489" t="e">
        <f>MATCH(S_P_500_Historical_Data__1[[#This Row],[log1p(return)]],S:S,1)-6</f>
        <v>#N/A</v>
      </c>
    </row>
    <row r="1490" spans="1:6" x14ac:dyDescent="0.35">
      <c r="A1490" s="10">
        <v>34281</v>
      </c>
      <c r="B1490">
        <v>460.2</v>
      </c>
      <c r="C1490">
        <v>1.2999999999999999E-3</v>
      </c>
      <c r="D1490">
        <f>LOG(S_P_500_Historical_Data__1[[#This Row],[return]]+1)</f>
        <v>5.6421616537560392E-4</v>
      </c>
      <c r="E1490">
        <f>MATCH(S_P_500_Historical_Data__1[[#This Row],[return]],_xlfn.ANCHORARRAY($N$7),1)</f>
        <v>70</v>
      </c>
      <c r="F1490" t="e">
        <f>MATCH(S_P_500_Historical_Data__1[[#This Row],[log1p(return)]],S:S,1)-6</f>
        <v>#N/A</v>
      </c>
    </row>
    <row r="1491" spans="1:6" x14ac:dyDescent="0.35">
      <c r="A1491" s="10">
        <v>34278</v>
      </c>
      <c r="B1491">
        <v>459.6</v>
      </c>
      <c r="C1491">
        <v>4.5999999999999999E-3</v>
      </c>
      <c r="D1491">
        <f>LOG(S_P_500_Historical_Data__1[[#This Row],[return]]+1)</f>
        <v>1.9931738235304782E-3</v>
      </c>
      <c r="E1491">
        <f>MATCH(S_P_500_Historical_Data__1[[#This Row],[return]],_xlfn.ANCHORARRAY($N$7),1)</f>
        <v>71</v>
      </c>
      <c r="F1491" t="e">
        <f>MATCH(S_P_500_Historical_Data__1[[#This Row],[log1p(return)]],S:S,1)-6</f>
        <v>#N/A</v>
      </c>
    </row>
    <row r="1492" spans="1:6" x14ac:dyDescent="0.35">
      <c r="A1492" s="10">
        <v>34277</v>
      </c>
      <c r="B1492">
        <v>457.5</v>
      </c>
      <c r="C1492">
        <v>-1.1900000000000001E-2</v>
      </c>
      <c r="D1492">
        <f>LOG(S_P_500_Historical_Data__1[[#This Row],[return]]+1)</f>
        <v>-5.1991007053961312E-3</v>
      </c>
      <c r="E1492">
        <f>MATCH(S_P_500_Historical_Data__1[[#This Row],[return]],_xlfn.ANCHORARRAY($N$7),1)</f>
        <v>66</v>
      </c>
      <c r="F1492" t="e">
        <f>MATCH(S_P_500_Historical_Data__1[[#This Row],[log1p(return)]],S:S,1)-6</f>
        <v>#N/A</v>
      </c>
    </row>
    <row r="1493" spans="1:6" x14ac:dyDescent="0.35">
      <c r="A1493" s="10">
        <v>34276</v>
      </c>
      <c r="B1493">
        <v>463</v>
      </c>
      <c r="C1493">
        <v>-1.15E-2</v>
      </c>
      <c r="D1493">
        <f>LOG(S_P_500_Historical_Data__1[[#This Row],[return]]+1)</f>
        <v>-5.0233263503088764E-3</v>
      </c>
      <c r="E1493">
        <f>MATCH(S_P_500_Historical_Data__1[[#This Row],[return]],_xlfn.ANCHORARRAY($N$7),1)</f>
        <v>66</v>
      </c>
      <c r="F1493" t="e">
        <f>MATCH(S_P_500_Historical_Data__1[[#This Row],[log1p(return)]],S:S,1)-6</f>
        <v>#N/A</v>
      </c>
    </row>
    <row r="1494" spans="1:6" x14ac:dyDescent="0.35">
      <c r="A1494" s="10">
        <v>34275</v>
      </c>
      <c r="B1494">
        <v>468.4</v>
      </c>
      <c r="C1494">
        <v>-1.5E-3</v>
      </c>
      <c r="D1494">
        <f>LOG(S_P_500_Historical_Data__1[[#This Row],[return]]+1)</f>
        <v>-6.5193079327860188E-4</v>
      </c>
      <c r="E1494">
        <f>MATCH(S_P_500_Historical_Data__1[[#This Row],[return]],_xlfn.ANCHORARRAY($N$7),1)</f>
        <v>69</v>
      </c>
      <c r="F1494" t="e">
        <f>MATCH(S_P_500_Historical_Data__1[[#This Row],[log1p(return)]],S:S,1)-6</f>
        <v>#N/A</v>
      </c>
    </row>
    <row r="1495" spans="1:6" x14ac:dyDescent="0.35">
      <c r="A1495" s="10">
        <v>34274</v>
      </c>
      <c r="B1495">
        <v>469.1</v>
      </c>
      <c r="C1495">
        <v>2.8E-3</v>
      </c>
      <c r="D1495">
        <f>LOG(S_P_500_Historical_Data__1[[#This Row],[return]]+1)</f>
        <v>1.2143252861788671E-3</v>
      </c>
      <c r="E1495">
        <f>MATCH(S_P_500_Historical_Data__1[[#This Row],[return]],_xlfn.ANCHORARRAY($N$7),1)</f>
        <v>71</v>
      </c>
      <c r="F1495" t="e">
        <f>MATCH(S_P_500_Historical_Data__1[[#This Row],[log1p(return)]],S:S,1)-6</f>
        <v>#N/A</v>
      </c>
    </row>
    <row r="1496" spans="1:6" x14ac:dyDescent="0.35">
      <c r="A1496" s="10">
        <v>34271</v>
      </c>
      <c r="B1496">
        <v>467.8</v>
      </c>
      <c r="C1496">
        <v>2.0000000000000001E-4</v>
      </c>
      <c r="D1496">
        <f>LOG(S_P_500_Historical_Data__1[[#This Row],[return]]+1)</f>
        <v>8.6850211648947659E-5</v>
      </c>
      <c r="E1496">
        <f>MATCH(S_P_500_Historical_Data__1[[#This Row],[return]],_xlfn.ANCHORARRAY($N$7),1)</f>
        <v>70</v>
      </c>
      <c r="F1496" t="e">
        <f>MATCH(S_P_500_Historical_Data__1[[#This Row],[log1p(return)]],S:S,1)-6</f>
        <v>#N/A</v>
      </c>
    </row>
    <row r="1497" spans="1:6" x14ac:dyDescent="0.35">
      <c r="A1497" s="10">
        <v>34270</v>
      </c>
      <c r="B1497">
        <v>467.7</v>
      </c>
      <c r="C1497">
        <v>6.7000000000000002E-3</v>
      </c>
      <c r="D1497">
        <f>LOG(S_P_500_Historical_Data__1[[#This Row],[return]]+1)</f>
        <v>2.9000686113873687E-3</v>
      </c>
      <c r="E1497">
        <f>MATCH(S_P_500_Historical_Data__1[[#This Row],[return]],_xlfn.ANCHORARRAY($N$7),1)</f>
        <v>72</v>
      </c>
      <c r="F1497" t="e">
        <f>MATCH(S_P_500_Historical_Data__1[[#This Row],[log1p(return)]],S:S,1)-6</f>
        <v>#N/A</v>
      </c>
    </row>
    <row r="1498" spans="1:6" x14ac:dyDescent="0.35">
      <c r="A1498" s="10">
        <v>34269</v>
      </c>
      <c r="B1498">
        <v>464.6</v>
      </c>
      <c r="C1498">
        <v>5.9999999999999995E-4</v>
      </c>
      <c r="D1498">
        <f>LOG(S_P_500_Historical_Data__1[[#This Row],[return]]+1)</f>
        <v>2.6049854739031814E-4</v>
      </c>
      <c r="E1498">
        <f>MATCH(S_P_500_Historical_Data__1[[#This Row],[return]],_xlfn.ANCHORARRAY($N$7),1)</f>
        <v>70</v>
      </c>
      <c r="F1498" t="e">
        <f>MATCH(S_P_500_Historical_Data__1[[#This Row],[log1p(return)]],S:S,1)-6</f>
        <v>#N/A</v>
      </c>
    </row>
    <row r="1499" spans="1:6" x14ac:dyDescent="0.35">
      <c r="A1499" s="10">
        <v>34268</v>
      </c>
      <c r="B1499">
        <v>464.3</v>
      </c>
      <c r="C1499">
        <v>2.0000000000000001E-4</v>
      </c>
      <c r="D1499">
        <f>LOG(S_P_500_Historical_Data__1[[#This Row],[return]]+1)</f>
        <v>8.6850211648947659E-5</v>
      </c>
      <c r="E1499">
        <f>MATCH(S_P_500_Historical_Data__1[[#This Row],[return]],_xlfn.ANCHORARRAY($N$7),1)</f>
        <v>70</v>
      </c>
      <c r="F1499" t="e">
        <f>MATCH(S_P_500_Historical_Data__1[[#This Row],[log1p(return)]],S:S,1)-6</f>
        <v>#N/A</v>
      </c>
    </row>
    <row r="1500" spans="1:6" x14ac:dyDescent="0.35">
      <c r="A1500" s="10">
        <v>34267</v>
      </c>
      <c r="B1500">
        <v>464.2</v>
      </c>
      <c r="C1500">
        <v>1.9E-3</v>
      </c>
      <c r="D1500">
        <f>LOG(S_P_500_Historical_Data__1[[#This Row],[return]]+1)</f>
        <v>8.2437660560550415E-4</v>
      </c>
      <c r="E1500">
        <f>MATCH(S_P_500_Historical_Data__1[[#This Row],[return]],_xlfn.ANCHORARRAY($N$7),1)</f>
        <v>70</v>
      </c>
      <c r="F1500" t="e">
        <f>MATCH(S_P_500_Historical_Data__1[[#This Row],[log1p(return)]],S:S,1)-6</f>
        <v>#N/A</v>
      </c>
    </row>
    <row r="1501" spans="1:6" x14ac:dyDescent="0.35">
      <c r="A1501" s="10">
        <v>34264</v>
      </c>
      <c r="B1501">
        <v>463.3</v>
      </c>
      <c r="C1501">
        <v>-4.4999999999999997E-3</v>
      </c>
      <c r="D1501">
        <f>LOG(S_P_500_Historical_Data__1[[#This Row],[return]]+1)</f>
        <v>-1.9587356365716219E-3</v>
      </c>
      <c r="E1501">
        <f>MATCH(S_P_500_Historical_Data__1[[#This Row],[return]],_xlfn.ANCHORARRAY($N$7),1)</f>
        <v>68</v>
      </c>
      <c r="F1501" t="e">
        <f>MATCH(S_P_500_Historical_Data__1[[#This Row],[log1p(return)]],S:S,1)-6</f>
        <v>#N/A</v>
      </c>
    </row>
    <row r="1502" spans="1:6" x14ac:dyDescent="0.35">
      <c r="A1502" s="10">
        <v>34263</v>
      </c>
      <c r="B1502">
        <v>465.4</v>
      </c>
      <c r="C1502">
        <v>-1.5E-3</v>
      </c>
      <c r="D1502">
        <f>LOG(S_P_500_Historical_Data__1[[#This Row],[return]]+1)</f>
        <v>-6.5193079327860188E-4</v>
      </c>
      <c r="E1502">
        <f>MATCH(S_P_500_Historical_Data__1[[#This Row],[return]],_xlfn.ANCHORARRAY($N$7),1)</f>
        <v>69</v>
      </c>
      <c r="F1502" t="e">
        <f>MATCH(S_P_500_Historical_Data__1[[#This Row],[log1p(return)]],S:S,1)-6</f>
        <v>#N/A</v>
      </c>
    </row>
    <row r="1503" spans="1:6" x14ac:dyDescent="0.35">
      <c r="A1503" s="10">
        <v>34262</v>
      </c>
      <c r="B1503">
        <v>466.1</v>
      </c>
      <c r="C1503">
        <v>-2.0000000000000001E-4</v>
      </c>
      <c r="D1503">
        <f>LOG(S_P_500_Historical_Data__1[[#This Row],[return]]+1)</f>
        <v>-8.6867583428571222E-5</v>
      </c>
      <c r="E1503">
        <f>MATCH(S_P_500_Historical_Data__1[[#This Row],[return]],_xlfn.ANCHORARRAY($N$7),1)</f>
        <v>70</v>
      </c>
      <c r="F1503" t="e">
        <f>MATCH(S_P_500_Historical_Data__1[[#This Row],[log1p(return)]],S:S,1)-6</f>
        <v>#N/A</v>
      </c>
    </row>
    <row r="1504" spans="1:6" x14ac:dyDescent="0.35">
      <c r="A1504" s="10">
        <v>34261</v>
      </c>
      <c r="B1504">
        <v>466.2</v>
      </c>
      <c r="C1504">
        <v>-4.7000000000000002E-3</v>
      </c>
      <c r="D1504">
        <f>LOG(S_P_500_Historical_Data__1[[#This Row],[return]]+1)</f>
        <v>-2.0459959305970396E-3</v>
      </c>
      <c r="E1504">
        <f>MATCH(S_P_500_Historical_Data__1[[#This Row],[return]],_xlfn.ANCHORARRAY($N$7),1)</f>
        <v>68</v>
      </c>
      <c r="F1504" t="e">
        <f>MATCH(S_P_500_Historical_Data__1[[#This Row],[log1p(return)]],S:S,1)-6</f>
        <v>#N/A</v>
      </c>
    </row>
    <row r="1505" spans="1:6" x14ac:dyDescent="0.35">
      <c r="A1505" s="10">
        <v>34260</v>
      </c>
      <c r="B1505">
        <v>468.4</v>
      </c>
      <c r="C1505">
        <v>-2.3E-3</v>
      </c>
      <c r="D1505">
        <f>LOG(S_P_500_Historical_Data__1[[#This Row],[return]]+1)</f>
        <v>-1.0000277816796898E-3</v>
      </c>
      <c r="E1505">
        <f>MATCH(S_P_500_Historical_Data__1[[#This Row],[return]],_xlfn.ANCHORARRAY($N$7),1)</f>
        <v>69</v>
      </c>
      <c r="F1505" t="e">
        <f>MATCH(S_P_500_Historical_Data__1[[#This Row],[log1p(return)]],S:S,1)-6</f>
        <v>#N/A</v>
      </c>
    </row>
    <row r="1506" spans="1:6" x14ac:dyDescent="0.35">
      <c r="A1506" s="10">
        <v>34257</v>
      </c>
      <c r="B1506">
        <v>469.5</v>
      </c>
      <c r="C1506">
        <v>5.7999999999999996E-3</v>
      </c>
      <c r="D1506">
        <f>LOG(S_P_500_Historical_Data__1[[#This Row],[return]]+1)</f>
        <v>2.5116312849083121E-3</v>
      </c>
      <c r="E1506">
        <f>MATCH(S_P_500_Historical_Data__1[[#This Row],[return]],_xlfn.ANCHORARRAY($N$7),1)</f>
        <v>72</v>
      </c>
      <c r="F1506" t="e">
        <f>MATCH(S_P_500_Historical_Data__1[[#This Row],[log1p(return)]],S:S,1)-6</f>
        <v>#N/A</v>
      </c>
    </row>
    <row r="1507" spans="1:6" x14ac:dyDescent="0.35">
      <c r="A1507" s="10">
        <v>34256</v>
      </c>
      <c r="B1507">
        <v>466.8</v>
      </c>
      <c r="C1507">
        <v>1.15E-2</v>
      </c>
      <c r="D1507">
        <f>LOG(S_P_500_Historical_Data__1[[#This Row],[return]]+1)</f>
        <v>4.9658871068235209E-3</v>
      </c>
      <c r="E1507">
        <f>MATCH(S_P_500_Historical_Data__1[[#This Row],[return]],_xlfn.ANCHORARRAY($N$7),1)</f>
        <v>74</v>
      </c>
      <c r="F1507" t="e">
        <f>MATCH(S_P_500_Historical_Data__1[[#This Row],[log1p(return)]],S:S,1)-6</f>
        <v>#N/A</v>
      </c>
    </row>
    <row r="1508" spans="1:6" x14ac:dyDescent="0.35">
      <c r="A1508" s="10">
        <v>34255</v>
      </c>
      <c r="B1508">
        <v>461.5</v>
      </c>
      <c r="C1508">
        <v>8.9999999999999998E-4</v>
      </c>
      <c r="D1508">
        <f>LOG(S_P_500_Historical_Data__1[[#This Row],[return]]+1)</f>
        <v>3.9068924991008801E-4</v>
      </c>
      <c r="E1508">
        <f>MATCH(S_P_500_Historical_Data__1[[#This Row],[return]],_xlfn.ANCHORARRAY($N$7),1)</f>
        <v>70</v>
      </c>
      <c r="F1508" t="e">
        <f>MATCH(S_P_500_Historical_Data__1[[#This Row],[log1p(return)]],S:S,1)-6</f>
        <v>#N/A</v>
      </c>
    </row>
    <row r="1509" spans="1:6" x14ac:dyDescent="0.35">
      <c r="A1509" s="10">
        <v>34254</v>
      </c>
      <c r="B1509">
        <v>461.1</v>
      </c>
      <c r="C1509">
        <v>4.0000000000000002E-4</v>
      </c>
      <c r="D1509">
        <f>LOG(S_P_500_Historical_Data__1[[#This Row],[return]]+1)</f>
        <v>1.7368305846489969E-4</v>
      </c>
      <c r="E1509">
        <f>MATCH(S_P_500_Historical_Data__1[[#This Row],[return]],_xlfn.ANCHORARRAY($N$7),1)</f>
        <v>70</v>
      </c>
      <c r="F1509" t="e">
        <f>MATCH(S_P_500_Historical_Data__1[[#This Row],[log1p(return)]],S:S,1)-6</f>
        <v>#N/A</v>
      </c>
    </row>
    <row r="1510" spans="1:6" x14ac:dyDescent="0.35">
      <c r="A1510" s="10">
        <v>34253</v>
      </c>
      <c r="B1510">
        <v>460.9</v>
      </c>
      <c r="C1510">
        <v>1.2999999999999999E-3</v>
      </c>
      <c r="D1510">
        <f>LOG(S_P_500_Historical_Data__1[[#This Row],[return]]+1)</f>
        <v>5.6421616537560392E-4</v>
      </c>
      <c r="E1510">
        <f>MATCH(S_P_500_Historical_Data__1[[#This Row],[return]],_xlfn.ANCHORARRAY($N$7),1)</f>
        <v>70</v>
      </c>
      <c r="F1510" t="e">
        <f>MATCH(S_P_500_Historical_Data__1[[#This Row],[log1p(return)]],S:S,1)-6</f>
        <v>#N/A</v>
      </c>
    </row>
    <row r="1511" spans="1:6" x14ac:dyDescent="0.35">
      <c r="A1511" s="10">
        <v>34250</v>
      </c>
      <c r="B1511">
        <v>460.3</v>
      </c>
      <c r="C1511">
        <v>2.3999999999999998E-3</v>
      </c>
      <c r="D1511">
        <f>LOG(S_P_500_Historical_Data__1[[#This Row],[return]]+1)</f>
        <v>1.0410579860935677E-3</v>
      </c>
      <c r="E1511">
        <f>MATCH(S_P_500_Historical_Data__1[[#This Row],[return]],_xlfn.ANCHORARRAY($N$7),1)</f>
        <v>71</v>
      </c>
      <c r="F1511" t="e">
        <f>MATCH(S_P_500_Historical_Data__1[[#This Row],[log1p(return)]],S:S,1)-6</f>
        <v>#N/A</v>
      </c>
    </row>
    <row r="1512" spans="1:6" x14ac:dyDescent="0.35">
      <c r="A1512" s="10">
        <v>34249</v>
      </c>
      <c r="B1512">
        <v>459.2</v>
      </c>
      <c r="C1512">
        <v>-3.3E-3</v>
      </c>
      <c r="D1512">
        <f>LOG(S_P_500_Historical_Data__1[[#This Row],[return]]+1)</f>
        <v>-1.4355417390583397E-3</v>
      </c>
      <c r="E1512">
        <f>MATCH(S_P_500_Historical_Data__1[[#This Row],[return]],_xlfn.ANCHORARRAY($N$7),1)</f>
        <v>69</v>
      </c>
      <c r="F1512" t="e">
        <f>MATCH(S_P_500_Historical_Data__1[[#This Row],[log1p(return)]],S:S,1)-6</f>
        <v>#N/A</v>
      </c>
    </row>
    <row r="1513" spans="1:6" x14ac:dyDescent="0.35">
      <c r="A1513" s="10">
        <v>34248</v>
      </c>
      <c r="B1513">
        <v>460.7</v>
      </c>
      <c r="C1513">
        <v>-1.1000000000000001E-3</v>
      </c>
      <c r="D1513">
        <f>LOG(S_P_500_Historical_Data__1[[#This Row],[return]]+1)</f>
        <v>-4.7798687109621189E-4</v>
      </c>
      <c r="E1513">
        <f>MATCH(S_P_500_Historical_Data__1[[#This Row],[return]],_xlfn.ANCHORARRAY($N$7),1)</f>
        <v>69</v>
      </c>
      <c r="F1513" t="e">
        <f>MATCH(S_P_500_Historical_Data__1[[#This Row],[log1p(return)]],S:S,1)-6</f>
        <v>#N/A</v>
      </c>
    </row>
    <row r="1514" spans="1:6" x14ac:dyDescent="0.35">
      <c r="A1514" s="10">
        <v>34247</v>
      </c>
      <c r="B1514">
        <v>461.2</v>
      </c>
      <c r="C1514">
        <v>-2.0000000000000001E-4</v>
      </c>
      <c r="D1514">
        <f>LOG(S_P_500_Historical_Data__1[[#This Row],[return]]+1)</f>
        <v>-8.6867583428571222E-5</v>
      </c>
      <c r="E1514">
        <f>MATCH(S_P_500_Historical_Data__1[[#This Row],[return]],_xlfn.ANCHORARRAY($N$7),1)</f>
        <v>70</v>
      </c>
      <c r="F1514" t="e">
        <f>MATCH(S_P_500_Historical_Data__1[[#This Row],[log1p(return)]],S:S,1)-6</f>
        <v>#N/A</v>
      </c>
    </row>
    <row r="1515" spans="1:6" x14ac:dyDescent="0.35">
      <c r="A1515" s="10">
        <v>34246</v>
      </c>
      <c r="B1515">
        <v>461.3</v>
      </c>
      <c r="C1515">
        <v>0</v>
      </c>
      <c r="D1515">
        <f>LOG(S_P_500_Historical_Data__1[[#This Row],[return]]+1)</f>
        <v>0</v>
      </c>
      <c r="E1515">
        <f>MATCH(S_P_500_Historical_Data__1[[#This Row],[return]],_xlfn.ANCHORARRAY($N$7),1)</f>
        <v>70</v>
      </c>
      <c r="F1515" t="e">
        <f>MATCH(S_P_500_Historical_Data__1[[#This Row],[log1p(return)]],S:S,1)-6</f>
        <v>#N/A</v>
      </c>
    </row>
    <row r="1516" spans="1:6" x14ac:dyDescent="0.35">
      <c r="A1516" s="10">
        <v>34243</v>
      </c>
      <c r="B1516">
        <v>461.3</v>
      </c>
      <c r="C1516">
        <v>5.1999999999999998E-3</v>
      </c>
      <c r="D1516">
        <f>LOG(S_P_500_Historical_Data__1[[#This Row],[return]]+1)</f>
        <v>2.2524799205384093E-3</v>
      </c>
      <c r="E1516">
        <f>MATCH(S_P_500_Historical_Data__1[[#This Row],[return]],_xlfn.ANCHORARRAY($N$7),1)</f>
        <v>71</v>
      </c>
      <c r="F1516" t="e">
        <f>MATCH(S_P_500_Historical_Data__1[[#This Row],[log1p(return)]],S:S,1)-6</f>
        <v>#N/A</v>
      </c>
    </row>
    <row r="1517" spans="1:6" x14ac:dyDescent="0.35">
      <c r="A1517" s="10">
        <v>34242</v>
      </c>
      <c r="B1517">
        <v>458.9</v>
      </c>
      <c r="C1517">
        <v>-2.5999999999999999E-3</v>
      </c>
      <c r="D1517">
        <f>LOG(S_P_500_Historical_Data__1[[#This Row],[return]]+1)</f>
        <v>-1.1306361176558091E-3</v>
      </c>
      <c r="E1517">
        <f>MATCH(S_P_500_Historical_Data__1[[#This Row],[return]],_xlfn.ANCHORARRAY($N$7),1)</f>
        <v>69</v>
      </c>
      <c r="F1517" t="e">
        <f>MATCH(S_P_500_Historical_Data__1[[#This Row],[log1p(return)]],S:S,1)-6</f>
        <v>#N/A</v>
      </c>
    </row>
    <row r="1518" spans="1:6" x14ac:dyDescent="0.35">
      <c r="A1518" s="10">
        <v>34241</v>
      </c>
      <c r="B1518">
        <v>460.1</v>
      </c>
      <c r="C1518">
        <v>-3.0000000000000001E-3</v>
      </c>
      <c r="D1518">
        <f>LOG(S_P_500_Historical_Data__1[[#This Row],[return]]+1)</f>
        <v>-1.3048416883442813E-3</v>
      </c>
      <c r="E1518">
        <f>MATCH(S_P_500_Historical_Data__1[[#This Row],[return]],_xlfn.ANCHORARRAY($N$7),1)</f>
        <v>69</v>
      </c>
      <c r="F1518" t="e">
        <f>MATCH(S_P_500_Historical_Data__1[[#This Row],[log1p(return)]],S:S,1)-6</f>
        <v>#N/A</v>
      </c>
    </row>
    <row r="1519" spans="1:6" x14ac:dyDescent="0.35">
      <c r="A1519" s="10">
        <v>34240</v>
      </c>
      <c r="B1519">
        <v>461.5</v>
      </c>
      <c r="C1519">
        <v>-5.9999999999999995E-4</v>
      </c>
      <c r="D1519">
        <f>LOG(S_P_500_Historical_Data__1[[#This Row],[return]]+1)</f>
        <v>-2.6065489343199378E-4</v>
      </c>
      <c r="E1519">
        <f>MATCH(S_P_500_Historical_Data__1[[#This Row],[return]],_xlfn.ANCHORARRAY($N$7),1)</f>
        <v>69</v>
      </c>
      <c r="F1519" t="e">
        <f>MATCH(S_P_500_Historical_Data__1[[#This Row],[log1p(return)]],S:S,1)-6</f>
        <v>#N/A</v>
      </c>
    </row>
    <row r="1520" spans="1:6" x14ac:dyDescent="0.35">
      <c r="A1520" s="10">
        <v>34239</v>
      </c>
      <c r="B1520">
        <v>461.8</v>
      </c>
      <c r="C1520">
        <v>9.1999999999999998E-3</v>
      </c>
      <c r="D1520">
        <f>LOG(S_P_500_Historical_Data__1[[#This Row],[return]]+1)</f>
        <v>3.9772418455370443E-3</v>
      </c>
      <c r="E1520">
        <f>MATCH(S_P_500_Historical_Data__1[[#This Row],[return]],_xlfn.ANCHORARRAY($N$7),1)</f>
        <v>73</v>
      </c>
      <c r="F1520" t="e">
        <f>MATCH(S_P_500_Historical_Data__1[[#This Row],[log1p(return)]],S:S,1)-6</f>
        <v>#N/A</v>
      </c>
    </row>
    <row r="1521" spans="1:6" x14ac:dyDescent="0.35">
      <c r="A1521" s="10">
        <v>34236</v>
      </c>
      <c r="B1521">
        <v>457.6</v>
      </c>
      <c r="C1521">
        <v>-2.0000000000000001E-4</v>
      </c>
      <c r="D1521">
        <f>LOG(S_P_500_Historical_Data__1[[#This Row],[return]]+1)</f>
        <v>-8.6867583428571222E-5</v>
      </c>
      <c r="E1521">
        <f>MATCH(S_P_500_Historical_Data__1[[#This Row],[return]],_xlfn.ANCHORARRAY($N$7),1)</f>
        <v>70</v>
      </c>
      <c r="F1521" t="e">
        <f>MATCH(S_P_500_Historical_Data__1[[#This Row],[log1p(return)]],S:S,1)-6</f>
        <v>#N/A</v>
      </c>
    </row>
    <row r="1522" spans="1:6" x14ac:dyDescent="0.35">
      <c r="A1522" s="10">
        <v>34235</v>
      </c>
      <c r="B1522">
        <v>457.7</v>
      </c>
      <c r="C1522">
        <v>3.3E-3</v>
      </c>
      <c r="D1522">
        <f>LOG(S_P_500_Historical_Data__1[[#This Row],[return]]+1)</f>
        <v>1.4308122463983271E-3</v>
      </c>
      <c r="E1522">
        <f>MATCH(S_P_500_Historical_Data__1[[#This Row],[return]],_xlfn.ANCHORARRAY($N$7),1)</f>
        <v>71</v>
      </c>
      <c r="F1522" t="e">
        <f>MATCH(S_P_500_Historical_Data__1[[#This Row],[log1p(return)]],S:S,1)-6</f>
        <v>#N/A</v>
      </c>
    </row>
    <row r="1523" spans="1:6" x14ac:dyDescent="0.35">
      <c r="A1523" s="10">
        <v>34234</v>
      </c>
      <c r="B1523">
        <v>456.2</v>
      </c>
      <c r="C1523">
        <v>7.3000000000000001E-3</v>
      </c>
      <c r="D1523">
        <f>LOG(S_P_500_Historical_Data__1[[#This Row],[return]]+1)</f>
        <v>3.158833950862062E-3</v>
      </c>
      <c r="E1523">
        <f>MATCH(S_P_500_Historical_Data__1[[#This Row],[return]],_xlfn.ANCHORARRAY($N$7),1)</f>
        <v>72</v>
      </c>
      <c r="F1523" t="e">
        <f>MATCH(S_P_500_Historical_Data__1[[#This Row],[log1p(return)]],S:S,1)-6</f>
        <v>#N/A</v>
      </c>
    </row>
    <row r="1524" spans="1:6" x14ac:dyDescent="0.35">
      <c r="A1524" s="10">
        <v>34233</v>
      </c>
      <c r="B1524">
        <v>452.9</v>
      </c>
      <c r="C1524">
        <v>-4.7999999999999996E-3</v>
      </c>
      <c r="D1524">
        <f>LOG(S_P_500_Historical_Data__1[[#This Row],[return]]+1)</f>
        <v>-2.0896326532565297E-3</v>
      </c>
      <c r="E1524">
        <f>MATCH(S_P_500_Historical_Data__1[[#This Row],[return]],_xlfn.ANCHORARRAY($N$7),1)</f>
        <v>68</v>
      </c>
      <c r="F1524" t="e">
        <f>MATCH(S_P_500_Historical_Data__1[[#This Row],[log1p(return)]],S:S,1)-6</f>
        <v>#N/A</v>
      </c>
    </row>
    <row r="1525" spans="1:6" x14ac:dyDescent="0.35">
      <c r="A1525" s="10">
        <v>34232</v>
      </c>
      <c r="B1525">
        <v>455.1</v>
      </c>
      <c r="C1525">
        <v>-8.0999999999999996E-3</v>
      </c>
      <c r="D1525">
        <f>LOG(S_P_500_Historical_Data__1[[#This Row],[return]]+1)</f>
        <v>-3.5321097382827633E-3</v>
      </c>
      <c r="E1525">
        <f>MATCH(S_P_500_Historical_Data__1[[#This Row],[return]],_xlfn.ANCHORARRAY($N$7),1)</f>
        <v>67</v>
      </c>
      <c r="F1525" t="e">
        <f>MATCH(S_P_500_Historical_Data__1[[#This Row],[log1p(return)]],S:S,1)-6</f>
        <v>#N/A</v>
      </c>
    </row>
    <row r="1526" spans="1:6" x14ac:dyDescent="0.35">
      <c r="A1526" s="10">
        <v>34229</v>
      </c>
      <c r="B1526">
        <v>458.8</v>
      </c>
      <c r="C1526">
        <v>-1.2999999999999999E-3</v>
      </c>
      <c r="D1526">
        <f>LOG(S_P_500_Historical_Data__1[[#This Row],[return]]+1)</f>
        <v>-5.6495012367016714E-4</v>
      </c>
      <c r="E1526">
        <f>MATCH(S_P_500_Historical_Data__1[[#This Row],[return]],_xlfn.ANCHORARRAY($N$7),1)</f>
        <v>69</v>
      </c>
      <c r="F1526" t="e">
        <f>MATCH(S_P_500_Historical_Data__1[[#This Row],[log1p(return)]],S:S,1)-6</f>
        <v>#N/A</v>
      </c>
    </row>
    <row r="1527" spans="1:6" x14ac:dyDescent="0.35">
      <c r="A1527" s="10">
        <v>34228</v>
      </c>
      <c r="B1527">
        <v>459.4</v>
      </c>
      <c r="C1527">
        <v>-4.7999999999999996E-3</v>
      </c>
      <c r="D1527">
        <f>LOG(S_P_500_Historical_Data__1[[#This Row],[return]]+1)</f>
        <v>-2.0896326532565297E-3</v>
      </c>
      <c r="E1527">
        <f>MATCH(S_P_500_Historical_Data__1[[#This Row],[return]],_xlfn.ANCHORARRAY($N$7),1)</f>
        <v>68</v>
      </c>
      <c r="F1527" t="e">
        <f>MATCH(S_P_500_Historical_Data__1[[#This Row],[log1p(return)]],S:S,1)-6</f>
        <v>#N/A</v>
      </c>
    </row>
    <row r="1528" spans="1:6" x14ac:dyDescent="0.35">
      <c r="A1528" s="10">
        <v>34227</v>
      </c>
      <c r="B1528">
        <v>461.6</v>
      </c>
      <c r="C1528">
        <v>3.7000000000000002E-3</v>
      </c>
      <c r="D1528">
        <f>LOG(S_P_500_Historical_Data__1[[#This Row],[return]]+1)</f>
        <v>1.603924149797819E-3</v>
      </c>
      <c r="E1528">
        <f>MATCH(S_P_500_Historical_Data__1[[#This Row],[return]],_xlfn.ANCHORARRAY($N$7),1)</f>
        <v>71</v>
      </c>
      <c r="F1528" t="e">
        <f>MATCH(S_P_500_Historical_Data__1[[#This Row],[log1p(return)]],S:S,1)-6</f>
        <v>#N/A</v>
      </c>
    </row>
    <row r="1529" spans="1:6" x14ac:dyDescent="0.35">
      <c r="A1529" s="10">
        <v>34226</v>
      </c>
      <c r="B1529">
        <v>459.9</v>
      </c>
      <c r="C1529">
        <v>-4.7999999999999996E-3</v>
      </c>
      <c r="D1529">
        <f>LOG(S_P_500_Historical_Data__1[[#This Row],[return]]+1)</f>
        <v>-2.0896326532565297E-3</v>
      </c>
      <c r="E1529">
        <f>MATCH(S_P_500_Historical_Data__1[[#This Row],[return]],_xlfn.ANCHORARRAY($N$7),1)</f>
        <v>68</v>
      </c>
      <c r="F1529" t="e">
        <f>MATCH(S_P_500_Historical_Data__1[[#This Row],[log1p(return)]],S:S,1)-6</f>
        <v>#N/A</v>
      </c>
    </row>
    <row r="1530" spans="1:6" x14ac:dyDescent="0.35">
      <c r="A1530" s="10">
        <v>34225</v>
      </c>
      <c r="B1530">
        <v>462.1</v>
      </c>
      <c r="C1530">
        <v>8.9999999999999998E-4</v>
      </c>
      <c r="D1530">
        <f>LOG(S_P_500_Historical_Data__1[[#This Row],[return]]+1)</f>
        <v>3.9068924991008801E-4</v>
      </c>
      <c r="E1530">
        <f>MATCH(S_P_500_Historical_Data__1[[#This Row],[return]],_xlfn.ANCHORARRAY($N$7),1)</f>
        <v>70</v>
      </c>
      <c r="F1530" t="e">
        <f>MATCH(S_P_500_Historical_Data__1[[#This Row],[log1p(return)]],S:S,1)-6</f>
        <v>#N/A</v>
      </c>
    </row>
    <row r="1531" spans="1:6" x14ac:dyDescent="0.35">
      <c r="A1531" s="10">
        <v>34222</v>
      </c>
      <c r="B1531">
        <v>461.7</v>
      </c>
      <c r="C1531">
        <v>9.1999999999999998E-3</v>
      </c>
      <c r="D1531">
        <f>LOG(S_P_500_Historical_Data__1[[#This Row],[return]]+1)</f>
        <v>3.9772418455370443E-3</v>
      </c>
      <c r="E1531">
        <f>MATCH(S_P_500_Historical_Data__1[[#This Row],[return]],_xlfn.ANCHORARRAY($N$7),1)</f>
        <v>73</v>
      </c>
      <c r="F1531" t="e">
        <f>MATCH(S_P_500_Historical_Data__1[[#This Row],[log1p(return)]],S:S,1)-6</f>
        <v>#N/A</v>
      </c>
    </row>
    <row r="1532" spans="1:6" x14ac:dyDescent="0.35">
      <c r="A1532" s="10">
        <v>34221</v>
      </c>
      <c r="B1532">
        <v>457.5</v>
      </c>
      <c r="C1532">
        <v>2E-3</v>
      </c>
      <c r="D1532">
        <f>LOG(S_P_500_Historical_Data__1[[#This Row],[return]]+1)</f>
        <v>8.6772153122691327E-4</v>
      </c>
      <c r="E1532">
        <f>MATCH(S_P_500_Historical_Data__1[[#This Row],[return]],_xlfn.ANCHORARRAY($N$7),1)</f>
        <v>70</v>
      </c>
      <c r="F1532" t="e">
        <f>MATCH(S_P_500_Historical_Data__1[[#This Row],[log1p(return)]],S:S,1)-6</f>
        <v>#N/A</v>
      </c>
    </row>
    <row r="1533" spans="1:6" x14ac:dyDescent="0.35">
      <c r="A1533" s="10">
        <v>34220</v>
      </c>
      <c r="B1533">
        <v>456.6</v>
      </c>
      <c r="C1533">
        <v>-4.1000000000000003E-3</v>
      </c>
      <c r="D1533">
        <f>LOG(S_P_500_Historical_Data__1[[#This Row],[return]]+1)</f>
        <v>-1.7842676290416753E-3</v>
      </c>
      <c r="E1533">
        <f>MATCH(S_P_500_Historical_Data__1[[#This Row],[return]],_xlfn.ANCHORARRAY($N$7),1)</f>
        <v>68</v>
      </c>
      <c r="F1533" t="e">
        <f>MATCH(S_P_500_Historical_Data__1[[#This Row],[log1p(return)]],S:S,1)-6</f>
        <v>#N/A</v>
      </c>
    </row>
    <row r="1534" spans="1:6" x14ac:dyDescent="0.35">
      <c r="A1534" s="10">
        <v>34219</v>
      </c>
      <c r="B1534">
        <v>458.5</v>
      </c>
      <c r="C1534">
        <v>-6.1000000000000004E-3</v>
      </c>
      <c r="D1534">
        <f>LOG(S_P_500_Historical_Data__1[[#This Row],[return]]+1)</f>
        <v>-2.6573093983775736E-3</v>
      </c>
      <c r="E1534">
        <f>MATCH(S_P_500_Historical_Data__1[[#This Row],[return]],_xlfn.ANCHORARRAY($N$7),1)</f>
        <v>68</v>
      </c>
      <c r="F1534" t="e">
        <f>MATCH(S_P_500_Historical_Data__1[[#This Row],[log1p(return)]],S:S,1)-6</f>
        <v>#N/A</v>
      </c>
    </row>
    <row r="1535" spans="1:6" x14ac:dyDescent="0.35">
      <c r="A1535" s="10">
        <v>34215</v>
      </c>
      <c r="B1535">
        <v>461.3</v>
      </c>
      <c r="C1535">
        <v>0</v>
      </c>
      <c r="D1535">
        <f>LOG(S_P_500_Historical_Data__1[[#This Row],[return]]+1)</f>
        <v>0</v>
      </c>
      <c r="E1535">
        <f>MATCH(S_P_500_Historical_Data__1[[#This Row],[return]],_xlfn.ANCHORARRAY($N$7),1)</f>
        <v>70</v>
      </c>
      <c r="F1535" t="e">
        <f>MATCH(S_P_500_Historical_Data__1[[#This Row],[log1p(return)]],S:S,1)-6</f>
        <v>#N/A</v>
      </c>
    </row>
    <row r="1536" spans="1:6" x14ac:dyDescent="0.35">
      <c r="A1536" s="10">
        <v>34214</v>
      </c>
      <c r="B1536">
        <v>461.3</v>
      </c>
      <c r="C1536">
        <v>-3.8999999999999998E-3</v>
      </c>
      <c r="D1536">
        <f>LOG(S_P_500_Historical_Data__1[[#This Row],[return]]+1)</f>
        <v>-1.6970599014588432E-3</v>
      </c>
      <c r="E1536">
        <f>MATCH(S_P_500_Historical_Data__1[[#This Row],[return]],_xlfn.ANCHORARRAY($N$7),1)</f>
        <v>68</v>
      </c>
      <c r="F1536" t="e">
        <f>MATCH(S_P_500_Historical_Data__1[[#This Row],[log1p(return)]],S:S,1)-6</f>
        <v>#N/A</v>
      </c>
    </row>
    <row r="1537" spans="1:6" x14ac:dyDescent="0.35">
      <c r="A1537" s="10">
        <v>34213</v>
      </c>
      <c r="B1537">
        <v>463.1</v>
      </c>
      <c r="C1537">
        <v>-1.1000000000000001E-3</v>
      </c>
      <c r="D1537">
        <f>LOG(S_P_500_Historical_Data__1[[#This Row],[return]]+1)</f>
        <v>-4.7798687109621189E-4</v>
      </c>
      <c r="E1537">
        <f>MATCH(S_P_500_Historical_Data__1[[#This Row],[return]],_xlfn.ANCHORARRAY($N$7),1)</f>
        <v>69</v>
      </c>
      <c r="F1537" t="e">
        <f>MATCH(S_P_500_Historical_Data__1[[#This Row],[log1p(return)]],S:S,1)-6</f>
        <v>#N/A</v>
      </c>
    </row>
    <row r="1538" spans="1:6" x14ac:dyDescent="0.35">
      <c r="A1538" s="10">
        <v>34212</v>
      </c>
      <c r="B1538">
        <v>463.6</v>
      </c>
      <c r="C1538">
        <v>3.7000000000000002E-3</v>
      </c>
      <c r="D1538">
        <f>LOG(S_P_500_Historical_Data__1[[#This Row],[return]]+1)</f>
        <v>1.603924149797819E-3</v>
      </c>
      <c r="E1538">
        <f>MATCH(S_P_500_Historical_Data__1[[#This Row],[return]],_xlfn.ANCHORARRAY($N$7),1)</f>
        <v>71</v>
      </c>
      <c r="F1538" t="e">
        <f>MATCH(S_P_500_Historical_Data__1[[#This Row],[log1p(return)]],S:S,1)-6</f>
        <v>#N/A</v>
      </c>
    </row>
    <row r="1539" spans="1:6" x14ac:dyDescent="0.35">
      <c r="A1539" s="10">
        <v>34211</v>
      </c>
      <c r="B1539">
        <v>461.9</v>
      </c>
      <c r="C1539">
        <v>3.0000000000000001E-3</v>
      </c>
      <c r="D1539">
        <f>LOG(S_P_500_Historical_Data__1[[#This Row],[return]]+1)</f>
        <v>1.300933020418072E-3</v>
      </c>
      <c r="E1539">
        <f>MATCH(S_P_500_Historical_Data__1[[#This Row],[return]],_xlfn.ANCHORARRAY($N$7),1)</f>
        <v>71</v>
      </c>
      <c r="F1539" t="e">
        <f>MATCH(S_P_500_Historical_Data__1[[#This Row],[log1p(return)]],S:S,1)-6</f>
        <v>#N/A</v>
      </c>
    </row>
    <row r="1540" spans="1:6" x14ac:dyDescent="0.35">
      <c r="A1540" s="10">
        <v>34208</v>
      </c>
      <c r="B1540">
        <v>460.5</v>
      </c>
      <c r="C1540">
        <v>-1.1000000000000001E-3</v>
      </c>
      <c r="D1540">
        <f>LOG(S_P_500_Historical_Data__1[[#This Row],[return]]+1)</f>
        <v>-4.7798687109621189E-4</v>
      </c>
      <c r="E1540">
        <f>MATCH(S_P_500_Historical_Data__1[[#This Row],[return]],_xlfn.ANCHORARRAY($N$7),1)</f>
        <v>69</v>
      </c>
      <c r="F1540" t="e">
        <f>MATCH(S_P_500_Historical_Data__1[[#This Row],[log1p(return)]],S:S,1)-6</f>
        <v>#N/A</v>
      </c>
    </row>
    <row r="1541" spans="1:6" x14ac:dyDescent="0.35">
      <c r="A1541" s="10">
        <v>34207</v>
      </c>
      <c r="B1541">
        <v>461</v>
      </c>
      <c r="C1541">
        <v>2E-3</v>
      </c>
      <c r="D1541">
        <f>LOG(S_P_500_Historical_Data__1[[#This Row],[return]]+1)</f>
        <v>8.6772153122691327E-4</v>
      </c>
      <c r="E1541">
        <f>MATCH(S_P_500_Historical_Data__1[[#This Row],[return]],_xlfn.ANCHORARRAY($N$7),1)</f>
        <v>70</v>
      </c>
      <c r="F1541" t="e">
        <f>MATCH(S_P_500_Historical_Data__1[[#This Row],[log1p(return)]],S:S,1)-6</f>
        <v>#N/A</v>
      </c>
    </row>
    <row r="1542" spans="1:6" x14ac:dyDescent="0.35">
      <c r="A1542" s="10">
        <v>34206</v>
      </c>
      <c r="B1542">
        <v>460.1</v>
      </c>
      <c r="C1542">
        <v>6.9999999999999999E-4</v>
      </c>
      <c r="D1542">
        <f>LOG(S_P_500_Historical_Data__1[[#This Row],[return]]+1)</f>
        <v>3.0389978481245835E-4</v>
      </c>
      <c r="E1542">
        <f>MATCH(S_P_500_Historical_Data__1[[#This Row],[return]],_xlfn.ANCHORARRAY($N$7),1)</f>
        <v>70</v>
      </c>
      <c r="F1542" t="e">
        <f>MATCH(S_P_500_Historical_Data__1[[#This Row],[log1p(return)]],S:S,1)-6</f>
        <v>#N/A</v>
      </c>
    </row>
    <row r="1543" spans="1:6" x14ac:dyDescent="0.35">
      <c r="A1543" s="10">
        <v>34205</v>
      </c>
      <c r="B1543">
        <v>459.8</v>
      </c>
      <c r="C1543">
        <v>1.01E-2</v>
      </c>
      <c r="D1543">
        <f>LOG(S_P_500_Historical_Data__1[[#This Row],[return]]+1)</f>
        <v>4.3643711077510335E-3</v>
      </c>
      <c r="E1543">
        <f>MATCH(S_P_500_Historical_Data__1[[#This Row],[return]],_xlfn.ANCHORARRAY($N$7),1)</f>
        <v>73</v>
      </c>
      <c r="F1543" t="e">
        <f>MATCH(S_P_500_Historical_Data__1[[#This Row],[log1p(return)]],S:S,1)-6</f>
        <v>#N/A</v>
      </c>
    </row>
    <row r="1544" spans="1:6" x14ac:dyDescent="0.35">
      <c r="A1544" s="10">
        <v>34204</v>
      </c>
      <c r="B1544">
        <v>455.2</v>
      </c>
      <c r="C1544">
        <v>-2.2000000000000001E-3</v>
      </c>
      <c r="D1544">
        <f>LOG(S_P_500_Historical_Data__1[[#This Row],[return]]+1)</f>
        <v>-9.5650039683711904E-4</v>
      </c>
      <c r="E1544">
        <f>MATCH(S_P_500_Historical_Data__1[[#This Row],[return]],_xlfn.ANCHORARRAY($N$7),1)</f>
        <v>69</v>
      </c>
      <c r="F1544" t="e">
        <f>MATCH(S_P_500_Historical_Data__1[[#This Row],[log1p(return)]],S:S,1)-6</f>
        <v>#N/A</v>
      </c>
    </row>
    <row r="1545" spans="1:6" x14ac:dyDescent="0.35">
      <c r="A1545" s="10">
        <v>34201</v>
      </c>
      <c r="B1545">
        <v>456.2</v>
      </c>
      <c r="C1545">
        <v>-4.0000000000000002E-4</v>
      </c>
      <c r="D1545">
        <f>LOG(S_P_500_Historical_Data__1[[#This Row],[return]]+1)</f>
        <v>-1.7375254558756316E-4</v>
      </c>
      <c r="E1545">
        <f>MATCH(S_P_500_Historical_Data__1[[#This Row],[return]],_xlfn.ANCHORARRAY($N$7),1)</f>
        <v>70</v>
      </c>
      <c r="F1545" t="e">
        <f>MATCH(S_P_500_Historical_Data__1[[#This Row],[log1p(return)]],S:S,1)-6</f>
        <v>#N/A</v>
      </c>
    </row>
    <row r="1546" spans="1:6" x14ac:dyDescent="0.35">
      <c r="A1546" s="10">
        <v>34200</v>
      </c>
      <c r="B1546">
        <v>456.4</v>
      </c>
      <c r="C1546">
        <v>8.9999999999999998E-4</v>
      </c>
      <c r="D1546">
        <f>LOG(S_P_500_Historical_Data__1[[#This Row],[return]]+1)</f>
        <v>3.9068924991008801E-4</v>
      </c>
      <c r="E1546">
        <f>MATCH(S_P_500_Historical_Data__1[[#This Row],[return]],_xlfn.ANCHORARRAY($N$7),1)</f>
        <v>70</v>
      </c>
      <c r="F1546" t="e">
        <f>MATCH(S_P_500_Historical_Data__1[[#This Row],[log1p(return)]],S:S,1)-6</f>
        <v>#N/A</v>
      </c>
    </row>
    <row r="1547" spans="1:6" x14ac:dyDescent="0.35">
      <c r="A1547" s="10">
        <v>34199</v>
      </c>
      <c r="B1547">
        <v>456</v>
      </c>
      <c r="C1547">
        <v>6.4000000000000003E-3</v>
      </c>
      <c r="D1547">
        <f>LOG(S_P_500_Historical_Data__1[[#This Row],[return]]+1)</f>
        <v>2.7706281011936895E-3</v>
      </c>
      <c r="E1547">
        <f>MATCH(S_P_500_Historical_Data__1[[#This Row],[return]],_xlfn.ANCHORARRAY($N$7),1)</f>
        <v>72</v>
      </c>
      <c r="F1547" t="e">
        <f>MATCH(S_P_500_Historical_Data__1[[#This Row],[log1p(return)]],S:S,1)-6</f>
        <v>#N/A</v>
      </c>
    </row>
    <row r="1548" spans="1:6" x14ac:dyDescent="0.35">
      <c r="A1548" s="10">
        <v>34198</v>
      </c>
      <c r="B1548">
        <v>453.1</v>
      </c>
      <c r="C1548">
        <v>1.5E-3</v>
      </c>
      <c r="D1548">
        <f>LOG(S_P_500_Historical_Data__1[[#This Row],[return]]+1)</f>
        <v>6.5095362959505818E-4</v>
      </c>
      <c r="E1548">
        <f>MATCH(S_P_500_Historical_Data__1[[#This Row],[return]],_xlfn.ANCHORARRAY($N$7),1)</f>
        <v>70</v>
      </c>
      <c r="F1548" t="e">
        <f>MATCH(S_P_500_Historical_Data__1[[#This Row],[log1p(return)]],S:S,1)-6</f>
        <v>#N/A</v>
      </c>
    </row>
    <row r="1549" spans="1:6" x14ac:dyDescent="0.35">
      <c r="A1549" s="10">
        <v>34197</v>
      </c>
      <c r="B1549">
        <v>452.4</v>
      </c>
      <c r="C1549">
        <v>5.1000000000000004E-3</v>
      </c>
      <c r="D1549">
        <f>LOG(S_P_500_Historical_Data__1[[#This Row],[return]]+1)</f>
        <v>2.2092729880147646E-3</v>
      </c>
      <c r="E1549">
        <f>MATCH(S_P_500_Historical_Data__1[[#This Row],[return]],_xlfn.ANCHORARRAY($N$7),1)</f>
        <v>71</v>
      </c>
      <c r="F1549" t="e">
        <f>MATCH(S_P_500_Historical_Data__1[[#This Row],[log1p(return)]],S:S,1)-6</f>
        <v>#N/A</v>
      </c>
    </row>
    <row r="1550" spans="1:6" x14ac:dyDescent="0.35">
      <c r="A1550" s="10">
        <v>34194</v>
      </c>
      <c r="B1550">
        <v>450.1</v>
      </c>
      <c r="C1550">
        <v>2.3999999999999998E-3</v>
      </c>
      <c r="D1550">
        <f>LOG(S_P_500_Historical_Data__1[[#This Row],[return]]+1)</f>
        <v>1.0410579860935677E-3</v>
      </c>
      <c r="E1550">
        <f>MATCH(S_P_500_Historical_Data__1[[#This Row],[return]],_xlfn.ANCHORARRAY($N$7),1)</f>
        <v>71</v>
      </c>
      <c r="F1550" t="e">
        <f>MATCH(S_P_500_Historical_Data__1[[#This Row],[log1p(return)]],S:S,1)-6</f>
        <v>#N/A</v>
      </c>
    </row>
    <row r="1551" spans="1:6" x14ac:dyDescent="0.35">
      <c r="A1551" s="10">
        <v>34193</v>
      </c>
      <c r="B1551">
        <v>449</v>
      </c>
      <c r="C1551">
        <v>-3.3E-3</v>
      </c>
      <c r="D1551">
        <f>LOG(S_P_500_Historical_Data__1[[#This Row],[return]]+1)</f>
        <v>-1.4355417390583397E-3</v>
      </c>
      <c r="E1551">
        <f>MATCH(S_P_500_Historical_Data__1[[#This Row],[return]],_xlfn.ANCHORARRAY($N$7),1)</f>
        <v>69</v>
      </c>
      <c r="F1551" t="e">
        <f>MATCH(S_P_500_Historical_Data__1[[#This Row],[log1p(return)]],S:S,1)-6</f>
        <v>#N/A</v>
      </c>
    </row>
    <row r="1552" spans="1:6" x14ac:dyDescent="0.35">
      <c r="A1552" s="10">
        <v>34192</v>
      </c>
      <c r="B1552">
        <v>450.5</v>
      </c>
      <c r="C1552">
        <v>2.3999999999999998E-3</v>
      </c>
      <c r="D1552">
        <f>LOG(S_P_500_Historical_Data__1[[#This Row],[return]]+1)</f>
        <v>1.0410579860935677E-3</v>
      </c>
      <c r="E1552">
        <f>MATCH(S_P_500_Historical_Data__1[[#This Row],[return]],_xlfn.ANCHORARRAY($N$7),1)</f>
        <v>71</v>
      </c>
      <c r="F1552" t="e">
        <f>MATCH(S_P_500_Historical_Data__1[[#This Row],[log1p(return)]],S:S,1)-6</f>
        <v>#N/A</v>
      </c>
    </row>
    <row r="1553" spans="1:6" x14ac:dyDescent="0.35">
      <c r="A1553" s="10">
        <v>34191</v>
      </c>
      <c r="B1553">
        <v>449.4</v>
      </c>
      <c r="C1553">
        <v>-2.8999999999999998E-3</v>
      </c>
      <c r="D1553">
        <f>LOG(S_P_500_Historical_Data__1[[#This Row],[return]]+1)</f>
        <v>-1.2612837441822772E-3</v>
      </c>
      <c r="E1553">
        <f>MATCH(S_P_500_Historical_Data__1[[#This Row],[return]],_xlfn.ANCHORARRAY($N$7),1)</f>
        <v>69</v>
      </c>
      <c r="F1553" t="e">
        <f>MATCH(S_P_500_Historical_Data__1[[#This Row],[log1p(return)]],S:S,1)-6</f>
        <v>#N/A</v>
      </c>
    </row>
    <row r="1554" spans="1:6" x14ac:dyDescent="0.35">
      <c r="A1554" s="10">
        <v>34190</v>
      </c>
      <c r="B1554">
        <v>450.7</v>
      </c>
      <c r="C1554">
        <v>4.4999999999999997E-3</v>
      </c>
      <c r="D1554">
        <f>LOG(S_P_500_Historical_Data__1[[#This Row],[return]]+1)</f>
        <v>1.9499410842679385E-3</v>
      </c>
      <c r="E1554">
        <f>MATCH(S_P_500_Historical_Data__1[[#This Row],[return]],_xlfn.ANCHORARRAY($N$7),1)</f>
        <v>71</v>
      </c>
      <c r="F1554" t="e">
        <f>MATCH(S_P_500_Historical_Data__1[[#This Row],[log1p(return)]],S:S,1)-6</f>
        <v>#N/A</v>
      </c>
    </row>
    <row r="1555" spans="1:6" x14ac:dyDescent="0.35">
      <c r="A1555" s="10">
        <v>34187</v>
      </c>
      <c r="B1555">
        <v>448.7</v>
      </c>
      <c r="C1555">
        <v>1.2999999999999999E-3</v>
      </c>
      <c r="D1555">
        <f>LOG(S_P_500_Historical_Data__1[[#This Row],[return]]+1)</f>
        <v>5.6421616537560392E-4</v>
      </c>
      <c r="E1555">
        <f>MATCH(S_P_500_Historical_Data__1[[#This Row],[return]],_xlfn.ANCHORARRAY($N$7),1)</f>
        <v>70</v>
      </c>
      <c r="F1555" t="e">
        <f>MATCH(S_P_500_Historical_Data__1[[#This Row],[log1p(return)]],S:S,1)-6</f>
        <v>#N/A</v>
      </c>
    </row>
    <row r="1556" spans="1:6" x14ac:dyDescent="0.35">
      <c r="A1556" s="10">
        <v>34186</v>
      </c>
      <c r="B1556">
        <v>448.1</v>
      </c>
      <c r="C1556">
        <v>-8.9999999999999998E-4</v>
      </c>
      <c r="D1556">
        <f>LOG(S_P_500_Historical_Data__1[[#This Row],[return]]+1)</f>
        <v>-3.910410285829482E-4</v>
      </c>
      <c r="E1556">
        <f>MATCH(S_P_500_Historical_Data__1[[#This Row],[return]],_xlfn.ANCHORARRAY($N$7),1)</f>
        <v>69</v>
      </c>
      <c r="F1556" t="e">
        <f>MATCH(S_P_500_Historical_Data__1[[#This Row],[log1p(return)]],S:S,1)-6</f>
        <v>#N/A</v>
      </c>
    </row>
    <row r="1557" spans="1:6" x14ac:dyDescent="0.35">
      <c r="A1557" s="10">
        <v>34185</v>
      </c>
      <c r="B1557">
        <v>448.5</v>
      </c>
      <c r="C1557">
        <v>-1.8E-3</v>
      </c>
      <c r="D1557">
        <f>LOG(S_P_500_Historical_Data__1[[#This Row],[return]]+1)</f>
        <v>-7.8243446989642584E-4</v>
      </c>
      <c r="E1557">
        <f>MATCH(S_P_500_Historical_Data__1[[#This Row],[return]],_xlfn.ANCHORARRAY($N$7),1)</f>
        <v>69</v>
      </c>
      <c r="F1557" t="e">
        <f>MATCH(S_P_500_Historical_Data__1[[#This Row],[log1p(return)]],S:S,1)-6</f>
        <v>#N/A</v>
      </c>
    </row>
    <row r="1558" spans="1:6" x14ac:dyDescent="0.35">
      <c r="A1558" s="10">
        <v>34184</v>
      </c>
      <c r="B1558">
        <v>449.3</v>
      </c>
      <c r="C1558">
        <v>-1.8E-3</v>
      </c>
      <c r="D1558">
        <f>LOG(S_P_500_Historical_Data__1[[#This Row],[return]]+1)</f>
        <v>-7.8243446989642584E-4</v>
      </c>
      <c r="E1558">
        <f>MATCH(S_P_500_Historical_Data__1[[#This Row],[return]],_xlfn.ANCHORARRAY($N$7),1)</f>
        <v>69</v>
      </c>
      <c r="F1558" t="e">
        <f>MATCH(S_P_500_Historical_Data__1[[#This Row],[log1p(return)]],S:S,1)-6</f>
        <v>#N/A</v>
      </c>
    </row>
    <row r="1559" spans="1:6" x14ac:dyDescent="0.35">
      <c r="A1559" s="10">
        <v>34183</v>
      </c>
      <c r="B1559">
        <v>450.1</v>
      </c>
      <c r="C1559">
        <v>4.4999999999999997E-3</v>
      </c>
      <c r="D1559">
        <f>LOG(S_P_500_Historical_Data__1[[#This Row],[return]]+1)</f>
        <v>1.9499410842679385E-3</v>
      </c>
      <c r="E1559">
        <f>MATCH(S_P_500_Historical_Data__1[[#This Row],[return]],_xlfn.ANCHORARRAY($N$7),1)</f>
        <v>71</v>
      </c>
      <c r="F1559" t="e">
        <f>MATCH(S_P_500_Historical_Data__1[[#This Row],[log1p(return)]],S:S,1)-6</f>
        <v>#N/A</v>
      </c>
    </row>
    <row r="1560" spans="1:6" x14ac:dyDescent="0.35">
      <c r="A1560" s="10">
        <v>34180</v>
      </c>
      <c r="B1560">
        <v>448.1</v>
      </c>
      <c r="C1560">
        <v>-4.7000000000000002E-3</v>
      </c>
      <c r="D1560">
        <f>LOG(S_P_500_Historical_Data__1[[#This Row],[return]]+1)</f>
        <v>-2.0459959305970396E-3</v>
      </c>
      <c r="E1560">
        <f>MATCH(S_P_500_Historical_Data__1[[#This Row],[return]],_xlfn.ANCHORARRAY($N$7),1)</f>
        <v>68</v>
      </c>
      <c r="F1560" t="e">
        <f>MATCH(S_P_500_Historical_Data__1[[#This Row],[log1p(return)]],S:S,1)-6</f>
        <v>#N/A</v>
      </c>
    </row>
    <row r="1561" spans="1:6" x14ac:dyDescent="0.35">
      <c r="A1561" s="10">
        <v>34179</v>
      </c>
      <c r="B1561">
        <v>450.2</v>
      </c>
      <c r="C1561">
        <v>6.7000000000000002E-3</v>
      </c>
      <c r="D1561">
        <f>LOG(S_P_500_Historical_Data__1[[#This Row],[return]]+1)</f>
        <v>2.9000686113873687E-3</v>
      </c>
      <c r="E1561">
        <f>MATCH(S_P_500_Historical_Data__1[[#This Row],[return]],_xlfn.ANCHORARRAY($N$7),1)</f>
        <v>72</v>
      </c>
      <c r="F1561" t="e">
        <f>MATCH(S_P_500_Historical_Data__1[[#This Row],[log1p(return)]],S:S,1)-6</f>
        <v>#N/A</v>
      </c>
    </row>
    <row r="1562" spans="1:6" x14ac:dyDescent="0.35">
      <c r="A1562" s="10">
        <v>34178</v>
      </c>
      <c r="B1562">
        <v>447.2</v>
      </c>
      <c r="C1562">
        <v>-2.2000000000000001E-3</v>
      </c>
      <c r="D1562">
        <f>LOG(S_P_500_Historical_Data__1[[#This Row],[return]]+1)</f>
        <v>-9.5650039683711904E-4</v>
      </c>
      <c r="E1562">
        <f>MATCH(S_P_500_Historical_Data__1[[#This Row],[return]],_xlfn.ANCHORARRAY($N$7),1)</f>
        <v>69</v>
      </c>
      <c r="F1562" t="e">
        <f>MATCH(S_P_500_Historical_Data__1[[#This Row],[log1p(return)]],S:S,1)-6</f>
        <v>#N/A</v>
      </c>
    </row>
    <row r="1563" spans="1:6" x14ac:dyDescent="0.35">
      <c r="A1563" s="10">
        <v>34177</v>
      </c>
      <c r="B1563">
        <v>448.2</v>
      </c>
      <c r="C1563">
        <v>-2E-3</v>
      </c>
      <c r="D1563">
        <f>LOG(S_P_500_Historical_Data__1[[#This Row],[return]]+1)</f>
        <v>-8.6945871262889137E-4</v>
      </c>
      <c r="E1563">
        <f>MATCH(S_P_500_Historical_Data__1[[#This Row],[return]],_xlfn.ANCHORARRAY($N$7),1)</f>
        <v>69</v>
      </c>
      <c r="F1563" t="e">
        <f>MATCH(S_P_500_Historical_Data__1[[#This Row],[log1p(return)]],S:S,1)-6</f>
        <v>#N/A</v>
      </c>
    </row>
    <row r="1564" spans="1:6" x14ac:dyDescent="0.35">
      <c r="A1564" s="10">
        <v>34176</v>
      </c>
      <c r="B1564">
        <v>449.1</v>
      </c>
      <c r="C1564">
        <v>4.4999999999999997E-3</v>
      </c>
      <c r="D1564">
        <f>LOG(S_P_500_Historical_Data__1[[#This Row],[return]]+1)</f>
        <v>1.9499410842679385E-3</v>
      </c>
      <c r="E1564">
        <f>MATCH(S_P_500_Historical_Data__1[[#This Row],[return]],_xlfn.ANCHORARRAY($N$7),1)</f>
        <v>71</v>
      </c>
      <c r="F1564" t="e">
        <f>MATCH(S_P_500_Historical_Data__1[[#This Row],[log1p(return)]],S:S,1)-6</f>
        <v>#N/A</v>
      </c>
    </row>
    <row r="1565" spans="1:6" x14ac:dyDescent="0.35">
      <c r="A1565" s="10">
        <v>34173</v>
      </c>
      <c r="B1565">
        <v>447.1</v>
      </c>
      <c r="C1565">
        <v>5.7999999999999996E-3</v>
      </c>
      <c r="D1565">
        <f>LOG(S_P_500_Historical_Data__1[[#This Row],[return]]+1)</f>
        <v>2.5116312849083121E-3</v>
      </c>
      <c r="E1565">
        <f>MATCH(S_P_500_Historical_Data__1[[#This Row],[return]],_xlfn.ANCHORARRAY($N$7),1)</f>
        <v>72</v>
      </c>
      <c r="F1565" t="e">
        <f>MATCH(S_P_500_Historical_Data__1[[#This Row],[log1p(return)]],S:S,1)-6</f>
        <v>#N/A</v>
      </c>
    </row>
    <row r="1566" spans="1:6" x14ac:dyDescent="0.35">
      <c r="A1566" s="10">
        <v>34172</v>
      </c>
      <c r="B1566">
        <v>444.5</v>
      </c>
      <c r="C1566">
        <v>-6.0000000000000001E-3</v>
      </c>
      <c r="D1566">
        <f>LOG(S_P_500_Historical_Data__1[[#This Row],[return]]+1)</f>
        <v>-2.6136156026866902E-3</v>
      </c>
      <c r="E1566">
        <f>MATCH(S_P_500_Historical_Data__1[[#This Row],[return]],_xlfn.ANCHORARRAY($N$7),1)</f>
        <v>68</v>
      </c>
      <c r="F1566" t="e">
        <f>MATCH(S_P_500_Historical_Data__1[[#This Row],[log1p(return)]],S:S,1)-6</f>
        <v>#N/A</v>
      </c>
    </row>
    <row r="1567" spans="1:6" x14ac:dyDescent="0.35">
      <c r="A1567" s="10">
        <v>34171</v>
      </c>
      <c r="B1567">
        <v>447.2</v>
      </c>
      <c r="C1567">
        <v>-2.0000000000000001E-4</v>
      </c>
      <c r="D1567">
        <f>LOG(S_P_500_Historical_Data__1[[#This Row],[return]]+1)</f>
        <v>-8.6867583428571222E-5</v>
      </c>
      <c r="E1567">
        <f>MATCH(S_P_500_Historical_Data__1[[#This Row],[return]],_xlfn.ANCHORARRAY($N$7),1)</f>
        <v>70</v>
      </c>
      <c r="F1567" t="e">
        <f>MATCH(S_P_500_Historical_Data__1[[#This Row],[log1p(return)]],S:S,1)-6</f>
        <v>#N/A</v>
      </c>
    </row>
    <row r="1568" spans="1:6" x14ac:dyDescent="0.35">
      <c r="A1568" s="10">
        <v>34170</v>
      </c>
      <c r="B1568">
        <v>447.3</v>
      </c>
      <c r="C1568">
        <v>2.8999999999999998E-3</v>
      </c>
      <c r="D1568">
        <f>LOG(S_P_500_Historical_Data__1[[#This Row],[return]]+1)</f>
        <v>1.2576313122309249E-3</v>
      </c>
      <c r="E1568">
        <f>MATCH(S_P_500_Historical_Data__1[[#This Row],[return]],_xlfn.ANCHORARRAY($N$7),1)</f>
        <v>71</v>
      </c>
      <c r="F1568" t="e">
        <f>MATCH(S_P_500_Historical_Data__1[[#This Row],[log1p(return)]],S:S,1)-6</f>
        <v>#N/A</v>
      </c>
    </row>
    <row r="1569" spans="1:6" x14ac:dyDescent="0.35">
      <c r="A1569" s="10">
        <v>34169</v>
      </c>
      <c r="B1569">
        <v>446</v>
      </c>
      <c r="C1569">
        <v>4.0000000000000002E-4</v>
      </c>
      <c r="D1569">
        <f>LOG(S_P_500_Historical_Data__1[[#This Row],[return]]+1)</f>
        <v>1.7368305846489969E-4</v>
      </c>
      <c r="E1569">
        <f>MATCH(S_P_500_Historical_Data__1[[#This Row],[return]],_xlfn.ANCHORARRAY($N$7),1)</f>
        <v>70</v>
      </c>
      <c r="F1569" t="e">
        <f>MATCH(S_P_500_Historical_Data__1[[#This Row],[log1p(return)]],S:S,1)-6</f>
        <v>#N/A</v>
      </c>
    </row>
    <row r="1570" spans="1:6" x14ac:dyDescent="0.35">
      <c r="A1570" s="10">
        <v>34166</v>
      </c>
      <c r="B1570">
        <v>445.8</v>
      </c>
      <c r="C1570">
        <v>-7.6E-3</v>
      </c>
      <c r="D1570">
        <f>LOG(S_P_500_Historical_Data__1[[#This Row],[return]]+1)</f>
        <v>-3.3132443998285239E-3</v>
      </c>
      <c r="E1570">
        <f>MATCH(S_P_500_Historical_Data__1[[#This Row],[return]],_xlfn.ANCHORARRAY($N$7),1)</f>
        <v>67</v>
      </c>
      <c r="F1570" t="e">
        <f>MATCH(S_P_500_Historical_Data__1[[#This Row],[log1p(return)]],S:S,1)-6</f>
        <v>#N/A</v>
      </c>
    </row>
    <row r="1571" spans="1:6" x14ac:dyDescent="0.35">
      <c r="A1571" s="10">
        <v>34165</v>
      </c>
      <c r="B1571">
        <v>449.2</v>
      </c>
      <c r="C1571">
        <v>-2E-3</v>
      </c>
      <c r="D1571">
        <f>LOG(S_P_500_Historical_Data__1[[#This Row],[return]]+1)</f>
        <v>-8.6945871262889137E-4</v>
      </c>
      <c r="E1571">
        <f>MATCH(S_P_500_Historical_Data__1[[#This Row],[return]],_xlfn.ANCHORARRAY($N$7),1)</f>
        <v>69</v>
      </c>
      <c r="F1571" t="e">
        <f>MATCH(S_P_500_Historical_Data__1[[#This Row],[log1p(return)]],S:S,1)-6</f>
        <v>#N/A</v>
      </c>
    </row>
    <row r="1572" spans="1:6" x14ac:dyDescent="0.35">
      <c r="A1572" s="10">
        <v>34164</v>
      </c>
      <c r="B1572">
        <v>450.1</v>
      </c>
      <c r="C1572">
        <v>4.4999999999999997E-3</v>
      </c>
      <c r="D1572">
        <f>LOG(S_P_500_Historical_Data__1[[#This Row],[return]]+1)</f>
        <v>1.9499410842679385E-3</v>
      </c>
      <c r="E1572">
        <f>MATCH(S_P_500_Historical_Data__1[[#This Row],[return]],_xlfn.ANCHORARRAY($N$7),1)</f>
        <v>71</v>
      </c>
      <c r="F1572" t="e">
        <f>MATCH(S_P_500_Historical_Data__1[[#This Row],[log1p(return)]],S:S,1)-6</f>
        <v>#N/A</v>
      </c>
    </row>
    <row r="1573" spans="1:6" x14ac:dyDescent="0.35">
      <c r="A1573" s="10">
        <v>34163</v>
      </c>
      <c r="B1573">
        <v>448.1</v>
      </c>
      <c r="C1573">
        <v>-2E-3</v>
      </c>
      <c r="D1573">
        <f>LOG(S_P_500_Historical_Data__1[[#This Row],[return]]+1)</f>
        <v>-8.6945871262889137E-4</v>
      </c>
      <c r="E1573">
        <f>MATCH(S_P_500_Historical_Data__1[[#This Row],[return]],_xlfn.ANCHORARRAY($N$7),1)</f>
        <v>69</v>
      </c>
      <c r="F1573" t="e">
        <f>MATCH(S_P_500_Historical_Data__1[[#This Row],[log1p(return)]],S:S,1)-6</f>
        <v>#N/A</v>
      </c>
    </row>
    <row r="1574" spans="1:6" x14ac:dyDescent="0.35">
      <c r="A1574" s="10">
        <v>34162</v>
      </c>
      <c r="B1574">
        <v>449</v>
      </c>
      <c r="C1574">
        <v>2E-3</v>
      </c>
      <c r="D1574">
        <f>LOG(S_P_500_Historical_Data__1[[#This Row],[return]]+1)</f>
        <v>8.6772153122691327E-4</v>
      </c>
      <c r="E1574">
        <f>MATCH(S_P_500_Historical_Data__1[[#This Row],[return]],_xlfn.ANCHORARRAY($N$7),1)</f>
        <v>70</v>
      </c>
      <c r="F1574" t="e">
        <f>MATCH(S_P_500_Historical_Data__1[[#This Row],[log1p(return)]],S:S,1)-6</f>
        <v>#N/A</v>
      </c>
    </row>
    <row r="1575" spans="1:6" x14ac:dyDescent="0.35">
      <c r="A1575" s="10">
        <v>34159</v>
      </c>
      <c r="B1575">
        <v>448.1</v>
      </c>
      <c r="C1575">
        <v>-1.1000000000000001E-3</v>
      </c>
      <c r="D1575">
        <f>LOG(S_P_500_Historical_Data__1[[#This Row],[return]]+1)</f>
        <v>-4.7798687109621189E-4</v>
      </c>
      <c r="E1575">
        <f>MATCH(S_P_500_Historical_Data__1[[#This Row],[return]],_xlfn.ANCHORARRAY($N$7),1)</f>
        <v>69</v>
      </c>
      <c r="F1575" t="e">
        <f>MATCH(S_P_500_Historical_Data__1[[#This Row],[log1p(return)]],S:S,1)-6</f>
        <v>#N/A</v>
      </c>
    </row>
    <row r="1576" spans="1:6" x14ac:dyDescent="0.35">
      <c r="A1576" s="10">
        <v>34158</v>
      </c>
      <c r="B1576">
        <v>448.6</v>
      </c>
      <c r="C1576">
        <v>1.3100000000000001E-2</v>
      </c>
      <c r="D1576">
        <f>LOG(S_P_500_Historical_Data__1[[#This Row],[return]]+1)</f>
        <v>5.6523153550740108E-3</v>
      </c>
      <c r="E1576">
        <f>MATCH(S_P_500_Historical_Data__1[[#This Row],[return]],_xlfn.ANCHORARRAY($N$7),1)</f>
        <v>74</v>
      </c>
      <c r="F1576" t="e">
        <f>MATCH(S_P_500_Historical_Data__1[[#This Row],[log1p(return)]],S:S,1)-6</f>
        <v>#N/A</v>
      </c>
    </row>
    <row r="1577" spans="1:6" x14ac:dyDescent="0.35">
      <c r="A1577" s="10">
        <v>34157</v>
      </c>
      <c r="B1577">
        <v>442.8</v>
      </c>
      <c r="C1577">
        <v>3.2000000000000002E-3</v>
      </c>
      <c r="D1577">
        <f>LOG(S_P_500_Historical_Data__1[[#This Row],[return]]+1)</f>
        <v>1.3875234866412602E-3</v>
      </c>
      <c r="E1577">
        <f>MATCH(S_P_500_Historical_Data__1[[#This Row],[return]],_xlfn.ANCHORARRAY($N$7),1)</f>
        <v>71</v>
      </c>
      <c r="F1577" t="e">
        <f>MATCH(S_P_500_Historical_Data__1[[#This Row],[log1p(return)]],S:S,1)-6</f>
        <v>#N/A</v>
      </c>
    </row>
    <row r="1578" spans="1:6" x14ac:dyDescent="0.35">
      <c r="A1578" s="10">
        <v>34156</v>
      </c>
      <c r="B1578">
        <v>441.4</v>
      </c>
      <c r="C1578">
        <v>-9.9000000000000008E-3</v>
      </c>
      <c r="D1578">
        <f>LOG(S_P_500_Historical_Data__1[[#This Row],[return]]+1)</f>
        <v>-4.3209394883778271E-3</v>
      </c>
      <c r="E1578">
        <f>MATCH(S_P_500_Historical_Data__1[[#This Row],[return]],_xlfn.ANCHORARRAY($N$7),1)</f>
        <v>66</v>
      </c>
      <c r="F1578" t="e">
        <f>MATCH(S_P_500_Historical_Data__1[[#This Row],[log1p(return)]],S:S,1)-6</f>
        <v>#N/A</v>
      </c>
    </row>
    <row r="1579" spans="1:6" x14ac:dyDescent="0.35">
      <c r="A1579" s="10">
        <v>34152</v>
      </c>
      <c r="B1579">
        <v>445.8</v>
      </c>
      <c r="C1579">
        <v>-7.1000000000000004E-3</v>
      </c>
      <c r="D1579">
        <f>LOG(S_P_500_Historical_Data__1[[#This Row],[return]]+1)</f>
        <v>-3.0944893043338452E-3</v>
      </c>
      <c r="E1579">
        <f>MATCH(S_P_500_Historical_Data__1[[#This Row],[return]],_xlfn.ANCHORARRAY($N$7),1)</f>
        <v>67</v>
      </c>
      <c r="F1579" t="e">
        <f>MATCH(S_P_500_Historical_Data__1[[#This Row],[log1p(return)]],S:S,1)-6</f>
        <v>#N/A</v>
      </c>
    </row>
    <row r="1580" spans="1:6" x14ac:dyDescent="0.35">
      <c r="A1580" s="10">
        <v>34151</v>
      </c>
      <c r="B1580">
        <v>449</v>
      </c>
      <c r="C1580">
        <v>-3.3E-3</v>
      </c>
      <c r="D1580">
        <f>LOG(S_P_500_Historical_Data__1[[#This Row],[return]]+1)</f>
        <v>-1.4355417390583397E-3</v>
      </c>
      <c r="E1580">
        <f>MATCH(S_P_500_Historical_Data__1[[#This Row],[return]],_xlfn.ANCHORARRAY($N$7),1)</f>
        <v>69</v>
      </c>
      <c r="F1580" t="e">
        <f>MATCH(S_P_500_Historical_Data__1[[#This Row],[log1p(return)]],S:S,1)-6</f>
        <v>#N/A</v>
      </c>
    </row>
    <row r="1581" spans="1:6" x14ac:dyDescent="0.35">
      <c r="A1581" s="10">
        <v>34150</v>
      </c>
      <c r="B1581">
        <v>450.5</v>
      </c>
      <c r="C1581">
        <v>-4.0000000000000002E-4</v>
      </c>
      <c r="D1581">
        <f>LOG(S_P_500_Historical_Data__1[[#This Row],[return]]+1)</f>
        <v>-1.7375254558756316E-4</v>
      </c>
      <c r="E1581">
        <f>MATCH(S_P_500_Historical_Data__1[[#This Row],[return]],_xlfn.ANCHORARRAY($N$7),1)</f>
        <v>70</v>
      </c>
      <c r="F1581" t="e">
        <f>MATCH(S_P_500_Historical_Data__1[[#This Row],[log1p(return)]],S:S,1)-6</f>
        <v>#N/A</v>
      </c>
    </row>
    <row r="1582" spans="1:6" x14ac:dyDescent="0.35">
      <c r="A1582" s="10">
        <v>34149</v>
      </c>
      <c r="B1582">
        <v>450.7</v>
      </c>
      <c r="C1582">
        <v>-2.7000000000000001E-3</v>
      </c>
      <c r="D1582">
        <f>LOG(S_P_500_Historical_Data__1[[#This Row],[return]]+1)</f>
        <v>-1.1741809597139673E-3</v>
      </c>
      <c r="E1582">
        <f>MATCH(S_P_500_Historical_Data__1[[#This Row],[return]],_xlfn.ANCHORARRAY($N$7),1)</f>
        <v>69</v>
      </c>
      <c r="F1582" t="e">
        <f>MATCH(S_P_500_Historical_Data__1[[#This Row],[log1p(return)]],S:S,1)-6</f>
        <v>#N/A</v>
      </c>
    </row>
    <row r="1583" spans="1:6" x14ac:dyDescent="0.35">
      <c r="A1583" s="10">
        <v>34148</v>
      </c>
      <c r="B1583">
        <v>451.9</v>
      </c>
      <c r="C1583">
        <v>9.5999999999999992E-3</v>
      </c>
      <c r="D1583">
        <f>LOG(S_P_500_Historical_Data__1[[#This Row],[return]]+1)</f>
        <v>4.1493419000591166E-3</v>
      </c>
      <c r="E1583">
        <f>MATCH(S_P_500_Historical_Data__1[[#This Row],[return]],_xlfn.ANCHORARRAY($N$7),1)</f>
        <v>73</v>
      </c>
      <c r="F1583" t="e">
        <f>MATCH(S_P_500_Historical_Data__1[[#This Row],[log1p(return)]],S:S,1)-6</f>
        <v>#N/A</v>
      </c>
    </row>
    <row r="1584" spans="1:6" x14ac:dyDescent="0.35">
      <c r="A1584" s="10">
        <v>34145</v>
      </c>
      <c r="B1584">
        <v>447.6</v>
      </c>
      <c r="C1584">
        <v>2.2000000000000001E-3</v>
      </c>
      <c r="D1584">
        <f>LOG(S_P_500_Historical_Data__1[[#This Row],[return]]+1)</f>
        <v>9.5439840645788652E-4</v>
      </c>
      <c r="E1584">
        <f>MATCH(S_P_500_Historical_Data__1[[#This Row],[return]],_xlfn.ANCHORARRAY($N$7),1)</f>
        <v>70</v>
      </c>
      <c r="F1584" t="e">
        <f>MATCH(S_P_500_Historical_Data__1[[#This Row],[log1p(return)]],S:S,1)-6</f>
        <v>#N/A</v>
      </c>
    </row>
    <row r="1585" spans="1:6" x14ac:dyDescent="0.35">
      <c r="A1585" s="10">
        <v>34144</v>
      </c>
      <c r="B1585">
        <v>446.6</v>
      </c>
      <c r="C1585">
        <v>7.7000000000000002E-3</v>
      </c>
      <c r="D1585">
        <f>LOG(S_P_500_Historical_Data__1[[#This Row],[return]]+1)</f>
        <v>3.3312585613267391E-3</v>
      </c>
      <c r="E1585">
        <f>MATCH(S_P_500_Historical_Data__1[[#This Row],[return]],_xlfn.ANCHORARRAY($N$7),1)</f>
        <v>72</v>
      </c>
      <c r="F1585" t="e">
        <f>MATCH(S_P_500_Historical_Data__1[[#This Row],[log1p(return)]],S:S,1)-6</f>
        <v>#N/A</v>
      </c>
    </row>
    <row r="1586" spans="1:6" x14ac:dyDescent="0.35">
      <c r="A1586" s="10">
        <v>34143</v>
      </c>
      <c r="B1586">
        <v>443.2</v>
      </c>
      <c r="C1586">
        <v>-6.1000000000000004E-3</v>
      </c>
      <c r="D1586">
        <f>LOG(S_P_500_Historical_Data__1[[#This Row],[return]]+1)</f>
        <v>-2.6573093983775736E-3</v>
      </c>
      <c r="E1586">
        <f>MATCH(S_P_500_Historical_Data__1[[#This Row],[return]],_xlfn.ANCHORARRAY($N$7),1)</f>
        <v>68</v>
      </c>
      <c r="F1586" t="e">
        <f>MATCH(S_P_500_Historical_Data__1[[#This Row],[log1p(return)]],S:S,1)-6</f>
        <v>#N/A</v>
      </c>
    </row>
    <row r="1587" spans="1:6" x14ac:dyDescent="0.35">
      <c r="A1587" s="10">
        <v>34142</v>
      </c>
      <c r="B1587">
        <v>445.9</v>
      </c>
      <c r="C1587">
        <v>-6.9999999999999999E-4</v>
      </c>
      <c r="D1587">
        <f>LOG(S_P_500_Historical_Data__1[[#This Row],[return]]+1)</f>
        <v>-3.041125891607762E-4</v>
      </c>
      <c r="E1587">
        <f>MATCH(S_P_500_Historical_Data__1[[#This Row],[return]],_xlfn.ANCHORARRAY($N$7),1)</f>
        <v>69</v>
      </c>
      <c r="F1587" t="e">
        <f>MATCH(S_P_500_Historical_Data__1[[#This Row],[log1p(return)]],S:S,1)-6</f>
        <v>#N/A</v>
      </c>
    </row>
    <row r="1588" spans="1:6" x14ac:dyDescent="0.35">
      <c r="A1588" s="10">
        <v>34141</v>
      </c>
      <c r="B1588">
        <v>446.2</v>
      </c>
      <c r="C1588">
        <v>5.5999999999999999E-3</v>
      </c>
      <c r="D1588">
        <f>LOG(S_P_500_Historical_Data__1[[#This Row],[return]]+1)</f>
        <v>2.4252646779013543E-3</v>
      </c>
      <c r="E1588">
        <f>MATCH(S_P_500_Historical_Data__1[[#This Row],[return]],_xlfn.ANCHORARRAY($N$7),1)</f>
        <v>72</v>
      </c>
      <c r="F1588" t="e">
        <f>MATCH(S_P_500_Historical_Data__1[[#This Row],[log1p(return)]],S:S,1)-6</f>
        <v>#N/A</v>
      </c>
    </row>
    <row r="1589" spans="1:6" x14ac:dyDescent="0.35">
      <c r="A1589" s="10">
        <v>34138</v>
      </c>
      <c r="B1589">
        <v>443.7</v>
      </c>
      <c r="C1589">
        <v>-1.0699999999999999E-2</v>
      </c>
      <c r="D1589">
        <f>LOG(S_P_500_Historical_Data__1[[#This Row],[return]]+1)</f>
        <v>-4.6719909225904233E-3</v>
      </c>
      <c r="E1589">
        <f>MATCH(S_P_500_Historical_Data__1[[#This Row],[return]],_xlfn.ANCHORARRAY($N$7),1)</f>
        <v>66</v>
      </c>
      <c r="F1589" t="e">
        <f>MATCH(S_P_500_Historical_Data__1[[#This Row],[log1p(return)]],S:S,1)-6</f>
        <v>#N/A</v>
      </c>
    </row>
    <row r="1590" spans="1:6" x14ac:dyDescent="0.35">
      <c r="A1590" s="10">
        <v>34137</v>
      </c>
      <c r="B1590">
        <v>448.5</v>
      </c>
      <c r="C1590">
        <v>2.5000000000000001E-3</v>
      </c>
      <c r="D1590">
        <f>LOG(S_P_500_Historical_Data__1[[#This Row],[return]]+1)</f>
        <v>1.084381292219893E-3</v>
      </c>
      <c r="E1590">
        <f>MATCH(S_P_500_Historical_Data__1[[#This Row],[return]],_xlfn.ANCHORARRAY($N$7),1)</f>
        <v>71</v>
      </c>
      <c r="F1590" t="e">
        <f>MATCH(S_P_500_Historical_Data__1[[#This Row],[log1p(return)]],S:S,1)-6</f>
        <v>#N/A</v>
      </c>
    </row>
    <row r="1591" spans="1:6" x14ac:dyDescent="0.35">
      <c r="A1591" s="10">
        <v>34136</v>
      </c>
      <c r="B1591">
        <v>447.4</v>
      </c>
      <c r="C1591">
        <v>2.5000000000000001E-3</v>
      </c>
      <c r="D1591">
        <f>LOG(S_P_500_Historical_Data__1[[#This Row],[return]]+1)</f>
        <v>1.084381292219893E-3</v>
      </c>
      <c r="E1591">
        <f>MATCH(S_P_500_Historical_Data__1[[#This Row],[return]],_xlfn.ANCHORARRAY($N$7),1)</f>
        <v>71</v>
      </c>
      <c r="F1591" t="e">
        <f>MATCH(S_P_500_Historical_Data__1[[#This Row],[log1p(return)]],S:S,1)-6</f>
        <v>#N/A</v>
      </c>
    </row>
    <row r="1592" spans="1:6" x14ac:dyDescent="0.35">
      <c r="A1592" s="10">
        <v>34135</v>
      </c>
      <c r="B1592">
        <v>446.3</v>
      </c>
      <c r="C1592">
        <v>-3.0999999999999999E-3</v>
      </c>
      <c r="D1592">
        <f>LOG(S_P_500_Historical_Data__1[[#This Row],[return]]+1)</f>
        <v>-1.3484040016265256E-3</v>
      </c>
      <c r="E1592">
        <f>MATCH(S_P_500_Historical_Data__1[[#This Row],[return]],_xlfn.ANCHORARRAY($N$7),1)</f>
        <v>69</v>
      </c>
      <c r="F1592" t="e">
        <f>MATCH(S_P_500_Historical_Data__1[[#This Row],[log1p(return)]],S:S,1)-6</f>
        <v>#N/A</v>
      </c>
    </row>
    <row r="1593" spans="1:6" x14ac:dyDescent="0.35">
      <c r="A1593" s="10">
        <v>34134</v>
      </c>
      <c r="B1593">
        <v>447.7</v>
      </c>
      <c r="C1593">
        <v>8.9999999999999998E-4</v>
      </c>
      <c r="D1593">
        <f>LOG(S_P_500_Historical_Data__1[[#This Row],[return]]+1)</f>
        <v>3.9068924991008801E-4</v>
      </c>
      <c r="E1593">
        <f>MATCH(S_P_500_Historical_Data__1[[#This Row],[return]],_xlfn.ANCHORARRAY($N$7),1)</f>
        <v>70</v>
      </c>
      <c r="F1593" t="e">
        <f>MATCH(S_P_500_Historical_Data__1[[#This Row],[log1p(return)]],S:S,1)-6</f>
        <v>#N/A</v>
      </c>
    </row>
    <row r="1594" spans="1:6" x14ac:dyDescent="0.35">
      <c r="A1594" s="10">
        <v>34131</v>
      </c>
      <c r="B1594">
        <v>447.3</v>
      </c>
      <c r="C1594">
        <v>4.3E-3</v>
      </c>
      <c r="D1594">
        <f>LOG(S_P_500_Historical_Data__1[[#This Row],[return]]+1)</f>
        <v>1.8634626925239726E-3</v>
      </c>
      <c r="E1594">
        <f>MATCH(S_P_500_Historical_Data__1[[#This Row],[return]],_xlfn.ANCHORARRAY($N$7),1)</f>
        <v>71</v>
      </c>
      <c r="F1594" t="e">
        <f>MATCH(S_P_500_Historical_Data__1[[#This Row],[log1p(return)]],S:S,1)-6</f>
        <v>#N/A</v>
      </c>
    </row>
    <row r="1595" spans="1:6" x14ac:dyDescent="0.35">
      <c r="A1595" s="10">
        <v>34130</v>
      </c>
      <c r="B1595">
        <v>445.4</v>
      </c>
      <c r="C1595">
        <v>-8.9999999999999998E-4</v>
      </c>
      <c r="D1595">
        <f>LOG(S_P_500_Historical_Data__1[[#This Row],[return]]+1)</f>
        <v>-3.910410285829482E-4</v>
      </c>
      <c r="E1595">
        <f>MATCH(S_P_500_Historical_Data__1[[#This Row],[return]],_xlfn.ANCHORARRAY($N$7),1)</f>
        <v>69</v>
      </c>
      <c r="F1595" t="e">
        <f>MATCH(S_P_500_Historical_Data__1[[#This Row],[log1p(return)]],S:S,1)-6</f>
        <v>#N/A</v>
      </c>
    </row>
    <row r="1596" spans="1:6" x14ac:dyDescent="0.35">
      <c r="A1596" s="10">
        <v>34129</v>
      </c>
      <c r="B1596">
        <v>445.8</v>
      </c>
      <c r="C1596">
        <v>2.5000000000000001E-3</v>
      </c>
      <c r="D1596">
        <f>LOG(S_P_500_Historical_Data__1[[#This Row],[return]]+1)</f>
        <v>1.084381292219893E-3</v>
      </c>
      <c r="E1596">
        <f>MATCH(S_P_500_Historical_Data__1[[#This Row],[return]],_xlfn.ANCHORARRAY($N$7),1)</f>
        <v>71</v>
      </c>
      <c r="F1596" t="e">
        <f>MATCH(S_P_500_Historical_Data__1[[#This Row],[log1p(return)]],S:S,1)-6</f>
        <v>#N/A</v>
      </c>
    </row>
    <row r="1597" spans="1:6" x14ac:dyDescent="0.35">
      <c r="A1597" s="10">
        <v>34128</v>
      </c>
      <c r="B1597">
        <v>444.7</v>
      </c>
      <c r="C1597">
        <v>-6.7000000000000002E-3</v>
      </c>
      <c r="D1597">
        <f>LOG(S_P_500_Historical_Data__1[[#This Row],[return]]+1)</f>
        <v>-2.9195645282691818E-3</v>
      </c>
      <c r="E1597">
        <f>MATCH(S_P_500_Historical_Data__1[[#This Row],[return]],_xlfn.ANCHORARRAY($N$7),1)</f>
        <v>67</v>
      </c>
      <c r="F1597" t="e">
        <f>MATCH(S_P_500_Historical_Data__1[[#This Row],[log1p(return)]],S:S,1)-6</f>
        <v>#N/A</v>
      </c>
    </row>
    <row r="1598" spans="1:6" x14ac:dyDescent="0.35">
      <c r="A1598" s="10">
        <v>34127</v>
      </c>
      <c r="B1598">
        <v>447.7</v>
      </c>
      <c r="C1598">
        <v>-5.3E-3</v>
      </c>
      <c r="D1598">
        <f>LOG(S_P_500_Historical_Data__1[[#This Row],[return]]+1)</f>
        <v>-2.307882058273408E-3</v>
      </c>
      <c r="E1598">
        <f>MATCH(S_P_500_Historical_Data__1[[#This Row],[return]],_xlfn.ANCHORARRAY($N$7),1)</f>
        <v>68</v>
      </c>
      <c r="F1598" t="e">
        <f>MATCH(S_P_500_Historical_Data__1[[#This Row],[log1p(return)]],S:S,1)-6</f>
        <v>#N/A</v>
      </c>
    </row>
    <row r="1599" spans="1:6" x14ac:dyDescent="0.35">
      <c r="A1599" s="10">
        <v>34124</v>
      </c>
      <c r="B1599">
        <v>450.1</v>
      </c>
      <c r="C1599">
        <v>-5.3E-3</v>
      </c>
      <c r="D1599">
        <f>LOG(S_P_500_Historical_Data__1[[#This Row],[return]]+1)</f>
        <v>-2.307882058273408E-3</v>
      </c>
      <c r="E1599">
        <f>MATCH(S_P_500_Historical_Data__1[[#This Row],[return]],_xlfn.ANCHORARRAY($N$7),1)</f>
        <v>68</v>
      </c>
      <c r="F1599" t="e">
        <f>MATCH(S_P_500_Historical_Data__1[[#This Row],[log1p(return)]],S:S,1)-6</f>
        <v>#N/A</v>
      </c>
    </row>
    <row r="1600" spans="1:6" x14ac:dyDescent="0.35">
      <c r="A1600" s="10">
        <v>34123</v>
      </c>
      <c r="B1600">
        <v>452.5</v>
      </c>
      <c r="C1600">
        <v>-3.0999999999999999E-3</v>
      </c>
      <c r="D1600">
        <f>LOG(S_P_500_Historical_Data__1[[#This Row],[return]]+1)</f>
        <v>-1.3484040016265256E-3</v>
      </c>
      <c r="E1600">
        <f>MATCH(S_P_500_Historical_Data__1[[#This Row],[return]],_xlfn.ANCHORARRAY($N$7),1)</f>
        <v>69</v>
      </c>
      <c r="F1600" t="e">
        <f>MATCH(S_P_500_Historical_Data__1[[#This Row],[log1p(return)]],S:S,1)-6</f>
        <v>#N/A</v>
      </c>
    </row>
    <row r="1601" spans="1:6" x14ac:dyDescent="0.35">
      <c r="A1601" s="10">
        <v>34122</v>
      </c>
      <c r="B1601">
        <v>453.9</v>
      </c>
      <c r="C1601">
        <v>2.0000000000000001E-4</v>
      </c>
      <c r="D1601">
        <f>LOG(S_P_500_Historical_Data__1[[#This Row],[return]]+1)</f>
        <v>8.6850211648947659E-5</v>
      </c>
      <c r="E1601">
        <f>MATCH(S_P_500_Historical_Data__1[[#This Row],[return]],_xlfn.ANCHORARRAY($N$7),1)</f>
        <v>70</v>
      </c>
      <c r="F1601" t="e">
        <f>MATCH(S_P_500_Historical_Data__1[[#This Row],[log1p(return)]],S:S,1)-6</f>
        <v>#N/A</v>
      </c>
    </row>
    <row r="1602" spans="1:6" x14ac:dyDescent="0.35">
      <c r="A1602" s="10">
        <v>34121</v>
      </c>
      <c r="B1602">
        <v>453.8</v>
      </c>
      <c r="C1602">
        <v>8.0000000000000002E-3</v>
      </c>
      <c r="D1602">
        <f>LOG(S_P_500_Historical_Data__1[[#This Row],[return]]+1)</f>
        <v>3.4605321095064891E-3</v>
      </c>
      <c r="E1602">
        <f>MATCH(S_P_500_Historical_Data__1[[#This Row],[return]],_xlfn.ANCHORARRAY($N$7),1)</f>
        <v>72</v>
      </c>
      <c r="F1602" t="e">
        <f>MATCH(S_P_500_Historical_Data__1[[#This Row],[log1p(return)]],S:S,1)-6</f>
        <v>#N/A</v>
      </c>
    </row>
    <row r="1603" spans="1:6" x14ac:dyDescent="0.35">
      <c r="A1603" s="10">
        <v>34117</v>
      </c>
      <c r="B1603">
        <v>450.2</v>
      </c>
      <c r="C1603">
        <v>-4.8999999999999998E-3</v>
      </c>
      <c r="D1603">
        <f>LOG(S_P_500_Historical_Data__1[[#This Row],[return]]+1)</f>
        <v>-2.1332737608552488E-3</v>
      </c>
      <c r="E1603">
        <f>MATCH(S_P_500_Historical_Data__1[[#This Row],[return]],_xlfn.ANCHORARRAY($N$7),1)</f>
        <v>68</v>
      </c>
      <c r="F1603" t="e">
        <f>MATCH(S_P_500_Historical_Data__1[[#This Row],[log1p(return)]],S:S,1)-6</f>
        <v>#N/A</v>
      </c>
    </row>
    <row r="1604" spans="1:6" x14ac:dyDescent="0.35">
      <c r="A1604" s="10">
        <v>34116</v>
      </c>
      <c r="B1604">
        <v>452.4</v>
      </c>
      <c r="C1604">
        <v>-2.2000000000000001E-3</v>
      </c>
      <c r="D1604">
        <f>LOG(S_P_500_Historical_Data__1[[#This Row],[return]]+1)</f>
        <v>-9.5650039683711904E-4</v>
      </c>
      <c r="E1604">
        <f>MATCH(S_P_500_Historical_Data__1[[#This Row],[return]],_xlfn.ANCHORARRAY($N$7),1)</f>
        <v>69</v>
      </c>
      <c r="F1604" t="e">
        <f>MATCH(S_P_500_Historical_Data__1[[#This Row],[log1p(return)]],S:S,1)-6</f>
        <v>#N/A</v>
      </c>
    </row>
    <row r="1605" spans="1:6" x14ac:dyDescent="0.35">
      <c r="A1605" s="10">
        <v>34115</v>
      </c>
      <c r="B1605">
        <v>453.4</v>
      </c>
      <c r="C1605">
        <v>0.01</v>
      </c>
      <c r="D1605">
        <f>LOG(S_P_500_Historical_Data__1[[#This Row],[return]]+1)</f>
        <v>4.3213737826425782E-3</v>
      </c>
      <c r="E1605">
        <f>MATCH(S_P_500_Historical_Data__1[[#This Row],[return]],_xlfn.ANCHORARRAY($N$7),1)</f>
        <v>73</v>
      </c>
      <c r="F1605" t="e">
        <f>MATCH(S_P_500_Historical_Data__1[[#This Row],[log1p(return)]],S:S,1)-6</f>
        <v>#N/A</v>
      </c>
    </row>
    <row r="1606" spans="1:6" x14ac:dyDescent="0.35">
      <c r="A1606" s="10">
        <v>34114</v>
      </c>
      <c r="B1606">
        <v>448.9</v>
      </c>
      <c r="C1606">
        <v>2E-3</v>
      </c>
      <c r="D1606">
        <f>LOG(S_P_500_Historical_Data__1[[#This Row],[return]]+1)</f>
        <v>8.6772153122691327E-4</v>
      </c>
      <c r="E1606">
        <f>MATCH(S_P_500_Historical_Data__1[[#This Row],[return]],_xlfn.ANCHORARRAY($N$7),1)</f>
        <v>70</v>
      </c>
      <c r="F1606" t="e">
        <f>MATCH(S_P_500_Historical_Data__1[[#This Row],[log1p(return)]],S:S,1)-6</f>
        <v>#N/A</v>
      </c>
    </row>
    <row r="1607" spans="1:6" x14ac:dyDescent="0.35">
      <c r="A1607" s="10">
        <v>34113</v>
      </c>
      <c r="B1607">
        <v>448</v>
      </c>
      <c r="C1607">
        <v>4.8999999999999998E-3</v>
      </c>
      <c r="D1607">
        <f>LOG(S_P_500_Historical_Data__1[[#This Row],[return]]+1)</f>
        <v>2.122846225161637E-3</v>
      </c>
      <c r="E1607">
        <f>MATCH(S_P_500_Historical_Data__1[[#This Row],[return]],_xlfn.ANCHORARRAY($N$7),1)</f>
        <v>71</v>
      </c>
      <c r="F1607" t="e">
        <f>MATCH(S_P_500_Historical_Data__1[[#This Row],[log1p(return)]],S:S,1)-6</f>
        <v>#N/A</v>
      </c>
    </row>
    <row r="1608" spans="1:6" x14ac:dyDescent="0.35">
      <c r="A1608" s="10">
        <v>34110</v>
      </c>
      <c r="B1608">
        <v>445.8</v>
      </c>
      <c r="C1608">
        <v>-1.0699999999999999E-2</v>
      </c>
      <c r="D1608">
        <f>LOG(S_P_500_Historical_Data__1[[#This Row],[return]]+1)</f>
        <v>-4.6719909225904233E-3</v>
      </c>
      <c r="E1608">
        <f>MATCH(S_P_500_Historical_Data__1[[#This Row],[return]],_xlfn.ANCHORARRAY($N$7),1)</f>
        <v>66</v>
      </c>
      <c r="F1608" t="e">
        <f>MATCH(S_P_500_Historical_Data__1[[#This Row],[log1p(return)]],S:S,1)-6</f>
        <v>#N/A</v>
      </c>
    </row>
    <row r="1609" spans="1:6" x14ac:dyDescent="0.35">
      <c r="A1609" s="10">
        <v>34109</v>
      </c>
      <c r="B1609">
        <v>450.6</v>
      </c>
      <c r="C1609">
        <v>6.7000000000000002E-3</v>
      </c>
      <c r="D1609">
        <f>LOG(S_P_500_Historical_Data__1[[#This Row],[return]]+1)</f>
        <v>2.9000686113873687E-3</v>
      </c>
      <c r="E1609">
        <f>MATCH(S_P_500_Historical_Data__1[[#This Row],[return]],_xlfn.ANCHORARRAY($N$7),1)</f>
        <v>72</v>
      </c>
      <c r="F1609" t="e">
        <f>MATCH(S_P_500_Historical_Data__1[[#This Row],[log1p(return)]],S:S,1)-6</f>
        <v>#N/A</v>
      </c>
    </row>
    <row r="1610" spans="1:6" x14ac:dyDescent="0.35">
      <c r="A1610" s="10">
        <v>34108</v>
      </c>
      <c r="B1610">
        <v>447.6</v>
      </c>
      <c r="C1610">
        <v>1.66E-2</v>
      </c>
      <c r="D1610">
        <f>LOG(S_P_500_Historical_Data__1[[#This Row],[return]]+1)</f>
        <v>7.1501053666847498E-3</v>
      </c>
      <c r="E1610">
        <f>MATCH(S_P_500_Historical_Data__1[[#This Row],[return]],_xlfn.ANCHORARRAY($N$7),1)</f>
        <v>75</v>
      </c>
      <c r="F1610" t="e">
        <f>MATCH(S_P_500_Historical_Data__1[[#This Row],[log1p(return)]],S:S,1)-6</f>
        <v>#N/A</v>
      </c>
    </row>
    <row r="1611" spans="1:6" x14ac:dyDescent="0.35">
      <c r="A1611" s="10">
        <v>34107</v>
      </c>
      <c r="B1611">
        <v>440.3</v>
      </c>
      <c r="C1611">
        <v>-2.0000000000000001E-4</v>
      </c>
      <c r="D1611">
        <f>LOG(S_P_500_Historical_Data__1[[#This Row],[return]]+1)</f>
        <v>-8.6867583428571222E-5</v>
      </c>
      <c r="E1611">
        <f>MATCH(S_P_500_Historical_Data__1[[#This Row],[return]],_xlfn.ANCHORARRAY($N$7),1)</f>
        <v>70</v>
      </c>
      <c r="F1611" t="e">
        <f>MATCH(S_P_500_Historical_Data__1[[#This Row],[log1p(return)]],S:S,1)-6</f>
        <v>#N/A</v>
      </c>
    </row>
    <row r="1612" spans="1:6" x14ac:dyDescent="0.35">
      <c r="A1612" s="10">
        <v>34106</v>
      </c>
      <c r="B1612">
        <v>440.4</v>
      </c>
      <c r="C1612">
        <v>1.8E-3</v>
      </c>
      <c r="D1612">
        <f>LOG(S_P_500_Historical_Data__1[[#This Row],[return]]+1)</f>
        <v>7.8102735349552951E-4</v>
      </c>
      <c r="E1612">
        <f>MATCH(S_P_500_Historical_Data__1[[#This Row],[return]],_xlfn.ANCHORARRAY($N$7),1)</f>
        <v>70</v>
      </c>
      <c r="F1612" t="e">
        <f>MATCH(S_P_500_Historical_Data__1[[#This Row],[log1p(return)]],S:S,1)-6</f>
        <v>#N/A</v>
      </c>
    </row>
    <row r="1613" spans="1:6" x14ac:dyDescent="0.35">
      <c r="A1613" s="10">
        <v>34103</v>
      </c>
      <c r="B1613">
        <v>439.6</v>
      </c>
      <c r="C1613">
        <v>8.9999999999999998E-4</v>
      </c>
      <c r="D1613">
        <f>LOG(S_P_500_Historical_Data__1[[#This Row],[return]]+1)</f>
        <v>3.9068924991008801E-4</v>
      </c>
      <c r="E1613">
        <f>MATCH(S_P_500_Historical_Data__1[[#This Row],[return]],_xlfn.ANCHORARRAY($N$7),1)</f>
        <v>70</v>
      </c>
      <c r="F1613" t="e">
        <f>MATCH(S_P_500_Historical_Data__1[[#This Row],[log1p(return)]],S:S,1)-6</f>
        <v>#N/A</v>
      </c>
    </row>
    <row r="1614" spans="1:6" x14ac:dyDescent="0.35">
      <c r="A1614" s="10">
        <v>34102</v>
      </c>
      <c r="B1614">
        <v>439.2</v>
      </c>
      <c r="C1614">
        <v>-1.26E-2</v>
      </c>
      <c r="D1614">
        <f>LOG(S_P_500_Historical_Data__1[[#This Row],[return]]+1)</f>
        <v>-5.5068771164876436E-3</v>
      </c>
      <c r="E1614">
        <f>MATCH(S_P_500_Historical_Data__1[[#This Row],[return]],_xlfn.ANCHORARRAY($N$7),1)</f>
        <v>65</v>
      </c>
      <c r="F1614" t="e">
        <f>MATCH(S_P_500_Historical_Data__1[[#This Row],[log1p(return)]],S:S,1)-6</f>
        <v>#N/A</v>
      </c>
    </row>
    <row r="1615" spans="1:6" x14ac:dyDescent="0.35">
      <c r="A1615" s="10">
        <v>34101</v>
      </c>
      <c r="B1615">
        <v>444.8</v>
      </c>
      <c r="C1615">
        <v>8.9999999999999998E-4</v>
      </c>
      <c r="D1615">
        <f>LOG(S_P_500_Historical_Data__1[[#This Row],[return]]+1)</f>
        <v>3.9068924991008801E-4</v>
      </c>
      <c r="E1615">
        <f>MATCH(S_P_500_Historical_Data__1[[#This Row],[return]],_xlfn.ANCHORARRAY($N$7),1)</f>
        <v>70</v>
      </c>
      <c r="F1615" t="e">
        <f>MATCH(S_P_500_Historical_Data__1[[#This Row],[log1p(return)]],S:S,1)-6</f>
        <v>#N/A</v>
      </c>
    </row>
    <row r="1616" spans="1:6" x14ac:dyDescent="0.35">
      <c r="A1616" s="10">
        <v>34100</v>
      </c>
      <c r="B1616">
        <v>444.4</v>
      </c>
      <c r="C1616">
        <v>3.5999999999999999E-3</v>
      </c>
      <c r="D1616">
        <f>LOG(S_P_500_Historical_Data__1[[#This Row],[return]]+1)</f>
        <v>1.5606526425729409E-3</v>
      </c>
      <c r="E1616">
        <f>MATCH(S_P_500_Historical_Data__1[[#This Row],[return]],_xlfn.ANCHORARRAY($N$7),1)</f>
        <v>71</v>
      </c>
      <c r="F1616" t="e">
        <f>MATCH(S_P_500_Historical_Data__1[[#This Row],[log1p(return)]],S:S,1)-6</f>
        <v>#N/A</v>
      </c>
    </row>
    <row r="1617" spans="1:6" x14ac:dyDescent="0.35">
      <c r="A1617" s="10">
        <v>34099</v>
      </c>
      <c r="B1617">
        <v>442.8</v>
      </c>
      <c r="C1617">
        <v>1.1000000000000001E-3</v>
      </c>
      <c r="D1617">
        <f>LOG(S_P_500_Historical_Data__1[[#This Row],[return]]+1)</f>
        <v>4.7746137445523157E-4</v>
      </c>
      <c r="E1617">
        <f>MATCH(S_P_500_Historical_Data__1[[#This Row],[return]],_xlfn.ANCHORARRAY($N$7),1)</f>
        <v>70</v>
      </c>
      <c r="F1617" t="e">
        <f>MATCH(S_P_500_Historical_Data__1[[#This Row],[log1p(return)]],S:S,1)-6</f>
        <v>#N/A</v>
      </c>
    </row>
    <row r="1618" spans="1:6" x14ac:dyDescent="0.35">
      <c r="A1618" s="10">
        <v>34096</v>
      </c>
      <c r="B1618">
        <v>442.3</v>
      </c>
      <c r="C1618">
        <v>-2.3E-3</v>
      </c>
      <c r="D1618">
        <f>LOG(S_P_500_Historical_Data__1[[#This Row],[return]]+1)</f>
        <v>-1.0000277816796898E-3</v>
      </c>
      <c r="E1618">
        <f>MATCH(S_P_500_Historical_Data__1[[#This Row],[return]],_xlfn.ANCHORARRAY($N$7),1)</f>
        <v>69</v>
      </c>
      <c r="F1618" t="e">
        <f>MATCH(S_P_500_Historical_Data__1[[#This Row],[log1p(return)]],S:S,1)-6</f>
        <v>#N/A</v>
      </c>
    </row>
    <row r="1619" spans="1:6" x14ac:dyDescent="0.35">
      <c r="A1619" s="10">
        <v>34095</v>
      </c>
      <c r="B1619">
        <v>443.3</v>
      </c>
      <c r="C1619">
        <v>-2.7000000000000001E-3</v>
      </c>
      <c r="D1619">
        <f>LOG(S_P_500_Historical_Data__1[[#This Row],[return]]+1)</f>
        <v>-1.1741809597139673E-3</v>
      </c>
      <c r="E1619">
        <f>MATCH(S_P_500_Historical_Data__1[[#This Row],[return]],_xlfn.ANCHORARRAY($N$7),1)</f>
        <v>69</v>
      </c>
      <c r="F1619" t="e">
        <f>MATCH(S_P_500_Historical_Data__1[[#This Row],[log1p(return)]],S:S,1)-6</f>
        <v>#N/A</v>
      </c>
    </row>
    <row r="1620" spans="1:6" x14ac:dyDescent="0.35">
      <c r="A1620" s="10">
        <v>34094</v>
      </c>
      <c r="B1620">
        <v>444.5</v>
      </c>
      <c r="C1620">
        <v>8.9999999999999998E-4</v>
      </c>
      <c r="D1620">
        <f>LOG(S_P_500_Historical_Data__1[[#This Row],[return]]+1)</f>
        <v>3.9068924991008801E-4</v>
      </c>
      <c r="E1620">
        <f>MATCH(S_P_500_Historical_Data__1[[#This Row],[return]],_xlfn.ANCHORARRAY($N$7),1)</f>
        <v>70</v>
      </c>
      <c r="F1620" t="e">
        <f>MATCH(S_P_500_Historical_Data__1[[#This Row],[log1p(return)]],S:S,1)-6</f>
        <v>#N/A</v>
      </c>
    </row>
    <row r="1621" spans="1:6" x14ac:dyDescent="0.35">
      <c r="A1621" s="10">
        <v>34093</v>
      </c>
      <c r="B1621">
        <v>444.1</v>
      </c>
      <c r="C1621">
        <v>3.5999999999999999E-3</v>
      </c>
      <c r="D1621">
        <f>LOG(S_P_500_Historical_Data__1[[#This Row],[return]]+1)</f>
        <v>1.5606526425729409E-3</v>
      </c>
      <c r="E1621">
        <f>MATCH(S_P_500_Historical_Data__1[[#This Row],[return]],_xlfn.ANCHORARRAY($N$7),1)</f>
        <v>71</v>
      </c>
      <c r="F1621" t="e">
        <f>MATCH(S_P_500_Historical_Data__1[[#This Row],[log1p(return)]],S:S,1)-6</f>
        <v>#N/A</v>
      </c>
    </row>
    <row r="1622" spans="1:6" x14ac:dyDescent="0.35">
      <c r="A1622" s="10">
        <v>34092</v>
      </c>
      <c r="B1622">
        <v>442.5</v>
      </c>
      <c r="C1622">
        <v>5.1999999999999998E-3</v>
      </c>
      <c r="D1622">
        <f>LOG(S_P_500_Historical_Data__1[[#This Row],[return]]+1)</f>
        <v>2.2524799205384093E-3</v>
      </c>
      <c r="E1622">
        <f>MATCH(S_P_500_Historical_Data__1[[#This Row],[return]],_xlfn.ANCHORARRAY($N$7),1)</f>
        <v>71</v>
      </c>
      <c r="F1622" t="e">
        <f>MATCH(S_P_500_Historical_Data__1[[#This Row],[log1p(return)]],S:S,1)-6</f>
        <v>#N/A</v>
      </c>
    </row>
    <row r="1623" spans="1:6" x14ac:dyDescent="0.35">
      <c r="A1623" s="10">
        <v>34089</v>
      </c>
      <c r="B1623">
        <v>440.2</v>
      </c>
      <c r="C1623">
        <v>3.0000000000000001E-3</v>
      </c>
      <c r="D1623">
        <f>LOG(S_P_500_Historical_Data__1[[#This Row],[return]]+1)</f>
        <v>1.300933020418072E-3</v>
      </c>
      <c r="E1623">
        <f>MATCH(S_P_500_Historical_Data__1[[#This Row],[return]],_xlfn.ANCHORARRAY($N$7),1)</f>
        <v>71</v>
      </c>
      <c r="F1623" t="e">
        <f>MATCH(S_P_500_Historical_Data__1[[#This Row],[log1p(return)]],S:S,1)-6</f>
        <v>#N/A</v>
      </c>
    </row>
    <row r="1624" spans="1:6" x14ac:dyDescent="0.35">
      <c r="A1624" s="10">
        <v>34088</v>
      </c>
      <c r="B1624">
        <v>438.9</v>
      </c>
      <c r="C1624">
        <v>2.0999999999999999E-3</v>
      </c>
      <c r="D1624">
        <f>LOG(S_P_500_Historical_Data__1[[#This Row],[return]]+1)</f>
        <v>9.1106213122328433E-4</v>
      </c>
      <c r="E1624">
        <f>MATCH(S_P_500_Historical_Data__1[[#This Row],[return]],_xlfn.ANCHORARRAY($N$7),1)</f>
        <v>70</v>
      </c>
      <c r="F1624" t="e">
        <f>MATCH(S_P_500_Historical_Data__1[[#This Row],[log1p(return)]],S:S,1)-6</f>
        <v>#N/A</v>
      </c>
    </row>
    <row r="1625" spans="1:6" x14ac:dyDescent="0.35">
      <c r="A1625" s="10">
        <v>34087</v>
      </c>
      <c r="B1625">
        <v>438</v>
      </c>
      <c r="C1625">
        <v>0</v>
      </c>
      <c r="D1625">
        <f>LOG(S_P_500_Historical_Data__1[[#This Row],[return]]+1)</f>
        <v>0</v>
      </c>
      <c r="E1625">
        <f>MATCH(S_P_500_Historical_Data__1[[#This Row],[return]],_xlfn.ANCHORARRAY($N$7),1)</f>
        <v>70</v>
      </c>
      <c r="F1625" t="e">
        <f>MATCH(S_P_500_Historical_Data__1[[#This Row],[log1p(return)]],S:S,1)-6</f>
        <v>#N/A</v>
      </c>
    </row>
    <row r="1626" spans="1:6" x14ac:dyDescent="0.35">
      <c r="A1626" s="10">
        <v>34086</v>
      </c>
      <c r="B1626">
        <v>438</v>
      </c>
      <c r="C1626">
        <v>1.04E-2</v>
      </c>
      <c r="D1626">
        <f>LOG(S_P_500_Historical_Data__1[[#This Row],[return]]+1)</f>
        <v>4.4933375472743153E-3</v>
      </c>
      <c r="E1626">
        <f>MATCH(S_P_500_Historical_Data__1[[#This Row],[return]],_xlfn.ANCHORARRAY($N$7),1)</f>
        <v>73</v>
      </c>
      <c r="F1626" t="e">
        <f>MATCH(S_P_500_Historical_Data__1[[#This Row],[log1p(return)]],S:S,1)-6</f>
        <v>#N/A</v>
      </c>
    </row>
    <row r="1627" spans="1:6" x14ac:dyDescent="0.35">
      <c r="A1627" s="10">
        <v>34085</v>
      </c>
      <c r="B1627">
        <v>433.5</v>
      </c>
      <c r="C1627">
        <v>-8.0000000000000002E-3</v>
      </c>
      <c r="D1627">
        <f>LOG(S_P_500_Historical_Data__1[[#This Row],[return]]+1)</f>
        <v>-3.4883278458213473E-3</v>
      </c>
      <c r="E1627">
        <f>MATCH(S_P_500_Historical_Data__1[[#This Row],[return]],_xlfn.ANCHORARRAY($N$7),1)</f>
        <v>67</v>
      </c>
      <c r="F1627" t="e">
        <f>MATCH(S_P_500_Historical_Data__1[[#This Row],[log1p(return)]],S:S,1)-6</f>
        <v>#N/A</v>
      </c>
    </row>
    <row r="1628" spans="1:6" x14ac:dyDescent="0.35">
      <c r="A1628" s="10">
        <v>34082</v>
      </c>
      <c r="B1628">
        <v>437</v>
      </c>
      <c r="C1628">
        <v>-5.7000000000000002E-3</v>
      </c>
      <c r="D1628">
        <f>LOG(S_P_500_Historical_Data__1[[#This Row],[return]]+1)</f>
        <v>-2.4825605852751751E-3</v>
      </c>
      <c r="E1628">
        <f>MATCH(S_P_500_Historical_Data__1[[#This Row],[return]],_xlfn.ANCHORARRAY($N$7),1)</f>
        <v>68</v>
      </c>
      <c r="F1628" t="e">
        <f>MATCH(S_P_500_Historical_Data__1[[#This Row],[log1p(return)]],S:S,1)-6</f>
        <v>#N/A</v>
      </c>
    </row>
    <row r="1629" spans="1:6" x14ac:dyDescent="0.35">
      <c r="A1629" s="10">
        <v>34081</v>
      </c>
      <c r="B1629">
        <v>439.5</v>
      </c>
      <c r="C1629">
        <v>-9.1999999999999998E-3</v>
      </c>
      <c r="D1629">
        <f>LOG(S_P_500_Historical_Data__1[[#This Row],[return]]+1)</f>
        <v>-4.0140020862006187E-3</v>
      </c>
      <c r="E1629">
        <f>MATCH(S_P_500_Historical_Data__1[[#This Row],[return]],_xlfn.ANCHORARRAY($N$7),1)</f>
        <v>67</v>
      </c>
      <c r="F1629" t="e">
        <f>MATCH(S_P_500_Historical_Data__1[[#This Row],[log1p(return)]],S:S,1)-6</f>
        <v>#N/A</v>
      </c>
    </row>
    <row r="1630" spans="1:6" x14ac:dyDescent="0.35">
      <c r="A1630" s="10">
        <v>34080</v>
      </c>
      <c r="B1630">
        <v>443.6</v>
      </c>
      <c r="C1630">
        <v>-3.3999999999999998E-3</v>
      </c>
      <c r="D1630">
        <f>LOG(S_P_500_Historical_Data__1[[#This Row],[return]]+1)</f>
        <v>-1.4791171649618719E-3</v>
      </c>
      <c r="E1630">
        <f>MATCH(S_P_500_Historical_Data__1[[#This Row],[return]],_xlfn.ANCHORARRAY($N$7),1)</f>
        <v>69</v>
      </c>
      <c r="F1630" t="e">
        <f>MATCH(S_P_500_Historical_Data__1[[#This Row],[log1p(return)]],S:S,1)-6</f>
        <v>#N/A</v>
      </c>
    </row>
    <row r="1631" spans="1:6" x14ac:dyDescent="0.35">
      <c r="A1631" s="10">
        <v>34079</v>
      </c>
      <c r="B1631">
        <v>445.1</v>
      </c>
      <c r="C1631">
        <v>-5.4000000000000003E-3</v>
      </c>
      <c r="D1631">
        <f>LOG(S_P_500_Historical_Data__1[[#This Row],[return]]+1)</f>
        <v>-2.3515451037938442E-3</v>
      </c>
      <c r="E1631">
        <f>MATCH(S_P_500_Historical_Data__1[[#This Row],[return]],_xlfn.ANCHORARRAY($N$7),1)</f>
        <v>68</v>
      </c>
      <c r="F1631" t="e">
        <f>MATCH(S_P_500_Historical_Data__1[[#This Row],[log1p(return)]],S:S,1)-6</f>
        <v>#N/A</v>
      </c>
    </row>
    <row r="1632" spans="1:6" x14ac:dyDescent="0.35">
      <c r="A1632" s="10">
        <v>34078</v>
      </c>
      <c r="B1632">
        <v>447.5</v>
      </c>
      <c r="C1632">
        <v>-3.0999999999999999E-3</v>
      </c>
      <c r="D1632">
        <f>LOG(S_P_500_Historical_Data__1[[#This Row],[return]]+1)</f>
        <v>-1.3484040016265256E-3</v>
      </c>
      <c r="E1632">
        <f>MATCH(S_P_500_Historical_Data__1[[#This Row],[return]],_xlfn.ANCHORARRAY($N$7),1)</f>
        <v>69</v>
      </c>
      <c r="F1632" t="e">
        <f>MATCH(S_P_500_Historical_Data__1[[#This Row],[log1p(return)]],S:S,1)-6</f>
        <v>#N/A</v>
      </c>
    </row>
    <row r="1633" spans="1:6" x14ac:dyDescent="0.35">
      <c r="A1633" s="10">
        <v>34075</v>
      </c>
      <c r="B1633">
        <v>448.9</v>
      </c>
      <c r="C1633">
        <v>1.1000000000000001E-3</v>
      </c>
      <c r="D1633">
        <f>LOG(S_P_500_Historical_Data__1[[#This Row],[return]]+1)</f>
        <v>4.7746137445523157E-4</v>
      </c>
      <c r="E1633">
        <f>MATCH(S_P_500_Historical_Data__1[[#This Row],[return]],_xlfn.ANCHORARRAY($N$7),1)</f>
        <v>70</v>
      </c>
      <c r="F1633" t="e">
        <f>MATCH(S_P_500_Historical_Data__1[[#This Row],[log1p(return)]],S:S,1)-6</f>
        <v>#N/A</v>
      </c>
    </row>
    <row r="1634" spans="1:6" x14ac:dyDescent="0.35">
      <c r="A1634" s="10">
        <v>34074</v>
      </c>
      <c r="B1634">
        <v>448.4</v>
      </c>
      <c r="C1634">
        <v>-6.9999999999999999E-4</v>
      </c>
      <c r="D1634">
        <f>LOG(S_P_500_Historical_Data__1[[#This Row],[return]]+1)</f>
        <v>-3.041125891607762E-4</v>
      </c>
      <c r="E1634">
        <f>MATCH(S_P_500_Historical_Data__1[[#This Row],[return]],_xlfn.ANCHORARRAY($N$7),1)</f>
        <v>69</v>
      </c>
      <c r="F1634" t="e">
        <f>MATCH(S_P_500_Historical_Data__1[[#This Row],[log1p(return)]],S:S,1)-6</f>
        <v>#N/A</v>
      </c>
    </row>
    <row r="1635" spans="1:6" x14ac:dyDescent="0.35">
      <c r="A1635" s="10">
        <v>34073</v>
      </c>
      <c r="B1635">
        <v>448.7</v>
      </c>
      <c r="C1635">
        <v>-1.1000000000000001E-3</v>
      </c>
      <c r="D1635">
        <f>LOG(S_P_500_Historical_Data__1[[#This Row],[return]]+1)</f>
        <v>-4.7798687109621189E-4</v>
      </c>
      <c r="E1635">
        <f>MATCH(S_P_500_Historical_Data__1[[#This Row],[return]],_xlfn.ANCHORARRAY($N$7),1)</f>
        <v>69</v>
      </c>
      <c r="F1635" t="e">
        <f>MATCH(S_P_500_Historical_Data__1[[#This Row],[log1p(return)]],S:S,1)-6</f>
        <v>#N/A</v>
      </c>
    </row>
    <row r="1636" spans="1:6" x14ac:dyDescent="0.35">
      <c r="A1636" s="10">
        <v>34072</v>
      </c>
      <c r="B1636">
        <v>449.2</v>
      </c>
      <c r="C1636">
        <v>1.8E-3</v>
      </c>
      <c r="D1636">
        <f>LOG(S_P_500_Historical_Data__1[[#This Row],[return]]+1)</f>
        <v>7.8102735349552951E-4</v>
      </c>
      <c r="E1636">
        <f>MATCH(S_P_500_Historical_Data__1[[#This Row],[return]],_xlfn.ANCHORARRAY($N$7),1)</f>
        <v>70</v>
      </c>
      <c r="F1636" t="e">
        <f>MATCH(S_P_500_Historical_Data__1[[#This Row],[log1p(return)]],S:S,1)-6</f>
        <v>#N/A</v>
      </c>
    </row>
    <row r="1637" spans="1:6" x14ac:dyDescent="0.35">
      <c r="A1637" s="10">
        <v>34071</v>
      </c>
      <c r="B1637">
        <v>448.4</v>
      </c>
      <c r="C1637">
        <v>1.49E-2</v>
      </c>
      <c r="D1637">
        <f>LOG(S_P_500_Historical_Data__1[[#This Row],[return]]+1)</f>
        <v>6.4232525076429788E-3</v>
      </c>
      <c r="E1637">
        <f>MATCH(S_P_500_Historical_Data__1[[#This Row],[return]],_xlfn.ANCHORARRAY($N$7),1)</f>
        <v>75</v>
      </c>
      <c r="F1637" t="e">
        <f>MATCH(S_P_500_Historical_Data__1[[#This Row],[log1p(return)]],S:S,1)-6</f>
        <v>#N/A</v>
      </c>
    </row>
    <row r="1638" spans="1:6" x14ac:dyDescent="0.35">
      <c r="A1638" s="10">
        <v>34067</v>
      </c>
      <c r="B1638">
        <v>441.8</v>
      </c>
      <c r="C1638">
        <v>-2E-3</v>
      </c>
      <c r="D1638">
        <f>LOG(S_P_500_Historical_Data__1[[#This Row],[return]]+1)</f>
        <v>-8.6945871262889137E-4</v>
      </c>
      <c r="E1638">
        <f>MATCH(S_P_500_Historical_Data__1[[#This Row],[return]],_xlfn.ANCHORARRAY($N$7),1)</f>
        <v>69</v>
      </c>
      <c r="F1638" t="e">
        <f>MATCH(S_P_500_Historical_Data__1[[#This Row],[log1p(return)]],S:S,1)-6</f>
        <v>#N/A</v>
      </c>
    </row>
    <row r="1639" spans="1:6" x14ac:dyDescent="0.35">
      <c r="A1639" s="10">
        <v>34066</v>
      </c>
      <c r="B1639">
        <v>442.7</v>
      </c>
      <c r="C1639">
        <v>3.3999999999999998E-3</v>
      </c>
      <c r="D1639">
        <f>LOG(S_P_500_Historical_Data__1[[#This Row],[return]]+1)</f>
        <v>1.4740966917327273E-3</v>
      </c>
      <c r="E1639">
        <f>MATCH(S_P_500_Historical_Data__1[[#This Row],[return]],_xlfn.ANCHORARRAY($N$7),1)</f>
        <v>71</v>
      </c>
      <c r="F1639" t="e">
        <f>MATCH(S_P_500_Historical_Data__1[[#This Row],[log1p(return)]],S:S,1)-6</f>
        <v>#N/A</v>
      </c>
    </row>
    <row r="1640" spans="1:6" x14ac:dyDescent="0.35">
      <c r="A1640" s="10">
        <v>34065</v>
      </c>
      <c r="B1640">
        <v>441.2</v>
      </c>
      <c r="C1640">
        <v>-2.5000000000000001E-3</v>
      </c>
      <c r="D1640">
        <f>LOG(S_P_500_Historical_Data__1[[#This Row],[return]]+1)</f>
        <v>-1.0870956412141377E-3</v>
      </c>
      <c r="E1640">
        <f>MATCH(S_P_500_Historical_Data__1[[#This Row],[return]],_xlfn.ANCHORARRAY($N$7),1)</f>
        <v>69</v>
      </c>
      <c r="F1640" t="e">
        <f>MATCH(S_P_500_Historical_Data__1[[#This Row],[log1p(return)]],S:S,1)-6</f>
        <v>#N/A</v>
      </c>
    </row>
    <row r="1641" spans="1:6" x14ac:dyDescent="0.35">
      <c r="A1641" s="10">
        <v>34064</v>
      </c>
      <c r="B1641">
        <v>442.3</v>
      </c>
      <c r="C1641">
        <v>2E-3</v>
      </c>
      <c r="D1641">
        <f>LOG(S_P_500_Historical_Data__1[[#This Row],[return]]+1)</f>
        <v>8.6772153122691327E-4</v>
      </c>
      <c r="E1641">
        <f>MATCH(S_P_500_Historical_Data__1[[#This Row],[return]],_xlfn.ANCHORARRAY($N$7),1)</f>
        <v>70</v>
      </c>
      <c r="F1641" t="e">
        <f>MATCH(S_P_500_Historical_Data__1[[#This Row],[log1p(return)]],S:S,1)-6</f>
        <v>#N/A</v>
      </c>
    </row>
    <row r="1642" spans="1:6" x14ac:dyDescent="0.35">
      <c r="A1642" s="10">
        <v>34061</v>
      </c>
      <c r="B1642">
        <v>441.4</v>
      </c>
      <c r="C1642">
        <v>-1.9800000000000002E-2</v>
      </c>
      <c r="D1642">
        <f>LOG(S_P_500_Historical_Data__1[[#This Row],[return]]+1)</f>
        <v>-8.6853018233891965E-3</v>
      </c>
      <c r="E1642">
        <f>MATCH(S_P_500_Historical_Data__1[[#This Row],[return]],_xlfn.ANCHORARRAY($N$7),1)</f>
        <v>63</v>
      </c>
      <c r="F1642" t="e">
        <f>MATCH(S_P_500_Historical_Data__1[[#This Row],[log1p(return)]],S:S,1)-6</f>
        <v>#N/A</v>
      </c>
    </row>
    <row r="1643" spans="1:6" x14ac:dyDescent="0.35">
      <c r="A1643" s="10">
        <v>34060</v>
      </c>
      <c r="B1643">
        <v>450.3</v>
      </c>
      <c r="C1643">
        <v>-3.0999999999999999E-3</v>
      </c>
      <c r="D1643">
        <f>LOG(S_P_500_Historical_Data__1[[#This Row],[return]]+1)</f>
        <v>-1.3484040016265256E-3</v>
      </c>
      <c r="E1643">
        <f>MATCH(S_P_500_Historical_Data__1[[#This Row],[return]],_xlfn.ANCHORARRAY($N$7),1)</f>
        <v>69</v>
      </c>
      <c r="F1643" t="e">
        <f>MATCH(S_P_500_Historical_Data__1[[#This Row],[log1p(return)]],S:S,1)-6</f>
        <v>#N/A</v>
      </c>
    </row>
    <row r="1644" spans="1:6" x14ac:dyDescent="0.35">
      <c r="A1644" s="10">
        <v>34059</v>
      </c>
      <c r="B1644">
        <v>451.7</v>
      </c>
      <c r="C1644">
        <v>-6.9999999999999999E-4</v>
      </c>
      <c r="D1644">
        <f>LOG(S_P_500_Historical_Data__1[[#This Row],[return]]+1)</f>
        <v>-3.041125891607762E-4</v>
      </c>
      <c r="E1644">
        <f>MATCH(S_P_500_Historical_Data__1[[#This Row],[return]],_xlfn.ANCHORARRAY($N$7),1)</f>
        <v>69</v>
      </c>
      <c r="F1644" t="e">
        <f>MATCH(S_P_500_Historical_Data__1[[#This Row],[log1p(return)]],S:S,1)-6</f>
        <v>#N/A</v>
      </c>
    </row>
    <row r="1645" spans="1:6" x14ac:dyDescent="0.35">
      <c r="A1645" s="10">
        <v>34058</v>
      </c>
      <c r="B1645">
        <v>452</v>
      </c>
      <c r="C1645">
        <v>2.7000000000000001E-3</v>
      </c>
      <c r="D1645">
        <f>LOG(S_P_500_Historical_Data__1[[#This Row],[return]]+1)</f>
        <v>1.1710149414006937E-3</v>
      </c>
      <c r="E1645">
        <f>MATCH(S_P_500_Historical_Data__1[[#This Row],[return]],_xlfn.ANCHORARRAY($N$7),1)</f>
        <v>71</v>
      </c>
      <c r="F1645" t="e">
        <f>MATCH(S_P_500_Historical_Data__1[[#This Row],[log1p(return)]],S:S,1)-6</f>
        <v>#N/A</v>
      </c>
    </row>
    <row r="1646" spans="1:6" x14ac:dyDescent="0.35">
      <c r="A1646" s="10">
        <v>34057</v>
      </c>
      <c r="B1646">
        <v>450.8</v>
      </c>
      <c r="C1646">
        <v>6.7000000000000002E-3</v>
      </c>
      <c r="D1646">
        <f>LOG(S_P_500_Historical_Data__1[[#This Row],[return]]+1)</f>
        <v>2.9000686113873687E-3</v>
      </c>
      <c r="E1646">
        <f>MATCH(S_P_500_Historical_Data__1[[#This Row],[return]],_xlfn.ANCHORARRAY($N$7),1)</f>
        <v>72</v>
      </c>
      <c r="F1646" t="e">
        <f>MATCH(S_P_500_Historical_Data__1[[#This Row],[log1p(return)]],S:S,1)-6</f>
        <v>#N/A</v>
      </c>
    </row>
    <row r="1647" spans="1:6" x14ac:dyDescent="0.35">
      <c r="A1647" s="10">
        <v>34054</v>
      </c>
      <c r="B1647">
        <v>447.8</v>
      </c>
      <c r="C1647">
        <v>-6.8999999999999999E-3</v>
      </c>
      <c r="D1647">
        <f>LOG(S_P_500_Historical_Data__1[[#This Row],[return]]+1)</f>
        <v>-3.0070181092943012E-3</v>
      </c>
      <c r="E1647">
        <f>MATCH(S_P_500_Historical_Data__1[[#This Row],[return]],_xlfn.ANCHORARRAY($N$7),1)</f>
        <v>67</v>
      </c>
      <c r="F1647" t="e">
        <f>MATCH(S_P_500_Historical_Data__1[[#This Row],[log1p(return)]],S:S,1)-6</f>
        <v>#N/A</v>
      </c>
    </row>
    <row r="1648" spans="1:6" x14ac:dyDescent="0.35">
      <c r="A1648" s="10">
        <v>34053</v>
      </c>
      <c r="B1648">
        <v>450.9</v>
      </c>
      <c r="C1648">
        <v>6.1999999999999998E-3</v>
      </c>
      <c r="D1648">
        <f>LOG(S_P_500_Historical_Data__1[[#This Row],[return]]+1)</f>
        <v>2.6843129897293583E-3</v>
      </c>
      <c r="E1648">
        <f>MATCH(S_P_500_Historical_Data__1[[#This Row],[return]],_xlfn.ANCHORARRAY($N$7),1)</f>
        <v>72</v>
      </c>
      <c r="F1648" t="e">
        <f>MATCH(S_P_500_Historical_Data__1[[#This Row],[log1p(return)]],S:S,1)-6</f>
        <v>#N/A</v>
      </c>
    </row>
    <row r="1649" spans="1:6" x14ac:dyDescent="0.35">
      <c r="A1649" s="10">
        <v>34052</v>
      </c>
      <c r="B1649">
        <v>448.1</v>
      </c>
      <c r="C1649">
        <v>-1.6000000000000001E-3</v>
      </c>
      <c r="D1649">
        <f>LOG(S_P_500_Historical_Data__1[[#This Row],[return]]+1)</f>
        <v>-6.9542766165125167E-4</v>
      </c>
      <c r="E1649">
        <f>MATCH(S_P_500_Historical_Data__1[[#This Row],[return]],_xlfn.ANCHORARRAY($N$7),1)</f>
        <v>69</v>
      </c>
      <c r="F1649" t="e">
        <f>MATCH(S_P_500_Historical_Data__1[[#This Row],[log1p(return)]],S:S,1)-6</f>
        <v>#N/A</v>
      </c>
    </row>
    <row r="1650" spans="1:6" x14ac:dyDescent="0.35">
      <c r="A1650" s="10">
        <v>34051</v>
      </c>
      <c r="B1650">
        <v>448.8</v>
      </c>
      <c r="C1650">
        <v>-2.0000000000000001E-4</v>
      </c>
      <c r="D1650">
        <f>LOG(S_P_500_Historical_Data__1[[#This Row],[return]]+1)</f>
        <v>-8.6867583428571222E-5</v>
      </c>
      <c r="E1650">
        <f>MATCH(S_P_500_Historical_Data__1[[#This Row],[return]],_xlfn.ANCHORARRAY($N$7),1)</f>
        <v>70</v>
      </c>
      <c r="F1650" t="e">
        <f>MATCH(S_P_500_Historical_Data__1[[#This Row],[log1p(return)]],S:S,1)-6</f>
        <v>#N/A</v>
      </c>
    </row>
    <row r="1651" spans="1:6" x14ac:dyDescent="0.35">
      <c r="A1651" s="10">
        <v>34050</v>
      </c>
      <c r="B1651">
        <v>448.9</v>
      </c>
      <c r="C1651">
        <v>-2.8999999999999998E-3</v>
      </c>
      <c r="D1651">
        <f>LOG(S_P_500_Historical_Data__1[[#This Row],[return]]+1)</f>
        <v>-1.2612837441822772E-3</v>
      </c>
      <c r="E1651">
        <f>MATCH(S_P_500_Historical_Data__1[[#This Row],[return]],_xlfn.ANCHORARRAY($N$7),1)</f>
        <v>69</v>
      </c>
      <c r="F1651" t="e">
        <f>MATCH(S_P_500_Historical_Data__1[[#This Row],[log1p(return)]],S:S,1)-6</f>
        <v>#N/A</v>
      </c>
    </row>
    <row r="1652" spans="1:6" x14ac:dyDescent="0.35">
      <c r="A1652" s="10">
        <v>34047</v>
      </c>
      <c r="B1652">
        <v>450.2</v>
      </c>
      <c r="C1652">
        <v>-3.8E-3</v>
      </c>
      <c r="D1652">
        <f>LOG(S_P_500_Historical_Data__1[[#This Row],[return]]+1)</f>
        <v>-1.6534626036354312E-3</v>
      </c>
      <c r="E1652">
        <f>MATCH(S_P_500_Historical_Data__1[[#This Row],[return]],_xlfn.ANCHORARRAY($N$7),1)</f>
        <v>68</v>
      </c>
      <c r="F1652" t="e">
        <f>MATCH(S_P_500_Historical_Data__1[[#This Row],[log1p(return)]],S:S,1)-6</f>
        <v>#N/A</v>
      </c>
    </row>
    <row r="1653" spans="1:6" x14ac:dyDescent="0.35">
      <c r="A1653" s="10">
        <v>34046</v>
      </c>
      <c r="B1653">
        <v>451.9</v>
      </c>
      <c r="C1653">
        <v>8.0000000000000002E-3</v>
      </c>
      <c r="D1653">
        <f>LOG(S_P_500_Historical_Data__1[[#This Row],[return]]+1)</f>
        <v>3.4605321095064891E-3</v>
      </c>
      <c r="E1653">
        <f>MATCH(S_P_500_Historical_Data__1[[#This Row],[return]],_xlfn.ANCHORARRAY($N$7),1)</f>
        <v>72</v>
      </c>
      <c r="F1653" t="e">
        <f>MATCH(S_P_500_Historical_Data__1[[#This Row],[log1p(return)]],S:S,1)-6</f>
        <v>#N/A</v>
      </c>
    </row>
    <row r="1654" spans="1:6" x14ac:dyDescent="0.35">
      <c r="A1654" s="10">
        <v>34045</v>
      </c>
      <c r="B1654">
        <v>448.3</v>
      </c>
      <c r="C1654">
        <v>-6.8999999999999999E-3</v>
      </c>
      <c r="D1654">
        <f>LOG(S_P_500_Historical_Data__1[[#This Row],[return]]+1)</f>
        <v>-3.0070181092943012E-3</v>
      </c>
      <c r="E1654">
        <f>MATCH(S_P_500_Historical_Data__1[[#This Row],[return]],_xlfn.ANCHORARRAY($N$7),1)</f>
        <v>67</v>
      </c>
      <c r="F1654" t="e">
        <f>MATCH(S_P_500_Historical_Data__1[[#This Row],[log1p(return)]],S:S,1)-6</f>
        <v>#N/A</v>
      </c>
    </row>
    <row r="1655" spans="1:6" x14ac:dyDescent="0.35">
      <c r="A1655" s="10">
        <v>34044</v>
      </c>
      <c r="B1655">
        <v>451.4</v>
      </c>
      <c r="C1655">
        <v>0</v>
      </c>
      <c r="D1655">
        <f>LOG(S_P_500_Historical_Data__1[[#This Row],[return]]+1)</f>
        <v>0</v>
      </c>
      <c r="E1655">
        <f>MATCH(S_P_500_Historical_Data__1[[#This Row],[return]],_xlfn.ANCHORARRAY($N$7),1)</f>
        <v>70</v>
      </c>
      <c r="F1655" t="e">
        <f>MATCH(S_P_500_Historical_Data__1[[#This Row],[log1p(return)]],S:S,1)-6</f>
        <v>#N/A</v>
      </c>
    </row>
    <row r="1656" spans="1:6" x14ac:dyDescent="0.35">
      <c r="A1656" s="10">
        <v>34043</v>
      </c>
      <c r="B1656">
        <v>451.4</v>
      </c>
      <c r="C1656">
        <v>3.5999999999999999E-3</v>
      </c>
      <c r="D1656">
        <f>LOG(S_P_500_Historical_Data__1[[#This Row],[return]]+1)</f>
        <v>1.5606526425729409E-3</v>
      </c>
      <c r="E1656">
        <f>MATCH(S_P_500_Historical_Data__1[[#This Row],[return]],_xlfn.ANCHORARRAY($N$7),1)</f>
        <v>71</v>
      </c>
      <c r="F1656" t="e">
        <f>MATCH(S_P_500_Historical_Data__1[[#This Row],[log1p(return)]],S:S,1)-6</f>
        <v>#N/A</v>
      </c>
    </row>
    <row r="1657" spans="1:6" x14ac:dyDescent="0.35">
      <c r="A1657" s="10">
        <v>34040</v>
      </c>
      <c r="B1657">
        <v>449.8</v>
      </c>
      <c r="C1657">
        <v>-8.6E-3</v>
      </c>
      <c r="D1657">
        <f>LOG(S_P_500_Historical_Data__1[[#This Row],[return]]+1)</f>
        <v>-3.7510854308679064E-3</v>
      </c>
      <c r="E1657">
        <f>MATCH(S_P_500_Historical_Data__1[[#This Row],[return]],_xlfn.ANCHORARRAY($N$7),1)</f>
        <v>67</v>
      </c>
      <c r="F1657" t="e">
        <f>MATCH(S_P_500_Historical_Data__1[[#This Row],[log1p(return)]],S:S,1)-6</f>
        <v>#N/A</v>
      </c>
    </row>
    <row r="1658" spans="1:6" x14ac:dyDescent="0.35">
      <c r="A1658" s="10">
        <v>34039</v>
      </c>
      <c r="B1658">
        <v>453.7</v>
      </c>
      <c r="C1658">
        <v>-5.7000000000000002E-3</v>
      </c>
      <c r="D1658">
        <f>LOG(S_P_500_Historical_Data__1[[#This Row],[return]]+1)</f>
        <v>-2.4825605852751751E-3</v>
      </c>
      <c r="E1658">
        <f>MATCH(S_P_500_Historical_Data__1[[#This Row],[return]],_xlfn.ANCHORARRAY($N$7),1)</f>
        <v>68</v>
      </c>
      <c r="F1658" t="e">
        <f>MATCH(S_P_500_Historical_Data__1[[#This Row],[log1p(return)]],S:S,1)-6</f>
        <v>#N/A</v>
      </c>
    </row>
    <row r="1659" spans="1:6" x14ac:dyDescent="0.35">
      <c r="A1659" s="10">
        <v>34038</v>
      </c>
      <c r="B1659">
        <v>456.3</v>
      </c>
      <c r="C1659">
        <v>4.1999999999999997E-3</v>
      </c>
      <c r="D1659">
        <f>LOG(S_P_500_Historical_Data__1[[#This Row],[return]]+1)</f>
        <v>1.8202170383280992E-3</v>
      </c>
      <c r="E1659">
        <f>MATCH(S_P_500_Historical_Data__1[[#This Row],[return]],_xlfn.ANCHORARRAY($N$7),1)</f>
        <v>71</v>
      </c>
      <c r="F1659" t="e">
        <f>MATCH(S_P_500_Historical_Data__1[[#This Row],[log1p(return)]],S:S,1)-6</f>
        <v>#N/A</v>
      </c>
    </row>
    <row r="1660" spans="1:6" x14ac:dyDescent="0.35">
      <c r="A1660" s="10">
        <v>34037</v>
      </c>
      <c r="B1660">
        <v>454.4</v>
      </c>
      <c r="C1660">
        <v>-6.9999999999999999E-4</v>
      </c>
      <c r="D1660">
        <f>LOG(S_P_500_Historical_Data__1[[#This Row],[return]]+1)</f>
        <v>-3.041125891607762E-4</v>
      </c>
      <c r="E1660">
        <f>MATCH(S_P_500_Historical_Data__1[[#This Row],[return]],_xlfn.ANCHORARRAY($N$7),1)</f>
        <v>69</v>
      </c>
      <c r="F1660" t="e">
        <f>MATCH(S_P_500_Historical_Data__1[[#This Row],[log1p(return)]],S:S,1)-6</f>
        <v>#N/A</v>
      </c>
    </row>
    <row r="1661" spans="1:6" x14ac:dyDescent="0.35">
      <c r="A1661" s="10">
        <v>34036</v>
      </c>
      <c r="B1661">
        <v>454.7</v>
      </c>
      <c r="C1661">
        <v>1.9300000000000001E-2</v>
      </c>
      <c r="D1661">
        <f>LOG(S_P_500_Historical_Data__1[[#This Row],[return]]+1)</f>
        <v>8.3020242120014354E-3</v>
      </c>
      <c r="E1661">
        <f>MATCH(S_P_500_Historical_Data__1[[#This Row],[return]],_xlfn.ANCHORARRAY($N$7),1)</f>
        <v>76</v>
      </c>
      <c r="F1661" t="e">
        <f>MATCH(S_P_500_Historical_Data__1[[#This Row],[log1p(return)]],S:S,1)-6</f>
        <v>#N/A</v>
      </c>
    </row>
    <row r="1662" spans="1:6" x14ac:dyDescent="0.35">
      <c r="A1662" s="10">
        <v>34033</v>
      </c>
      <c r="B1662">
        <v>446.1</v>
      </c>
      <c r="C1662">
        <v>-2.7000000000000001E-3</v>
      </c>
      <c r="D1662">
        <f>LOG(S_P_500_Historical_Data__1[[#This Row],[return]]+1)</f>
        <v>-1.1741809597139673E-3</v>
      </c>
      <c r="E1662">
        <f>MATCH(S_P_500_Historical_Data__1[[#This Row],[return]],_xlfn.ANCHORARRAY($N$7),1)</f>
        <v>69</v>
      </c>
      <c r="F1662" t="e">
        <f>MATCH(S_P_500_Historical_Data__1[[#This Row],[log1p(return)]],S:S,1)-6</f>
        <v>#N/A</v>
      </c>
    </row>
    <row r="1663" spans="1:6" x14ac:dyDescent="0.35">
      <c r="A1663" s="10">
        <v>34032</v>
      </c>
      <c r="B1663">
        <v>447.3</v>
      </c>
      <c r="C1663">
        <v>-4.4999999999999997E-3</v>
      </c>
      <c r="D1663">
        <f>LOG(S_P_500_Historical_Data__1[[#This Row],[return]]+1)</f>
        <v>-1.9587356365716219E-3</v>
      </c>
      <c r="E1663">
        <f>MATCH(S_P_500_Historical_Data__1[[#This Row],[return]],_xlfn.ANCHORARRAY($N$7),1)</f>
        <v>68</v>
      </c>
      <c r="F1663" t="e">
        <f>MATCH(S_P_500_Historical_Data__1[[#This Row],[log1p(return)]],S:S,1)-6</f>
        <v>#N/A</v>
      </c>
    </row>
    <row r="1664" spans="1:6" x14ac:dyDescent="0.35">
      <c r="A1664" s="10">
        <v>34031</v>
      </c>
      <c r="B1664">
        <v>449.3</v>
      </c>
      <c r="C1664">
        <v>3.0999999999999999E-3</v>
      </c>
      <c r="D1664">
        <f>LOG(S_P_500_Historical_Data__1[[#This Row],[return]]+1)</f>
        <v>1.3442304116013512E-3</v>
      </c>
      <c r="E1664">
        <f>MATCH(S_P_500_Historical_Data__1[[#This Row],[return]],_xlfn.ANCHORARRAY($N$7),1)</f>
        <v>71</v>
      </c>
      <c r="F1664" t="e">
        <f>MATCH(S_P_500_Historical_Data__1[[#This Row],[log1p(return)]],S:S,1)-6</f>
        <v>#N/A</v>
      </c>
    </row>
    <row r="1665" spans="1:6" x14ac:dyDescent="0.35">
      <c r="A1665" s="10">
        <v>34030</v>
      </c>
      <c r="B1665">
        <v>447.9</v>
      </c>
      <c r="C1665">
        <v>1.3299999999999999E-2</v>
      </c>
      <c r="D1665">
        <f>LOG(S_P_500_Historical_Data__1[[#This Row],[return]]+1)</f>
        <v>5.7380426514248547E-3</v>
      </c>
      <c r="E1665">
        <f>MATCH(S_P_500_Historical_Data__1[[#This Row],[return]],_xlfn.ANCHORARRAY($N$7),1)</f>
        <v>74</v>
      </c>
      <c r="F1665" t="e">
        <f>MATCH(S_P_500_Historical_Data__1[[#This Row],[log1p(return)]],S:S,1)-6</f>
        <v>#N/A</v>
      </c>
    </row>
    <row r="1666" spans="1:6" x14ac:dyDescent="0.35">
      <c r="A1666" s="10">
        <v>34029</v>
      </c>
      <c r="B1666">
        <v>442</v>
      </c>
      <c r="C1666">
        <v>-3.2000000000000002E-3</v>
      </c>
      <c r="D1666">
        <f>LOG(S_P_500_Historical_Data__1[[#This Row],[return]]+1)</f>
        <v>-1.3919706849055953E-3</v>
      </c>
      <c r="E1666">
        <f>MATCH(S_P_500_Historical_Data__1[[#This Row],[return]],_xlfn.ANCHORARRAY($N$7),1)</f>
        <v>69</v>
      </c>
      <c r="F1666" t="e">
        <f>MATCH(S_P_500_Historical_Data__1[[#This Row],[log1p(return)]],S:S,1)-6</f>
        <v>#N/A</v>
      </c>
    </row>
    <row r="1667" spans="1:6" x14ac:dyDescent="0.35">
      <c r="A1667" s="10">
        <v>34026</v>
      </c>
      <c r="B1667">
        <v>443.4</v>
      </c>
      <c r="C1667">
        <v>2.5000000000000001E-3</v>
      </c>
      <c r="D1667">
        <f>LOG(S_P_500_Historical_Data__1[[#This Row],[return]]+1)</f>
        <v>1.084381292219893E-3</v>
      </c>
      <c r="E1667">
        <f>MATCH(S_P_500_Historical_Data__1[[#This Row],[return]],_xlfn.ANCHORARRAY($N$7),1)</f>
        <v>71</v>
      </c>
      <c r="F1667" t="e">
        <f>MATCH(S_P_500_Historical_Data__1[[#This Row],[log1p(return)]],S:S,1)-6</f>
        <v>#N/A</v>
      </c>
    </row>
    <row r="1668" spans="1:6" x14ac:dyDescent="0.35">
      <c r="A1668" s="10">
        <v>34025</v>
      </c>
      <c r="B1668">
        <v>442.3</v>
      </c>
      <c r="C1668">
        <v>3.2000000000000002E-3</v>
      </c>
      <c r="D1668">
        <f>LOG(S_P_500_Historical_Data__1[[#This Row],[return]]+1)</f>
        <v>1.3875234866412602E-3</v>
      </c>
      <c r="E1668">
        <f>MATCH(S_P_500_Historical_Data__1[[#This Row],[return]],_xlfn.ANCHORARRAY($N$7),1)</f>
        <v>71</v>
      </c>
      <c r="F1668" t="e">
        <f>MATCH(S_P_500_Historical_Data__1[[#This Row],[log1p(return)]],S:S,1)-6</f>
        <v>#N/A</v>
      </c>
    </row>
    <row r="1669" spans="1:6" x14ac:dyDescent="0.35">
      <c r="A1669" s="10">
        <v>34024</v>
      </c>
      <c r="B1669">
        <v>440.9</v>
      </c>
      <c r="C1669">
        <v>1.4E-2</v>
      </c>
      <c r="D1669">
        <f>LOG(S_P_500_Historical_Data__1[[#This Row],[return]]+1)</f>
        <v>6.0379549973171767E-3</v>
      </c>
      <c r="E1669">
        <f>MATCH(S_P_500_Historical_Data__1[[#This Row],[return]],_xlfn.ANCHORARRAY($N$7),1)</f>
        <v>74</v>
      </c>
      <c r="F1669" t="e">
        <f>MATCH(S_P_500_Historical_Data__1[[#This Row],[log1p(return)]],S:S,1)-6</f>
        <v>#N/A</v>
      </c>
    </row>
    <row r="1670" spans="1:6" x14ac:dyDescent="0.35">
      <c r="A1670" s="10">
        <v>34023</v>
      </c>
      <c r="B1670">
        <v>434.8</v>
      </c>
      <c r="C1670">
        <v>-8.9999999999999998E-4</v>
      </c>
      <c r="D1670">
        <f>LOG(S_P_500_Historical_Data__1[[#This Row],[return]]+1)</f>
        <v>-3.910410285829482E-4</v>
      </c>
      <c r="E1670">
        <f>MATCH(S_P_500_Historical_Data__1[[#This Row],[return]],_xlfn.ANCHORARRAY($N$7),1)</f>
        <v>69</v>
      </c>
      <c r="F1670" t="e">
        <f>MATCH(S_P_500_Historical_Data__1[[#This Row],[log1p(return)]],S:S,1)-6</f>
        <v>#N/A</v>
      </c>
    </row>
    <row r="1671" spans="1:6" x14ac:dyDescent="0.35">
      <c r="A1671" s="10">
        <v>34022</v>
      </c>
      <c r="B1671">
        <v>435.2</v>
      </c>
      <c r="C1671">
        <v>2.3E-3</v>
      </c>
      <c r="D1671">
        <f>LOG(S_P_500_Historical_Data__1[[#This Row],[return]]+1)</f>
        <v>9.9773035779373003E-4</v>
      </c>
      <c r="E1671">
        <f>MATCH(S_P_500_Historical_Data__1[[#This Row],[return]],_xlfn.ANCHORARRAY($N$7),1)</f>
        <v>70</v>
      </c>
      <c r="F1671" t="e">
        <f>MATCH(S_P_500_Historical_Data__1[[#This Row],[log1p(return)]],S:S,1)-6</f>
        <v>#N/A</v>
      </c>
    </row>
    <row r="1672" spans="1:6" x14ac:dyDescent="0.35">
      <c r="A1672" s="10">
        <v>34019</v>
      </c>
      <c r="B1672">
        <v>434.2</v>
      </c>
      <c r="C1672">
        <v>5.3E-3</v>
      </c>
      <c r="D1672">
        <f>LOG(S_P_500_Historical_Data__1[[#This Row],[return]]+1)</f>
        <v>2.2956825549339671E-3</v>
      </c>
      <c r="E1672">
        <f>MATCH(S_P_500_Historical_Data__1[[#This Row],[return]],_xlfn.ANCHORARRAY($N$7),1)</f>
        <v>71</v>
      </c>
      <c r="F1672" t="e">
        <f>MATCH(S_P_500_Historical_Data__1[[#This Row],[log1p(return)]],S:S,1)-6</f>
        <v>#N/A</v>
      </c>
    </row>
    <row r="1673" spans="1:6" x14ac:dyDescent="0.35">
      <c r="A1673" s="10">
        <v>34018</v>
      </c>
      <c r="B1673">
        <v>431.9</v>
      </c>
      <c r="C1673">
        <v>-3.2000000000000002E-3</v>
      </c>
      <c r="D1673">
        <f>LOG(S_P_500_Historical_Data__1[[#This Row],[return]]+1)</f>
        <v>-1.3919706849055953E-3</v>
      </c>
      <c r="E1673">
        <f>MATCH(S_P_500_Historical_Data__1[[#This Row],[return]],_xlfn.ANCHORARRAY($N$7),1)</f>
        <v>69</v>
      </c>
      <c r="F1673" t="e">
        <f>MATCH(S_P_500_Historical_Data__1[[#This Row],[log1p(return)]],S:S,1)-6</f>
        <v>#N/A</v>
      </c>
    </row>
    <row r="1674" spans="1:6" x14ac:dyDescent="0.35">
      <c r="A1674" s="10">
        <v>34017</v>
      </c>
      <c r="B1674">
        <v>433.3</v>
      </c>
      <c r="C1674">
        <v>-1.4E-3</v>
      </c>
      <c r="D1674">
        <f>LOG(S_P_500_Historical_Data__1[[#This Row],[return]]+1)</f>
        <v>-6.0843828090904916E-4</v>
      </c>
      <c r="E1674">
        <f>MATCH(S_P_500_Historical_Data__1[[#This Row],[return]],_xlfn.ANCHORARRAY($N$7),1)</f>
        <v>69</v>
      </c>
      <c r="F1674" t="e">
        <f>MATCH(S_P_500_Historical_Data__1[[#This Row],[log1p(return)]],S:S,1)-6</f>
        <v>#N/A</v>
      </c>
    </row>
    <row r="1675" spans="1:6" x14ac:dyDescent="0.35">
      <c r="A1675" s="10">
        <v>34016</v>
      </c>
      <c r="B1675">
        <v>433.9</v>
      </c>
      <c r="C1675">
        <v>-2.41E-2</v>
      </c>
      <c r="D1675">
        <f>LOG(S_P_500_Historical_Data__1[[#This Row],[return]]+1)</f>
        <v>-1.059468199848399E-2</v>
      </c>
      <c r="E1675">
        <f>MATCH(S_P_500_Historical_Data__1[[#This Row],[return]],_xlfn.ANCHORARRAY($N$7),1)</f>
        <v>62</v>
      </c>
      <c r="F1675" t="e">
        <f>MATCH(S_P_500_Historical_Data__1[[#This Row],[log1p(return)]],S:S,1)-6</f>
        <v>#N/A</v>
      </c>
    </row>
    <row r="1676" spans="1:6" x14ac:dyDescent="0.35">
      <c r="A1676" s="10">
        <v>34012</v>
      </c>
      <c r="B1676">
        <v>444.6</v>
      </c>
      <c r="C1676">
        <v>-6.8999999999999999E-3</v>
      </c>
      <c r="D1676">
        <f>LOG(S_P_500_Historical_Data__1[[#This Row],[return]]+1)</f>
        <v>-3.0070181092943012E-3</v>
      </c>
      <c r="E1676">
        <f>MATCH(S_P_500_Historical_Data__1[[#This Row],[return]],_xlfn.ANCHORARRAY($N$7),1)</f>
        <v>67</v>
      </c>
      <c r="F1676" t="e">
        <f>MATCH(S_P_500_Historical_Data__1[[#This Row],[log1p(return)]],S:S,1)-6</f>
        <v>#N/A</v>
      </c>
    </row>
    <row r="1677" spans="1:6" x14ac:dyDescent="0.35">
      <c r="A1677" s="10">
        <v>34011</v>
      </c>
      <c r="B1677">
        <v>447.7</v>
      </c>
      <c r="C1677">
        <v>3.3999999999999998E-3</v>
      </c>
      <c r="D1677">
        <f>LOG(S_P_500_Historical_Data__1[[#This Row],[return]]+1)</f>
        <v>1.4740966917327273E-3</v>
      </c>
      <c r="E1677">
        <f>MATCH(S_P_500_Historical_Data__1[[#This Row],[return]],_xlfn.ANCHORARRAY($N$7),1)</f>
        <v>71</v>
      </c>
      <c r="F1677" t="e">
        <f>MATCH(S_P_500_Historical_Data__1[[#This Row],[log1p(return)]],S:S,1)-6</f>
        <v>#N/A</v>
      </c>
    </row>
    <row r="1678" spans="1:6" x14ac:dyDescent="0.35">
      <c r="A1678" s="10">
        <v>34010</v>
      </c>
      <c r="B1678">
        <v>446.2</v>
      </c>
      <c r="C1678">
        <v>2E-3</v>
      </c>
      <c r="D1678">
        <f>LOG(S_P_500_Historical_Data__1[[#This Row],[return]]+1)</f>
        <v>8.6772153122691327E-4</v>
      </c>
      <c r="E1678">
        <f>MATCH(S_P_500_Historical_Data__1[[#This Row],[return]],_xlfn.ANCHORARRAY($N$7),1)</f>
        <v>70</v>
      </c>
      <c r="F1678" t="e">
        <f>MATCH(S_P_500_Historical_Data__1[[#This Row],[log1p(return)]],S:S,1)-6</f>
        <v>#N/A</v>
      </c>
    </row>
    <row r="1679" spans="1:6" x14ac:dyDescent="0.35">
      <c r="A1679" s="10">
        <v>34009</v>
      </c>
      <c r="B1679">
        <v>445.3</v>
      </c>
      <c r="C1679">
        <v>-5.7999999999999996E-3</v>
      </c>
      <c r="D1679">
        <f>LOG(S_P_500_Historical_Data__1[[#This Row],[return]]+1)</f>
        <v>-2.5262411970196374E-3</v>
      </c>
      <c r="E1679">
        <f>MATCH(S_P_500_Historical_Data__1[[#This Row],[return]],_xlfn.ANCHORARRAY($N$7),1)</f>
        <v>68</v>
      </c>
      <c r="F1679" t="e">
        <f>MATCH(S_P_500_Historical_Data__1[[#This Row],[log1p(return)]],S:S,1)-6</f>
        <v>#N/A</v>
      </c>
    </row>
    <row r="1680" spans="1:6" x14ac:dyDescent="0.35">
      <c r="A1680" s="10">
        <v>34008</v>
      </c>
      <c r="B1680">
        <v>447.9</v>
      </c>
      <c r="C1680">
        <v>-2.2000000000000001E-3</v>
      </c>
      <c r="D1680">
        <f>LOG(S_P_500_Historical_Data__1[[#This Row],[return]]+1)</f>
        <v>-9.5650039683711904E-4</v>
      </c>
      <c r="E1680">
        <f>MATCH(S_P_500_Historical_Data__1[[#This Row],[return]],_xlfn.ANCHORARRAY($N$7),1)</f>
        <v>69</v>
      </c>
      <c r="F1680" t="e">
        <f>MATCH(S_P_500_Historical_Data__1[[#This Row],[log1p(return)]],S:S,1)-6</f>
        <v>#N/A</v>
      </c>
    </row>
    <row r="1681" spans="1:6" x14ac:dyDescent="0.35">
      <c r="A1681" s="10">
        <v>34005</v>
      </c>
      <c r="B1681">
        <v>448.9</v>
      </c>
      <c r="C1681">
        <v>-1.6000000000000001E-3</v>
      </c>
      <c r="D1681">
        <f>LOG(S_P_500_Historical_Data__1[[#This Row],[return]]+1)</f>
        <v>-6.9542766165125167E-4</v>
      </c>
      <c r="E1681">
        <f>MATCH(S_P_500_Historical_Data__1[[#This Row],[return]],_xlfn.ANCHORARRAY($N$7),1)</f>
        <v>69</v>
      </c>
      <c r="F1681" t="e">
        <f>MATCH(S_P_500_Historical_Data__1[[#This Row],[log1p(return)]],S:S,1)-6</f>
        <v>#N/A</v>
      </c>
    </row>
    <row r="1682" spans="1:6" x14ac:dyDescent="0.35">
      <c r="A1682" s="10">
        <v>34004</v>
      </c>
      <c r="B1682">
        <v>449.6</v>
      </c>
      <c r="C1682">
        <v>5.4000000000000003E-3</v>
      </c>
      <c r="D1682">
        <f>LOG(S_P_500_Historical_Data__1[[#This Row],[return]]+1)</f>
        <v>2.3388808920564892E-3</v>
      </c>
      <c r="E1682">
        <f>MATCH(S_P_500_Historical_Data__1[[#This Row],[return]],_xlfn.ANCHORARRAY($N$7),1)</f>
        <v>72</v>
      </c>
      <c r="F1682" t="e">
        <f>MATCH(S_P_500_Historical_Data__1[[#This Row],[log1p(return)]],S:S,1)-6</f>
        <v>#N/A</v>
      </c>
    </row>
    <row r="1683" spans="1:6" x14ac:dyDescent="0.35">
      <c r="A1683" s="10">
        <v>34003</v>
      </c>
      <c r="B1683">
        <v>447.2</v>
      </c>
      <c r="C1683">
        <v>1.04E-2</v>
      </c>
      <c r="D1683">
        <f>LOG(S_P_500_Historical_Data__1[[#This Row],[return]]+1)</f>
        <v>4.4933375472743153E-3</v>
      </c>
      <c r="E1683">
        <f>MATCH(S_P_500_Historical_Data__1[[#This Row],[return]],_xlfn.ANCHORARRAY($N$7),1)</f>
        <v>73</v>
      </c>
      <c r="F1683" t="e">
        <f>MATCH(S_P_500_Historical_Data__1[[#This Row],[log1p(return)]],S:S,1)-6</f>
        <v>#N/A</v>
      </c>
    </row>
    <row r="1684" spans="1:6" x14ac:dyDescent="0.35">
      <c r="A1684" s="10">
        <v>34002</v>
      </c>
      <c r="B1684">
        <v>442.6</v>
      </c>
      <c r="C1684">
        <v>2.0000000000000001E-4</v>
      </c>
      <c r="D1684">
        <f>LOG(S_P_500_Historical_Data__1[[#This Row],[return]]+1)</f>
        <v>8.6850211648947659E-5</v>
      </c>
      <c r="E1684">
        <f>MATCH(S_P_500_Historical_Data__1[[#This Row],[return]],_xlfn.ANCHORARRAY($N$7),1)</f>
        <v>70</v>
      </c>
      <c r="F1684" t="e">
        <f>MATCH(S_P_500_Historical_Data__1[[#This Row],[log1p(return)]],S:S,1)-6</f>
        <v>#N/A</v>
      </c>
    </row>
    <row r="1685" spans="1:6" x14ac:dyDescent="0.35">
      <c r="A1685" s="10">
        <v>34001</v>
      </c>
      <c r="B1685">
        <v>442.5</v>
      </c>
      <c r="C1685">
        <v>8.3999999999999995E-3</v>
      </c>
      <c r="D1685">
        <f>LOG(S_P_500_Historical_Data__1[[#This Row],[return]]+1)</f>
        <v>3.6328370044082891E-3</v>
      </c>
      <c r="E1685">
        <f>MATCH(S_P_500_Historical_Data__1[[#This Row],[return]],_xlfn.ANCHORARRAY($N$7),1)</f>
        <v>73</v>
      </c>
      <c r="F1685" t="e">
        <f>MATCH(S_P_500_Historical_Data__1[[#This Row],[log1p(return)]],S:S,1)-6</f>
        <v>#N/A</v>
      </c>
    </row>
    <row r="1686" spans="1:6" x14ac:dyDescent="0.35">
      <c r="A1686" s="10">
        <v>33998</v>
      </c>
      <c r="B1686">
        <v>438.8</v>
      </c>
      <c r="C1686">
        <v>2.0000000000000001E-4</v>
      </c>
      <c r="D1686">
        <f>LOG(S_P_500_Historical_Data__1[[#This Row],[return]]+1)</f>
        <v>8.6850211648947659E-5</v>
      </c>
      <c r="E1686">
        <f>MATCH(S_P_500_Historical_Data__1[[#This Row],[return]],_xlfn.ANCHORARRAY($N$7),1)</f>
        <v>70</v>
      </c>
      <c r="F1686" t="e">
        <f>MATCH(S_P_500_Historical_Data__1[[#This Row],[log1p(return)]],S:S,1)-6</f>
        <v>#N/A</v>
      </c>
    </row>
    <row r="1687" spans="1:6" x14ac:dyDescent="0.35">
      <c r="A1687" s="10">
        <v>33997</v>
      </c>
      <c r="B1687">
        <v>438.7</v>
      </c>
      <c r="C1687">
        <v>1.4E-3</v>
      </c>
      <c r="D1687">
        <f>LOG(S_P_500_Historical_Data__1[[#This Row],[return]]+1)</f>
        <v>6.0758706289037307E-4</v>
      </c>
      <c r="E1687">
        <f>MATCH(S_P_500_Historical_Data__1[[#This Row],[return]],_xlfn.ANCHORARRAY($N$7),1)</f>
        <v>70</v>
      </c>
      <c r="F1687" t="e">
        <f>MATCH(S_P_500_Historical_Data__1[[#This Row],[log1p(return)]],S:S,1)-6</f>
        <v>#N/A</v>
      </c>
    </row>
    <row r="1688" spans="1:6" x14ac:dyDescent="0.35">
      <c r="A1688" s="10">
        <v>33996</v>
      </c>
      <c r="B1688">
        <v>438.1</v>
      </c>
      <c r="C1688">
        <v>-4.1000000000000003E-3</v>
      </c>
      <c r="D1688">
        <f>LOG(S_P_500_Historical_Data__1[[#This Row],[return]]+1)</f>
        <v>-1.7842676290416753E-3</v>
      </c>
      <c r="E1688">
        <f>MATCH(S_P_500_Historical_Data__1[[#This Row],[return]],_xlfn.ANCHORARRAY($N$7),1)</f>
        <v>68</v>
      </c>
      <c r="F1688" t="e">
        <f>MATCH(S_P_500_Historical_Data__1[[#This Row],[log1p(return)]],S:S,1)-6</f>
        <v>#N/A</v>
      </c>
    </row>
    <row r="1689" spans="1:6" x14ac:dyDescent="0.35">
      <c r="A1689" s="10">
        <v>33995</v>
      </c>
      <c r="B1689">
        <v>439.9</v>
      </c>
      <c r="C1689">
        <v>-2.0000000000000001E-4</v>
      </c>
      <c r="D1689">
        <f>LOG(S_P_500_Historical_Data__1[[#This Row],[return]]+1)</f>
        <v>-8.6867583428571222E-5</v>
      </c>
      <c r="E1689">
        <f>MATCH(S_P_500_Historical_Data__1[[#This Row],[return]],_xlfn.ANCHORARRAY($N$7),1)</f>
        <v>70</v>
      </c>
      <c r="F1689" t="e">
        <f>MATCH(S_P_500_Historical_Data__1[[#This Row],[log1p(return)]],S:S,1)-6</f>
        <v>#N/A</v>
      </c>
    </row>
    <row r="1690" spans="1:6" x14ac:dyDescent="0.35">
      <c r="A1690" s="10">
        <v>33994</v>
      </c>
      <c r="B1690">
        <v>440</v>
      </c>
      <c r="C1690">
        <v>8.8999999999999999E-3</v>
      </c>
      <c r="D1690">
        <f>LOG(S_P_500_Historical_Data__1[[#This Row],[return]]+1)</f>
        <v>3.8481220342979866E-3</v>
      </c>
      <c r="E1690">
        <f>MATCH(S_P_500_Historical_Data__1[[#This Row],[return]],_xlfn.ANCHORARRAY($N$7),1)</f>
        <v>73</v>
      </c>
      <c r="F1690" t="e">
        <f>MATCH(S_P_500_Historical_Data__1[[#This Row],[log1p(return)]],S:S,1)-6</f>
        <v>#N/A</v>
      </c>
    </row>
    <row r="1691" spans="1:6" x14ac:dyDescent="0.35">
      <c r="A1691" s="10">
        <v>33991</v>
      </c>
      <c r="B1691">
        <v>436.1</v>
      </c>
      <c r="C1691">
        <v>1.4E-3</v>
      </c>
      <c r="D1691">
        <f>LOG(S_P_500_Historical_Data__1[[#This Row],[return]]+1)</f>
        <v>6.0758706289037307E-4</v>
      </c>
      <c r="E1691">
        <f>MATCH(S_P_500_Historical_Data__1[[#This Row],[return]],_xlfn.ANCHORARRAY($N$7),1)</f>
        <v>70</v>
      </c>
      <c r="F1691" t="e">
        <f>MATCH(S_P_500_Historical_Data__1[[#This Row],[log1p(return)]],S:S,1)-6</f>
        <v>#N/A</v>
      </c>
    </row>
    <row r="1692" spans="1:6" x14ac:dyDescent="0.35">
      <c r="A1692" s="10">
        <v>33990</v>
      </c>
      <c r="B1692">
        <v>435.5</v>
      </c>
      <c r="C1692">
        <v>4.7999999999999996E-3</v>
      </c>
      <c r="D1692">
        <f>LOG(S_P_500_Historical_Data__1[[#This Row],[return]]+1)</f>
        <v>2.0796263931208716E-3</v>
      </c>
      <c r="E1692">
        <f>MATCH(S_P_500_Historical_Data__1[[#This Row],[return]],_xlfn.ANCHORARRAY($N$7),1)</f>
        <v>71</v>
      </c>
      <c r="F1692" t="e">
        <f>MATCH(S_P_500_Historical_Data__1[[#This Row],[log1p(return)]],S:S,1)-6</f>
        <v>#N/A</v>
      </c>
    </row>
    <row r="1693" spans="1:6" x14ac:dyDescent="0.35">
      <c r="A1693" s="10">
        <v>33989</v>
      </c>
      <c r="B1693">
        <v>433.4</v>
      </c>
      <c r="C1693">
        <v>-3.8999999999999998E-3</v>
      </c>
      <c r="D1693">
        <f>LOG(S_P_500_Historical_Data__1[[#This Row],[return]]+1)</f>
        <v>-1.6970599014588432E-3</v>
      </c>
      <c r="E1693">
        <f>MATCH(S_P_500_Historical_Data__1[[#This Row],[return]],_xlfn.ANCHORARRAY($N$7),1)</f>
        <v>68</v>
      </c>
      <c r="F1693" t="e">
        <f>MATCH(S_P_500_Historical_Data__1[[#This Row],[log1p(return)]],S:S,1)-6</f>
        <v>#N/A</v>
      </c>
    </row>
    <row r="1694" spans="1:6" x14ac:dyDescent="0.35">
      <c r="A1694" s="10">
        <v>33988</v>
      </c>
      <c r="B1694">
        <v>435.1</v>
      </c>
      <c r="C1694">
        <v>-3.8999999999999998E-3</v>
      </c>
      <c r="D1694">
        <f>LOG(S_P_500_Historical_Data__1[[#This Row],[return]]+1)</f>
        <v>-1.6970599014588432E-3</v>
      </c>
      <c r="E1694">
        <f>MATCH(S_P_500_Historical_Data__1[[#This Row],[return]],_xlfn.ANCHORARRAY($N$7),1)</f>
        <v>68</v>
      </c>
      <c r="F1694" t="e">
        <f>MATCH(S_P_500_Historical_Data__1[[#This Row],[log1p(return)]],S:S,1)-6</f>
        <v>#N/A</v>
      </c>
    </row>
    <row r="1695" spans="1:6" x14ac:dyDescent="0.35">
      <c r="A1695" s="10">
        <v>33987</v>
      </c>
      <c r="B1695">
        <v>436.8</v>
      </c>
      <c r="C1695">
        <v>-6.9999999999999999E-4</v>
      </c>
      <c r="D1695">
        <f>LOG(S_P_500_Historical_Data__1[[#This Row],[return]]+1)</f>
        <v>-3.041125891607762E-4</v>
      </c>
      <c r="E1695">
        <f>MATCH(S_P_500_Historical_Data__1[[#This Row],[return]],_xlfn.ANCHORARRAY($N$7),1)</f>
        <v>69</v>
      </c>
      <c r="F1695" t="e">
        <f>MATCH(S_P_500_Historical_Data__1[[#This Row],[log1p(return)]],S:S,1)-6</f>
        <v>#N/A</v>
      </c>
    </row>
    <row r="1696" spans="1:6" x14ac:dyDescent="0.35">
      <c r="A1696" s="10">
        <v>33984</v>
      </c>
      <c r="B1696">
        <v>437.1</v>
      </c>
      <c r="C1696">
        <v>2.8E-3</v>
      </c>
      <c r="D1696">
        <f>LOG(S_P_500_Historical_Data__1[[#This Row],[return]]+1)</f>
        <v>1.2143252861788671E-3</v>
      </c>
      <c r="E1696">
        <f>MATCH(S_P_500_Historical_Data__1[[#This Row],[return]],_xlfn.ANCHORARRAY($N$7),1)</f>
        <v>71</v>
      </c>
      <c r="F1696" t="e">
        <f>MATCH(S_P_500_Historical_Data__1[[#This Row],[log1p(return)]],S:S,1)-6</f>
        <v>#N/A</v>
      </c>
    </row>
    <row r="1697" spans="1:6" x14ac:dyDescent="0.35">
      <c r="A1697" s="10">
        <v>33983</v>
      </c>
      <c r="B1697">
        <v>435.9</v>
      </c>
      <c r="C1697">
        <v>6.7000000000000002E-3</v>
      </c>
      <c r="D1697">
        <f>LOG(S_P_500_Historical_Data__1[[#This Row],[return]]+1)</f>
        <v>2.9000686113873687E-3</v>
      </c>
      <c r="E1697">
        <f>MATCH(S_P_500_Historical_Data__1[[#This Row],[return]],_xlfn.ANCHORARRAY($N$7),1)</f>
        <v>72</v>
      </c>
      <c r="F1697" t="e">
        <f>MATCH(S_P_500_Historical_Data__1[[#This Row],[log1p(return)]],S:S,1)-6</f>
        <v>#N/A</v>
      </c>
    </row>
    <row r="1698" spans="1:6" x14ac:dyDescent="0.35">
      <c r="A1698" s="10">
        <v>33982</v>
      </c>
      <c r="B1698">
        <v>433</v>
      </c>
      <c r="C1698">
        <v>4.5999999999999999E-3</v>
      </c>
      <c r="D1698">
        <f>LOG(S_P_500_Historical_Data__1[[#This Row],[return]]+1)</f>
        <v>1.9931738235304782E-3</v>
      </c>
      <c r="E1698">
        <f>MATCH(S_P_500_Historical_Data__1[[#This Row],[return]],_xlfn.ANCHORARRAY($N$7),1)</f>
        <v>71</v>
      </c>
      <c r="F1698" t="e">
        <f>MATCH(S_P_500_Historical_Data__1[[#This Row],[log1p(return)]],S:S,1)-6</f>
        <v>#N/A</v>
      </c>
    </row>
    <row r="1699" spans="1:6" x14ac:dyDescent="0.35">
      <c r="A1699" s="10">
        <v>33981</v>
      </c>
      <c r="B1699">
        <v>431</v>
      </c>
      <c r="C1699">
        <v>2.0000000000000001E-4</v>
      </c>
      <c r="D1699">
        <f>LOG(S_P_500_Historical_Data__1[[#This Row],[return]]+1)</f>
        <v>8.6850211648947659E-5</v>
      </c>
      <c r="E1699">
        <f>MATCH(S_P_500_Historical_Data__1[[#This Row],[return]],_xlfn.ANCHORARRAY($N$7),1)</f>
        <v>70</v>
      </c>
      <c r="F1699" t="e">
        <f>MATCH(S_P_500_Historical_Data__1[[#This Row],[log1p(return)]],S:S,1)-6</f>
        <v>#N/A</v>
      </c>
    </row>
    <row r="1700" spans="1:6" x14ac:dyDescent="0.35">
      <c r="A1700" s="10">
        <v>33980</v>
      </c>
      <c r="B1700">
        <v>430.9</v>
      </c>
      <c r="C1700">
        <v>4.1999999999999997E-3</v>
      </c>
      <c r="D1700">
        <f>LOG(S_P_500_Historical_Data__1[[#This Row],[return]]+1)</f>
        <v>1.8202170383280992E-3</v>
      </c>
      <c r="E1700">
        <f>MATCH(S_P_500_Historical_Data__1[[#This Row],[return]],_xlfn.ANCHORARRAY($N$7),1)</f>
        <v>71</v>
      </c>
      <c r="F1700" t="e">
        <f>MATCH(S_P_500_Historical_Data__1[[#This Row],[log1p(return)]],S:S,1)-6</f>
        <v>#N/A</v>
      </c>
    </row>
    <row r="1701" spans="1:6" x14ac:dyDescent="0.35">
      <c r="A1701" s="10">
        <v>33977</v>
      </c>
      <c r="B1701">
        <v>429.1</v>
      </c>
      <c r="C1701">
        <v>-3.7000000000000002E-3</v>
      </c>
      <c r="D1701">
        <f>LOG(S_P_500_Historical_Data__1[[#This Row],[return]]+1)</f>
        <v>-1.609869681952335E-3</v>
      </c>
      <c r="E1701">
        <f>MATCH(S_P_500_Historical_Data__1[[#This Row],[return]],_xlfn.ANCHORARRAY($N$7),1)</f>
        <v>68</v>
      </c>
      <c r="F1701" t="e">
        <f>MATCH(S_P_500_Historical_Data__1[[#This Row],[log1p(return)]],S:S,1)-6</f>
        <v>#N/A</v>
      </c>
    </row>
    <row r="1702" spans="1:6" x14ac:dyDescent="0.35">
      <c r="A1702" s="10">
        <v>33976</v>
      </c>
      <c r="B1702">
        <v>430.7</v>
      </c>
      <c r="C1702">
        <v>-8.6999999999999994E-3</v>
      </c>
      <c r="D1702">
        <f>LOG(S_P_500_Historical_Data__1[[#This Row],[return]]+1)</f>
        <v>-3.7948938216755385E-3</v>
      </c>
      <c r="E1702">
        <f>MATCH(S_P_500_Historical_Data__1[[#This Row],[return]],_xlfn.ANCHORARRAY($N$7),1)</f>
        <v>67</v>
      </c>
      <c r="F1702" t="e">
        <f>MATCH(S_P_500_Historical_Data__1[[#This Row],[log1p(return)]],S:S,1)-6</f>
        <v>#N/A</v>
      </c>
    </row>
    <row r="1703" spans="1:6" x14ac:dyDescent="0.35">
      <c r="A1703" s="10">
        <v>33975</v>
      </c>
      <c r="B1703">
        <v>434.5</v>
      </c>
      <c r="C1703">
        <v>5.0000000000000001E-4</v>
      </c>
      <c r="D1703">
        <f>LOG(S_P_500_Historical_Data__1[[#This Row],[return]]+1)</f>
        <v>2.1709297223018438E-4</v>
      </c>
      <c r="E1703">
        <f>MATCH(S_P_500_Historical_Data__1[[#This Row],[return]],_xlfn.ANCHORARRAY($N$7),1)</f>
        <v>70</v>
      </c>
      <c r="F1703" t="e">
        <f>MATCH(S_P_500_Historical_Data__1[[#This Row],[log1p(return)]],S:S,1)-6</f>
        <v>#N/A</v>
      </c>
    </row>
    <row r="1704" spans="1:6" x14ac:dyDescent="0.35">
      <c r="A1704" s="10">
        <v>33974</v>
      </c>
      <c r="B1704">
        <v>434.3</v>
      </c>
      <c r="C1704">
        <v>-2.5000000000000001E-3</v>
      </c>
      <c r="D1704">
        <f>LOG(S_P_500_Historical_Data__1[[#This Row],[return]]+1)</f>
        <v>-1.0870956412141377E-3</v>
      </c>
      <c r="E1704">
        <f>MATCH(S_P_500_Historical_Data__1[[#This Row],[return]],_xlfn.ANCHORARRAY($N$7),1)</f>
        <v>69</v>
      </c>
      <c r="F1704" t="e">
        <f>MATCH(S_P_500_Historical_Data__1[[#This Row],[log1p(return)]],S:S,1)-6</f>
        <v>#N/A</v>
      </c>
    </row>
    <row r="1705" spans="1:6" x14ac:dyDescent="0.35">
      <c r="A1705" s="10">
        <v>33973</v>
      </c>
      <c r="B1705">
        <v>435.4</v>
      </c>
      <c r="C1705">
        <v>-6.9999999999999999E-4</v>
      </c>
      <c r="D1705">
        <f>LOG(S_P_500_Historical_Data__1[[#This Row],[return]]+1)</f>
        <v>-3.041125891607762E-4</v>
      </c>
      <c r="E1705">
        <f>MATCH(S_P_500_Historical_Data__1[[#This Row],[return]],_xlfn.ANCHORARRAY($N$7),1)</f>
        <v>69</v>
      </c>
      <c r="F1705" t="e">
        <f>MATCH(S_P_500_Historical_Data__1[[#This Row],[log1p(return)]],S:S,1)-6</f>
        <v>#N/A</v>
      </c>
    </row>
    <row r="1706" spans="1:6" x14ac:dyDescent="0.35">
      <c r="A1706" s="10">
        <v>33969</v>
      </c>
      <c r="B1706">
        <v>435.7</v>
      </c>
      <c r="C1706">
        <v>-7.1000000000000004E-3</v>
      </c>
      <c r="D1706">
        <f>LOG(S_P_500_Historical_Data__1[[#This Row],[return]]+1)</f>
        <v>-3.0944893043338452E-3</v>
      </c>
      <c r="E1706">
        <f>MATCH(S_P_500_Historical_Data__1[[#This Row],[return]],_xlfn.ANCHORARRAY($N$7),1)</f>
        <v>67</v>
      </c>
      <c r="F1706" t="e">
        <f>MATCH(S_P_500_Historical_Data__1[[#This Row],[log1p(return)]],S:S,1)-6</f>
        <v>#N/A</v>
      </c>
    </row>
    <row r="1707" spans="1:6" x14ac:dyDescent="0.35">
      <c r="A1707" s="10">
        <v>33968</v>
      </c>
      <c r="B1707">
        <v>438.8</v>
      </c>
      <c r="C1707">
        <v>1.8E-3</v>
      </c>
      <c r="D1707">
        <f>LOG(S_P_500_Historical_Data__1[[#This Row],[return]]+1)</f>
        <v>7.8102735349552951E-4</v>
      </c>
      <c r="E1707">
        <f>MATCH(S_P_500_Historical_Data__1[[#This Row],[return]],_xlfn.ANCHORARRAY($N$7),1)</f>
        <v>70</v>
      </c>
      <c r="F1707" t="e">
        <f>MATCH(S_P_500_Historical_Data__1[[#This Row],[log1p(return)]],S:S,1)-6</f>
        <v>#N/A</v>
      </c>
    </row>
    <row r="1708" spans="1:6" x14ac:dyDescent="0.35">
      <c r="A1708" s="10">
        <v>33967</v>
      </c>
      <c r="B1708">
        <v>438</v>
      </c>
      <c r="C1708">
        <v>-2.5000000000000001E-3</v>
      </c>
      <c r="D1708">
        <f>LOG(S_P_500_Historical_Data__1[[#This Row],[return]]+1)</f>
        <v>-1.0870956412141377E-3</v>
      </c>
      <c r="E1708">
        <f>MATCH(S_P_500_Historical_Data__1[[#This Row],[return]],_xlfn.ANCHORARRAY($N$7),1)</f>
        <v>69</v>
      </c>
      <c r="F1708" t="e">
        <f>MATCH(S_P_500_Historical_Data__1[[#This Row],[log1p(return)]],S:S,1)-6</f>
        <v>#N/A</v>
      </c>
    </row>
    <row r="1709" spans="1:6" x14ac:dyDescent="0.35">
      <c r="A1709" s="10">
        <v>33966</v>
      </c>
      <c r="B1709">
        <v>439.1</v>
      </c>
      <c r="C1709">
        <v>-1.6000000000000001E-3</v>
      </c>
      <c r="D1709">
        <f>LOG(S_P_500_Historical_Data__1[[#This Row],[return]]+1)</f>
        <v>-6.9542766165125167E-4</v>
      </c>
      <c r="E1709">
        <f>MATCH(S_P_500_Historical_Data__1[[#This Row],[return]],_xlfn.ANCHORARRAY($N$7),1)</f>
        <v>69</v>
      </c>
      <c r="F1709" t="e">
        <f>MATCH(S_P_500_Historical_Data__1[[#This Row],[log1p(return)]],S:S,1)-6</f>
        <v>#N/A</v>
      </c>
    </row>
    <row r="1710" spans="1:6" x14ac:dyDescent="0.35">
      <c r="A1710" s="10">
        <v>33962</v>
      </c>
      <c r="B1710">
        <v>439.8</v>
      </c>
      <c r="C1710">
        <v>1.8E-3</v>
      </c>
      <c r="D1710">
        <f>LOG(S_P_500_Historical_Data__1[[#This Row],[return]]+1)</f>
        <v>7.8102735349552951E-4</v>
      </c>
      <c r="E1710">
        <f>MATCH(S_P_500_Historical_Data__1[[#This Row],[return]],_xlfn.ANCHORARRAY($N$7),1)</f>
        <v>70</v>
      </c>
      <c r="F1710" t="e">
        <f>MATCH(S_P_500_Historical_Data__1[[#This Row],[log1p(return)]],S:S,1)-6</f>
        <v>#N/A</v>
      </c>
    </row>
    <row r="1711" spans="1:6" x14ac:dyDescent="0.35">
      <c r="A1711" s="10">
        <v>33961</v>
      </c>
      <c r="B1711">
        <v>439</v>
      </c>
      <c r="C1711">
        <v>-3.0000000000000001E-3</v>
      </c>
      <c r="D1711">
        <f>LOG(S_P_500_Historical_Data__1[[#This Row],[return]]+1)</f>
        <v>-1.3048416883442813E-3</v>
      </c>
      <c r="E1711">
        <f>MATCH(S_P_500_Historical_Data__1[[#This Row],[return]],_xlfn.ANCHORARRAY($N$7),1)</f>
        <v>69</v>
      </c>
      <c r="F1711" t="e">
        <f>MATCH(S_P_500_Historical_Data__1[[#This Row],[log1p(return)]],S:S,1)-6</f>
        <v>#N/A</v>
      </c>
    </row>
    <row r="1712" spans="1:6" x14ac:dyDescent="0.35">
      <c r="A1712" s="10">
        <v>33960</v>
      </c>
      <c r="B1712">
        <v>440.3</v>
      </c>
      <c r="C1712">
        <v>-8.9999999999999998E-4</v>
      </c>
      <c r="D1712">
        <f>LOG(S_P_500_Historical_Data__1[[#This Row],[return]]+1)</f>
        <v>-3.910410285829482E-4</v>
      </c>
      <c r="E1712">
        <f>MATCH(S_P_500_Historical_Data__1[[#This Row],[return]],_xlfn.ANCHORARRAY($N$7),1)</f>
        <v>69</v>
      </c>
      <c r="F1712" t="e">
        <f>MATCH(S_P_500_Historical_Data__1[[#This Row],[log1p(return)]],S:S,1)-6</f>
        <v>#N/A</v>
      </c>
    </row>
    <row r="1713" spans="1:6" x14ac:dyDescent="0.35">
      <c r="A1713" s="10">
        <v>33959</v>
      </c>
      <c r="B1713">
        <v>440.7</v>
      </c>
      <c r="C1713">
        <v>-1.4E-3</v>
      </c>
      <c r="D1713">
        <f>LOG(S_P_500_Historical_Data__1[[#This Row],[return]]+1)</f>
        <v>-6.0843828090904916E-4</v>
      </c>
      <c r="E1713">
        <f>MATCH(S_P_500_Historical_Data__1[[#This Row],[return]],_xlfn.ANCHORARRAY($N$7),1)</f>
        <v>69</v>
      </c>
      <c r="F1713" t="e">
        <f>MATCH(S_P_500_Historical_Data__1[[#This Row],[log1p(return)]],S:S,1)-6</f>
        <v>#N/A</v>
      </c>
    </row>
    <row r="1714" spans="1:6" x14ac:dyDescent="0.35">
      <c r="A1714" s="10">
        <v>33956</v>
      </c>
      <c r="B1714">
        <v>441.3</v>
      </c>
      <c r="C1714">
        <v>1.3599999999999999E-2</v>
      </c>
      <c r="D1714">
        <f>LOG(S_P_500_Historical_Data__1[[#This Row],[return]]+1)</f>
        <v>5.8666018753849511E-3</v>
      </c>
      <c r="E1714">
        <f>MATCH(S_P_500_Historical_Data__1[[#This Row],[return]],_xlfn.ANCHORARRAY($N$7),1)</f>
        <v>74</v>
      </c>
      <c r="F1714" t="e">
        <f>MATCH(S_P_500_Historical_Data__1[[#This Row],[log1p(return)]],S:S,1)-6</f>
        <v>#N/A</v>
      </c>
    </row>
    <row r="1715" spans="1:6" x14ac:dyDescent="0.35">
      <c r="A1715" s="10">
        <v>33955</v>
      </c>
      <c r="B1715">
        <v>435.4</v>
      </c>
      <c r="C1715">
        <v>8.9999999999999993E-3</v>
      </c>
      <c r="D1715">
        <f>LOG(S_P_500_Historical_Data__1[[#This Row],[return]]+1)</f>
        <v>3.8911662369104775E-3</v>
      </c>
      <c r="E1715">
        <f>MATCH(S_P_500_Historical_Data__1[[#This Row],[return]],_xlfn.ANCHORARRAY($N$7),1)</f>
        <v>73</v>
      </c>
      <c r="F1715" t="e">
        <f>MATCH(S_P_500_Historical_Data__1[[#This Row],[log1p(return)]],S:S,1)-6</f>
        <v>#N/A</v>
      </c>
    </row>
    <row r="1716" spans="1:6" x14ac:dyDescent="0.35">
      <c r="A1716" s="10">
        <v>33954</v>
      </c>
      <c r="B1716">
        <v>431.5</v>
      </c>
      <c r="C1716">
        <v>-2.5000000000000001E-3</v>
      </c>
      <c r="D1716">
        <f>LOG(S_P_500_Historical_Data__1[[#This Row],[return]]+1)</f>
        <v>-1.0870956412141377E-3</v>
      </c>
      <c r="E1716">
        <f>MATCH(S_P_500_Historical_Data__1[[#This Row],[return]],_xlfn.ANCHORARRAY($N$7),1)</f>
        <v>69</v>
      </c>
      <c r="F1716" t="e">
        <f>MATCH(S_P_500_Historical_Data__1[[#This Row],[log1p(return)]],S:S,1)-6</f>
        <v>#N/A</v>
      </c>
    </row>
    <row r="1717" spans="1:6" x14ac:dyDescent="0.35">
      <c r="A1717" s="10">
        <v>33953</v>
      </c>
      <c r="B1717">
        <v>432.6</v>
      </c>
      <c r="C1717">
        <v>-5.0000000000000001E-4</v>
      </c>
      <c r="D1717">
        <f>LOG(S_P_500_Historical_Data__1[[#This Row],[return]]+1)</f>
        <v>-2.1720154586423186E-4</v>
      </c>
      <c r="E1717">
        <f>MATCH(S_P_500_Historical_Data__1[[#This Row],[return]],_xlfn.ANCHORARRAY($N$7),1)</f>
        <v>70</v>
      </c>
      <c r="F1717" t="e">
        <f>MATCH(S_P_500_Historical_Data__1[[#This Row],[log1p(return)]],S:S,1)-6</f>
        <v>#N/A</v>
      </c>
    </row>
    <row r="1718" spans="1:6" x14ac:dyDescent="0.35">
      <c r="A1718" s="10">
        <v>33952</v>
      </c>
      <c r="B1718">
        <v>432.8</v>
      </c>
      <c r="C1718">
        <v>-2.0999999999999999E-3</v>
      </c>
      <c r="D1718">
        <f>LOG(S_P_500_Historical_Data__1[[#This Row],[return]]+1)</f>
        <v>-9.1297737411159135E-4</v>
      </c>
      <c r="E1718">
        <f>MATCH(S_P_500_Historical_Data__1[[#This Row],[return]],_xlfn.ANCHORARRAY($N$7),1)</f>
        <v>69</v>
      </c>
      <c r="F1718" t="e">
        <f>MATCH(S_P_500_Historical_Data__1[[#This Row],[log1p(return)]],S:S,1)-6</f>
        <v>#N/A</v>
      </c>
    </row>
    <row r="1719" spans="1:6" x14ac:dyDescent="0.35">
      <c r="A1719" s="10">
        <v>33949</v>
      </c>
      <c r="B1719">
        <v>433.7</v>
      </c>
      <c r="C1719">
        <v>-2.0999999999999999E-3</v>
      </c>
      <c r="D1719">
        <f>LOG(S_P_500_Historical_Data__1[[#This Row],[return]]+1)</f>
        <v>-9.1297737411159135E-4</v>
      </c>
      <c r="E1719">
        <f>MATCH(S_P_500_Historical_Data__1[[#This Row],[return]],_xlfn.ANCHORARRAY($N$7),1)</f>
        <v>69</v>
      </c>
      <c r="F1719" t="e">
        <f>MATCH(S_P_500_Historical_Data__1[[#This Row],[log1p(return)]],S:S,1)-6</f>
        <v>#N/A</v>
      </c>
    </row>
    <row r="1720" spans="1:6" x14ac:dyDescent="0.35">
      <c r="A1720" s="10">
        <v>33948</v>
      </c>
      <c r="B1720">
        <v>434.6</v>
      </c>
      <c r="C1720">
        <v>-2.3E-3</v>
      </c>
      <c r="D1720">
        <f>LOG(S_P_500_Historical_Data__1[[#This Row],[return]]+1)</f>
        <v>-1.0000277816796898E-3</v>
      </c>
      <c r="E1720">
        <f>MATCH(S_P_500_Historical_Data__1[[#This Row],[return]],_xlfn.ANCHORARRAY($N$7),1)</f>
        <v>69</v>
      </c>
      <c r="F1720" t="e">
        <f>MATCH(S_P_500_Historical_Data__1[[#This Row],[log1p(return)]],S:S,1)-6</f>
        <v>#N/A</v>
      </c>
    </row>
    <row r="1721" spans="1:6" x14ac:dyDescent="0.35">
      <c r="A1721" s="10">
        <v>33947</v>
      </c>
      <c r="B1721">
        <v>435.6</v>
      </c>
      <c r="C1721">
        <v>-3.2000000000000002E-3</v>
      </c>
      <c r="D1721">
        <f>LOG(S_P_500_Historical_Data__1[[#This Row],[return]]+1)</f>
        <v>-1.3919706849055953E-3</v>
      </c>
      <c r="E1721">
        <f>MATCH(S_P_500_Historical_Data__1[[#This Row],[return]],_xlfn.ANCHORARRAY($N$7),1)</f>
        <v>69</v>
      </c>
      <c r="F1721" t="e">
        <f>MATCH(S_P_500_Historical_Data__1[[#This Row],[log1p(return)]],S:S,1)-6</f>
        <v>#N/A</v>
      </c>
    </row>
    <row r="1722" spans="1:6" x14ac:dyDescent="0.35">
      <c r="A1722" s="10">
        <v>33946</v>
      </c>
      <c r="B1722">
        <v>437</v>
      </c>
      <c r="C1722">
        <v>3.8999999999999998E-3</v>
      </c>
      <c r="D1722">
        <f>LOG(S_P_500_Historical_Data__1[[#This Row],[return]]+1)</f>
        <v>1.6904542321528522E-3</v>
      </c>
      <c r="E1722">
        <f>MATCH(S_P_500_Historical_Data__1[[#This Row],[return]],_xlfn.ANCHORARRAY($N$7),1)</f>
        <v>71</v>
      </c>
      <c r="F1722" t="e">
        <f>MATCH(S_P_500_Historical_Data__1[[#This Row],[log1p(return)]],S:S,1)-6</f>
        <v>#N/A</v>
      </c>
    </row>
    <row r="1723" spans="1:6" x14ac:dyDescent="0.35">
      <c r="A1723" s="10">
        <v>33945</v>
      </c>
      <c r="B1723">
        <v>435.3</v>
      </c>
      <c r="C1723">
        <v>7.4000000000000003E-3</v>
      </c>
      <c r="D1723">
        <f>LOG(S_P_500_Historical_Data__1[[#This Row],[return]]+1)</f>
        <v>3.2019465216924438E-3</v>
      </c>
      <c r="E1723">
        <f>MATCH(S_P_500_Historical_Data__1[[#This Row],[return]],_xlfn.ANCHORARRAY($N$7),1)</f>
        <v>72</v>
      </c>
      <c r="F1723" t="e">
        <f>MATCH(S_P_500_Historical_Data__1[[#This Row],[log1p(return)]],S:S,1)-6</f>
        <v>#N/A</v>
      </c>
    </row>
    <row r="1724" spans="1:6" x14ac:dyDescent="0.35">
      <c r="A1724" s="10">
        <v>33942</v>
      </c>
      <c r="B1724">
        <v>432.1</v>
      </c>
      <c r="C1724">
        <v>5.1000000000000004E-3</v>
      </c>
      <c r="D1724">
        <f>LOG(S_P_500_Historical_Data__1[[#This Row],[return]]+1)</f>
        <v>2.2092729880147646E-3</v>
      </c>
      <c r="E1724">
        <f>MATCH(S_P_500_Historical_Data__1[[#This Row],[return]],_xlfn.ANCHORARRAY($N$7),1)</f>
        <v>71</v>
      </c>
      <c r="F1724" t="e">
        <f>MATCH(S_P_500_Historical_Data__1[[#This Row],[log1p(return)]],S:S,1)-6</f>
        <v>#N/A</v>
      </c>
    </row>
    <row r="1725" spans="1:6" x14ac:dyDescent="0.35">
      <c r="A1725" s="10">
        <v>33941</v>
      </c>
      <c r="B1725">
        <v>429.9</v>
      </c>
      <c r="C1725">
        <v>0</v>
      </c>
      <c r="D1725">
        <f>LOG(S_P_500_Historical_Data__1[[#This Row],[return]]+1)</f>
        <v>0</v>
      </c>
      <c r="E1725">
        <f>MATCH(S_P_500_Historical_Data__1[[#This Row],[return]],_xlfn.ANCHORARRAY($N$7),1)</f>
        <v>70</v>
      </c>
      <c r="F1725" t="e">
        <f>MATCH(S_P_500_Historical_Data__1[[#This Row],[log1p(return)]],S:S,1)-6</f>
        <v>#N/A</v>
      </c>
    </row>
    <row r="1726" spans="1:6" x14ac:dyDescent="0.35">
      <c r="A1726" s="10">
        <v>33940</v>
      </c>
      <c r="B1726">
        <v>429.9</v>
      </c>
      <c r="C1726">
        <v>-2.0999999999999999E-3</v>
      </c>
      <c r="D1726">
        <f>LOG(S_P_500_Historical_Data__1[[#This Row],[return]]+1)</f>
        <v>-9.1297737411159135E-4</v>
      </c>
      <c r="E1726">
        <f>MATCH(S_P_500_Historical_Data__1[[#This Row],[return]],_xlfn.ANCHORARRAY($N$7),1)</f>
        <v>69</v>
      </c>
      <c r="F1726" t="e">
        <f>MATCH(S_P_500_Historical_Data__1[[#This Row],[log1p(return)]],S:S,1)-6</f>
        <v>#N/A</v>
      </c>
    </row>
    <row r="1727" spans="1:6" x14ac:dyDescent="0.35">
      <c r="A1727" s="10">
        <v>33939</v>
      </c>
      <c r="B1727">
        <v>430.8</v>
      </c>
      <c r="C1727">
        <v>-1.4E-3</v>
      </c>
      <c r="D1727">
        <f>LOG(S_P_500_Historical_Data__1[[#This Row],[return]]+1)</f>
        <v>-6.0843828090904916E-4</v>
      </c>
      <c r="E1727">
        <f>MATCH(S_P_500_Historical_Data__1[[#This Row],[return]],_xlfn.ANCHORARRAY($N$7),1)</f>
        <v>69</v>
      </c>
      <c r="F1727" t="e">
        <f>MATCH(S_P_500_Historical_Data__1[[#This Row],[log1p(return)]],S:S,1)-6</f>
        <v>#N/A</v>
      </c>
    </row>
    <row r="1728" spans="1:6" x14ac:dyDescent="0.35">
      <c r="A1728" s="10">
        <v>33938</v>
      </c>
      <c r="B1728">
        <v>431.4</v>
      </c>
      <c r="C1728">
        <v>2.8E-3</v>
      </c>
      <c r="D1728">
        <f>LOG(S_P_500_Historical_Data__1[[#This Row],[return]]+1)</f>
        <v>1.2143252861788671E-3</v>
      </c>
      <c r="E1728">
        <f>MATCH(S_P_500_Historical_Data__1[[#This Row],[return]],_xlfn.ANCHORARRAY($N$7),1)</f>
        <v>71</v>
      </c>
      <c r="F1728" t="e">
        <f>MATCH(S_P_500_Historical_Data__1[[#This Row],[log1p(return)]],S:S,1)-6</f>
        <v>#N/A</v>
      </c>
    </row>
    <row r="1729" spans="1:6" x14ac:dyDescent="0.35">
      <c r="A1729" s="10">
        <v>33935</v>
      </c>
      <c r="B1729">
        <v>430.2</v>
      </c>
      <c r="C1729">
        <v>2.3E-3</v>
      </c>
      <c r="D1729">
        <f>LOG(S_P_500_Historical_Data__1[[#This Row],[return]]+1)</f>
        <v>9.9773035779373003E-4</v>
      </c>
      <c r="E1729">
        <f>MATCH(S_P_500_Historical_Data__1[[#This Row],[return]],_xlfn.ANCHORARRAY($N$7),1)</f>
        <v>70</v>
      </c>
      <c r="F1729" t="e">
        <f>MATCH(S_P_500_Historical_Data__1[[#This Row],[log1p(return)]],S:S,1)-6</f>
        <v>#N/A</v>
      </c>
    </row>
    <row r="1730" spans="1:6" x14ac:dyDescent="0.35">
      <c r="A1730" s="10">
        <v>33933</v>
      </c>
      <c r="B1730">
        <v>429.2</v>
      </c>
      <c r="C1730">
        <v>3.7000000000000002E-3</v>
      </c>
      <c r="D1730">
        <f>LOG(S_P_500_Historical_Data__1[[#This Row],[return]]+1)</f>
        <v>1.603924149797819E-3</v>
      </c>
      <c r="E1730">
        <f>MATCH(S_P_500_Historical_Data__1[[#This Row],[return]],_xlfn.ANCHORARRAY($N$7),1)</f>
        <v>71</v>
      </c>
      <c r="F1730" t="e">
        <f>MATCH(S_P_500_Historical_Data__1[[#This Row],[log1p(return)]],S:S,1)-6</f>
        <v>#N/A</v>
      </c>
    </row>
    <row r="1731" spans="1:6" x14ac:dyDescent="0.35">
      <c r="A1731" s="10">
        <v>33932</v>
      </c>
      <c r="B1731">
        <v>427.6</v>
      </c>
      <c r="C1731">
        <v>5.8999999999999999E-3</v>
      </c>
      <c r="D1731">
        <f>LOG(S_P_500_Historical_Data__1[[#This Row],[return]]+1)</f>
        <v>2.554808148482495E-3</v>
      </c>
      <c r="E1731">
        <f>MATCH(S_P_500_Historical_Data__1[[#This Row],[return]],_xlfn.ANCHORARRAY($N$7),1)</f>
        <v>72</v>
      </c>
      <c r="F1731" t="e">
        <f>MATCH(S_P_500_Historical_Data__1[[#This Row],[log1p(return)]],S:S,1)-6</f>
        <v>#N/A</v>
      </c>
    </row>
    <row r="1732" spans="1:6" x14ac:dyDescent="0.35">
      <c r="A1732" s="10">
        <v>33931</v>
      </c>
      <c r="B1732">
        <v>425.1</v>
      </c>
      <c r="C1732">
        <v>-3.5000000000000001E-3</v>
      </c>
      <c r="D1732">
        <f>LOG(S_P_500_Historical_Data__1[[#This Row],[return]]+1)</f>
        <v>-1.5226969634935688E-3</v>
      </c>
      <c r="E1732">
        <f>MATCH(S_P_500_Historical_Data__1[[#This Row],[return]],_xlfn.ANCHORARRAY($N$7),1)</f>
        <v>69</v>
      </c>
      <c r="F1732" t="e">
        <f>MATCH(S_P_500_Historical_Data__1[[#This Row],[log1p(return)]],S:S,1)-6</f>
        <v>#N/A</v>
      </c>
    </row>
    <row r="1733" spans="1:6" x14ac:dyDescent="0.35">
      <c r="A1733" s="10">
        <v>33928</v>
      </c>
      <c r="B1733">
        <v>426.6</v>
      </c>
      <c r="C1733">
        <v>7.1000000000000004E-3</v>
      </c>
      <c r="D1733">
        <f>LOG(S_P_500_Historical_Data__1[[#This Row],[return]]+1)</f>
        <v>3.0725959676749632E-3</v>
      </c>
      <c r="E1733">
        <f>MATCH(S_P_500_Historical_Data__1[[#This Row],[return]],_xlfn.ANCHORARRAY($N$7),1)</f>
        <v>72</v>
      </c>
      <c r="F1733" t="e">
        <f>MATCH(S_P_500_Historical_Data__1[[#This Row],[log1p(return)]],S:S,1)-6</f>
        <v>#N/A</v>
      </c>
    </row>
    <row r="1734" spans="1:6" x14ac:dyDescent="0.35">
      <c r="A1734" s="10">
        <v>33927</v>
      </c>
      <c r="B1734">
        <v>423.6</v>
      </c>
      <c r="C1734">
        <v>1.6999999999999999E-3</v>
      </c>
      <c r="D1734">
        <f>LOG(S_P_500_Historical_Data__1[[#This Row],[return]]+1)</f>
        <v>7.3767377403320331E-4</v>
      </c>
      <c r="E1734">
        <f>MATCH(S_P_500_Historical_Data__1[[#This Row],[return]],_xlfn.ANCHORARRAY($N$7),1)</f>
        <v>70</v>
      </c>
      <c r="F1734" t="e">
        <f>MATCH(S_P_500_Historical_Data__1[[#This Row],[log1p(return)]],S:S,1)-6</f>
        <v>#N/A</v>
      </c>
    </row>
    <row r="1735" spans="1:6" x14ac:dyDescent="0.35">
      <c r="A1735" s="10">
        <v>33926</v>
      </c>
      <c r="B1735">
        <v>422.9</v>
      </c>
      <c r="C1735">
        <v>8.6E-3</v>
      </c>
      <c r="D1735">
        <f>LOG(S_P_500_Historical_Data__1[[#This Row],[return]]+1)</f>
        <v>3.7189638231145961E-3</v>
      </c>
      <c r="E1735">
        <f>MATCH(S_P_500_Historical_Data__1[[#This Row],[return]],_xlfn.ANCHORARRAY($N$7),1)</f>
        <v>73</v>
      </c>
      <c r="F1735" t="e">
        <f>MATCH(S_P_500_Historical_Data__1[[#This Row],[log1p(return)]],S:S,1)-6</f>
        <v>#N/A</v>
      </c>
    </row>
    <row r="1736" spans="1:6" x14ac:dyDescent="0.35">
      <c r="A1736" s="10">
        <v>33925</v>
      </c>
      <c r="B1736">
        <v>419.3</v>
      </c>
      <c r="C1736">
        <v>-3.3E-3</v>
      </c>
      <c r="D1736">
        <f>LOG(S_P_500_Historical_Data__1[[#This Row],[return]]+1)</f>
        <v>-1.4355417390583397E-3</v>
      </c>
      <c r="E1736">
        <f>MATCH(S_P_500_Historical_Data__1[[#This Row],[return]],_xlfn.ANCHORARRAY($N$7),1)</f>
        <v>69</v>
      </c>
      <c r="F1736" t="e">
        <f>MATCH(S_P_500_Historical_Data__1[[#This Row],[log1p(return)]],S:S,1)-6</f>
        <v>#N/A</v>
      </c>
    </row>
    <row r="1737" spans="1:6" x14ac:dyDescent="0.35">
      <c r="A1737" s="10">
        <v>33924</v>
      </c>
      <c r="B1737">
        <v>420.7</v>
      </c>
      <c r="C1737">
        <v>-4.0000000000000001E-3</v>
      </c>
      <c r="D1737">
        <f>LOG(S_P_500_Historical_Data__1[[#This Row],[return]]+1)</f>
        <v>-1.7406615763012701E-3</v>
      </c>
      <c r="E1737">
        <f>MATCH(S_P_500_Historical_Data__1[[#This Row],[return]],_xlfn.ANCHORARRAY($N$7),1)</f>
        <v>68</v>
      </c>
      <c r="F1737" t="e">
        <f>MATCH(S_P_500_Historical_Data__1[[#This Row],[log1p(return)]],S:S,1)-6</f>
        <v>#N/A</v>
      </c>
    </row>
    <row r="1738" spans="1:6" x14ac:dyDescent="0.35">
      <c r="A1738" s="10">
        <v>33921</v>
      </c>
      <c r="B1738">
        <v>422.4</v>
      </c>
      <c r="C1738">
        <v>-1.1999999999999999E-3</v>
      </c>
      <c r="D1738">
        <f>LOG(S_P_500_Historical_Data__1[[#This Row],[return]]+1)</f>
        <v>-5.2146632068983954E-4</v>
      </c>
      <c r="E1738">
        <f>MATCH(S_P_500_Historical_Data__1[[#This Row],[return]],_xlfn.ANCHORARRAY($N$7),1)</f>
        <v>69</v>
      </c>
      <c r="F1738" t="e">
        <f>MATCH(S_P_500_Historical_Data__1[[#This Row],[log1p(return)]],S:S,1)-6</f>
        <v>#N/A</v>
      </c>
    </row>
    <row r="1739" spans="1:6" x14ac:dyDescent="0.35">
      <c r="A1739" s="10">
        <v>33920</v>
      </c>
      <c r="B1739">
        <v>422.9</v>
      </c>
      <c r="C1739">
        <v>1.6999999999999999E-3</v>
      </c>
      <c r="D1739">
        <f>LOG(S_P_500_Historical_Data__1[[#This Row],[return]]+1)</f>
        <v>7.3767377403320331E-4</v>
      </c>
      <c r="E1739">
        <f>MATCH(S_P_500_Historical_Data__1[[#This Row],[return]],_xlfn.ANCHORARRAY($N$7),1)</f>
        <v>70</v>
      </c>
      <c r="F1739" t="e">
        <f>MATCH(S_P_500_Historical_Data__1[[#This Row],[log1p(return)]],S:S,1)-6</f>
        <v>#N/A</v>
      </c>
    </row>
    <row r="1740" spans="1:6" x14ac:dyDescent="0.35">
      <c r="A1740" s="10">
        <v>33919</v>
      </c>
      <c r="B1740">
        <v>422.2</v>
      </c>
      <c r="C1740">
        <v>8.6E-3</v>
      </c>
      <c r="D1740">
        <f>LOG(S_P_500_Historical_Data__1[[#This Row],[return]]+1)</f>
        <v>3.7189638231145961E-3</v>
      </c>
      <c r="E1740">
        <f>MATCH(S_P_500_Historical_Data__1[[#This Row],[return]],_xlfn.ANCHORARRAY($N$7),1)</f>
        <v>73</v>
      </c>
      <c r="F1740" t="e">
        <f>MATCH(S_P_500_Historical_Data__1[[#This Row],[log1p(return)]],S:S,1)-6</f>
        <v>#N/A</v>
      </c>
    </row>
    <row r="1741" spans="1:6" x14ac:dyDescent="0.35">
      <c r="A1741" s="10">
        <v>33918</v>
      </c>
      <c r="B1741">
        <v>418.6</v>
      </c>
      <c r="C1741">
        <v>0</v>
      </c>
      <c r="D1741">
        <f>LOG(S_P_500_Historical_Data__1[[#This Row],[return]]+1)</f>
        <v>0</v>
      </c>
      <c r="E1741">
        <f>MATCH(S_P_500_Historical_Data__1[[#This Row],[return]],_xlfn.ANCHORARRAY($N$7),1)</f>
        <v>70</v>
      </c>
      <c r="F1741" t="e">
        <f>MATCH(S_P_500_Historical_Data__1[[#This Row],[log1p(return)]],S:S,1)-6</f>
        <v>#N/A</v>
      </c>
    </row>
    <row r="1742" spans="1:6" x14ac:dyDescent="0.35">
      <c r="A1742" s="10">
        <v>33917</v>
      </c>
      <c r="B1742">
        <v>418.6</v>
      </c>
      <c r="C1742">
        <v>2.3999999999999998E-3</v>
      </c>
      <c r="D1742">
        <f>LOG(S_P_500_Historical_Data__1[[#This Row],[return]]+1)</f>
        <v>1.0410579860935677E-3</v>
      </c>
      <c r="E1742">
        <f>MATCH(S_P_500_Historical_Data__1[[#This Row],[return]],_xlfn.ANCHORARRAY($N$7),1)</f>
        <v>71</v>
      </c>
      <c r="F1742" t="e">
        <f>MATCH(S_P_500_Historical_Data__1[[#This Row],[log1p(return)]],S:S,1)-6</f>
        <v>#N/A</v>
      </c>
    </row>
    <row r="1743" spans="1:6" x14ac:dyDescent="0.35">
      <c r="A1743" s="10">
        <v>33914</v>
      </c>
      <c r="B1743">
        <v>417.6</v>
      </c>
      <c r="C1743">
        <v>-1.6999999999999999E-3</v>
      </c>
      <c r="D1743">
        <f>LOG(S_P_500_Historical_Data__1[[#This Row],[return]]+1)</f>
        <v>-7.3892888689954276E-4</v>
      </c>
      <c r="E1743">
        <f>MATCH(S_P_500_Historical_Data__1[[#This Row],[return]],_xlfn.ANCHORARRAY($N$7),1)</f>
        <v>69</v>
      </c>
      <c r="F1743" t="e">
        <f>MATCH(S_P_500_Historical_Data__1[[#This Row],[log1p(return)]],S:S,1)-6</f>
        <v>#N/A</v>
      </c>
    </row>
    <row r="1744" spans="1:6" x14ac:dyDescent="0.35">
      <c r="A1744" s="10">
        <v>33913</v>
      </c>
      <c r="B1744">
        <v>418.3</v>
      </c>
      <c r="C1744">
        <v>2.8999999999999998E-3</v>
      </c>
      <c r="D1744">
        <f>LOG(S_P_500_Historical_Data__1[[#This Row],[return]]+1)</f>
        <v>1.2576313122309249E-3</v>
      </c>
      <c r="E1744">
        <f>MATCH(S_P_500_Historical_Data__1[[#This Row],[return]],_xlfn.ANCHORARRAY($N$7),1)</f>
        <v>71</v>
      </c>
      <c r="F1744" t="e">
        <f>MATCH(S_P_500_Historical_Data__1[[#This Row],[log1p(return)]],S:S,1)-6</f>
        <v>#N/A</v>
      </c>
    </row>
    <row r="1745" spans="1:6" x14ac:dyDescent="0.35">
      <c r="A1745" s="10">
        <v>33912</v>
      </c>
      <c r="B1745">
        <v>417.1</v>
      </c>
      <c r="C1745">
        <v>-6.7000000000000002E-3</v>
      </c>
      <c r="D1745">
        <f>LOG(S_P_500_Historical_Data__1[[#This Row],[return]]+1)</f>
        <v>-2.9195645282691818E-3</v>
      </c>
      <c r="E1745">
        <f>MATCH(S_P_500_Historical_Data__1[[#This Row],[return]],_xlfn.ANCHORARRAY($N$7),1)</f>
        <v>67</v>
      </c>
      <c r="F1745" t="e">
        <f>MATCH(S_P_500_Historical_Data__1[[#This Row],[log1p(return)]],S:S,1)-6</f>
        <v>#N/A</v>
      </c>
    </row>
    <row r="1746" spans="1:6" x14ac:dyDescent="0.35">
      <c r="A1746" s="10">
        <v>33911</v>
      </c>
      <c r="B1746">
        <v>419.9</v>
      </c>
      <c r="C1746">
        <v>-6.8999999999999999E-3</v>
      </c>
      <c r="D1746">
        <f>LOG(S_P_500_Historical_Data__1[[#This Row],[return]]+1)</f>
        <v>-3.0070181092943012E-3</v>
      </c>
      <c r="E1746">
        <f>MATCH(S_P_500_Historical_Data__1[[#This Row],[return]],_xlfn.ANCHORARRAY($N$7),1)</f>
        <v>67</v>
      </c>
      <c r="F1746" t="e">
        <f>MATCH(S_P_500_Historical_Data__1[[#This Row],[log1p(return)]],S:S,1)-6</f>
        <v>#N/A</v>
      </c>
    </row>
    <row r="1747" spans="1:6" x14ac:dyDescent="0.35">
      <c r="A1747" s="10">
        <v>33910</v>
      </c>
      <c r="B1747">
        <v>422.8</v>
      </c>
      <c r="C1747">
        <v>9.7999999999999997E-3</v>
      </c>
      <c r="D1747">
        <f>LOG(S_P_500_Historical_Data__1[[#This Row],[return]]+1)</f>
        <v>4.2353663594674896E-3</v>
      </c>
      <c r="E1747">
        <f>MATCH(S_P_500_Historical_Data__1[[#This Row],[return]],_xlfn.ANCHORARRAY($N$7),1)</f>
        <v>73</v>
      </c>
      <c r="F1747" t="e">
        <f>MATCH(S_P_500_Historical_Data__1[[#This Row],[log1p(return)]],S:S,1)-6</f>
        <v>#N/A</v>
      </c>
    </row>
    <row r="1748" spans="1:6" x14ac:dyDescent="0.35">
      <c r="A1748" s="10">
        <v>33907</v>
      </c>
      <c r="B1748">
        <v>418.7</v>
      </c>
      <c r="C1748">
        <v>-5.1999999999999998E-3</v>
      </c>
      <c r="D1748">
        <f>LOG(S_P_500_Historical_Data__1[[#This Row],[return]]+1)</f>
        <v>-2.2642234021016117E-3</v>
      </c>
      <c r="E1748">
        <f>MATCH(S_P_500_Historical_Data__1[[#This Row],[return]],_xlfn.ANCHORARRAY($N$7),1)</f>
        <v>68</v>
      </c>
      <c r="F1748" t="e">
        <f>MATCH(S_P_500_Historical_Data__1[[#This Row],[log1p(return)]],S:S,1)-6</f>
        <v>#N/A</v>
      </c>
    </row>
    <row r="1749" spans="1:6" x14ac:dyDescent="0.35">
      <c r="A1749" s="10">
        <v>33906</v>
      </c>
      <c r="B1749">
        <v>420.9</v>
      </c>
      <c r="C1749">
        <v>1.9E-3</v>
      </c>
      <c r="D1749">
        <f>LOG(S_P_500_Historical_Data__1[[#This Row],[return]]+1)</f>
        <v>8.2437660560550415E-4</v>
      </c>
      <c r="E1749">
        <f>MATCH(S_P_500_Historical_Data__1[[#This Row],[return]],_xlfn.ANCHORARRAY($N$7),1)</f>
        <v>70</v>
      </c>
      <c r="F1749" t="e">
        <f>MATCH(S_P_500_Historical_Data__1[[#This Row],[log1p(return)]],S:S,1)-6</f>
        <v>#N/A</v>
      </c>
    </row>
    <row r="1750" spans="1:6" x14ac:dyDescent="0.35">
      <c r="A1750" s="10">
        <v>33905</v>
      </c>
      <c r="B1750">
        <v>420.1</v>
      </c>
      <c r="C1750">
        <v>3.8E-3</v>
      </c>
      <c r="D1750">
        <f>LOG(S_P_500_Historical_Data__1[[#This Row],[return]]+1)</f>
        <v>1.6471913460381594E-3</v>
      </c>
      <c r="E1750">
        <f>MATCH(S_P_500_Historical_Data__1[[#This Row],[return]],_xlfn.ANCHORARRAY($N$7),1)</f>
        <v>71</v>
      </c>
      <c r="F1750" t="e">
        <f>MATCH(S_P_500_Historical_Data__1[[#This Row],[log1p(return)]],S:S,1)-6</f>
        <v>#N/A</v>
      </c>
    </row>
    <row r="1751" spans="1:6" x14ac:dyDescent="0.35">
      <c r="A1751" s="10">
        <v>33904</v>
      </c>
      <c r="B1751">
        <v>418.5</v>
      </c>
      <c r="C1751">
        <v>6.9999999999999999E-4</v>
      </c>
      <c r="D1751">
        <f>LOG(S_P_500_Historical_Data__1[[#This Row],[return]]+1)</f>
        <v>3.0389978481245835E-4</v>
      </c>
      <c r="E1751">
        <f>MATCH(S_P_500_Historical_Data__1[[#This Row],[return]],_xlfn.ANCHORARRAY($N$7),1)</f>
        <v>70</v>
      </c>
      <c r="F1751" t="e">
        <f>MATCH(S_P_500_Historical_Data__1[[#This Row],[log1p(return)]],S:S,1)-6</f>
        <v>#N/A</v>
      </c>
    </row>
    <row r="1752" spans="1:6" x14ac:dyDescent="0.35">
      <c r="A1752" s="10">
        <v>33903</v>
      </c>
      <c r="B1752">
        <v>418.2</v>
      </c>
      <c r="C1752">
        <v>9.9000000000000008E-3</v>
      </c>
      <c r="D1752">
        <f>LOG(S_P_500_Historical_Data__1[[#This Row],[return]]+1)</f>
        <v>4.2783722001624534E-3</v>
      </c>
      <c r="E1752">
        <f>MATCH(S_P_500_Historical_Data__1[[#This Row],[return]],_xlfn.ANCHORARRAY($N$7),1)</f>
        <v>73</v>
      </c>
      <c r="F1752" t="e">
        <f>MATCH(S_P_500_Historical_Data__1[[#This Row],[log1p(return)]],S:S,1)-6</f>
        <v>#N/A</v>
      </c>
    </row>
    <row r="1753" spans="1:6" x14ac:dyDescent="0.35">
      <c r="A1753" s="10">
        <v>33900</v>
      </c>
      <c r="B1753">
        <v>414.1</v>
      </c>
      <c r="C1753">
        <v>-1.9E-3</v>
      </c>
      <c r="D1753">
        <f>LOG(S_P_500_Historical_Data__1[[#This Row],[return]]+1)</f>
        <v>-8.2594441151506628E-4</v>
      </c>
      <c r="E1753">
        <f>MATCH(S_P_500_Historical_Data__1[[#This Row],[return]],_xlfn.ANCHORARRAY($N$7),1)</f>
        <v>69</v>
      </c>
      <c r="F1753" t="e">
        <f>MATCH(S_P_500_Historical_Data__1[[#This Row],[log1p(return)]],S:S,1)-6</f>
        <v>#N/A</v>
      </c>
    </row>
    <row r="1754" spans="1:6" x14ac:dyDescent="0.35">
      <c r="A1754" s="10">
        <v>33899</v>
      </c>
      <c r="B1754">
        <v>414.9</v>
      </c>
      <c r="C1754">
        <v>-1.9E-3</v>
      </c>
      <c r="D1754">
        <f>LOG(S_P_500_Historical_Data__1[[#This Row],[return]]+1)</f>
        <v>-8.2594441151506628E-4</v>
      </c>
      <c r="E1754">
        <f>MATCH(S_P_500_Historical_Data__1[[#This Row],[return]],_xlfn.ANCHORARRAY($N$7),1)</f>
        <v>69</v>
      </c>
      <c r="F1754" t="e">
        <f>MATCH(S_P_500_Historical_Data__1[[#This Row],[log1p(return)]],S:S,1)-6</f>
        <v>#N/A</v>
      </c>
    </row>
    <row r="1755" spans="1:6" x14ac:dyDescent="0.35">
      <c r="A1755" s="10">
        <v>33898</v>
      </c>
      <c r="B1755">
        <v>415.7</v>
      </c>
      <c r="C1755">
        <v>5.0000000000000001E-4</v>
      </c>
      <c r="D1755">
        <f>LOG(S_P_500_Historical_Data__1[[#This Row],[return]]+1)</f>
        <v>2.1709297223018438E-4</v>
      </c>
      <c r="E1755">
        <f>MATCH(S_P_500_Historical_Data__1[[#This Row],[return]],_xlfn.ANCHORARRAY($N$7),1)</f>
        <v>70</v>
      </c>
      <c r="F1755" t="e">
        <f>MATCH(S_P_500_Historical_Data__1[[#This Row],[log1p(return)]],S:S,1)-6</f>
        <v>#N/A</v>
      </c>
    </row>
    <row r="1756" spans="1:6" x14ac:dyDescent="0.35">
      <c r="A1756" s="10">
        <v>33897</v>
      </c>
      <c r="B1756">
        <v>415.5</v>
      </c>
      <c r="C1756">
        <v>1.1999999999999999E-3</v>
      </c>
      <c r="D1756">
        <f>LOG(S_P_500_Historical_Data__1[[#This Row],[return]]+1)</f>
        <v>5.2084093618567006E-4</v>
      </c>
      <c r="E1756">
        <f>MATCH(S_P_500_Historical_Data__1[[#This Row],[return]],_xlfn.ANCHORARRAY($N$7),1)</f>
        <v>70</v>
      </c>
      <c r="F1756" t="e">
        <f>MATCH(S_P_500_Historical_Data__1[[#This Row],[log1p(return)]],S:S,1)-6</f>
        <v>#N/A</v>
      </c>
    </row>
    <row r="1757" spans="1:6" x14ac:dyDescent="0.35">
      <c r="A1757" s="10">
        <v>33896</v>
      </c>
      <c r="B1757">
        <v>415</v>
      </c>
      <c r="C1757">
        <v>8.0000000000000002E-3</v>
      </c>
      <c r="D1757">
        <f>LOG(S_P_500_Historical_Data__1[[#This Row],[return]]+1)</f>
        <v>3.4605321095064891E-3</v>
      </c>
      <c r="E1757">
        <f>MATCH(S_P_500_Historical_Data__1[[#This Row],[return]],_xlfn.ANCHORARRAY($N$7),1)</f>
        <v>72</v>
      </c>
      <c r="F1757" t="e">
        <f>MATCH(S_P_500_Historical_Data__1[[#This Row],[log1p(return)]],S:S,1)-6</f>
        <v>#N/A</v>
      </c>
    </row>
    <row r="1758" spans="1:6" x14ac:dyDescent="0.35">
      <c r="A1758" s="10">
        <v>33893</v>
      </c>
      <c r="B1758">
        <v>411.7</v>
      </c>
      <c r="C1758">
        <v>5.1000000000000004E-3</v>
      </c>
      <c r="D1758">
        <f>LOG(S_P_500_Historical_Data__1[[#This Row],[return]]+1)</f>
        <v>2.2092729880147646E-3</v>
      </c>
      <c r="E1758">
        <f>MATCH(S_P_500_Historical_Data__1[[#This Row],[return]],_xlfn.ANCHORARRAY($N$7),1)</f>
        <v>71</v>
      </c>
      <c r="F1758" t="e">
        <f>MATCH(S_P_500_Historical_Data__1[[#This Row],[log1p(return)]],S:S,1)-6</f>
        <v>#N/A</v>
      </c>
    </row>
    <row r="1759" spans="1:6" x14ac:dyDescent="0.35">
      <c r="A1759" s="10">
        <v>33892</v>
      </c>
      <c r="B1759">
        <v>409.6</v>
      </c>
      <c r="C1759">
        <v>5.0000000000000001E-4</v>
      </c>
      <c r="D1759">
        <f>LOG(S_P_500_Historical_Data__1[[#This Row],[return]]+1)</f>
        <v>2.1709297223018438E-4</v>
      </c>
      <c r="E1759">
        <f>MATCH(S_P_500_Historical_Data__1[[#This Row],[return]],_xlfn.ANCHORARRAY($N$7),1)</f>
        <v>70</v>
      </c>
      <c r="F1759" t="e">
        <f>MATCH(S_P_500_Historical_Data__1[[#This Row],[log1p(return)]],S:S,1)-6</f>
        <v>#N/A</v>
      </c>
    </row>
    <row r="1760" spans="1:6" x14ac:dyDescent="0.35">
      <c r="A1760" s="10">
        <v>33891</v>
      </c>
      <c r="B1760">
        <v>409.4</v>
      </c>
      <c r="C1760">
        <v>2.0000000000000001E-4</v>
      </c>
      <c r="D1760">
        <f>LOG(S_P_500_Historical_Data__1[[#This Row],[return]]+1)</f>
        <v>8.6850211648947659E-5</v>
      </c>
      <c r="E1760">
        <f>MATCH(S_P_500_Historical_Data__1[[#This Row],[return]],_xlfn.ANCHORARRAY($N$7),1)</f>
        <v>70</v>
      </c>
      <c r="F1760" t="e">
        <f>MATCH(S_P_500_Historical_Data__1[[#This Row],[log1p(return)]],S:S,1)-6</f>
        <v>#N/A</v>
      </c>
    </row>
    <row r="1761" spans="1:6" x14ac:dyDescent="0.35">
      <c r="A1761" s="10">
        <v>33890</v>
      </c>
      <c r="B1761">
        <v>409.3</v>
      </c>
      <c r="C1761">
        <v>4.7000000000000002E-3</v>
      </c>
      <c r="D1761">
        <f>LOG(S_P_500_Historical_Data__1[[#This Row],[return]]+1)</f>
        <v>2.0364022595292615E-3</v>
      </c>
      <c r="E1761">
        <f>MATCH(S_P_500_Historical_Data__1[[#This Row],[return]],_xlfn.ANCHORARRAY($N$7),1)</f>
        <v>71</v>
      </c>
      <c r="F1761" t="e">
        <f>MATCH(S_P_500_Historical_Data__1[[#This Row],[log1p(return)]],S:S,1)-6</f>
        <v>#N/A</v>
      </c>
    </row>
    <row r="1762" spans="1:6" x14ac:dyDescent="0.35">
      <c r="A1762" s="10">
        <v>33889</v>
      </c>
      <c r="B1762">
        <v>407.4</v>
      </c>
      <c r="C1762">
        <v>1.17E-2</v>
      </c>
      <c r="D1762">
        <f>LOG(S_P_500_Historical_Data__1[[#This Row],[return]]+1)</f>
        <v>5.0517499939958894E-3</v>
      </c>
      <c r="E1762">
        <f>MATCH(S_P_500_Historical_Data__1[[#This Row],[return]],_xlfn.ANCHORARRAY($N$7),1)</f>
        <v>74</v>
      </c>
      <c r="F1762" t="e">
        <f>MATCH(S_P_500_Historical_Data__1[[#This Row],[log1p(return)]],S:S,1)-6</f>
        <v>#N/A</v>
      </c>
    </row>
    <row r="1763" spans="1:6" x14ac:dyDescent="0.35">
      <c r="A1763" s="10">
        <v>33886</v>
      </c>
      <c r="B1763">
        <v>402.7</v>
      </c>
      <c r="C1763">
        <v>-1.2500000000000001E-2</v>
      </c>
      <c r="D1763">
        <f>LOG(S_P_500_Historical_Data__1[[#This Row],[return]]+1)</f>
        <v>-5.4628957015021382E-3</v>
      </c>
      <c r="E1763">
        <f>MATCH(S_P_500_Historical_Data__1[[#This Row],[return]],_xlfn.ANCHORARRAY($N$7),1)</f>
        <v>65</v>
      </c>
      <c r="F1763" t="e">
        <f>MATCH(S_P_500_Historical_Data__1[[#This Row],[log1p(return)]],S:S,1)-6</f>
        <v>#N/A</v>
      </c>
    </row>
    <row r="1764" spans="1:6" x14ac:dyDescent="0.35">
      <c r="A1764" s="10">
        <v>33885</v>
      </c>
      <c r="B1764">
        <v>407.8</v>
      </c>
      <c r="C1764">
        <v>8.8999999999999999E-3</v>
      </c>
      <c r="D1764">
        <f>LOG(S_P_500_Historical_Data__1[[#This Row],[return]]+1)</f>
        <v>3.8481220342979866E-3</v>
      </c>
      <c r="E1764">
        <f>MATCH(S_P_500_Historical_Data__1[[#This Row],[return]],_xlfn.ANCHORARRAY($N$7),1)</f>
        <v>73</v>
      </c>
      <c r="F1764" t="e">
        <f>MATCH(S_P_500_Historical_Data__1[[#This Row],[log1p(return)]],S:S,1)-6</f>
        <v>#N/A</v>
      </c>
    </row>
    <row r="1765" spans="1:6" x14ac:dyDescent="0.35">
      <c r="A1765" s="10">
        <v>33884</v>
      </c>
      <c r="B1765">
        <v>404.2</v>
      </c>
      <c r="C1765">
        <v>-7.4000000000000003E-3</v>
      </c>
      <c r="D1765">
        <f>LOG(S_P_500_Historical_Data__1[[#This Row],[return]]+1)</f>
        <v>-3.2257291386954146E-3</v>
      </c>
      <c r="E1765">
        <f>MATCH(S_P_500_Historical_Data__1[[#This Row],[return]],_xlfn.ANCHORARRAY($N$7),1)</f>
        <v>67</v>
      </c>
      <c r="F1765" t="e">
        <f>MATCH(S_P_500_Historical_Data__1[[#This Row],[log1p(return)]],S:S,1)-6</f>
        <v>#N/A</v>
      </c>
    </row>
    <row r="1766" spans="1:6" x14ac:dyDescent="0.35">
      <c r="A1766" s="10">
        <v>33883</v>
      </c>
      <c r="B1766">
        <v>407.2</v>
      </c>
      <c r="C1766">
        <v>-1E-3</v>
      </c>
      <c r="D1766">
        <f>LOG(S_P_500_Historical_Data__1[[#This Row],[return]]+1)</f>
        <v>-4.3451177401769168E-4</v>
      </c>
      <c r="E1766">
        <f>MATCH(S_P_500_Historical_Data__1[[#This Row],[return]],_xlfn.ANCHORARRAY($N$7),1)</f>
        <v>69</v>
      </c>
      <c r="F1766" t="e">
        <f>MATCH(S_P_500_Historical_Data__1[[#This Row],[log1p(return)]],S:S,1)-6</f>
        <v>#N/A</v>
      </c>
    </row>
    <row r="1767" spans="1:6" x14ac:dyDescent="0.35">
      <c r="A1767" s="10">
        <v>33882</v>
      </c>
      <c r="B1767">
        <v>407.6</v>
      </c>
      <c r="C1767">
        <v>-7.1000000000000004E-3</v>
      </c>
      <c r="D1767">
        <f>LOG(S_P_500_Historical_Data__1[[#This Row],[return]]+1)</f>
        <v>-3.0944893043338452E-3</v>
      </c>
      <c r="E1767">
        <f>MATCH(S_P_500_Historical_Data__1[[#This Row],[return]],_xlfn.ANCHORARRAY($N$7),1)</f>
        <v>67</v>
      </c>
      <c r="F1767" t="e">
        <f>MATCH(S_P_500_Historical_Data__1[[#This Row],[log1p(return)]],S:S,1)-6</f>
        <v>#N/A</v>
      </c>
    </row>
    <row r="1768" spans="1:6" x14ac:dyDescent="0.35">
      <c r="A1768" s="10">
        <v>33879</v>
      </c>
      <c r="B1768">
        <v>410.5</v>
      </c>
      <c r="C1768">
        <v>-1.3899999999999999E-2</v>
      </c>
      <c r="D1768">
        <f>LOG(S_P_500_Historical_Data__1[[#This Row],[return]]+1)</f>
        <v>-6.0790411987131972E-3</v>
      </c>
      <c r="E1768">
        <f>MATCH(S_P_500_Historical_Data__1[[#This Row],[return]],_xlfn.ANCHORARRAY($N$7),1)</f>
        <v>65</v>
      </c>
      <c r="F1768" t="e">
        <f>MATCH(S_P_500_Historical_Data__1[[#This Row],[log1p(return)]],S:S,1)-6</f>
        <v>#N/A</v>
      </c>
    </row>
    <row r="1769" spans="1:6" x14ac:dyDescent="0.35">
      <c r="A1769" s="10">
        <v>33878</v>
      </c>
      <c r="B1769">
        <v>416.3</v>
      </c>
      <c r="C1769">
        <v>-3.5999999999999999E-3</v>
      </c>
      <c r="D1769">
        <f>LOG(S_P_500_Historical_Data__1[[#This Row],[return]]+1)</f>
        <v>-1.5662811355311203E-3</v>
      </c>
      <c r="E1769">
        <f>MATCH(S_P_500_Historical_Data__1[[#This Row],[return]],_xlfn.ANCHORARRAY($N$7),1)</f>
        <v>68</v>
      </c>
      <c r="F1769" t="e">
        <f>MATCH(S_P_500_Historical_Data__1[[#This Row],[log1p(return)]],S:S,1)-6</f>
        <v>#N/A</v>
      </c>
    </row>
    <row r="1770" spans="1:6" x14ac:dyDescent="0.35">
      <c r="A1770" s="10">
        <v>33877</v>
      </c>
      <c r="B1770">
        <v>417.8</v>
      </c>
      <c r="C1770">
        <v>2.3999999999999998E-3</v>
      </c>
      <c r="D1770">
        <f>LOG(S_P_500_Historical_Data__1[[#This Row],[return]]+1)</f>
        <v>1.0410579860935677E-3</v>
      </c>
      <c r="E1770">
        <f>MATCH(S_P_500_Historical_Data__1[[#This Row],[return]],_xlfn.ANCHORARRAY($N$7),1)</f>
        <v>71</v>
      </c>
      <c r="F1770" t="e">
        <f>MATCH(S_P_500_Historical_Data__1[[#This Row],[log1p(return)]],S:S,1)-6</f>
        <v>#N/A</v>
      </c>
    </row>
    <row r="1771" spans="1:6" x14ac:dyDescent="0.35">
      <c r="A1771" s="10">
        <v>33876</v>
      </c>
      <c r="B1771">
        <v>416.8</v>
      </c>
      <c r="C1771">
        <v>5.0000000000000001E-4</v>
      </c>
      <c r="D1771">
        <f>LOG(S_P_500_Historical_Data__1[[#This Row],[return]]+1)</f>
        <v>2.1709297223018438E-4</v>
      </c>
      <c r="E1771">
        <f>MATCH(S_P_500_Historical_Data__1[[#This Row],[return]],_xlfn.ANCHORARRAY($N$7),1)</f>
        <v>70</v>
      </c>
      <c r="F1771" t="e">
        <f>MATCH(S_P_500_Historical_Data__1[[#This Row],[log1p(return)]],S:S,1)-6</f>
        <v>#N/A</v>
      </c>
    </row>
    <row r="1772" spans="1:6" x14ac:dyDescent="0.35">
      <c r="A1772" s="10">
        <v>33875</v>
      </c>
      <c r="B1772">
        <v>416.6</v>
      </c>
      <c r="C1772">
        <v>5.3E-3</v>
      </c>
      <c r="D1772">
        <f>LOG(S_P_500_Historical_Data__1[[#This Row],[return]]+1)</f>
        <v>2.2956825549339671E-3</v>
      </c>
      <c r="E1772">
        <f>MATCH(S_P_500_Historical_Data__1[[#This Row],[return]],_xlfn.ANCHORARRAY($N$7),1)</f>
        <v>71</v>
      </c>
      <c r="F1772" t="e">
        <f>MATCH(S_P_500_Historical_Data__1[[#This Row],[log1p(return)]],S:S,1)-6</f>
        <v>#N/A</v>
      </c>
    </row>
    <row r="1773" spans="1:6" x14ac:dyDescent="0.35">
      <c r="A1773" s="10">
        <v>33872</v>
      </c>
      <c r="B1773">
        <v>414.4</v>
      </c>
      <c r="C1773">
        <v>-9.7999999999999997E-3</v>
      </c>
      <c r="D1773">
        <f>LOG(S_P_500_Historical_Data__1[[#This Row],[return]]+1)</f>
        <v>-4.2770780045347373E-3</v>
      </c>
      <c r="E1773">
        <f>MATCH(S_P_500_Historical_Data__1[[#This Row],[return]],_xlfn.ANCHORARRAY($N$7),1)</f>
        <v>66</v>
      </c>
      <c r="F1773" t="e">
        <f>MATCH(S_P_500_Historical_Data__1[[#This Row],[log1p(return)]],S:S,1)-6</f>
        <v>#N/A</v>
      </c>
    </row>
    <row r="1774" spans="1:6" x14ac:dyDescent="0.35">
      <c r="A1774" s="10">
        <v>33871</v>
      </c>
      <c r="B1774">
        <v>418.5</v>
      </c>
      <c r="C1774">
        <v>2.5999999999999999E-3</v>
      </c>
      <c r="D1774">
        <f>LOG(S_P_500_Historical_Data__1[[#This Row],[return]]+1)</f>
        <v>1.1277002770349424E-3</v>
      </c>
      <c r="E1774">
        <f>MATCH(S_P_500_Historical_Data__1[[#This Row],[return]],_xlfn.ANCHORARRAY($N$7),1)</f>
        <v>71</v>
      </c>
      <c r="F1774" t="e">
        <f>MATCH(S_P_500_Historical_Data__1[[#This Row],[log1p(return)]],S:S,1)-6</f>
        <v>#N/A</v>
      </c>
    </row>
    <row r="1775" spans="1:6" x14ac:dyDescent="0.35">
      <c r="A1775" s="10">
        <v>33870</v>
      </c>
      <c r="B1775">
        <v>417.4</v>
      </c>
      <c r="C1775">
        <v>6.9999999999999999E-4</v>
      </c>
      <c r="D1775">
        <f>LOG(S_P_500_Historical_Data__1[[#This Row],[return]]+1)</f>
        <v>3.0389978481245835E-4</v>
      </c>
      <c r="E1775">
        <f>MATCH(S_P_500_Historical_Data__1[[#This Row],[return]],_xlfn.ANCHORARRAY($N$7),1)</f>
        <v>70</v>
      </c>
      <c r="F1775" t="e">
        <f>MATCH(S_P_500_Historical_Data__1[[#This Row],[log1p(return)]],S:S,1)-6</f>
        <v>#N/A</v>
      </c>
    </row>
    <row r="1776" spans="1:6" x14ac:dyDescent="0.35">
      <c r="A1776" s="10">
        <v>33869</v>
      </c>
      <c r="B1776">
        <v>417.1</v>
      </c>
      <c r="C1776">
        <v>-1.18E-2</v>
      </c>
      <c r="D1776">
        <f>LOG(S_P_500_Historical_Data__1[[#This Row],[return]]+1)</f>
        <v>-5.1551504466020364E-3</v>
      </c>
      <c r="E1776">
        <f>MATCH(S_P_500_Historical_Data__1[[#This Row],[return]],_xlfn.ANCHORARRAY($N$7),1)</f>
        <v>66</v>
      </c>
      <c r="F1776" t="e">
        <f>MATCH(S_P_500_Historical_Data__1[[#This Row],[log1p(return)]],S:S,1)-6</f>
        <v>#N/A</v>
      </c>
    </row>
    <row r="1777" spans="1:6" x14ac:dyDescent="0.35">
      <c r="A1777" s="10">
        <v>33868</v>
      </c>
      <c r="B1777">
        <v>422.1</v>
      </c>
      <c r="C1777">
        <v>-1.9E-3</v>
      </c>
      <c r="D1777">
        <f>LOG(S_P_500_Historical_Data__1[[#This Row],[return]]+1)</f>
        <v>-8.2594441151506628E-4</v>
      </c>
      <c r="E1777">
        <f>MATCH(S_P_500_Historical_Data__1[[#This Row],[return]],_xlfn.ANCHORARRAY($N$7),1)</f>
        <v>69</v>
      </c>
      <c r="F1777" t="e">
        <f>MATCH(S_P_500_Historical_Data__1[[#This Row],[log1p(return)]],S:S,1)-6</f>
        <v>#N/A</v>
      </c>
    </row>
    <row r="1778" spans="1:6" x14ac:dyDescent="0.35">
      <c r="A1778" s="10">
        <v>33865</v>
      </c>
      <c r="B1778">
        <v>422.9</v>
      </c>
      <c r="C1778">
        <v>7.1000000000000004E-3</v>
      </c>
      <c r="D1778">
        <f>LOG(S_P_500_Historical_Data__1[[#This Row],[return]]+1)</f>
        <v>3.0725959676749632E-3</v>
      </c>
      <c r="E1778">
        <f>MATCH(S_P_500_Historical_Data__1[[#This Row],[return]],_xlfn.ANCHORARRAY($N$7),1)</f>
        <v>72</v>
      </c>
      <c r="F1778" t="e">
        <f>MATCH(S_P_500_Historical_Data__1[[#This Row],[log1p(return)]],S:S,1)-6</f>
        <v>#N/A</v>
      </c>
    </row>
    <row r="1779" spans="1:6" x14ac:dyDescent="0.35">
      <c r="A1779" s="10">
        <v>33864</v>
      </c>
      <c r="B1779">
        <v>419.9</v>
      </c>
      <c r="C1779">
        <v>0</v>
      </c>
      <c r="D1779">
        <f>LOG(S_P_500_Historical_Data__1[[#This Row],[return]]+1)</f>
        <v>0</v>
      </c>
      <c r="E1779">
        <f>MATCH(S_P_500_Historical_Data__1[[#This Row],[return]],_xlfn.ANCHORARRAY($N$7),1)</f>
        <v>70</v>
      </c>
      <c r="F1779" t="e">
        <f>MATCH(S_P_500_Historical_Data__1[[#This Row],[log1p(return)]],S:S,1)-6</f>
        <v>#N/A</v>
      </c>
    </row>
    <row r="1780" spans="1:6" x14ac:dyDescent="0.35">
      <c r="A1780" s="10">
        <v>33863</v>
      </c>
      <c r="B1780">
        <v>419.9</v>
      </c>
      <c r="C1780">
        <v>2.0000000000000001E-4</v>
      </c>
      <c r="D1780">
        <f>LOG(S_P_500_Historical_Data__1[[#This Row],[return]]+1)</f>
        <v>8.6850211648947659E-5</v>
      </c>
      <c r="E1780">
        <f>MATCH(S_P_500_Historical_Data__1[[#This Row],[return]],_xlfn.ANCHORARRAY($N$7),1)</f>
        <v>70</v>
      </c>
      <c r="F1780" t="e">
        <f>MATCH(S_P_500_Historical_Data__1[[#This Row],[log1p(return)]],S:S,1)-6</f>
        <v>#N/A</v>
      </c>
    </row>
    <row r="1781" spans="1:6" x14ac:dyDescent="0.35">
      <c r="A1781" s="10">
        <v>33862</v>
      </c>
      <c r="B1781">
        <v>419.8</v>
      </c>
      <c r="C1781">
        <v>-1.29E-2</v>
      </c>
      <c r="D1781">
        <f>LOG(S_P_500_Historical_Data__1[[#This Row],[return]]+1)</f>
        <v>-5.6388480919989875E-3</v>
      </c>
      <c r="E1781">
        <f>MATCH(S_P_500_Historical_Data__1[[#This Row],[return]],_xlfn.ANCHORARRAY($N$7),1)</f>
        <v>65</v>
      </c>
      <c r="F1781" t="e">
        <f>MATCH(S_P_500_Historical_Data__1[[#This Row],[log1p(return)]],S:S,1)-6</f>
        <v>#N/A</v>
      </c>
    </row>
    <row r="1782" spans="1:6" x14ac:dyDescent="0.35">
      <c r="A1782" s="10">
        <v>33861</v>
      </c>
      <c r="B1782">
        <v>425.3</v>
      </c>
      <c r="C1782">
        <v>1.3599999999999999E-2</v>
      </c>
      <c r="D1782">
        <f>LOG(S_P_500_Historical_Data__1[[#This Row],[return]]+1)</f>
        <v>5.8666018753849511E-3</v>
      </c>
      <c r="E1782">
        <f>MATCH(S_P_500_Historical_Data__1[[#This Row],[return]],_xlfn.ANCHORARRAY($N$7),1)</f>
        <v>74</v>
      </c>
      <c r="F1782" t="e">
        <f>MATCH(S_P_500_Historical_Data__1[[#This Row],[log1p(return)]],S:S,1)-6</f>
        <v>#N/A</v>
      </c>
    </row>
    <row r="1783" spans="1:6" x14ac:dyDescent="0.35">
      <c r="A1783" s="10">
        <v>33858</v>
      </c>
      <c r="B1783">
        <v>419.6</v>
      </c>
      <c r="C1783">
        <v>-6.9999999999999999E-4</v>
      </c>
      <c r="D1783">
        <f>LOG(S_P_500_Historical_Data__1[[#This Row],[return]]+1)</f>
        <v>-3.041125891607762E-4</v>
      </c>
      <c r="E1783">
        <f>MATCH(S_P_500_Historical_Data__1[[#This Row],[return]],_xlfn.ANCHORARRAY($N$7),1)</f>
        <v>69</v>
      </c>
      <c r="F1783" t="e">
        <f>MATCH(S_P_500_Historical_Data__1[[#This Row],[log1p(return)]],S:S,1)-6</f>
        <v>#N/A</v>
      </c>
    </row>
    <row r="1784" spans="1:6" x14ac:dyDescent="0.35">
      <c r="A1784" s="10">
        <v>33857</v>
      </c>
      <c r="B1784">
        <v>419.9</v>
      </c>
      <c r="C1784">
        <v>8.3999999999999995E-3</v>
      </c>
      <c r="D1784">
        <f>LOG(S_P_500_Historical_Data__1[[#This Row],[return]]+1)</f>
        <v>3.6328370044082891E-3</v>
      </c>
      <c r="E1784">
        <f>MATCH(S_P_500_Historical_Data__1[[#This Row],[return]],_xlfn.ANCHORARRAY($N$7),1)</f>
        <v>73</v>
      </c>
      <c r="F1784" t="e">
        <f>MATCH(S_P_500_Historical_Data__1[[#This Row],[log1p(return)]],S:S,1)-6</f>
        <v>#N/A</v>
      </c>
    </row>
    <row r="1785" spans="1:6" x14ac:dyDescent="0.35">
      <c r="A1785" s="10">
        <v>33856</v>
      </c>
      <c r="B1785">
        <v>416.4</v>
      </c>
      <c r="C1785">
        <v>4.7999999999999996E-3</v>
      </c>
      <c r="D1785">
        <f>LOG(S_P_500_Historical_Data__1[[#This Row],[return]]+1)</f>
        <v>2.0796263931208716E-3</v>
      </c>
      <c r="E1785">
        <f>MATCH(S_P_500_Historical_Data__1[[#This Row],[return]],_xlfn.ANCHORARRAY($N$7),1)</f>
        <v>71</v>
      </c>
      <c r="F1785" t="e">
        <f>MATCH(S_P_500_Historical_Data__1[[#This Row],[log1p(return)]],S:S,1)-6</f>
        <v>#N/A</v>
      </c>
    </row>
    <row r="1786" spans="1:6" x14ac:dyDescent="0.35">
      <c r="A1786" s="10">
        <v>33855</v>
      </c>
      <c r="B1786">
        <v>414.4</v>
      </c>
      <c r="C1786">
        <v>-6.4999999999999997E-3</v>
      </c>
      <c r="D1786">
        <f>LOG(S_P_500_Historical_Data__1[[#This Row],[return]]+1)</f>
        <v>-2.8321285541660227E-3</v>
      </c>
      <c r="E1786">
        <f>MATCH(S_P_500_Historical_Data__1[[#This Row],[return]],_xlfn.ANCHORARRAY($N$7),1)</f>
        <v>67</v>
      </c>
      <c r="F1786" t="e">
        <f>MATCH(S_P_500_Historical_Data__1[[#This Row],[log1p(return)]],S:S,1)-6</f>
        <v>#N/A</v>
      </c>
    </row>
    <row r="1787" spans="1:6" x14ac:dyDescent="0.35">
      <c r="A1787" s="10">
        <v>33851</v>
      </c>
      <c r="B1787">
        <v>417.1</v>
      </c>
      <c r="C1787">
        <v>-2.2000000000000001E-3</v>
      </c>
      <c r="D1787">
        <f>LOG(S_P_500_Historical_Data__1[[#This Row],[return]]+1)</f>
        <v>-9.5650039683711904E-4</v>
      </c>
      <c r="E1787">
        <f>MATCH(S_P_500_Historical_Data__1[[#This Row],[return]],_xlfn.ANCHORARRAY($N$7),1)</f>
        <v>69</v>
      </c>
      <c r="F1787" t="e">
        <f>MATCH(S_P_500_Historical_Data__1[[#This Row],[log1p(return)]],S:S,1)-6</f>
        <v>#N/A</v>
      </c>
    </row>
    <row r="1788" spans="1:6" x14ac:dyDescent="0.35">
      <c r="A1788" s="10">
        <v>33850</v>
      </c>
      <c r="B1788">
        <v>418</v>
      </c>
      <c r="C1788">
        <v>0</v>
      </c>
      <c r="D1788">
        <f>LOG(S_P_500_Historical_Data__1[[#This Row],[return]]+1)</f>
        <v>0</v>
      </c>
      <c r="E1788">
        <f>MATCH(S_P_500_Historical_Data__1[[#This Row],[return]],_xlfn.ANCHORARRAY($N$7),1)</f>
        <v>70</v>
      </c>
      <c r="F1788" t="e">
        <f>MATCH(S_P_500_Historical_Data__1[[#This Row],[log1p(return)]],S:S,1)-6</f>
        <v>#N/A</v>
      </c>
    </row>
    <row r="1789" spans="1:6" x14ac:dyDescent="0.35">
      <c r="A1789" s="10">
        <v>33849</v>
      </c>
      <c r="B1789">
        <v>418</v>
      </c>
      <c r="C1789">
        <v>4.5999999999999999E-3</v>
      </c>
      <c r="D1789">
        <f>LOG(S_P_500_Historical_Data__1[[#This Row],[return]]+1)</f>
        <v>1.9931738235304782E-3</v>
      </c>
      <c r="E1789">
        <f>MATCH(S_P_500_Historical_Data__1[[#This Row],[return]],_xlfn.ANCHORARRAY($N$7),1)</f>
        <v>71</v>
      </c>
      <c r="F1789" t="e">
        <f>MATCH(S_P_500_Historical_Data__1[[#This Row],[log1p(return)]],S:S,1)-6</f>
        <v>#N/A</v>
      </c>
    </row>
    <row r="1790" spans="1:6" x14ac:dyDescent="0.35">
      <c r="A1790" s="10">
        <v>33848</v>
      </c>
      <c r="B1790">
        <v>416.1</v>
      </c>
      <c r="C1790">
        <v>5.1000000000000004E-3</v>
      </c>
      <c r="D1790">
        <f>LOG(S_P_500_Historical_Data__1[[#This Row],[return]]+1)</f>
        <v>2.2092729880147646E-3</v>
      </c>
      <c r="E1790">
        <f>MATCH(S_P_500_Historical_Data__1[[#This Row],[return]],_xlfn.ANCHORARRAY($N$7),1)</f>
        <v>71</v>
      </c>
      <c r="F1790" t="e">
        <f>MATCH(S_P_500_Historical_Data__1[[#This Row],[log1p(return)]],S:S,1)-6</f>
        <v>#N/A</v>
      </c>
    </row>
    <row r="1791" spans="1:6" x14ac:dyDescent="0.35">
      <c r="A1791" s="10">
        <v>33847</v>
      </c>
      <c r="B1791">
        <v>414</v>
      </c>
      <c r="C1791">
        <v>-1.9E-3</v>
      </c>
      <c r="D1791">
        <f>LOG(S_P_500_Historical_Data__1[[#This Row],[return]]+1)</f>
        <v>-8.2594441151506628E-4</v>
      </c>
      <c r="E1791">
        <f>MATCH(S_P_500_Historical_Data__1[[#This Row],[return]],_xlfn.ANCHORARRAY($N$7),1)</f>
        <v>69</v>
      </c>
      <c r="F1791" t="e">
        <f>MATCH(S_P_500_Historical_Data__1[[#This Row],[log1p(return)]],S:S,1)-6</f>
        <v>#N/A</v>
      </c>
    </row>
    <row r="1792" spans="1:6" x14ac:dyDescent="0.35">
      <c r="A1792" s="10">
        <v>33844</v>
      </c>
      <c r="B1792">
        <v>414.8</v>
      </c>
      <c r="C1792">
        <v>3.0999999999999999E-3</v>
      </c>
      <c r="D1792">
        <f>LOG(S_P_500_Historical_Data__1[[#This Row],[return]]+1)</f>
        <v>1.3442304116013512E-3</v>
      </c>
      <c r="E1792">
        <f>MATCH(S_P_500_Historical_Data__1[[#This Row],[return]],_xlfn.ANCHORARRAY($N$7),1)</f>
        <v>71</v>
      </c>
      <c r="F1792" t="e">
        <f>MATCH(S_P_500_Historical_Data__1[[#This Row],[log1p(return)]],S:S,1)-6</f>
        <v>#N/A</v>
      </c>
    </row>
    <row r="1793" spans="1:6" x14ac:dyDescent="0.35">
      <c r="A1793" s="10">
        <v>33843</v>
      </c>
      <c r="B1793">
        <v>413.5</v>
      </c>
      <c r="C1793">
        <v>0</v>
      </c>
      <c r="D1793">
        <f>LOG(S_P_500_Historical_Data__1[[#This Row],[return]]+1)</f>
        <v>0</v>
      </c>
      <c r="E1793">
        <f>MATCH(S_P_500_Historical_Data__1[[#This Row],[return]],_xlfn.ANCHORARRAY($N$7),1)</f>
        <v>70</v>
      </c>
      <c r="F1793" t="e">
        <f>MATCH(S_P_500_Historical_Data__1[[#This Row],[log1p(return)]],S:S,1)-6</f>
        <v>#N/A</v>
      </c>
    </row>
    <row r="1794" spans="1:6" x14ac:dyDescent="0.35">
      <c r="A1794" s="10">
        <v>33842</v>
      </c>
      <c r="B1794">
        <v>413.5</v>
      </c>
      <c r="C1794">
        <v>4.5999999999999999E-3</v>
      </c>
      <c r="D1794">
        <f>LOG(S_P_500_Historical_Data__1[[#This Row],[return]]+1)</f>
        <v>1.9931738235304782E-3</v>
      </c>
      <c r="E1794">
        <f>MATCH(S_P_500_Historical_Data__1[[#This Row],[return]],_xlfn.ANCHORARRAY($N$7),1)</f>
        <v>71</v>
      </c>
      <c r="F1794" t="e">
        <f>MATCH(S_P_500_Historical_Data__1[[#This Row],[log1p(return)]],S:S,1)-6</f>
        <v>#N/A</v>
      </c>
    </row>
    <row r="1795" spans="1:6" x14ac:dyDescent="0.35">
      <c r="A1795" s="10">
        <v>33841</v>
      </c>
      <c r="B1795">
        <v>411.6</v>
      </c>
      <c r="C1795">
        <v>2.2000000000000001E-3</v>
      </c>
      <c r="D1795">
        <f>LOG(S_P_500_Historical_Data__1[[#This Row],[return]]+1)</f>
        <v>9.5439840645788652E-4</v>
      </c>
      <c r="E1795">
        <f>MATCH(S_P_500_Historical_Data__1[[#This Row],[return]],_xlfn.ANCHORARRAY($N$7),1)</f>
        <v>70</v>
      </c>
      <c r="F1795" t="e">
        <f>MATCH(S_P_500_Historical_Data__1[[#This Row],[log1p(return)]],S:S,1)-6</f>
        <v>#N/A</v>
      </c>
    </row>
    <row r="1796" spans="1:6" x14ac:dyDescent="0.35">
      <c r="A1796" s="10">
        <v>33840</v>
      </c>
      <c r="B1796">
        <v>410.7</v>
      </c>
      <c r="C1796">
        <v>-1.01E-2</v>
      </c>
      <c r="D1796">
        <f>LOG(S_P_500_Historical_Data__1[[#This Row],[return]]+1)</f>
        <v>-4.4086757476465635E-3</v>
      </c>
      <c r="E1796">
        <f>MATCH(S_P_500_Historical_Data__1[[#This Row],[return]],_xlfn.ANCHORARRAY($N$7),1)</f>
        <v>66</v>
      </c>
      <c r="F1796" t="e">
        <f>MATCH(S_P_500_Historical_Data__1[[#This Row],[log1p(return)]],S:S,1)-6</f>
        <v>#N/A</v>
      </c>
    </row>
    <row r="1797" spans="1:6" x14ac:dyDescent="0.35">
      <c r="A1797" s="10">
        <v>33837</v>
      </c>
      <c r="B1797">
        <v>414.9</v>
      </c>
      <c r="C1797">
        <v>-8.0999999999999996E-3</v>
      </c>
      <c r="D1797">
        <f>LOG(S_P_500_Historical_Data__1[[#This Row],[return]]+1)</f>
        <v>-3.5321097382827633E-3</v>
      </c>
      <c r="E1797">
        <f>MATCH(S_P_500_Historical_Data__1[[#This Row],[return]],_xlfn.ANCHORARRAY($N$7),1)</f>
        <v>67</v>
      </c>
      <c r="F1797" t="e">
        <f>MATCH(S_P_500_Historical_Data__1[[#This Row],[log1p(return)]],S:S,1)-6</f>
        <v>#N/A</v>
      </c>
    </row>
    <row r="1798" spans="1:6" x14ac:dyDescent="0.35">
      <c r="A1798" s="10">
        <v>33836</v>
      </c>
      <c r="B1798">
        <v>418.3</v>
      </c>
      <c r="C1798">
        <v>2.0000000000000001E-4</v>
      </c>
      <c r="D1798">
        <f>LOG(S_P_500_Historical_Data__1[[#This Row],[return]]+1)</f>
        <v>8.6850211648947659E-5</v>
      </c>
      <c r="E1798">
        <f>MATCH(S_P_500_Historical_Data__1[[#This Row],[return]],_xlfn.ANCHORARRAY($N$7),1)</f>
        <v>70</v>
      </c>
      <c r="F1798" t="e">
        <f>MATCH(S_P_500_Historical_Data__1[[#This Row],[log1p(return)]],S:S,1)-6</f>
        <v>#N/A</v>
      </c>
    </row>
    <row r="1799" spans="1:6" x14ac:dyDescent="0.35">
      <c r="A1799" s="10">
        <v>33835</v>
      </c>
      <c r="B1799">
        <v>418.2</v>
      </c>
      <c r="C1799">
        <v>-7.4000000000000003E-3</v>
      </c>
      <c r="D1799">
        <f>LOG(S_P_500_Historical_Data__1[[#This Row],[return]]+1)</f>
        <v>-3.2257291386954146E-3</v>
      </c>
      <c r="E1799">
        <f>MATCH(S_P_500_Historical_Data__1[[#This Row],[return]],_xlfn.ANCHORARRAY($N$7),1)</f>
        <v>67</v>
      </c>
      <c r="F1799" t="e">
        <f>MATCH(S_P_500_Historical_Data__1[[#This Row],[log1p(return)]],S:S,1)-6</f>
        <v>#N/A</v>
      </c>
    </row>
    <row r="1800" spans="1:6" x14ac:dyDescent="0.35">
      <c r="A1800" s="10">
        <v>33834</v>
      </c>
      <c r="B1800">
        <v>421.3</v>
      </c>
      <c r="C1800">
        <v>1.4E-3</v>
      </c>
      <c r="D1800">
        <f>LOG(S_P_500_Historical_Data__1[[#This Row],[return]]+1)</f>
        <v>6.0758706289037307E-4</v>
      </c>
      <c r="E1800">
        <f>MATCH(S_P_500_Historical_Data__1[[#This Row],[return]],_xlfn.ANCHORARRAY($N$7),1)</f>
        <v>70</v>
      </c>
      <c r="F1800" t="e">
        <f>MATCH(S_P_500_Historical_Data__1[[#This Row],[log1p(return)]],S:S,1)-6</f>
        <v>#N/A</v>
      </c>
    </row>
    <row r="1801" spans="1:6" x14ac:dyDescent="0.35">
      <c r="A1801" s="10">
        <v>33833</v>
      </c>
      <c r="B1801">
        <v>420.7</v>
      </c>
      <c r="C1801">
        <v>1.9E-3</v>
      </c>
      <c r="D1801">
        <f>LOG(S_P_500_Historical_Data__1[[#This Row],[return]]+1)</f>
        <v>8.2437660560550415E-4</v>
      </c>
      <c r="E1801">
        <f>MATCH(S_P_500_Historical_Data__1[[#This Row],[return]],_xlfn.ANCHORARRAY($N$7),1)</f>
        <v>70</v>
      </c>
      <c r="F1801" t="e">
        <f>MATCH(S_P_500_Historical_Data__1[[#This Row],[log1p(return)]],S:S,1)-6</f>
        <v>#N/A</v>
      </c>
    </row>
    <row r="1802" spans="1:6" x14ac:dyDescent="0.35">
      <c r="A1802" s="10">
        <v>33830</v>
      </c>
      <c r="B1802">
        <v>419.9</v>
      </c>
      <c r="C1802">
        <v>5.3E-3</v>
      </c>
      <c r="D1802">
        <f>LOG(S_P_500_Historical_Data__1[[#This Row],[return]]+1)</f>
        <v>2.2956825549339671E-3</v>
      </c>
      <c r="E1802">
        <f>MATCH(S_P_500_Historical_Data__1[[#This Row],[return]],_xlfn.ANCHORARRAY($N$7),1)</f>
        <v>71</v>
      </c>
      <c r="F1802" t="e">
        <f>MATCH(S_P_500_Historical_Data__1[[#This Row],[log1p(return)]],S:S,1)-6</f>
        <v>#N/A</v>
      </c>
    </row>
    <row r="1803" spans="1:6" x14ac:dyDescent="0.35">
      <c r="A1803" s="10">
        <v>33829</v>
      </c>
      <c r="B1803">
        <v>417.7</v>
      </c>
      <c r="C1803">
        <v>-2.0000000000000001E-4</v>
      </c>
      <c r="D1803">
        <f>LOG(S_P_500_Historical_Data__1[[#This Row],[return]]+1)</f>
        <v>-8.6867583428571222E-5</v>
      </c>
      <c r="E1803">
        <f>MATCH(S_P_500_Historical_Data__1[[#This Row],[return]],_xlfn.ANCHORARRAY($N$7),1)</f>
        <v>70</v>
      </c>
      <c r="F1803" t="e">
        <f>MATCH(S_P_500_Historical_Data__1[[#This Row],[log1p(return)]],S:S,1)-6</f>
        <v>#N/A</v>
      </c>
    </row>
    <row r="1804" spans="1:6" x14ac:dyDescent="0.35">
      <c r="A1804" s="10">
        <v>33828</v>
      </c>
      <c r="B1804">
        <v>417.8</v>
      </c>
      <c r="C1804">
        <v>-2.5999999999999999E-3</v>
      </c>
      <c r="D1804">
        <f>LOG(S_P_500_Historical_Data__1[[#This Row],[return]]+1)</f>
        <v>-1.1306361176558091E-3</v>
      </c>
      <c r="E1804">
        <f>MATCH(S_P_500_Historical_Data__1[[#This Row],[return]],_xlfn.ANCHORARRAY($N$7),1)</f>
        <v>69</v>
      </c>
      <c r="F1804" t="e">
        <f>MATCH(S_P_500_Historical_Data__1[[#This Row],[log1p(return)]],S:S,1)-6</f>
        <v>#N/A</v>
      </c>
    </row>
    <row r="1805" spans="1:6" x14ac:dyDescent="0.35">
      <c r="A1805" s="10">
        <v>33827</v>
      </c>
      <c r="B1805">
        <v>418.9</v>
      </c>
      <c r="C1805">
        <v>-1.1999999999999999E-3</v>
      </c>
      <c r="D1805">
        <f>LOG(S_P_500_Historical_Data__1[[#This Row],[return]]+1)</f>
        <v>-5.2146632068983954E-4</v>
      </c>
      <c r="E1805">
        <f>MATCH(S_P_500_Historical_Data__1[[#This Row],[return]],_xlfn.ANCHORARRAY($N$7),1)</f>
        <v>69</v>
      </c>
      <c r="F1805" t="e">
        <f>MATCH(S_P_500_Historical_Data__1[[#This Row],[log1p(return)]],S:S,1)-6</f>
        <v>#N/A</v>
      </c>
    </row>
    <row r="1806" spans="1:6" x14ac:dyDescent="0.35">
      <c r="A1806" s="10">
        <v>33826</v>
      </c>
      <c r="B1806">
        <v>419.4</v>
      </c>
      <c r="C1806">
        <v>1.1999999999999999E-3</v>
      </c>
      <c r="D1806">
        <f>LOG(S_P_500_Historical_Data__1[[#This Row],[return]]+1)</f>
        <v>5.2084093618567006E-4</v>
      </c>
      <c r="E1806">
        <f>MATCH(S_P_500_Historical_Data__1[[#This Row],[return]],_xlfn.ANCHORARRAY($N$7),1)</f>
        <v>70</v>
      </c>
      <c r="F1806" t="e">
        <f>MATCH(S_P_500_Historical_Data__1[[#This Row],[log1p(return)]],S:S,1)-6</f>
        <v>#N/A</v>
      </c>
    </row>
    <row r="1807" spans="1:6" x14ac:dyDescent="0.35">
      <c r="A1807" s="10">
        <v>33823</v>
      </c>
      <c r="B1807">
        <v>418.9</v>
      </c>
      <c r="C1807">
        <v>-4.0000000000000001E-3</v>
      </c>
      <c r="D1807">
        <f>LOG(S_P_500_Historical_Data__1[[#This Row],[return]]+1)</f>
        <v>-1.7406615763012701E-3</v>
      </c>
      <c r="E1807">
        <f>MATCH(S_P_500_Historical_Data__1[[#This Row],[return]],_xlfn.ANCHORARRAY($N$7),1)</f>
        <v>68</v>
      </c>
      <c r="F1807" t="e">
        <f>MATCH(S_P_500_Historical_Data__1[[#This Row],[log1p(return)]],S:S,1)-6</f>
        <v>#N/A</v>
      </c>
    </row>
    <row r="1808" spans="1:6" x14ac:dyDescent="0.35">
      <c r="A1808" s="10">
        <v>33822</v>
      </c>
      <c r="B1808">
        <v>420.6</v>
      </c>
      <c r="C1808">
        <v>-3.8E-3</v>
      </c>
      <c r="D1808">
        <f>LOG(S_P_500_Historical_Data__1[[#This Row],[return]]+1)</f>
        <v>-1.6534626036354312E-3</v>
      </c>
      <c r="E1808">
        <f>MATCH(S_P_500_Historical_Data__1[[#This Row],[return]],_xlfn.ANCHORARRAY($N$7),1)</f>
        <v>68</v>
      </c>
      <c r="F1808" t="e">
        <f>MATCH(S_P_500_Historical_Data__1[[#This Row],[log1p(return)]],S:S,1)-6</f>
        <v>#N/A</v>
      </c>
    </row>
    <row r="1809" spans="1:6" x14ac:dyDescent="0.35">
      <c r="A1809" s="10">
        <v>33821</v>
      </c>
      <c r="B1809">
        <v>422.2</v>
      </c>
      <c r="C1809">
        <v>-5.1999999999999998E-3</v>
      </c>
      <c r="D1809">
        <f>LOG(S_P_500_Historical_Data__1[[#This Row],[return]]+1)</f>
        <v>-2.2642234021016117E-3</v>
      </c>
      <c r="E1809">
        <f>MATCH(S_P_500_Historical_Data__1[[#This Row],[return]],_xlfn.ANCHORARRAY($N$7),1)</f>
        <v>68</v>
      </c>
      <c r="F1809" t="e">
        <f>MATCH(S_P_500_Historical_Data__1[[#This Row],[log1p(return)]],S:S,1)-6</f>
        <v>#N/A</v>
      </c>
    </row>
    <row r="1810" spans="1:6" x14ac:dyDescent="0.35">
      <c r="A1810" s="10">
        <v>33820</v>
      </c>
      <c r="B1810">
        <v>424.4</v>
      </c>
      <c r="C1810">
        <v>-1.6000000000000001E-3</v>
      </c>
      <c r="D1810">
        <f>LOG(S_P_500_Historical_Data__1[[#This Row],[return]]+1)</f>
        <v>-6.9542766165125167E-4</v>
      </c>
      <c r="E1810">
        <f>MATCH(S_P_500_Historical_Data__1[[#This Row],[return]],_xlfn.ANCHORARRAY($N$7),1)</f>
        <v>69</v>
      </c>
      <c r="F1810" t="e">
        <f>MATCH(S_P_500_Historical_Data__1[[#This Row],[log1p(return)]],S:S,1)-6</f>
        <v>#N/A</v>
      </c>
    </row>
    <row r="1811" spans="1:6" x14ac:dyDescent="0.35">
      <c r="A1811" s="10">
        <v>33819</v>
      </c>
      <c r="B1811">
        <v>425.1</v>
      </c>
      <c r="C1811">
        <v>2.0999999999999999E-3</v>
      </c>
      <c r="D1811">
        <f>LOG(S_P_500_Historical_Data__1[[#This Row],[return]]+1)</f>
        <v>9.1106213122328433E-4</v>
      </c>
      <c r="E1811">
        <f>MATCH(S_P_500_Historical_Data__1[[#This Row],[return]],_xlfn.ANCHORARRAY($N$7),1)</f>
        <v>70</v>
      </c>
      <c r="F1811" t="e">
        <f>MATCH(S_P_500_Historical_Data__1[[#This Row],[log1p(return)]],S:S,1)-6</f>
        <v>#N/A</v>
      </c>
    </row>
    <row r="1812" spans="1:6" x14ac:dyDescent="0.35">
      <c r="A1812" s="10">
        <v>33816</v>
      </c>
      <c r="B1812">
        <v>424.2</v>
      </c>
      <c r="C1812">
        <v>6.9999999999999999E-4</v>
      </c>
      <c r="D1812">
        <f>LOG(S_P_500_Historical_Data__1[[#This Row],[return]]+1)</f>
        <v>3.0389978481245835E-4</v>
      </c>
      <c r="E1812">
        <f>MATCH(S_P_500_Historical_Data__1[[#This Row],[return]],_xlfn.ANCHORARRAY($N$7),1)</f>
        <v>70</v>
      </c>
      <c r="F1812" t="e">
        <f>MATCH(S_P_500_Historical_Data__1[[#This Row],[log1p(return)]],S:S,1)-6</f>
        <v>#N/A</v>
      </c>
    </row>
    <row r="1813" spans="1:6" x14ac:dyDescent="0.35">
      <c r="A1813" s="10">
        <v>33815</v>
      </c>
      <c r="B1813">
        <v>423.9</v>
      </c>
      <c r="C1813">
        <v>4.0000000000000001E-3</v>
      </c>
      <c r="D1813">
        <f>LOG(S_P_500_Historical_Data__1[[#This Row],[return]]+1)</f>
        <v>1.7337128090005314E-3</v>
      </c>
      <c r="E1813">
        <f>MATCH(S_P_500_Historical_Data__1[[#This Row],[return]],_xlfn.ANCHORARRAY($N$7),1)</f>
        <v>71</v>
      </c>
      <c r="F1813" t="e">
        <f>MATCH(S_P_500_Historical_Data__1[[#This Row],[log1p(return)]],S:S,1)-6</f>
        <v>#N/A</v>
      </c>
    </row>
    <row r="1814" spans="1:6" x14ac:dyDescent="0.35">
      <c r="A1814" s="10">
        <v>33814</v>
      </c>
      <c r="B1814">
        <v>422.2</v>
      </c>
      <c r="C1814">
        <v>1.1299999999999999E-2</v>
      </c>
      <c r="D1814">
        <f>LOG(S_P_500_Historical_Data__1[[#This Row],[return]]+1)</f>
        <v>4.8800072406343965E-3</v>
      </c>
      <c r="E1814">
        <f>MATCH(S_P_500_Historical_Data__1[[#This Row],[return]],_xlfn.ANCHORARRAY($N$7),1)</f>
        <v>74</v>
      </c>
      <c r="F1814" t="e">
        <f>MATCH(S_P_500_Historical_Data__1[[#This Row],[log1p(return)]],S:S,1)-6</f>
        <v>#N/A</v>
      </c>
    </row>
    <row r="1815" spans="1:6" x14ac:dyDescent="0.35">
      <c r="A1815" s="10">
        <v>33813</v>
      </c>
      <c r="B1815">
        <v>417.5</v>
      </c>
      <c r="C1815">
        <v>1.46E-2</v>
      </c>
      <c r="D1815">
        <f>LOG(S_P_500_Historical_Data__1[[#This Row],[return]]+1)</f>
        <v>6.2948579813853558E-3</v>
      </c>
      <c r="E1815">
        <f>MATCH(S_P_500_Historical_Data__1[[#This Row],[return]],_xlfn.ANCHORARRAY($N$7),1)</f>
        <v>75</v>
      </c>
      <c r="F1815" t="e">
        <f>MATCH(S_P_500_Historical_Data__1[[#This Row],[log1p(return)]],S:S,1)-6</f>
        <v>#N/A</v>
      </c>
    </row>
    <row r="1816" spans="1:6" x14ac:dyDescent="0.35">
      <c r="A1816" s="10">
        <v>33812</v>
      </c>
      <c r="B1816">
        <v>411.5</v>
      </c>
      <c r="C1816">
        <v>-2.0000000000000001E-4</v>
      </c>
      <c r="D1816">
        <f>LOG(S_P_500_Historical_Data__1[[#This Row],[return]]+1)</f>
        <v>-8.6867583428571222E-5</v>
      </c>
      <c r="E1816">
        <f>MATCH(S_P_500_Historical_Data__1[[#This Row],[return]],_xlfn.ANCHORARRAY($N$7),1)</f>
        <v>70</v>
      </c>
      <c r="F1816" t="e">
        <f>MATCH(S_P_500_Historical_Data__1[[#This Row],[log1p(return)]],S:S,1)-6</f>
        <v>#N/A</v>
      </c>
    </row>
    <row r="1817" spans="1:6" x14ac:dyDescent="0.35">
      <c r="A1817" s="10">
        <v>33809</v>
      </c>
      <c r="B1817">
        <v>411.6</v>
      </c>
      <c r="C1817">
        <v>-1.1999999999999999E-3</v>
      </c>
      <c r="D1817">
        <f>LOG(S_P_500_Historical_Data__1[[#This Row],[return]]+1)</f>
        <v>-5.2146632068983954E-4</v>
      </c>
      <c r="E1817">
        <f>MATCH(S_P_500_Historical_Data__1[[#This Row],[return]],_xlfn.ANCHORARRAY($N$7),1)</f>
        <v>69</v>
      </c>
      <c r="F1817" t="e">
        <f>MATCH(S_P_500_Historical_Data__1[[#This Row],[log1p(return)]],S:S,1)-6</f>
        <v>#N/A</v>
      </c>
    </row>
    <row r="1818" spans="1:6" x14ac:dyDescent="0.35">
      <c r="A1818" s="10">
        <v>33808</v>
      </c>
      <c r="B1818">
        <v>412.1</v>
      </c>
      <c r="C1818">
        <v>2.8999999999999998E-3</v>
      </c>
      <c r="D1818">
        <f>LOG(S_P_500_Historical_Data__1[[#This Row],[return]]+1)</f>
        <v>1.2576313122309249E-3</v>
      </c>
      <c r="E1818">
        <f>MATCH(S_P_500_Historical_Data__1[[#This Row],[return]],_xlfn.ANCHORARRAY($N$7),1)</f>
        <v>71</v>
      </c>
      <c r="F1818" t="e">
        <f>MATCH(S_P_500_Historical_Data__1[[#This Row],[log1p(return)]],S:S,1)-6</f>
        <v>#N/A</v>
      </c>
    </row>
    <row r="1819" spans="1:6" x14ac:dyDescent="0.35">
      <c r="A1819" s="10">
        <v>33807</v>
      </c>
      <c r="B1819">
        <v>410.9</v>
      </c>
      <c r="C1819">
        <v>-7.0000000000000001E-3</v>
      </c>
      <c r="D1819">
        <f>LOG(S_P_500_Historical_Data__1[[#This Row],[return]]+1)</f>
        <v>-3.0507515046188267E-3</v>
      </c>
      <c r="E1819">
        <f>MATCH(S_P_500_Historical_Data__1[[#This Row],[return]],_xlfn.ANCHORARRAY($N$7),1)</f>
        <v>67</v>
      </c>
      <c r="F1819" t="e">
        <f>MATCH(S_P_500_Historical_Data__1[[#This Row],[log1p(return)]],S:S,1)-6</f>
        <v>#N/A</v>
      </c>
    </row>
    <row r="1820" spans="1:6" x14ac:dyDescent="0.35">
      <c r="A1820" s="10">
        <v>33806</v>
      </c>
      <c r="B1820">
        <v>413.8</v>
      </c>
      <c r="C1820">
        <v>0</v>
      </c>
      <c r="D1820">
        <f>LOG(S_P_500_Historical_Data__1[[#This Row],[return]]+1)</f>
        <v>0</v>
      </c>
      <c r="E1820">
        <f>MATCH(S_P_500_Historical_Data__1[[#This Row],[return]],_xlfn.ANCHORARRAY($N$7),1)</f>
        <v>70</v>
      </c>
      <c r="F1820" t="e">
        <f>MATCH(S_P_500_Historical_Data__1[[#This Row],[log1p(return)]],S:S,1)-6</f>
        <v>#N/A</v>
      </c>
    </row>
    <row r="1821" spans="1:6" x14ac:dyDescent="0.35">
      <c r="A1821" s="10">
        <v>33805</v>
      </c>
      <c r="B1821">
        <v>413.8</v>
      </c>
      <c r="C1821">
        <v>-4.3E-3</v>
      </c>
      <c r="D1821">
        <f>LOG(S_P_500_Historical_Data__1[[#This Row],[return]]+1)</f>
        <v>-1.8714928717335991E-3</v>
      </c>
      <c r="E1821">
        <f>MATCH(S_P_500_Historical_Data__1[[#This Row],[return]],_xlfn.ANCHORARRAY($N$7),1)</f>
        <v>68</v>
      </c>
      <c r="F1821" t="e">
        <f>MATCH(S_P_500_Historical_Data__1[[#This Row],[log1p(return)]],S:S,1)-6</f>
        <v>#N/A</v>
      </c>
    </row>
    <row r="1822" spans="1:6" x14ac:dyDescent="0.35">
      <c r="A1822" s="10">
        <v>33802</v>
      </c>
      <c r="B1822">
        <v>415.6</v>
      </c>
      <c r="C1822">
        <v>-4.5999999999999999E-3</v>
      </c>
      <c r="D1822">
        <f>LOG(S_P_500_Historical_Data__1[[#This Row],[return]]+1)</f>
        <v>-2.0023635919956925E-3</v>
      </c>
      <c r="E1822">
        <f>MATCH(S_P_500_Historical_Data__1[[#This Row],[return]],_xlfn.ANCHORARRAY($N$7),1)</f>
        <v>68</v>
      </c>
      <c r="F1822" t="e">
        <f>MATCH(S_P_500_Historical_Data__1[[#This Row],[log1p(return)]],S:S,1)-6</f>
        <v>#N/A</v>
      </c>
    </row>
    <row r="1823" spans="1:6" x14ac:dyDescent="0.35">
      <c r="A1823" s="10">
        <v>33801</v>
      </c>
      <c r="B1823">
        <v>417.5</v>
      </c>
      <c r="C1823">
        <v>1E-3</v>
      </c>
      <c r="D1823">
        <f>LOG(S_P_500_Historical_Data__1[[#This Row],[return]]+1)</f>
        <v>4.340774793185929E-4</v>
      </c>
      <c r="E1823">
        <f>MATCH(S_P_500_Historical_Data__1[[#This Row],[return]],_xlfn.ANCHORARRAY($N$7),1)</f>
        <v>70</v>
      </c>
      <c r="F1823" t="e">
        <f>MATCH(S_P_500_Historical_Data__1[[#This Row],[log1p(return)]],S:S,1)-6</f>
        <v>#N/A</v>
      </c>
    </row>
    <row r="1824" spans="1:6" x14ac:dyDescent="0.35">
      <c r="A1824" s="10">
        <v>33800</v>
      </c>
      <c r="B1824">
        <v>417.1</v>
      </c>
      <c r="C1824">
        <v>-1.4E-3</v>
      </c>
      <c r="D1824">
        <f>LOG(S_P_500_Historical_Data__1[[#This Row],[return]]+1)</f>
        <v>-6.0843828090904916E-4</v>
      </c>
      <c r="E1824">
        <f>MATCH(S_P_500_Historical_Data__1[[#This Row],[return]],_xlfn.ANCHORARRAY($N$7),1)</f>
        <v>69</v>
      </c>
      <c r="F1824" t="e">
        <f>MATCH(S_P_500_Historical_Data__1[[#This Row],[log1p(return)]],S:S,1)-6</f>
        <v>#N/A</v>
      </c>
    </row>
    <row r="1825" spans="1:6" x14ac:dyDescent="0.35">
      <c r="A1825" s="10">
        <v>33799</v>
      </c>
      <c r="B1825">
        <v>417.7</v>
      </c>
      <c r="C1825">
        <v>6.7000000000000002E-3</v>
      </c>
      <c r="D1825">
        <f>LOG(S_P_500_Historical_Data__1[[#This Row],[return]]+1)</f>
        <v>2.9000686113873687E-3</v>
      </c>
      <c r="E1825">
        <f>MATCH(S_P_500_Historical_Data__1[[#This Row],[return]],_xlfn.ANCHORARRAY($N$7),1)</f>
        <v>72</v>
      </c>
      <c r="F1825" t="e">
        <f>MATCH(S_P_500_Historical_Data__1[[#This Row],[log1p(return)]],S:S,1)-6</f>
        <v>#N/A</v>
      </c>
    </row>
    <row r="1826" spans="1:6" x14ac:dyDescent="0.35">
      <c r="A1826" s="10">
        <v>33798</v>
      </c>
      <c r="B1826">
        <v>414.9</v>
      </c>
      <c r="C1826">
        <v>6.9999999999999999E-4</v>
      </c>
      <c r="D1826">
        <f>LOG(S_P_500_Historical_Data__1[[#This Row],[return]]+1)</f>
        <v>3.0389978481245835E-4</v>
      </c>
      <c r="E1826">
        <f>MATCH(S_P_500_Historical_Data__1[[#This Row],[return]],_xlfn.ANCHORARRAY($N$7),1)</f>
        <v>70</v>
      </c>
      <c r="F1826" t="e">
        <f>MATCH(S_P_500_Historical_Data__1[[#This Row],[log1p(return)]],S:S,1)-6</f>
        <v>#N/A</v>
      </c>
    </row>
    <row r="1827" spans="1:6" x14ac:dyDescent="0.35">
      <c r="A1827" s="10">
        <v>33795</v>
      </c>
      <c r="B1827">
        <v>414.6</v>
      </c>
      <c r="C1827">
        <v>1E-3</v>
      </c>
      <c r="D1827">
        <f>LOG(S_P_500_Historical_Data__1[[#This Row],[return]]+1)</f>
        <v>4.340774793185929E-4</v>
      </c>
      <c r="E1827">
        <f>MATCH(S_P_500_Historical_Data__1[[#This Row],[return]],_xlfn.ANCHORARRAY($N$7),1)</f>
        <v>70</v>
      </c>
      <c r="F1827" t="e">
        <f>MATCH(S_P_500_Historical_Data__1[[#This Row],[log1p(return)]],S:S,1)-6</f>
        <v>#N/A</v>
      </c>
    </row>
    <row r="1828" spans="1:6" x14ac:dyDescent="0.35">
      <c r="A1828" s="10">
        <v>33794</v>
      </c>
      <c r="B1828">
        <v>414.2</v>
      </c>
      <c r="C1828">
        <v>9.4999999999999998E-3</v>
      </c>
      <c r="D1828">
        <f>LOG(S_P_500_Historical_Data__1[[#This Row],[return]]+1)</f>
        <v>4.1063232796581164E-3</v>
      </c>
      <c r="E1828">
        <f>MATCH(S_P_500_Historical_Data__1[[#This Row],[return]],_xlfn.ANCHORARRAY($N$7),1)</f>
        <v>73</v>
      </c>
      <c r="F1828" t="e">
        <f>MATCH(S_P_500_Historical_Data__1[[#This Row],[log1p(return)]],S:S,1)-6</f>
        <v>#N/A</v>
      </c>
    </row>
    <row r="1829" spans="1:6" x14ac:dyDescent="0.35">
      <c r="A1829" s="10">
        <v>33793</v>
      </c>
      <c r="B1829">
        <v>410.3</v>
      </c>
      <c r="C1829">
        <v>2.7000000000000001E-3</v>
      </c>
      <c r="D1829">
        <f>LOG(S_P_500_Historical_Data__1[[#This Row],[return]]+1)</f>
        <v>1.1710149414006937E-3</v>
      </c>
      <c r="E1829">
        <f>MATCH(S_P_500_Historical_Data__1[[#This Row],[return]],_xlfn.ANCHORARRAY($N$7),1)</f>
        <v>71</v>
      </c>
      <c r="F1829" t="e">
        <f>MATCH(S_P_500_Historical_Data__1[[#This Row],[log1p(return)]],S:S,1)-6</f>
        <v>#N/A</v>
      </c>
    </row>
    <row r="1830" spans="1:6" x14ac:dyDescent="0.35">
      <c r="A1830" s="10">
        <v>33792</v>
      </c>
      <c r="B1830">
        <v>409.2</v>
      </c>
      <c r="C1830">
        <v>-1.11E-2</v>
      </c>
      <c r="D1830">
        <f>LOG(S_P_500_Historical_Data__1[[#This Row],[return]]+1)</f>
        <v>-4.8476231085461917E-3</v>
      </c>
      <c r="E1830">
        <f>MATCH(S_P_500_Historical_Data__1[[#This Row],[return]],_xlfn.ANCHORARRAY($N$7),1)</f>
        <v>66</v>
      </c>
      <c r="F1830" t="e">
        <f>MATCH(S_P_500_Historical_Data__1[[#This Row],[log1p(return)]],S:S,1)-6</f>
        <v>#N/A</v>
      </c>
    </row>
    <row r="1831" spans="1:6" x14ac:dyDescent="0.35">
      <c r="A1831" s="10">
        <v>33791</v>
      </c>
      <c r="B1831">
        <v>413.8</v>
      </c>
      <c r="C1831">
        <v>4.8999999999999998E-3</v>
      </c>
      <c r="D1831">
        <f>LOG(S_P_500_Historical_Data__1[[#This Row],[return]]+1)</f>
        <v>2.122846225161637E-3</v>
      </c>
      <c r="E1831">
        <f>MATCH(S_P_500_Historical_Data__1[[#This Row],[return]],_xlfn.ANCHORARRAY($N$7),1)</f>
        <v>71</v>
      </c>
      <c r="F1831" t="e">
        <f>MATCH(S_P_500_Historical_Data__1[[#This Row],[log1p(return)]],S:S,1)-6</f>
        <v>#N/A</v>
      </c>
    </row>
    <row r="1832" spans="1:6" x14ac:dyDescent="0.35">
      <c r="A1832" s="10">
        <v>33787</v>
      </c>
      <c r="B1832">
        <v>411.8</v>
      </c>
      <c r="C1832">
        <v>-2.7000000000000001E-3</v>
      </c>
      <c r="D1832">
        <f>LOG(S_P_500_Historical_Data__1[[#This Row],[return]]+1)</f>
        <v>-1.1741809597139673E-3</v>
      </c>
      <c r="E1832">
        <f>MATCH(S_P_500_Historical_Data__1[[#This Row],[return]],_xlfn.ANCHORARRAY($N$7),1)</f>
        <v>69</v>
      </c>
      <c r="F1832" t="e">
        <f>MATCH(S_P_500_Historical_Data__1[[#This Row],[log1p(return)]],S:S,1)-6</f>
        <v>#N/A</v>
      </c>
    </row>
    <row r="1833" spans="1:6" x14ac:dyDescent="0.35">
      <c r="A1833" s="10">
        <v>33786</v>
      </c>
      <c r="B1833">
        <v>412.9</v>
      </c>
      <c r="C1833">
        <v>1.18E-2</v>
      </c>
      <c r="D1833">
        <f>LOG(S_P_500_Historical_Data__1[[#This Row],[return]]+1)</f>
        <v>5.0946750725485712E-3</v>
      </c>
      <c r="E1833">
        <f>MATCH(S_P_500_Historical_Data__1[[#This Row],[return]],_xlfn.ANCHORARRAY($N$7),1)</f>
        <v>74</v>
      </c>
      <c r="F1833" t="e">
        <f>MATCH(S_P_500_Historical_Data__1[[#This Row],[log1p(return)]],S:S,1)-6</f>
        <v>#N/A</v>
      </c>
    </row>
    <row r="1834" spans="1:6" x14ac:dyDescent="0.35">
      <c r="A1834" s="10">
        <v>33785</v>
      </c>
      <c r="B1834">
        <v>408.1</v>
      </c>
      <c r="C1834">
        <v>-2E-3</v>
      </c>
      <c r="D1834">
        <f>LOG(S_P_500_Historical_Data__1[[#This Row],[return]]+1)</f>
        <v>-8.6945871262889137E-4</v>
      </c>
      <c r="E1834">
        <f>MATCH(S_P_500_Historical_Data__1[[#This Row],[return]],_xlfn.ANCHORARRAY($N$7),1)</f>
        <v>69</v>
      </c>
      <c r="F1834" t="e">
        <f>MATCH(S_P_500_Historical_Data__1[[#This Row],[log1p(return)]],S:S,1)-6</f>
        <v>#N/A</v>
      </c>
    </row>
    <row r="1835" spans="1:6" x14ac:dyDescent="0.35">
      <c r="A1835" s="10">
        <v>33784</v>
      </c>
      <c r="B1835">
        <v>408.9</v>
      </c>
      <c r="C1835">
        <v>1.3599999999999999E-2</v>
      </c>
      <c r="D1835">
        <f>LOG(S_P_500_Historical_Data__1[[#This Row],[return]]+1)</f>
        <v>5.8666018753849511E-3</v>
      </c>
      <c r="E1835">
        <f>MATCH(S_P_500_Historical_Data__1[[#This Row],[return]],_xlfn.ANCHORARRAY($N$7),1)</f>
        <v>74</v>
      </c>
      <c r="F1835" t="e">
        <f>MATCH(S_P_500_Historical_Data__1[[#This Row],[log1p(return)]],S:S,1)-6</f>
        <v>#N/A</v>
      </c>
    </row>
    <row r="1836" spans="1:6" x14ac:dyDescent="0.35">
      <c r="A1836" s="10">
        <v>33781</v>
      </c>
      <c r="B1836">
        <v>403.4</v>
      </c>
      <c r="C1836">
        <v>6.9999999999999999E-4</v>
      </c>
      <c r="D1836">
        <f>LOG(S_P_500_Historical_Data__1[[#This Row],[return]]+1)</f>
        <v>3.0389978481245835E-4</v>
      </c>
      <c r="E1836">
        <f>MATCH(S_P_500_Historical_Data__1[[#This Row],[return]],_xlfn.ANCHORARRAY($N$7),1)</f>
        <v>70</v>
      </c>
      <c r="F1836" t="e">
        <f>MATCH(S_P_500_Historical_Data__1[[#This Row],[log1p(return)]],S:S,1)-6</f>
        <v>#N/A</v>
      </c>
    </row>
    <row r="1837" spans="1:6" x14ac:dyDescent="0.35">
      <c r="A1837" s="10">
        <v>33780</v>
      </c>
      <c r="B1837">
        <v>403.1</v>
      </c>
      <c r="C1837">
        <v>-1.6999999999999999E-3</v>
      </c>
      <c r="D1837">
        <f>LOG(S_P_500_Historical_Data__1[[#This Row],[return]]+1)</f>
        <v>-7.3892888689954276E-4</v>
      </c>
      <c r="E1837">
        <f>MATCH(S_P_500_Historical_Data__1[[#This Row],[return]],_xlfn.ANCHORARRAY($N$7),1)</f>
        <v>69</v>
      </c>
      <c r="F1837" t="e">
        <f>MATCH(S_P_500_Historical_Data__1[[#This Row],[log1p(return)]],S:S,1)-6</f>
        <v>#N/A</v>
      </c>
    </row>
    <row r="1838" spans="1:6" x14ac:dyDescent="0.35">
      <c r="A1838" s="10">
        <v>33779</v>
      </c>
      <c r="B1838">
        <v>403.8</v>
      </c>
      <c r="C1838">
        <v>-5.0000000000000001E-4</v>
      </c>
      <c r="D1838">
        <f>LOG(S_P_500_Historical_Data__1[[#This Row],[return]]+1)</f>
        <v>-2.1720154586423186E-4</v>
      </c>
      <c r="E1838">
        <f>MATCH(S_P_500_Historical_Data__1[[#This Row],[return]],_xlfn.ANCHORARRAY($N$7),1)</f>
        <v>70</v>
      </c>
      <c r="F1838" t="e">
        <f>MATCH(S_P_500_Historical_Data__1[[#This Row],[log1p(return)]],S:S,1)-6</f>
        <v>#N/A</v>
      </c>
    </row>
    <row r="1839" spans="1:6" x14ac:dyDescent="0.35">
      <c r="A1839" s="10">
        <v>33778</v>
      </c>
      <c r="B1839">
        <v>404</v>
      </c>
      <c r="C1839">
        <v>1.5E-3</v>
      </c>
      <c r="D1839">
        <f>LOG(S_P_500_Historical_Data__1[[#This Row],[return]]+1)</f>
        <v>6.5095362959505818E-4</v>
      </c>
      <c r="E1839">
        <f>MATCH(S_P_500_Historical_Data__1[[#This Row],[return]],_xlfn.ANCHORARRAY($N$7),1)</f>
        <v>70</v>
      </c>
      <c r="F1839" t="e">
        <f>MATCH(S_P_500_Historical_Data__1[[#This Row],[log1p(return)]],S:S,1)-6</f>
        <v>#N/A</v>
      </c>
    </row>
    <row r="1840" spans="1:6" x14ac:dyDescent="0.35">
      <c r="A1840" s="10">
        <v>33777</v>
      </c>
      <c r="B1840">
        <v>403.4</v>
      </c>
      <c r="C1840">
        <v>-6.9999999999999999E-4</v>
      </c>
      <c r="D1840">
        <f>LOG(S_P_500_Historical_Data__1[[#This Row],[return]]+1)</f>
        <v>-3.041125891607762E-4</v>
      </c>
      <c r="E1840">
        <f>MATCH(S_P_500_Historical_Data__1[[#This Row],[return]],_xlfn.ANCHORARRAY($N$7),1)</f>
        <v>69</v>
      </c>
      <c r="F1840" t="e">
        <f>MATCH(S_P_500_Historical_Data__1[[#This Row],[log1p(return)]],S:S,1)-6</f>
        <v>#N/A</v>
      </c>
    </row>
    <row r="1841" spans="1:6" x14ac:dyDescent="0.35">
      <c r="A1841" s="10">
        <v>33774</v>
      </c>
      <c r="B1841">
        <v>403.7</v>
      </c>
      <c r="C1841">
        <v>6.7000000000000002E-3</v>
      </c>
      <c r="D1841">
        <f>LOG(S_P_500_Historical_Data__1[[#This Row],[return]]+1)</f>
        <v>2.9000686113873687E-3</v>
      </c>
      <c r="E1841">
        <f>MATCH(S_P_500_Historical_Data__1[[#This Row],[return]],_xlfn.ANCHORARRAY($N$7),1)</f>
        <v>72</v>
      </c>
      <c r="F1841" t="e">
        <f>MATCH(S_P_500_Historical_Data__1[[#This Row],[log1p(return)]],S:S,1)-6</f>
        <v>#N/A</v>
      </c>
    </row>
    <row r="1842" spans="1:6" x14ac:dyDescent="0.35">
      <c r="A1842" s="10">
        <v>33773</v>
      </c>
      <c r="B1842">
        <v>401</v>
      </c>
      <c r="C1842">
        <v>-3.2000000000000002E-3</v>
      </c>
      <c r="D1842">
        <f>LOG(S_P_500_Historical_Data__1[[#This Row],[return]]+1)</f>
        <v>-1.3919706849055953E-3</v>
      </c>
      <c r="E1842">
        <f>MATCH(S_P_500_Historical_Data__1[[#This Row],[return]],_xlfn.ANCHORARRAY($N$7),1)</f>
        <v>69</v>
      </c>
      <c r="F1842" t="e">
        <f>MATCH(S_P_500_Historical_Data__1[[#This Row],[log1p(return)]],S:S,1)-6</f>
        <v>#N/A</v>
      </c>
    </row>
    <row r="1843" spans="1:6" x14ac:dyDescent="0.35">
      <c r="A1843" s="10">
        <v>33772</v>
      </c>
      <c r="B1843">
        <v>402.3</v>
      </c>
      <c r="C1843">
        <v>-1.47E-2</v>
      </c>
      <c r="D1843">
        <f>LOG(S_P_500_Historical_Data__1[[#This Row],[return]]+1)</f>
        <v>-6.4315172102725505E-3</v>
      </c>
      <c r="E1843">
        <f>MATCH(S_P_500_Historical_Data__1[[#This Row],[return]],_xlfn.ANCHORARRAY($N$7),1)</f>
        <v>65</v>
      </c>
      <c r="F1843" t="e">
        <f>MATCH(S_P_500_Historical_Data__1[[#This Row],[log1p(return)]],S:S,1)-6</f>
        <v>#N/A</v>
      </c>
    </row>
    <row r="1844" spans="1:6" x14ac:dyDescent="0.35">
      <c r="A1844" s="10">
        <v>33771</v>
      </c>
      <c r="B1844">
        <v>408.3</v>
      </c>
      <c r="C1844">
        <v>-4.8999999999999998E-3</v>
      </c>
      <c r="D1844">
        <f>LOG(S_P_500_Historical_Data__1[[#This Row],[return]]+1)</f>
        <v>-2.1332737608552488E-3</v>
      </c>
      <c r="E1844">
        <f>MATCH(S_P_500_Historical_Data__1[[#This Row],[return]],_xlfn.ANCHORARRAY($N$7),1)</f>
        <v>68</v>
      </c>
      <c r="F1844" t="e">
        <f>MATCH(S_P_500_Historical_Data__1[[#This Row],[log1p(return)]],S:S,1)-6</f>
        <v>#N/A</v>
      </c>
    </row>
    <row r="1845" spans="1:6" x14ac:dyDescent="0.35">
      <c r="A1845" s="10">
        <v>33770</v>
      </c>
      <c r="B1845">
        <v>410.3</v>
      </c>
      <c r="C1845">
        <v>1.1999999999999999E-3</v>
      </c>
      <c r="D1845">
        <f>LOG(S_P_500_Historical_Data__1[[#This Row],[return]]+1)</f>
        <v>5.2084093618567006E-4</v>
      </c>
      <c r="E1845">
        <f>MATCH(S_P_500_Historical_Data__1[[#This Row],[return]],_xlfn.ANCHORARRAY($N$7),1)</f>
        <v>70</v>
      </c>
      <c r="F1845" t="e">
        <f>MATCH(S_P_500_Historical_Data__1[[#This Row],[log1p(return)]],S:S,1)-6</f>
        <v>#N/A</v>
      </c>
    </row>
    <row r="1846" spans="1:6" x14ac:dyDescent="0.35">
      <c r="A1846" s="10">
        <v>33767</v>
      </c>
      <c r="B1846">
        <v>409.8</v>
      </c>
      <c r="C1846">
        <v>1.6999999999999999E-3</v>
      </c>
      <c r="D1846">
        <f>LOG(S_P_500_Historical_Data__1[[#This Row],[return]]+1)</f>
        <v>7.3767377403320331E-4</v>
      </c>
      <c r="E1846">
        <f>MATCH(S_P_500_Historical_Data__1[[#This Row],[return]],_xlfn.ANCHORARRAY($N$7),1)</f>
        <v>70</v>
      </c>
      <c r="F1846" t="e">
        <f>MATCH(S_P_500_Historical_Data__1[[#This Row],[log1p(return)]],S:S,1)-6</f>
        <v>#N/A</v>
      </c>
    </row>
    <row r="1847" spans="1:6" x14ac:dyDescent="0.35">
      <c r="A1847" s="10">
        <v>33766</v>
      </c>
      <c r="B1847">
        <v>409.1</v>
      </c>
      <c r="C1847">
        <v>4.7000000000000002E-3</v>
      </c>
      <c r="D1847">
        <f>LOG(S_P_500_Historical_Data__1[[#This Row],[return]]+1)</f>
        <v>2.0364022595292615E-3</v>
      </c>
      <c r="E1847">
        <f>MATCH(S_P_500_Historical_Data__1[[#This Row],[return]],_xlfn.ANCHORARRAY($N$7),1)</f>
        <v>71</v>
      </c>
      <c r="F1847" t="e">
        <f>MATCH(S_P_500_Historical_Data__1[[#This Row],[log1p(return)]],S:S,1)-6</f>
        <v>#N/A</v>
      </c>
    </row>
    <row r="1848" spans="1:6" x14ac:dyDescent="0.35">
      <c r="A1848" s="10">
        <v>33765</v>
      </c>
      <c r="B1848">
        <v>407.2</v>
      </c>
      <c r="C1848">
        <v>-7.1000000000000004E-3</v>
      </c>
      <c r="D1848">
        <f>LOG(S_P_500_Historical_Data__1[[#This Row],[return]]+1)</f>
        <v>-3.0944893043338452E-3</v>
      </c>
      <c r="E1848">
        <f>MATCH(S_P_500_Historical_Data__1[[#This Row],[return]],_xlfn.ANCHORARRAY($N$7),1)</f>
        <v>67</v>
      </c>
      <c r="F1848" t="e">
        <f>MATCH(S_P_500_Historical_Data__1[[#This Row],[log1p(return)]],S:S,1)-6</f>
        <v>#N/A</v>
      </c>
    </row>
    <row r="1849" spans="1:6" x14ac:dyDescent="0.35">
      <c r="A1849" s="10">
        <v>33764</v>
      </c>
      <c r="B1849">
        <v>410.1</v>
      </c>
      <c r="C1849">
        <v>-8.0000000000000002E-3</v>
      </c>
      <c r="D1849">
        <f>LOG(S_P_500_Historical_Data__1[[#This Row],[return]]+1)</f>
        <v>-3.4883278458213473E-3</v>
      </c>
      <c r="E1849">
        <f>MATCH(S_P_500_Historical_Data__1[[#This Row],[return]],_xlfn.ANCHORARRAY($N$7),1)</f>
        <v>67</v>
      </c>
      <c r="F1849" t="e">
        <f>MATCH(S_P_500_Historical_Data__1[[#This Row],[log1p(return)]],S:S,1)-6</f>
        <v>#N/A</v>
      </c>
    </row>
    <row r="1850" spans="1:6" x14ac:dyDescent="0.35">
      <c r="A1850" s="10">
        <v>33763</v>
      </c>
      <c r="B1850">
        <v>413.4</v>
      </c>
      <c r="C1850">
        <v>-2.0000000000000001E-4</v>
      </c>
      <c r="D1850">
        <f>LOG(S_P_500_Historical_Data__1[[#This Row],[return]]+1)</f>
        <v>-8.6867583428571222E-5</v>
      </c>
      <c r="E1850">
        <f>MATCH(S_P_500_Historical_Data__1[[#This Row],[return]],_xlfn.ANCHORARRAY($N$7),1)</f>
        <v>70</v>
      </c>
      <c r="F1850" t="e">
        <f>MATCH(S_P_500_Historical_Data__1[[#This Row],[log1p(return)]],S:S,1)-6</f>
        <v>#N/A</v>
      </c>
    </row>
    <row r="1851" spans="1:6" x14ac:dyDescent="0.35">
      <c r="A1851" s="10">
        <v>33760</v>
      </c>
      <c r="B1851">
        <v>413.5</v>
      </c>
      <c r="C1851">
        <v>5.0000000000000001E-4</v>
      </c>
      <c r="D1851">
        <f>LOG(S_P_500_Historical_Data__1[[#This Row],[return]]+1)</f>
        <v>2.1709297223018438E-4</v>
      </c>
      <c r="E1851">
        <f>MATCH(S_P_500_Historical_Data__1[[#This Row],[return]],_xlfn.ANCHORARRAY($N$7),1)</f>
        <v>70</v>
      </c>
      <c r="F1851" t="e">
        <f>MATCH(S_P_500_Historical_Data__1[[#This Row],[log1p(return)]],S:S,1)-6</f>
        <v>#N/A</v>
      </c>
    </row>
    <row r="1852" spans="1:6" x14ac:dyDescent="0.35">
      <c r="A1852" s="10">
        <v>33759</v>
      </c>
      <c r="B1852">
        <v>413.3</v>
      </c>
      <c r="C1852">
        <v>-3.0999999999999999E-3</v>
      </c>
      <c r="D1852">
        <f>LOG(S_P_500_Historical_Data__1[[#This Row],[return]]+1)</f>
        <v>-1.3484040016265256E-3</v>
      </c>
      <c r="E1852">
        <f>MATCH(S_P_500_Historical_Data__1[[#This Row],[return]],_xlfn.ANCHORARRAY($N$7),1)</f>
        <v>69</v>
      </c>
      <c r="F1852" t="e">
        <f>MATCH(S_P_500_Historical_Data__1[[#This Row],[log1p(return)]],S:S,1)-6</f>
        <v>#N/A</v>
      </c>
    </row>
    <row r="1853" spans="1:6" x14ac:dyDescent="0.35">
      <c r="A1853" s="10">
        <v>33758</v>
      </c>
      <c r="B1853">
        <v>414.6</v>
      </c>
      <c r="C1853">
        <v>2.7000000000000001E-3</v>
      </c>
      <c r="D1853">
        <f>LOG(S_P_500_Historical_Data__1[[#This Row],[return]]+1)</f>
        <v>1.1710149414006937E-3</v>
      </c>
      <c r="E1853">
        <f>MATCH(S_P_500_Historical_Data__1[[#This Row],[return]],_xlfn.ANCHORARRAY($N$7),1)</f>
        <v>71</v>
      </c>
      <c r="F1853" t="e">
        <f>MATCH(S_P_500_Historical_Data__1[[#This Row],[log1p(return)]],S:S,1)-6</f>
        <v>#N/A</v>
      </c>
    </row>
    <row r="1854" spans="1:6" x14ac:dyDescent="0.35">
      <c r="A1854" s="10">
        <v>33757</v>
      </c>
      <c r="B1854">
        <v>413.5</v>
      </c>
      <c r="C1854">
        <v>-9.1000000000000004E-3</v>
      </c>
      <c r="D1854">
        <f>LOG(S_P_500_Historical_Data__1[[#This Row],[return]]+1)</f>
        <v>-3.9701715889233491E-3</v>
      </c>
      <c r="E1854">
        <f>MATCH(S_P_500_Historical_Data__1[[#This Row],[return]],_xlfn.ANCHORARRAY($N$7),1)</f>
        <v>67</v>
      </c>
      <c r="F1854" t="e">
        <f>MATCH(S_P_500_Historical_Data__1[[#This Row],[log1p(return)]],S:S,1)-6</f>
        <v>#N/A</v>
      </c>
    </row>
    <row r="1855" spans="1:6" x14ac:dyDescent="0.35">
      <c r="A1855" s="10">
        <v>33756</v>
      </c>
      <c r="B1855">
        <v>417.3</v>
      </c>
      <c r="C1855">
        <v>4.5999999999999999E-3</v>
      </c>
      <c r="D1855">
        <f>LOG(S_P_500_Historical_Data__1[[#This Row],[return]]+1)</f>
        <v>1.9931738235304782E-3</v>
      </c>
      <c r="E1855">
        <f>MATCH(S_P_500_Historical_Data__1[[#This Row],[return]],_xlfn.ANCHORARRAY($N$7),1)</f>
        <v>71</v>
      </c>
      <c r="F1855" t="e">
        <f>MATCH(S_P_500_Historical_Data__1[[#This Row],[log1p(return)]],S:S,1)-6</f>
        <v>#N/A</v>
      </c>
    </row>
    <row r="1856" spans="1:6" x14ac:dyDescent="0.35">
      <c r="A1856" s="10">
        <v>33753</v>
      </c>
      <c r="B1856">
        <v>415.4</v>
      </c>
      <c r="C1856">
        <v>-3.0999999999999999E-3</v>
      </c>
      <c r="D1856">
        <f>LOG(S_P_500_Historical_Data__1[[#This Row],[return]]+1)</f>
        <v>-1.3484040016265256E-3</v>
      </c>
      <c r="E1856">
        <f>MATCH(S_P_500_Historical_Data__1[[#This Row],[return]],_xlfn.ANCHORARRAY($N$7),1)</f>
        <v>69</v>
      </c>
      <c r="F1856" t="e">
        <f>MATCH(S_P_500_Historical_Data__1[[#This Row],[log1p(return)]],S:S,1)-6</f>
        <v>#N/A</v>
      </c>
    </row>
    <row r="1857" spans="1:6" x14ac:dyDescent="0.35">
      <c r="A1857" s="10">
        <v>33752</v>
      </c>
      <c r="B1857">
        <v>416.7</v>
      </c>
      <c r="C1857">
        <v>1.09E-2</v>
      </c>
      <c r="D1857">
        <f>LOG(S_P_500_Historical_Data__1[[#This Row],[return]]+1)</f>
        <v>4.7081965443362675E-3</v>
      </c>
      <c r="E1857">
        <f>MATCH(S_P_500_Historical_Data__1[[#This Row],[return]],_xlfn.ANCHORARRAY($N$7),1)</f>
        <v>73</v>
      </c>
      <c r="F1857" t="e">
        <f>MATCH(S_P_500_Historical_Data__1[[#This Row],[log1p(return)]],S:S,1)-6</f>
        <v>#N/A</v>
      </c>
    </row>
    <row r="1858" spans="1:6" x14ac:dyDescent="0.35">
      <c r="A1858" s="10">
        <v>33751</v>
      </c>
      <c r="B1858">
        <v>412.2</v>
      </c>
      <c r="C1858">
        <v>1.9E-3</v>
      </c>
      <c r="D1858">
        <f>LOG(S_P_500_Historical_Data__1[[#This Row],[return]]+1)</f>
        <v>8.2437660560550415E-4</v>
      </c>
      <c r="E1858">
        <f>MATCH(S_P_500_Historical_Data__1[[#This Row],[return]],_xlfn.ANCHORARRAY($N$7),1)</f>
        <v>70</v>
      </c>
      <c r="F1858" t="e">
        <f>MATCH(S_P_500_Historical_Data__1[[#This Row],[log1p(return)]],S:S,1)-6</f>
        <v>#N/A</v>
      </c>
    </row>
    <row r="1859" spans="1:6" x14ac:dyDescent="0.35">
      <c r="A1859" s="10">
        <v>33750</v>
      </c>
      <c r="B1859">
        <v>411.4</v>
      </c>
      <c r="C1859">
        <v>-6.3E-3</v>
      </c>
      <c r="D1859">
        <f>LOG(S_P_500_Historical_Data__1[[#This Row],[return]]+1)</f>
        <v>-2.7447101798967872E-3</v>
      </c>
      <c r="E1859">
        <f>MATCH(S_P_500_Historical_Data__1[[#This Row],[return]],_xlfn.ANCHORARRAY($N$7),1)</f>
        <v>68</v>
      </c>
      <c r="F1859" t="e">
        <f>MATCH(S_P_500_Historical_Data__1[[#This Row],[log1p(return)]],S:S,1)-6</f>
        <v>#N/A</v>
      </c>
    </row>
    <row r="1860" spans="1:6" x14ac:dyDescent="0.35">
      <c r="A1860" s="10">
        <v>33746</v>
      </c>
      <c r="B1860">
        <v>414</v>
      </c>
      <c r="C1860">
        <v>3.3999999999999998E-3</v>
      </c>
      <c r="D1860">
        <f>LOG(S_P_500_Historical_Data__1[[#This Row],[return]]+1)</f>
        <v>1.4740966917327273E-3</v>
      </c>
      <c r="E1860">
        <f>MATCH(S_P_500_Historical_Data__1[[#This Row],[return]],_xlfn.ANCHORARRAY($N$7),1)</f>
        <v>71</v>
      </c>
      <c r="F1860" t="e">
        <f>MATCH(S_P_500_Historical_Data__1[[#This Row],[log1p(return)]],S:S,1)-6</f>
        <v>#N/A</v>
      </c>
    </row>
    <row r="1861" spans="1:6" x14ac:dyDescent="0.35">
      <c r="A1861" s="10">
        <v>33745</v>
      </c>
      <c r="B1861">
        <v>412.6</v>
      </c>
      <c r="C1861">
        <v>-6.7000000000000002E-3</v>
      </c>
      <c r="D1861">
        <f>LOG(S_P_500_Historical_Data__1[[#This Row],[return]]+1)</f>
        <v>-2.9195645282691818E-3</v>
      </c>
      <c r="E1861">
        <f>MATCH(S_P_500_Historical_Data__1[[#This Row],[return]],_xlfn.ANCHORARRAY($N$7),1)</f>
        <v>67</v>
      </c>
      <c r="F1861" t="e">
        <f>MATCH(S_P_500_Historical_Data__1[[#This Row],[log1p(return)]],S:S,1)-6</f>
        <v>#N/A</v>
      </c>
    </row>
    <row r="1862" spans="1:6" x14ac:dyDescent="0.35">
      <c r="A1862" s="10">
        <v>33744</v>
      </c>
      <c r="B1862">
        <v>415.4</v>
      </c>
      <c r="C1862">
        <v>-2.3999999999999998E-3</v>
      </c>
      <c r="D1862">
        <f>LOG(S_P_500_Historical_Data__1[[#This Row],[return]]+1)</f>
        <v>-1.0435595295137823E-3</v>
      </c>
      <c r="E1862">
        <f>MATCH(S_P_500_Historical_Data__1[[#This Row],[return]],_xlfn.ANCHORARRAY($N$7),1)</f>
        <v>69</v>
      </c>
      <c r="F1862" t="e">
        <f>MATCH(S_P_500_Historical_Data__1[[#This Row],[log1p(return)]],S:S,1)-6</f>
        <v>#N/A</v>
      </c>
    </row>
    <row r="1863" spans="1:6" x14ac:dyDescent="0.35">
      <c r="A1863" s="10">
        <v>33743</v>
      </c>
      <c r="B1863">
        <v>416.4</v>
      </c>
      <c r="C1863">
        <v>8.6999999999999994E-3</v>
      </c>
      <c r="D1863">
        <f>LOG(S_P_500_Historical_Data__1[[#This Row],[return]]+1)</f>
        <v>3.7620208282461019E-3</v>
      </c>
      <c r="E1863">
        <f>MATCH(S_P_500_Historical_Data__1[[#This Row],[return]],_xlfn.ANCHORARRAY($N$7),1)</f>
        <v>73</v>
      </c>
      <c r="F1863" t="e">
        <f>MATCH(S_P_500_Historical_Data__1[[#This Row],[log1p(return)]],S:S,1)-6</f>
        <v>#N/A</v>
      </c>
    </row>
    <row r="1864" spans="1:6" x14ac:dyDescent="0.35">
      <c r="A1864" s="10">
        <v>33742</v>
      </c>
      <c r="B1864">
        <v>412.8</v>
      </c>
      <c r="C1864">
        <v>6.6E-3</v>
      </c>
      <c r="D1864">
        <f>LOG(S_P_500_Historical_Data__1[[#This Row],[return]]+1)</f>
        <v>2.8569260611206074E-3</v>
      </c>
      <c r="E1864">
        <f>MATCH(S_P_500_Historical_Data__1[[#This Row],[return]],_xlfn.ANCHORARRAY($N$7),1)</f>
        <v>72</v>
      </c>
      <c r="F1864" t="e">
        <f>MATCH(S_P_500_Historical_Data__1[[#This Row],[log1p(return)]],S:S,1)-6</f>
        <v>#N/A</v>
      </c>
    </row>
    <row r="1865" spans="1:6" x14ac:dyDescent="0.35">
      <c r="A1865" s="10">
        <v>33739</v>
      </c>
      <c r="B1865">
        <v>410.1</v>
      </c>
      <c r="C1865">
        <v>-7.3000000000000001E-3</v>
      </c>
      <c r="D1865">
        <f>LOG(S_P_500_Historical_Data__1[[#This Row],[return]]+1)</f>
        <v>-3.181978120484515E-3</v>
      </c>
      <c r="E1865">
        <f>MATCH(S_P_500_Historical_Data__1[[#This Row],[return]],_xlfn.ANCHORARRAY($N$7),1)</f>
        <v>67</v>
      </c>
      <c r="F1865" t="e">
        <f>MATCH(S_P_500_Historical_Data__1[[#This Row],[log1p(return)]],S:S,1)-6</f>
        <v>#N/A</v>
      </c>
    </row>
    <row r="1866" spans="1:6" x14ac:dyDescent="0.35">
      <c r="A1866" s="10">
        <v>33738</v>
      </c>
      <c r="B1866">
        <v>413.1</v>
      </c>
      <c r="C1866">
        <v>-7.9000000000000008E-3</v>
      </c>
      <c r="D1866">
        <f>LOG(S_P_500_Historical_Data__1[[#This Row],[return]]+1)</f>
        <v>-3.4445503666347198E-3</v>
      </c>
      <c r="E1866">
        <f>MATCH(S_P_500_Historical_Data__1[[#This Row],[return]],_xlfn.ANCHORARRAY($N$7),1)</f>
        <v>67</v>
      </c>
      <c r="F1866" t="e">
        <f>MATCH(S_P_500_Historical_Data__1[[#This Row],[log1p(return)]],S:S,1)-6</f>
        <v>#N/A</v>
      </c>
    </row>
    <row r="1867" spans="1:6" x14ac:dyDescent="0.35">
      <c r="A1867" s="10">
        <v>33737</v>
      </c>
      <c r="B1867">
        <v>416.4</v>
      </c>
      <c r="C1867">
        <v>2.0000000000000001E-4</v>
      </c>
      <c r="D1867">
        <f>LOG(S_P_500_Historical_Data__1[[#This Row],[return]]+1)</f>
        <v>8.6850211648947659E-5</v>
      </c>
      <c r="E1867">
        <f>MATCH(S_P_500_Historical_Data__1[[#This Row],[return]],_xlfn.ANCHORARRAY($N$7),1)</f>
        <v>70</v>
      </c>
      <c r="F1867" t="e">
        <f>MATCH(S_P_500_Historical_Data__1[[#This Row],[log1p(return)]],S:S,1)-6</f>
        <v>#N/A</v>
      </c>
    </row>
    <row r="1868" spans="1:6" x14ac:dyDescent="0.35">
      <c r="A1868" s="10">
        <v>33736</v>
      </c>
      <c r="B1868">
        <v>416.3</v>
      </c>
      <c r="C1868">
        <v>-5.3E-3</v>
      </c>
      <c r="D1868">
        <f>LOG(S_P_500_Historical_Data__1[[#This Row],[return]]+1)</f>
        <v>-2.307882058273408E-3</v>
      </c>
      <c r="E1868">
        <f>MATCH(S_P_500_Historical_Data__1[[#This Row],[return]],_xlfn.ANCHORARRAY($N$7),1)</f>
        <v>68</v>
      </c>
      <c r="F1868" t="e">
        <f>MATCH(S_P_500_Historical_Data__1[[#This Row],[log1p(return)]],S:S,1)-6</f>
        <v>#N/A</v>
      </c>
    </row>
    <row r="1869" spans="1:6" x14ac:dyDescent="0.35">
      <c r="A1869" s="10">
        <v>33735</v>
      </c>
      <c r="B1869">
        <v>418.5</v>
      </c>
      <c r="C1869">
        <v>5.7999999999999996E-3</v>
      </c>
      <c r="D1869">
        <f>LOG(S_P_500_Historical_Data__1[[#This Row],[return]]+1)</f>
        <v>2.5116312849083121E-3</v>
      </c>
      <c r="E1869">
        <f>MATCH(S_P_500_Historical_Data__1[[#This Row],[return]],_xlfn.ANCHORARRAY($N$7),1)</f>
        <v>72</v>
      </c>
      <c r="F1869" t="e">
        <f>MATCH(S_P_500_Historical_Data__1[[#This Row],[log1p(return)]],S:S,1)-6</f>
        <v>#N/A</v>
      </c>
    </row>
    <row r="1870" spans="1:6" x14ac:dyDescent="0.35">
      <c r="A1870" s="10">
        <v>33732</v>
      </c>
      <c r="B1870">
        <v>416.1</v>
      </c>
      <c r="C1870">
        <v>5.0000000000000001E-4</v>
      </c>
      <c r="D1870">
        <f>LOG(S_P_500_Historical_Data__1[[#This Row],[return]]+1)</f>
        <v>2.1709297223018438E-4</v>
      </c>
      <c r="E1870">
        <f>MATCH(S_P_500_Historical_Data__1[[#This Row],[return]],_xlfn.ANCHORARRAY($N$7),1)</f>
        <v>70</v>
      </c>
      <c r="F1870" t="e">
        <f>MATCH(S_P_500_Historical_Data__1[[#This Row],[log1p(return)]],S:S,1)-6</f>
        <v>#N/A</v>
      </c>
    </row>
    <row r="1871" spans="1:6" x14ac:dyDescent="0.35">
      <c r="A1871" s="10">
        <v>33731</v>
      </c>
      <c r="B1871">
        <v>415.9</v>
      </c>
      <c r="C1871">
        <v>-2.2000000000000001E-3</v>
      </c>
      <c r="D1871">
        <f>LOG(S_P_500_Historical_Data__1[[#This Row],[return]]+1)</f>
        <v>-9.5650039683711904E-4</v>
      </c>
      <c r="E1871">
        <f>MATCH(S_P_500_Historical_Data__1[[#This Row],[return]],_xlfn.ANCHORARRAY($N$7),1)</f>
        <v>69</v>
      </c>
      <c r="F1871" t="e">
        <f>MATCH(S_P_500_Historical_Data__1[[#This Row],[log1p(return)]],S:S,1)-6</f>
        <v>#N/A</v>
      </c>
    </row>
    <row r="1872" spans="1:6" x14ac:dyDescent="0.35">
      <c r="A1872" s="10">
        <v>33730</v>
      </c>
      <c r="B1872">
        <v>416.8</v>
      </c>
      <c r="C1872">
        <v>0</v>
      </c>
      <c r="D1872">
        <f>LOG(S_P_500_Historical_Data__1[[#This Row],[return]]+1)</f>
        <v>0</v>
      </c>
      <c r="E1872">
        <f>MATCH(S_P_500_Historical_Data__1[[#This Row],[return]],_xlfn.ANCHORARRAY($N$7),1)</f>
        <v>70</v>
      </c>
      <c r="F1872" t="e">
        <f>MATCH(S_P_500_Historical_Data__1[[#This Row],[log1p(return)]],S:S,1)-6</f>
        <v>#N/A</v>
      </c>
    </row>
    <row r="1873" spans="1:6" x14ac:dyDescent="0.35">
      <c r="A1873" s="10">
        <v>33729</v>
      </c>
      <c r="B1873">
        <v>416.8</v>
      </c>
      <c r="C1873">
        <v>-2.0000000000000001E-4</v>
      </c>
      <c r="D1873">
        <f>LOG(S_P_500_Historical_Data__1[[#This Row],[return]]+1)</f>
        <v>-8.6867583428571222E-5</v>
      </c>
      <c r="E1873">
        <f>MATCH(S_P_500_Historical_Data__1[[#This Row],[return]],_xlfn.ANCHORARRAY($N$7),1)</f>
        <v>70</v>
      </c>
      <c r="F1873" t="e">
        <f>MATCH(S_P_500_Historical_Data__1[[#This Row],[log1p(return)]],S:S,1)-6</f>
        <v>#N/A</v>
      </c>
    </row>
    <row r="1874" spans="1:6" x14ac:dyDescent="0.35">
      <c r="A1874" s="10">
        <v>33728</v>
      </c>
      <c r="B1874">
        <v>416.9</v>
      </c>
      <c r="C1874">
        <v>1.0699999999999999E-2</v>
      </c>
      <c r="D1874">
        <f>LOG(S_P_500_Historical_Data__1[[#This Row],[return]]+1)</f>
        <v>4.6222657007826302E-3</v>
      </c>
      <c r="E1874">
        <f>MATCH(S_P_500_Historical_Data__1[[#This Row],[return]],_xlfn.ANCHORARRAY($N$7),1)</f>
        <v>73</v>
      </c>
      <c r="F1874" t="e">
        <f>MATCH(S_P_500_Historical_Data__1[[#This Row],[log1p(return)]],S:S,1)-6</f>
        <v>#N/A</v>
      </c>
    </row>
    <row r="1875" spans="1:6" x14ac:dyDescent="0.35">
      <c r="A1875" s="10">
        <v>33725</v>
      </c>
      <c r="B1875">
        <v>412.5</v>
      </c>
      <c r="C1875">
        <v>-5.7999999999999996E-3</v>
      </c>
      <c r="D1875">
        <f>LOG(S_P_500_Historical_Data__1[[#This Row],[return]]+1)</f>
        <v>-2.5262411970196374E-3</v>
      </c>
      <c r="E1875">
        <f>MATCH(S_P_500_Historical_Data__1[[#This Row],[return]],_xlfn.ANCHORARRAY($N$7),1)</f>
        <v>68</v>
      </c>
      <c r="F1875" t="e">
        <f>MATCH(S_P_500_Historical_Data__1[[#This Row],[log1p(return)]],S:S,1)-6</f>
        <v>#N/A</v>
      </c>
    </row>
    <row r="1876" spans="1:6" x14ac:dyDescent="0.35">
      <c r="A1876" s="10">
        <v>33724</v>
      </c>
      <c r="B1876">
        <v>414.9</v>
      </c>
      <c r="C1876">
        <v>7.0000000000000001E-3</v>
      </c>
      <c r="D1876">
        <f>LOG(S_P_500_Historical_Data__1[[#This Row],[return]]+1)</f>
        <v>3.0294705536179621E-3</v>
      </c>
      <c r="E1876">
        <f>MATCH(S_P_500_Historical_Data__1[[#This Row],[return]],_xlfn.ANCHORARRAY($N$7),1)</f>
        <v>72</v>
      </c>
      <c r="F1876" t="e">
        <f>MATCH(S_P_500_Historical_Data__1[[#This Row],[log1p(return)]],S:S,1)-6</f>
        <v>#N/A</v>
      </c>
    </row>
    <row r="1877" spans="1:6" x14ac:dyDescent="0.35">
      <c r="A1877" s="10">
        <v>33723</v>
      </c>
      <c r="B1877">
        <v>412</v>
      </c>
      <c r="C1877">
        <v>7.1000000000000004E-3</v>
      </c>
      <c r="D1877">
        <f>LOG(S_P_500_Historical_Data__1[[#This Row],[return]]+1)</f>
        <v>3.0725959676749632E-3</v>
      </c>
      <c r="E1877">
        <f>MATCH(S_P_500_Historical_Data__1[[#This Row],[return]],_xlfn.ANCHORARRAY($N$7),1)</f>
        <v>72</v>
      </c>
      <c r="F1877" t="e">
        <f>MATCH(S_P_500_Historical_Data__1[[#This Row],[log1p(return)]],S:S,1)-6</f>
        <v>#N/A</v>
      </c>
    </row>
    <row r="1878" spans="1:6" x14ac:dyDescent="0.35">
      <c r="A1878" s="10">
        <v>33722</v>
      </c>
      <c r="B1878">
        <v>409.1</v>
      </c>
      <c r="C1878">
        <v>1.6999999999999999E-3</v>
      </c>
      <c r="D1878">
        <f>LOG(S_P_500_Historical_Data__1[[#This Row],[return]]+1)</f>
        <v>7.3767377403320331E-4</v>
      </c>
      <c r="E1878">
        <f>MATCH(S_P_500_Historical_Data__1[[#This Row],[return]],_xlfn.ANCHORARRAY($N$7),1)</f>
        <v>70</v>
      </c>
      <c r="F1878" t="e">
        <f>MATCH(S_P_500_Historical_Data__1[[#This Row],[log1p(return)]],S:S,1)-6</f>
        <v>#N/A</v>
      </c>
    </row>
    <row r="1879" spans="1:6" x14ac:dyDescent="0.35">
      <c r="A1879" s="10">
        <v>33721</v>
      </c>
      <c r="B1879">
        <v>408.4</v>
      </c>
      <c r="C1879">
        <v>-1.5E-3</v>
      </c>
      <c r="D1879">
        <f>LOG(S_P_500_Historical_Data__1[[#This Row],[return]]+1)</f>
        <v>-6.5193079327860188E-4</v>
      </c>
      <c r="E1879">
        <f>MATCH(S_P_500_Historical_Data__1[[#This Row],[return]],_xlfn.ANCHORARRAY($N$7),1)</f>
        <v>69</v>
      </c>
      <c r="F1879" t="e">
        <f>MATCH(S_P_500_Historical_Data__1[[#This Row],[log1p(return)]],S:S,1)-6</f>
        <v>#N/A</v>
      </c>
    </row>
    <row r="1880" spans="1:6" x14ac:dyDescent="0.35">
      <c r="A1880" s="10">
        <v>33718</v>
      </c>
      <c r="B1880">
        <v>409</v>
      </c>
      <c r="C1880">
        <v>-6.3E-3</v>
      </c>
      <c r="D1880">
        <f>LOG(S_P_500_Historical_Data__1[[#This Row],[return]]+1)</f>
        <v>-2.7447101798967872E-3</v>
      </c>
      <c r="E1880">
        <f>MATCH(S_P_500_Historical_Data__1[[#This Row],[return]],_xlfn.ANCHORARRAY($N$7),1)</f>
        <v>68</v>
      </c>
      <c r="F1880" t="e">
        <f>MATCH(S_P_500_Historical_Data__1[[#This Row],[log1p(return)]],S:S,1)-6</f>
        <v>#N/A</v>
      </c>
    </row>
    <row r="1881" spans="1:6" x14ac:dyDescent="0.35">
      <c r="A1881" s="10">
        <v>33717</v>
      </c>
      <c r="B1881">
        <v>411.6</v>
      </c>
      <c r="C1881">
        <v>4.4000000000000003E-3</v>
      </c>
      <c r="D1881">
        <f>LOG(S_P_500_Historical_Data__1[[#This Row],[return]]+1)</f>
        <v>1.9067040408848018E-3</v>
      </c>
      <c r="E1881">
        <f>MATCH(S_P_500_Historical_Data__1[[#This Row],[return]],_xlfn.ANCHORARRAY($N$7),1)</f>
        <v>71</v>
      </c>
      <c r="F1881" t="e">
        <f>MATCH(S_P_500_Historical_Data__1[[#This Row],[log1p(return)]],S:S,1)-6</f>
        <v>#N/A</v>
      </c>
    </row>
    <row r="1882" spans="1:6" x14ac:dyDescent="0.35">
      <c r="A1882" s="10">
        <v>33716</v>
      </c>
      <c r="B1882">
        <v>409.8</v>
      </c>
      <c r="C1882">
        <v>-1.1999999999999999E-3</v>
      </c>
      <c r="D1882">
        <f>LOG(S_P_500_Historical_Data__1[[#This Row],[return]]+1)</f>
        <v>-5.2146632068983954E-4</v>
      </c>
      <c r="E1882">
        <f>MATCH(S_P_500_Historical_Data__1[[#This Row],[return]],_xlfn.ANCHORARRAY($N$7),1)</f>
        <v>69</v>
      </c>
      <c r="F1882" t="e">
        <f>MATCH(S_P_500_Historical_Data__1[[#This Row],[log1p(return)]],S:S,1)-6</f>
        <v>#N/A</v>
      </c>
    </row>
    <row r="1883" spans="1:6" x14ac:dyDescent="0.35">
      <c r="A1883" s="10">
        <v>33715</v>
      </c>
      <c r="B1883">
        <v>410.3</v>
      </c>
      <c r="C1883">
        <v>2.0000000000000001E-4</v>
      </c>
      <c r="D1883">
        <f>LOG(S_P_500_Historical_Data__1[[#This Row],[return]]+1)</f>
        <v>8.6850211648947659E-5</v>
      </c>
      <c r="E1883">
        <f>MATCH(S_P_500_Historical_Data__1[[#This Row],[return]],_xlfn.ANCHORARRAY($N$7),1)</f>
        <v>70</v>
      </c>
      <c r="F1883" t="e">
        <f>MATCH(S_P_500_Historical_Data__1[[#This Row],[log1p(return)]],S:S,1)-6</f>
        <v>#N/A</v>
      </c>
    </row>
    <row r="1884" spans="1:6" x14ac:dyDescent="0.35">
      <c r="A1884" s="10">
        <v>33714</v>
      </c>
      <c r="B1884">
        <v>410.2</v>
      </c>
      <c r="C1884">
        <v>-1.4200000000000001E-2</v>
      </c>
      <c r="D1884">
        <f>LOG(S_P_500_Historical_Data__1[[#This Row],[return]]+1)</f>
        <v>-6.2111861812946378E-3</v>
      </c>
      <c r="E1884">
        <f>MATCH(S_P_500_Historical_Data__1[[#This Row],[return]],_xlfn.ANCHORARRAY($N$7),1)</f>
        <v>65</v>
      </c>
      <c r="F1884" t="e">
        <f>MATCH(S_P_500_Historical_Data__1[[#This Row],[log1p(return)]],S:S,1)-6</f>
        <v>#N/A</v>
      </c>
    </row>
    <row r="1885" spans="1:6" x14ac:dyDescent="0.35">
      <c r="A1885" s="10">
        <v>33710</v>
      </c>
      <c r="B1885">
        <v>416.1</v>
      </c>
      <c r="C1885">
        <v>-5.0000000000000001E-4</v>
      </c>
      <c r="D1885">
        <f>LOG(S_P_500_Historical_Data__1[[#This Row],[return]]+1)</f>
        <v>-2.1720154586423186E-4</v>
      </c>
      <c r="E1885">
        <f>MATCH(S_P_500_Historical_Data__1[[#This Row],[return]],_xlfn.ANCHORARRAY($N$7),1)</f>
        <v>70</v>
      </c>
      <c r="F1885" t="e">
        <f>MATCH(S_P_500_Historical_Data__1[[#This Row],[log1p(return)]],S:S,1)-6</f>
        <v>#N/A</v>
      </c>
    </row>
    <row r="1886" spans="1:6" x14ac:dyDescent="0.35">
      <c r="A1886" s="10">
        <v>33709</v>
      </c>
      <c r="B1886">
        <v>416.3</v>
      </c>
      <c r="C1886">
        <v>9.4999999999999998E-3</v>
      </c>
      <c r="D1886">
        <f>LOG(S_P_500_Historical_Data__1[[#This Row],[return]]+1)</f>
        <v>4.1063232796581164E-3</v>
      </c>
      <c r="E1886">
        <f>MATCH(S_P_500_Historical_Data__1[[#This Row],[return]],_xlfn.ANCHORARRAY($N$7),1)</f>
        <v>73</v>
      </c>
      <c r="F1886" t="e">
        <f>MATCH(S_P_500_Historical_Data__1[[#This Row],[log1p(return)]],S:S,1)-6</f>
        <v>#N/A</v>
      </c>
    </row>
    <row r="1887" spans="1:6" x14ac:dyDescent="0.35">
      <c r="A1887" s="10">
        <v>33708</v>
      </c>
      <c r="B1887">
        <v>412.4</v>
      </c>
      <c r="C1887">
        <v>1.55E-2</v>
      </c>
      <c r="D1887">
        <f>LOG(S_P_500_Historical_Data__1[[#This Row],[return]]+1)</f>
        <v>6.6799277408255879E-3</v>
      </c>
      <c r="E1887">
        <f>MATCH(S_P_500_Historical_Data__1[[#This Row],[return]],_xlfn.ANCHORARRAY($N$7),1)</f>
        <v>75</v>
      </c>
      <c r="F1887" t="e">
        <f>MATCH(S_P_500_Historical_Data__1[[#This Row],[log1p(return)]],S:S,1)-6</f>
        <v>#N/A</v>
      </c>
    </row>
    <row r="1888" spans="1:6" x14ac:dyDescent="0.35">
      <c r="A1888" s="10">
        <v>33707</v>
      </c>
      <c r="B1888">
        <v>406.1</v>
      </c>
      <c r="C1888">
        <v>4.4999999999999997E-3</v>
      </c>
      <c r="D1888">
        <f>LOG(S_P_500_Historical_Data__1[[#This Row],[return]]+1)</f>
        <v>1.9499410842679385E-3</v>
      </c>
      <c r="E1888">
        <f>MATCH(S_P_500_Historical_Data__1[[#This Row],[return]],_xlfn.ANCHORARRAY($N$7),1)</f>
        <v>71</v>
      </c>
      <c r="F1888" t="e">
        <f>MATCH(S_P_500_Historical_Data__1[[#This Row],[log1p(return)]],S:S,1)-6</f>
        <v>#N/A</v>
      </c>
    </row>
    <row r="1889" spans="1:6" x14ac:dyDescent="0.35">
      <c r="A1889" s="10">
        <v>33704</v>
      </c>
      <c r="B1889">
        <v>404.3</v>
      </c>
      <c r="C1889">
        <v>9.1999999999999998E-3</v>
      </c>
      <c r="D1889">
        <f>LOG(S_P_500_Historical_Data__1[[#This Row],[return]]+1)</f>
        <v>3.9772418455370443E-3</v>
      </c>
      <c r="E1889">
        <f>MATCH(S_P_500_Historical_Data__1[[#This Row],[return]],_xlfn.ANCHORARRAY($N$7),1)</f>
        <v>73</v>
      </c>
      <c r="F1889" t="e">
        <f>MATCH(S_P_500_Historical_Data__1[[#This Row],[log1p(return)]],S:S,1)-6</f>
        <v>#N/A</v>
      </c>
    </row>
    <row r="1890" spans="1:6" x14ac:dyDescent="0.35">
      <c r="A1890" s="10">
        <v>33703</v>
      </c>
      <c r="B1890">
        <v>400.6</v>
      </c>
      <c r="C1890">
        <v>1.55E-2</v>
      </c>
      <c r="D1890">
        <f>LOG(S_P_500_Historical_Data__1[[#This Row],[return]]+1)</f>
        <v>6.6799277408255879E-3</v>
      </c>
      <c r="E1890">
        <f>MATCH(S_P_500_Historical_Data__1[[#This Row],[return]],_xlfn.ANCHORARRAY($N$7),1)</f>
        <v>75</v>
      </c>
      <c r="F1890" t="e">
        <f>MATCH(S_P_500_Historical_Data__1[[#This Row],[log1p(return)]],S:S,1)-6</f>
        <v>#N/A</v>
      </c>
    </row>
    <row r="1891" spans="1:6" x14ac:dyDescent="0.35">
      <c r="A1891" s="10">
        <v>33702</v>
      </c>
      <c r="B1891">
        <v>394.5</v>
      </c>
      <c r="C1891">
        <v>-8.9999999999999993E-3</v>
      </c>
      <c r="D1891">
        <f>LOG(S_P_500_Historical_Data__1[[#This Row],[return]]+1)</f>
        <v>-3.9263455147246756E-3</v>
      </c>
      <c r="E1891">
        <f>MATCH(S_P_500_Historical_Data__1[[#This Row],[return]],_xlfn.ANCHORARRAY($N$7),1)</f>
        <v>67</v>
      </c>
      <c r="F1891" t="e">
        <f>MATCH(S_P_500_Historical_Data__1[[#This Row],[log1p(return)]],S:S,1)-6</f>
        <v>#N/A</v>
      </c>
    </row>
    <row r="1892" spans="1:6" x14ac:dyDescent="0.35">
      <c r="A1892" s="10">
        <v>33701</v>
      </c>
      <c r="B1892">
        <v>398.1</v>
      </c>
      <c r="C1892">
        <v>-1.8499999999999999E-2</v>
      </c>
      <c r="D1892">
        <f>LOG(S_P_500_Historical_Data__1[[#This Row],[return]]+1)</f>
        <v>-8.1096960639749725E-3</v>
      </c>
      <c r="E1892">
        <f>MATCH(S_P_500_Historical_Data__1[[#This Row],[return]],_xlfn.ANCHORARRAY($N$7),1)</f>
        <v>63</v>
      </c>
      <c r="F1892" t="e">
        <f>MATCH(S_P_500_Historical_Data__1[[#This Row],[log1p(return)]],S:S,1)-6</f>
        <v>#N/A</v>
      </c>
    </row>
    <row r="1893" spans="1:6" x14ac:dyDescent="0.35">
      <c r="A1893" s="10">
        <v>33700</v>
      </c>
      <c r="B1893">
        <v>405.6</v>
      </c>
      <c r="C1893">
        <v>0.01</v>
      </c>
      <c r="D1893">
        <f>LOG(S_P_500_Historical_Data__1[[#This Row],[return]]+1)</f>
        <v>4.3213737826425782E-3</v>
      </c>
      <c r="E1893">
        <f>MATCH(S_P_500_Historical_Data__1[[#This Row],[return]],_xlfn.ANCHORARRAY($N$7),1)</f>
        <v>73</v>
      </c>
      <c r="F1893" t="e">
        <f>MATCH(S_P_500_Historical_Data__1[[#This Row],[log1p(return)]],S:S,1)-6</f>
        <v>#N/A</v>
      </c>
    </row>
    <row r="1894" spans="1:6" x14ac:dyDescent="0.35">
      <c r="A1894" s="10">
        <v>33697</v>
      </c>
      <c r="B1894">
        <v>401.6</v>
      </c>
      <c r="C1894">
        <v>2.7000000000000001E-3</v>
      </c>
      <c r="D1894">
        <f>LOG(S_P_500_Historical_Data__1[[#This Row],[return]]+1)</f>
        <v>1.1710149414006937E-3</v>
      </c>
      <c r="E1894">
        <f>MATCH(S_P_500_Historical_Data__1[[#This Row],[return]],_xlfn.ANCHORARRAY($N$7),1)</f>
        <v>71</v>
      </c>
      <c r="F1894" t="e">
        <f>MATCH(S_P_500_Historical_Data__1[[#This Row],[log1p(return)]],S:S,1)-6</f>
        <v>#N/A</v>
      </c>
    </row>
    <row r="1895" spans="1:6" x14ac:dyDescent="0.35">
      <c r="A1895" s="10">
        <v>33696</v>
      </c>
      <c r="B1895">
        <v>400.5</v>
      </c>
      <c r="C1895">
        <v>-9.1999999999999998E-3</v>
      </c>
      <c r="D1895">
        <f>LOG(S_P_500_Historical_Data__1[[#This Row],[return]]+1)</f>
        <v>-4.0140020862006187E-3</v>
      </c>
      <c r="E1895">
        <f>MATCH(S_P_500_Historical_Data__1[[#This Row],[return]],_xlfn.ANCHORARRAY($N$7),1)</f>
        <v>67</v>
      </c>
      <c r="F1895" t="e">
        <f>MATCH(S_P_500_Historical_Data__1[[#This Row],[log1p(return)]],S:S,1)-6</f>
        <v>#N/A</v>
      </c>
    </row>
    <row r="1896" spans="1:6" x14ac:dyDescent="0.35">
      <c r="A1896" s="10">
        <v>33695</v>
      </c>
      <c r="B1896">
        <v>404.2</v>
      </c>
      <c r="C1896">
        <v>1.1999999999999999E-3</v>
      </c>
      <c r="D1896">
        <f>LOG(S_P_500_Historical_Data__1[[#This Row],[return]]+1)</f>
        <v>5.2084093618567006E-4</v>
      </c>
      <c r="E1896">
        <f>MATCH(S_P_500_Historical_Data__1[[#This Row],[return]],_xlfn.ANCHORARRAY($N$7),1)</f>
        <v>70</v>
      </c>
      <c r="F1896" t="e">
        <f>MATCH(S_P_500_Historical_Data__1[[#This Row],[log1p(return)]],S:S,1)-6</f>
        <v>#N/A</v>
      </c>
    </row>
    <row r="1897" spans="1:6" x14ac:dyDescent="0.35">
      <c r="A1897" s="10">
        <v>33694</v>
      </c>
      <c r="B1897">
        <v>403.7</v>
      </c>
      <c r="C1897">
        <v>1.6999999999999999E-3</v>
      </c>
      <c r="D1897">
        <f>LOG(S_P_500_Historical_Data__1[[#This Row],[return]]+1)</f>
        <v>7.3767377403320331E-4</v>
      </c>
      <c r="E1897">
        <f>MATCH(S_P_500_Historical_Data__1[[#This Row],[return]],_xlfn.ANCHORARRAY($N$7),1)</f>
        <v>70</v>
      </c>
      <c r="F1897" t="e">
        <f>MATCH(S_P_500_Historical_Data__1[[#This Row],[log1p(return)]],S:S,1)-6</f>
        <v>#N/A</v>
      </c>
    </row>
    <row r="1898" spans="1:6" x14ac:dyDescent="0.35">
      <c r="A1898" s="10">
        <v>33693</v>
      </c>
      <c r="B1898">
        <v>403</v>
      </c>
      <c r="C1898">
        <v>-1.1999999999999999E-3</v>
      </c>
      <c r="D1898">
        <f>LOG(S_P_500_Historical_Data__1[[#This Row],[return]]+1)</f>
        <v>-5.2146632068983954E-4</v>
      </c>
      <c r="E1898">
        <f>MATCH(S_P_500_Historical_Data__1[[#This Row],[return]],_xlfn.ANCHORARRAY($N$7),1)</f>
        <v>69</v>
      </c>
      <c r="F1898" t="e">
        <f>MATCH(S_P_500_Historical_Data__1[[#This Row],[log1p(return)]],S:S,1)-6</f>
        <v>#N/A</v>
      </c>
    </row>
    <row r="1899" spans="1:6" x14ac:dyDescent="0.35">
      <c r="A1899" s="10">
        <v>33690</v>
      </c>
      <c r="B1899">
        <v>403.5</v>
      </c>
      <c r="C1899">
        <v>-1.0800000000000001E-2</v>
      </c>
      <c r="D1899">
        <f>LOG(S_P_500_Historical_Data__1[[#This Row],[return]]+1)</f>
        <v>-4.7158923107403373E-3</v>
      </c>
      <c r="E1899">
        <f>MATCH(S_P_500_Historical_Data__1[[#This Row],[return]],_xlfn.ANCHORARRAY($N$7),1)</f>
        <v>66</v>
      </c>
      <c r="F1899" t="e">
        <f>MATCH(S_P_500_Historical_Data__1[[#This Row],[log1p(return)]],S:S,1)-6</f>
        <v>#N/A</v>
      </c>
    </row>
    <row r="1900" spans="1:6" x14ac:dyDescent="0.35">
      <c r="A1900" s="10">
        <v>33689</v>
      </c>
      <c r="B1900">
        <v>407.9</v>
      </c>
      <c r="C1900">
        <v>1E-3</v>
      </c>
      <c r="D1900">
        <f>LOG(S_P_500_Historical_Data__1[[#This Row],[return]]+1)</f>
        <v>4.340774793185929E-4</v>
      </c>
      <c r="E1900">
        <f>MATCH(S_P_500_Historical_Data__1[[#This Row],[return]],_xlfn.ANCHORARRAY($N$7),1)</f>
        <v>70</v>
      </c>
      <c r="F1900" t="e">
        <f>MATCH(S_P_500_Historical_Data__1[[#This Row],[log1p(return)]],S:S,1)-6</f>
        <v>#N/A</v>
      </c>
    </row>
    <row r="1901" spans="1:6" x14ac:dyDescent="0.35">
      <c r="A1901" s="10">
        <v>33688</v>
      </c>
      <c r="B1901">
        <v>407.5</v>
      </c>
      <c r="C1901">
        <v>-3.3999999999999998E-3</v>
      </c>
      <c r="D1901">
        <f>LOG(S_P_500_Historical_Data__1[[#This Row],[return]]+1)</f>
        <v>-1.4791171649618719E-3</v>
      </c>
      <c r="E1901">
        <f>MATCH(S_P_500_Historical_Data__1[[#This Row],[return]],_xlfn.ANCHORARRAY($N$7),1)</f>
        <v>69</v>
      </c>
      <c r="F1901" t="e">
        <f>MATCH(S_P_500_Historical_Data__1[[#This Row],[log1p(return)]],S:S,1)-6</f>
        <v>#N/A</v>
      </c>
    </row>
    <row r="1902" spans="1:6" x14ac:dyDescent="0.35">
      <c r="A1902" s="10">
        <v>33687</v>
      </c>
      <c r="B1902">
        <v>408.9</v>
      </c>
      <c r="C1902">
        <v>-2.3999999999999998E-3</v>
      </c>
      <c r="D1902">
        <f>LOG(S_P_500_Historical_Data__1[[#This Row],[return]]+1)</f>
        <v>-1.0435595295137823E-3</v>
      </c>
      <c r="E1902">
        <f>MATCH(S_P_500_Historical_Data__1[[#This Row],[return]],_xlfn.ANCHORARRAY($N$7),1)</f>
        <v>69</v>
      </c>
      <c r="F1902" t="e">
        <f>MATCH(S_P_500_Historical_Data__1[[#This Row],[log1p(return)]],S:S,1)-6</f>
        <v>#N/A</v>
      </c>
    </row>
    <row r="1903" spans="1:6" x14ac:dyDescent="0.35">
      <c r="A1903" s="10">
        <v>33686</v>
      </c>
      <c r="B1903">
        <v>409.9</v>
      </c>
      <c r="C1903">
        <v>-3.3999999999999998E-3</v>
      </c>
      <c r="D1903">
        <f>LOG(S_P_500_Historical_Data__1[[#This Row],[return]]+1)</f>
        <v>-1.4791171649618719E-3</v>
      </c>
      <c r="E1903">
        <f>MATCH(S_P_500_Historical_Data__1[[#This Row],[return]],_xlfn.ANCHORARRAY($N$7),1)</f>
        <v>69</v>
      </c>
      <c r="F1903" t="e">
        <f>MATCH(S_P_500_Historical_Data__1[[#This Row],[log1p(return)]],S:S,1)-6</f>
        <v>#N/A</v>
      </c>
    </row>
    <row r="1904" spans="1:6" x14ac:dyDescent="0.35">
      <c r="A1904" s="10">
        <v>33683</v>
      </c>
      <c r="B1904">
        <v>411.3</v>
      </c>
      <c r="C1904">
        <v>3.7000000000000002E-3</v>
      </c>
      <c r="D1904">
        <f>LOG(S_P_500_Historical_Data__1[[#This Row],[return]]+1)</f>
        <v>1.603924149797819E-3</v>
      </c>
      <c r="E1904">
        <f>MATCH(S_P_500_Historical_Data__1[[#This Row],[return]],_xlfn.ANCHORARRAY($N$7),1)</f>
        <v>71</v>
      </c>
      <c r="F1904" t="e">
        <f>MATCH(S_P_500_Historical_Data__1[[#This Row],[log1p(return)]],S:S,1)-6</f>
        <v>#N/A</v>
      </c>
    </row>
    <row r="1905" spans="1:6" x14ac:dyDescent="0.35">
      <c r="A1905" s="10">
        <v>33682</v>
      </c>
      <c r="B1905">
        <v>409.8</v>
      </c>
      <c r="C1905">
        <v>1.6999999999999999E-3</v>
      </c>
      <c r="D1905">
        <f>LOG(S_P_500_Historical_Data__1[[#This Row],[return]]+1)</f>
        <v>7.3767377403320331E-4</v>
      </c>
      <c r="E1905">
        <f>MATCH(S_P_500_Historical_Data__1[[#This Row],[return]],_xlfn.ANCHORARRAY($N$7),1)</f>
        <v>70</v>
      </c>
      <c r="F1905" t="e">
        <f>MATCH(S_P_500_Historical_Data__1[[#This Row],[log1p(return)]],S:S,1)-6</f>
        <v>#N/A</v>
      </c>
    </row>
    <row r="1906" spans="1:6" x14ac:dyDescent="0.35">
      <c r="A1906" s="10">
        <v>33681</v>
      </c>
      <c r="B1906">
        <v>409.1</v>
      </c>
      <c r="C1906">
        <v>-1.1999999999999999E-3</v>
      </c>
      <c r="D1906">
        <f>LOG(S_P_500_Historical_Data__1[[#This Row],[return]]+1)</f>
        <v>-5.2146632068983954E-4</v>
      </c>
      <c r="E1906">
        <f>MATCH(S_P_500_Historical_Data__1[[#This Row],[return]],_xlfn.ANCHORARRAY($N$7),1)</f>
        <v>69</v>
      </c>
      <c r="F1906" t="e">
        <f>MATCH(S_P_500_Historical_Data__1[[#This Row],[log1p(return)]],S:S,1)-6</f>
        <v>#N/A</v>
      </c>
    </row>
    <row r="1907" spans="1:6" x14ac:dyDescent="0.35">
      <c r="A1907" s="10">
        <v>33680</v>
      </c>
      <c r="B1907">
        <v>409.6</v>
      </c>
      <c r="C1907">
        <v>7.9000000000000008E-3</v>
      </c>
      <c r="D1907">
        <f>LOG(S_P_500_Historical_Data__1[[#This Row],[return]]+1)</f>
        <v>3.4174452021936831E-3</v>
      </c>
      <c r="E1907">
        <f>MATCH(S_P_500_Historical_Data__1[[#This Row],[return]],_xlfn.ANCHORARRAY($N$7),1)</f>
        <v>72</v>
      </c>
      <c r="F1907" t="e">
        <f>MATCH(S_P_500_Historical_Data__1[[#This Row],[log1p(return)]],S:S,1)-6</f>
        <v>#N/A</v>
      </c>
    </row>
    <row r="1908" spans="1:6" x14ac:dyDescent="0.35">
      <c r="A1908" s="10">
        <v>33679</v>
      </c>
      <c r="B1908">
        <v>406.4</v>
      </c>
      <c r="C1908">
        <v>1.5E-3</v>
      </c>
      <c r="D1908">
        <f>LOG(S_P_500_Historical_Data__1[[#This Row],[return]]+1)</f>
        <v>6.5095362959505818E-4</v>
      </c>
      <c r="E1908">
        <f>MATCH(S_P_500_Historical_Data__1[[#This Row],[return]],_xlfn.ANCHORARRAY($N$7),1)</f>
        <v>70</v>
      </c>
      <c r="F1908" t="e">
        <f>MATCH(S_P_500_Historical_Data__1[[#This Row],[log1p(return)]],S:S,1)-6</f>
        <v>#N/A</v>
      </c>
    </row>
    <row r="1909" spans="1:6" x14ac:dyDescent="0.35">
      <c r="A1909" s="10">
        <v>33676</v>
      </c>
      <c r="B1909">
        <v>405.8</v>
      </c>
      <c r="C1909">
        <v>4.7000000000000002E-3</v>
      </c>
      <c r="D1909">
        <f>LOG(S_P_500_Historical_Data__1[[#This Row],[return]]+1)</f>
        <v>2.0364022595292615E-3</v>
      </c>
      <c r="E1909">
        <f>MATCH(S_P_500_Historical_Data__1[[#This Row],[return]],_xlfn.ANCHORARRAY($N$7),1)</f>
        <v>71</v>
      </c>
      <c r="F1909" t="e">
        <f>MATCH(S_P_500_Historical_Data__1[[#This Row],[log1p(return)]],S:S,1)-6</f>
        <v>#N/A</v>
      </c>
    </row>
    <row r="1910" spans="1:6" x14ac:dyDescent="0.35">
      <c r="A1910" s="10">
        <v>33675</v>
      </c>
      <c r="B1910">
        <v>403.9</v>
      </c>
      <c r="C1910">
        <v>-2.0000000000000001E-4</v>
      </c>
      <c r="D1910">
        <f>LOG(S_P_500_Historical_Data__1[[#This Row],[return]]+1)</f>
        <v>-8.6867583428571222E-5</v>
      </c>
      <c r="E1910">
        <f>MATCH(S_P_500_Historical_Data__1[[#This Row],[return]],_xlfn.ANCHORARRAY($N$7),1)</f>
        <v>70</v>
      </c>
      <c r="F1910" t="e">
        <f>MATCH(S_P_500_Historical_Data__1[[#This Row],[log1p(return)]],S:S,1)-6</f>
        <v>#N/A</v>
      </c>
    </row>
    <row r="1911" spans="1:6" x14ac:dyDescent="0.35">
      <c r="A1911" s="10">
        <v>33674</v>
      </c>
      <c r="B1911">
        <v>404</v>
      </c>
      <c r="C1911">
        <v>-7.1000000000000004E-3</v>
      </c>
      <c r="D1911">
        <f>LOG(S_P_500_Historical_Data__1[[#This Row],[return]]+1)</f>
        <v>-3.0944893043338452E-3</v>
      </c>
      <c r="E1911">
        <f>MATCH(S_P_500_Historical_Data__1[[#This Row],[return]],_xlfn.ANCHORARRAY($N$7),1)</f>
        <v>67</v>
      </c>
      <c r="F1911" t="e">
        <f>MATCH(S_P_500_Historical_Data__1[[#This Row],[log1p(return)]],S:S,1)-6</f>
        <v>#N/A</v>
      </c>
    </row>
    <row r="1912" spans="1:6" x14ac:dyDescent="0.35">
      <c r="A1912" s="10">
        <v>33673</v>
      </c>
      <c r="B1912">
        <v>406.9</v>
      </c>
      <c r="C1912">
        <v>4.1999999999999997E-3</v>
      </c>
      <c r="D1912">
        <f>LOG(S_P_500_Historical_Data__1[[#This Row],[return]]+1)</f>
        <v>1.8202170383280992E-3</v>
      </c>
      <c r="E1912">
        <f>MATCH(S_P_500_Historical_Data__1[[#This Row],[return]],_xlfn.ANCHORARRAY($N$7),1)</f>
        <v>71</v>
      </c>
      <c r="F1912" t="e">
        <f>MATCH(S_P_500_Historical_Data__1[[#This Row],[log1p(return)]],S:S,1)-6</f>
        <v>#N/A</v>
      </c>
    </row>
    <row r="1913" spans="1:6" x14ac:dyDescent="0.35">
      <c r="A1913" s="10">
        <v>33672</v>
      </c>
      <c r="B1913">
        <v>405.2</v>
      </c>
      <c r="C1913">
        <v>2E-3</v>
      </c>
      <c r="D1913">
        <f>LOG(S_P_500_Historical_Data__1[[#This Row],[return]]+1)</f>
        <v>8.6772153122691327E-4</v>
      </c>
      <c r="E1913">
        <f>MATCH(S_P_500_Historical_Data__1[[#This Row],[return]],_xlfn.ANCHORARRAY($N$7),1)</f>
        <v>70</v>
      </c>
      <c r="F1913" t="e">
        <f>MATCH(S_P_500_Historical_Data__1[[#This Row],[log1p(return)]],S:S,1)-6</f>
        <v>#N/A</v>
      </c>
    </row>
    <row r="1914" spans="1:6" x14ac:dyDescent="0.35">
      <c r="A1914" s="10">
        <v>33669</v>
      </c>
      <c r="B1914">
        <v>404.4</v>
      </c>
      <c r="C1914">
        <v>-5.1999999999999998E-3</v>
      </c>
      <c r="D1914">
        <f>LOG(S_P_500_Historical_Data__1[[#This Row],[return]]+1)</f>
        <v>-2.2642234021016117E-3</v>
      </c>
      <c r="E1914">
        <f>MATCH(S_P_500_Historical_Data__1[[#This Row],[return]],_xlfn.ANCHORARRAY($N$7),1)</f>
        <v>68</v>
      </c>
      <c r="F1914" t="e">
        <f>MATCH(S_P_500_Historical_Data__1[[#This Row],[log1p(return)]],S:S,1)-6</f>
        <v>#N/A</v>
      </c>
    </row>
    <row r="1915" spans="1:6" x14ac:dyDescent="0.35">
      <c r="A1915" s="10">
        <v>33668</v>
      </c>
      <c r="B1915">
        <v>406.5</v>
      </c>
      <c r="C1915">
        <v>-6.7999999999999996E-3</v>
      </c>
      <c r="D1915">
        <f>LOG(S_P_500_Historical_Data__1[[#This Row],[return]]+1)</f>
        <v>-2.963289117473315E-3</v>
      </c>
      <c r="E1915">
        <f>MATCH(S_P_500_Historical_Data__1[[#This Row],[return]],_xlfn.ANCHORARRAY($N$7),1)</f>
        <v>67</v>
      </c>
      <c r="F1915" t="e">
        <f>MATCH(S_P_500_Historical_Data__1[[#This Row],[log1p(return)]],S:S,1)-6</f>
        <v>#N/A</v>
      </c>
    </row>
    <row r="1916" spans="1:6" x14ac:dyDescent="0.35">
      <c r="A1916" s="10">
        <v>33667</v>
      </c>
      <c r="B1916">
        <v>409.3</v>
      </c>
      <c r="C1916">
        <v>-8.6999999999999994E-3</v>
      </c>
      <c r="D1916">
        <f>LOG(S_P_500_Historical_Data__1[[#This Row],[return]]+1)</f>
        <v>-3.7948938216755385E-3</v>
      </c>
      <c r="E1916">
        <f>MATCH(S_P_500_Historical_Data__1[[#This Row],[return]],_xlfn.ANCHORARRAY($N$7),1)</f>
        <v>67</v>
      </c>
      <c r="F1916" t="e">
        <f>MATCH(S_P_500_Historical_Data__1[[#This Row],[log1p(return)]],S:S,1)-6</f>
        <v>#N/A</v>
      </c>
    </row>
    <row r="1917" spans="1:6" x14ac:dyDescent="0.35">
      <c r="A1917" s="10">
        <v>33666</v>
      </c>
      <c r="B1917">
        <v>412.9</v>
      </c>
      <c r="C1917">
        <v>1.1999999999999999E-3</v>
      </c>
      <c r="D1917">
        <f>LOG(S_P_500_Historical_Data__1[[#This Row],[return]]+1)</f>
        <v>5.2084093618567006E-4</v>
      </c>
      <c r="E1917">
        <f>MATCH(S_P_500_Historical_Data__1[[#This Row],[return]],_xlfn.ANCHORARRAY($N$7),1)</f>
        <v>70</v>
      </c>
      <c r="F1917" t="e">
        <f>MATCH(S_P_500_Historical_Data__1[[#This Row],[log1p(return)]],S:S,1)-6</f>
        <v>#N/A</v>
      </c>
    </row>
    <row r="1918" spans="1:6" x14ac:dyDescent="0.35">
      <c r="A1918" s="10">
        <v>33665</v>
      </c>
      <c r="B1918">
        <v>412.4</v>
      </c>
      <c r="C1918">
        <v>-6.9999999999999999E-4</v>
      </c>
      <c r="D1918">
        <f>LOG(S_P_500_Historical_Data__1[[#This Row],[return]]+1)</f>
        <v>-3.041125891607762E-4</v>
      </c>
      <c r="E1918">
        <f>MATCH(S_P_500_Historical_Data__1[[#This Row],[return]],_xlfn.ANCHORARRAY($N$7),1)</f>
        <v>69</v>
      </c>
      <c r="F1918" t="e">
        <f>MATCH(S_P_500_Historical_Data__1[[#This Row],[log1p(return)]],S:S,1)-6</f>
        <v>#N/A</v>
      </c>
    </row>
    <row r="1919" spans="1:6" x14ac:dyDescent="0.35">
      <c r="A1919" s="10">
        <v>33662</v>
      </c>
      <c r="B1919">
        <v>412.7</v>
      </c>
      <c r="C1919">
        <v>-2.8999999999999998E-3</v>
      </c>
      <c r="D1919">
        <f>LOG(S_P_500_Historical_Data__1[[#This Row],[return]]+1)</f>
        <v>-1.2612837441822772E-3</v>
      </c>
      <c r="E1919">
        <f>MATCH(S_P_500_Historical_Data__1[[#This Row],[return]],_xlfn.ANCHORARRAY($N$7),1)</f>
        <v>69</v>
      </c>
      <c r="F1919" t="e">
        <f>MATCH(S_P_500_Historical_Data__1[[#This Row],[log1p(return)]],S:S,1)-6</f>
        <v>#N/A</v>
      </c>
    </row>
    <row r="1920" spans="1:6" x14ac:dyDescent="0.35">
      <c r="A1920" s="10">
        <v>33661</v>
      </c>
      <c r="B1920">
        <v>413.9</v>
      </c>
      <c r="C1920">
        <v>-3.5999999999999999E-3</v>
      </c>
      <c r="D1920">
        <f>LOG(S_P_500_Historical_Data__1[[#This Row],[return]]+1)</f>
        <v>-1.5662811355311203E-3</v>
      </c>
      <c r="E1920">
        <f>MATCH(S_P_500_Historical_Data__1[[#This Row],[return]],_xlfn.ANCHORARRAY($N$7),1)</f>
        <v>68</v>
      </c>
      <c r="F1920" t="e">
        <f>MATCH(S_P_500_Historical_Data__1[[#This Row],[log1p(return)]],S:S,1)-6</f>
        <v>#N/A</v>
      </c>
    </row>
    <row r="1921" spans="1:6" x14ac:dyDescent="0.35">
      <c r="A1921" s="10">
        <v>33660</v>
      </c>
      <c r="B1921">
        <v>415.4</v>
      </c>
      <c r="C1921">
        <v>1.2200000000000001E-2</v>
      </c>
      <c r="D1921">
        <f>LOG(S_P_500_Historical_Data__1[[#This Row],[return]]+1)</f>
        <v>5.2663329727688423E-3</v>
      </c>
      <c r="E1921">
        <f>MATCH(S_P_500_Historical_Data__1[[#This Row],[return]],_xlfn.ANCHORARRAY($N$7),1)</f>
        <v>74</v>
      </c>
      <c r="F1921" t="e">
        <f>MATCH(S_P_500_Historical_Data__1[[#This Row],[log1p(return)]],S:S,1)-6</f>
        <v>#N/A</v>
      </c>
    </row>
    <row r="1922" spans="1:6" x14ac:dyDescent="0.35">
      <c r="A1922" s="10">
        <v>33659</v>
      </c>
      <c r="B1922">
        <v>410.4</v>
      </c>
      <c r="C1922">
        <v>-4.5999999999999999E-3</v>
      </c>
      <c r="D1922">
        <f>LOG(S_P_500_Historical_Data__1[[#This Row],[return]]+1)</f>
        <v>-2.0023635919956925E-3</v>
      </c>
      <c r="E1922">
        <f>MATCH(S_P_500_Historical_Data__1[[#This Row],[return]],_xlfn.ANCHORARRAY($N$7),1)</f>
        <v>68</v>
      </c>
      <c r="F1922" t="e">
        <f>MATCH(S_P_500_Historical_Data__1[[#This Row],[log1p(return)]],S:S,1)-6</f>
        <v>#N/A</v>
      </c>
    </row>
    <row r="1923" spans="1:6" x14ac:dyDescent="0.35">
      <c r="A1923" s="10">
        <v>33658</v>
      </c>
      <c r="B1923">
        <v>412.3</v>
      </c>
      <c r="C1923">
        <v>1.9E-3</v>
      </c>
      <c r="D1923">
        <f>LOG(S_P_500_Historical_Data__1[[#This Row],[return]]+1)</f>
        <v>8.2437660560550415E-4</v>
      </c>
      <c r="E1923">
        <f>MATCH(S_P_500_Historical_Data__1[[#This Row],[return]],_xlfn.ANCHORARRAY($N$7),1)</f>
        <v>70</v>
      </c>
      <c r="F1923" t="e">
        <f>MATCH(S_P_500_Historical_Data__1[[#This Row],[log1p(return)]],S:S,1)-6</f>
        <v>#N/A</v>
      </c>
    </row>
    <row r="1924" spans="1:6" x14ac:dyDescent="0.35">
      <c r="A1924" s="10">
        <v>33655</v>
      </c>
      <c r="B1924">
        <v>411.5</v>
      </c>
      <c r="C1924">
        <v>-5.7999999999999996E-3</v>
      </c>
      <c r="D1924">
        <f>LOG(S_P_500_Historical_Data__1[[#This Row],[return]]+1)</f>
        <v>-2.5262411970196374E-3</v>
      </c>
      <c r="E1924">
        <f>MATCH(S_P_500_Historical_Data__1[[#This Row],[return]],_xlfn.ANCHORARRAY($N$7),1)</f>
        <v>68</v>
      </c>
      <c r="F1924" t="e">
        <f>MATCH(S_P_500_Historical_Data__1[[#This Row],[log1p(return)]],S:S,1)-6</f>
        <v>#N/A</v>
      </c>
    </row>
    <row r="1925" spans="1:6" x14ac:dyDescent="0.35">
      <c r="A1925" s="10">
        <v>33654</v>
      </c>
      <c r="B1925">
        <v>413.9</v>
      </c>
      <c r="C1925">
        <v>1.37E-2</v>
      </c>
      <c r="D1925">
        <f>LOG(S_P_500_Historical_Data__1[[#This Row],[return]]+1)</f>
        <v>5.909446494558772E-3</v>
      </c>
      <c r="E1925">
        <f>MATCH(S_P_500_Historical_Data__1[[#This Row],[return]],_xlfn.ANCHORARRAY($N$7),1)</f>
        <v>74</v>
      </c>
      <c r="F1925" t="e">
        <f>MATCH(S_P_500_Historical_Data__1[[#This Row],[log1p(return)]],S:S,1)-6</f>
        <v>#N/A</v>
      </c>
    </row>
    <row r="1926" spans="1:6" x14ac:dyDescent="0.35">
      <c r="A1926" s="10">
        <v>33653</v>
      </c>
      <c r="B1926">
        <v>408.3</v>
      </c>
      <c r="C1926">
        <v>2.2000000000000001E-3</v>
      </c>
      <c r="D1926">
        <f>LOG(S_P_500_Historical_Data__1[[#This Row],[return]]+1)</f>
        <v>9.5439840645788652E-4</v>
      </c>
      <c r="E1926">
        <f>MATCH(S_P_500_Historical_Data__1[[#This Row],[return]],_xlfn.ANCHORARRAY($N$7),1)</f>
        <v>70</v>
      </c>
      <c r="F1926" t="e">
        <f>MATCH(S_P_500_Historical_Data__1[[#This Row],[log1p(return)]],S:S,1)-6</f>
        <v>#N/A</v>
      </c>
    </row>
    <row r="1927" spans="1:6" x14ac:dyDescent="0.35">
      <c r="A1927" s="10">
        <v>33652</v>
      </c>
      <c r="B1927">
        <v>407.4</v>
      </c>
      <c r="C1927">
        <v>-1.24E-2</v>
      </c>
      <c r="D1927">
        <f>LOG(S_P_500_Historical_Data__1[[#This Row],[return]]+1)</f>
        <v>-5.4189187401053182E-3</v>
      </c>
      <c r="E1927">
        <f>MATCH(S_P_500_Historical_Data__1[[#This Row],[return]],_xlfn.ANCHORARRAY($N$7),1)</f>
        <v>66</v>
      </c>
      <c r="F1927" t="e">
        <f>MATCH(S_P_500_Historical_Data__1[[#This Row],[log1p(return)]],S:S,1)-6</f>
        <v>#N/A</v>
      </c>
    </row>
    <row r="1928" spans="1:6" x14ac:dyDescent="0.35">
      <c r="A1928" s="10">
        <v>33648</v>
      </c>
      <c r="B1928">
        <v>412.5</v>
      </c>
      <c r="C1928">
        <v>-2.8999999999999998E-3</v>
      </c>
      <c r="D1928">
        <f>LOG(S_P_500_Historical_Data__1[[#This Row],[return]]+1)</f>
        <v>-1.2612837441822772E-3</v>
      </c>
      <c r="E1928">
        <f>MATCH(S_P_500_Historical_Data__1[[#This Row],[return]],_xlfn.ANCHORARRAY($N$7),1)</f>
        <v>69</v>
      </c>
      <c r="F1928" t="e">
        <f>MATCH(S_P_500_Historical_Data__1[[#This Row],[log1p(return)]],S:S,1)-6</f>
        <v>#N/A</v>
      </c>
    </row>
    <row r="1929" spans="1:6" x14ac:dyDescent="0.35">
      <c r="A1929" s="10">
        <v>33647</v>
      </c>
      <c r="B1929">
        <v>413.7</v>
      </c>
      <c r="C1929">
        <v>-8.2000000000000007E-3</v>
      </c>
      <c r="D1929">
        <f>LOG(S_P_500_Historical_Data__1[[#This Row],[return]]+1)</f>
        <v>-3.5758960449088746E-3</v>
      </c>
      <c r="E1929">
        <f>MATCH(S_P_500_Historical_Data__1[[#This Row],[return]],_xlfn.ANCHORARRAY($N$7),1)</f>
        <v>67</v>
      </c>
      <c r="F1929" t="e">
        <f>MATCH(S_P_500_Historical_Data__1[[#This Row],[log1p(return)]],S:S,1)-6</f>
        <v>#N/A</v>
      </c>
    </row>
    <row r="1930" spans="1:6" x14ac:dyDescent="0.35">
      <c r="A1930" s="10">
        <v>33646</v>
      </c>
      <c r="B1930">
        <v>417.1</v>
      </c>
      <c r="C1930">
        <v>8.0000000000000002E-3</v>
      </c>
      <c r="D1930">
        <f>LOG(S_P_500_Historical_Data__1[[#This Row],[return]]+1)</f>
        <v>3.4605321095064891E-3</v>
      </c>
      <c r="E1930">
        <f>MATCH(S_P_500_Historical_Data__1[[#This Row],[return]],_xlfn.ANCHORARRAY($N$7),1)</f>
        <v>72</v>
      </c>
      <c r="F1930" t="e">
        <f>MATCH(S_P_500_Historical_Data__1[[#This Row],[log1p(return)]],S:S,1)-6</f>
        <v>#N/A</v>
      </c>
    </row>
    <row r="1931" spans="1:6" x14ac:dyDescent="0.35">
      <c r="A1931" s="10">
        <v>33645</v>
      </c>
      <c r="B1931">
        <v>413.8</v>
      </c>
      <c r="C1931">
        <v>0</v>
      </c>
      <c r="D1931">
        <f>LOG(S_P_500_Historical_Data__1[[#This Row],[return]]+1)</f>
        <v>0</v>
      </c>
      <c r="E1931">
        <f>MATCH(S_P_500_Historical_Data__1[[#This Row],[return]],_xlfn.ANCHORARRAY($N$7),1)</f>
        <v>70</v>
      </c>
      <c r="F1931" t="e">
        <f>MATCH(S_P_500_Historical_Data__1[[#This Row],[log1p(return)]],S:S,1)-6</f>
        <v>#N/A</v>
      </c>
    </row>
    <row r="1932" spans="1:6" x14ac:dyDescent="0.35">
      <c r="A1932" s="10">
        <v>33644</v>
      </c>
      <c r="B1932">
        <v>413.8</v>
      </c>
      <c r="C1932">
        <v>6.6E-3</v>
      </c>
      <c r="D1932">
        <f>LOG(S_P_500_Historical_Data__1[[#This Row],[return]]+1)</f>
        <v>2.8569260611206074E-3</v>
      </c>
      <c r="E1932">
        <f>MATCH(S_P_500_Historical_Data__1[[#This Row],[return]],_xlfn.ANCHORARRAY($N$7),1)</f>
        <v>72</v>
      </c>
      <c r="F1932" t="e">
        <f>MATCH(S_P_500_Historical_Data__1[[#This Row],[log1p(return)]],S:S,1)-6</f>
        <v>#N/A</v>
      </c>
    </row>
    <row r="1933" spans="1:6" x14ac:dyDescent="0.35">
      <c r="A1933" s="10">
        <v>33641</v>
      </c>
      <c r="B1933">
        <v>411.1</v>
      </c>
      <c r="C1933">
        <v>-6.4999999999999997E-3</v>
      </c>
      <c r="D1933">
        <f>LOG(S_P_500_Historical_Data__1[[#This Row],[return]]+1)</f>
        <v>-2.8321285541660227E-3</v>
      </c>
      <c r="E1933">
        <f>MATCH(S_P_500_Historical_Data__1[[#This Row],[return]],_xlfn.ANCHORARRAY($N$7),1)</f>
        <v>67</v>
      </c>
      <c r="F1933" t="e">
        <f>MATCH(S_P_500_Historical_Data__1[[#This Row],[log1p(return)]],S:S,1)-6</f>
        <v>#N/A</v>
      </c>
    </row>
    <row r="1934" spans="1:6" x14ac:dyDescent="0.35">
      <c r="A1934" s="10">
        <v>33640</v>
      </c>
      <c r="B1934">
        <v>413.8</v>
      </c>
      <c r="C1934">
        <v>0</v>
      </c>
      <c r="D1934">
        <f>LOG(S_P_500_Historical_Data__1[[#This Row],[return]]+1)</f>
        <v>0</v>
      </c>
      <c r="E1934">
        <f>MATCH(S_P_500_Historical_Data__1[[#This Row],[return]],_xlfn.ANCHORARRAY($N$7),1)</f>
        <v>70</v>
      </c>
      <c r="F1934" t="e">
        <f>MATCH(S_P_500_Historical_Data__1[[#This Row],[log1p(return)]],S:S,1)-6</f>
        <v>#N/A</v>
      </c>
    </row>
    <row r="1935" spans="1:6" x14ac:dyDescent="0.35">
      <c r="A1935" s="10">
        <v>33639</v>
      </c>
      <c r="B1935">
        <v>413.8</v>
      </c>
      <c r="C1935">
        <v>-2.0000000000000001E-4</v>
      </c>
      <c r="D1935">
        <f>LOG(S_P_500_Historical_Data__1[[#This Row],[return]]+1)</f>
        <v>-8.6867583428571222E-5</v>
      </c>
      <c r="E1935">
        <f>MATCH(S_P_500_Historical_Data__1[[#This Row],[return]],_xlfn.ANCHORARRAY($N$7),1)</f>
        <v>70</v>
      </c>
      <c r="F1935" t="e">
        <f>MATCH(S_P_500_Historical_Data__1[[#This Row],[log1p(return)]],S:S,1)-6</f>
        <v>#N/A</v>
      </c>
    </row>
    <row r="1936" spans="1:6" x14ac:dyDescent="0.35">
      <c r="A1936" s="10">
        <v>33638</v>
      </c>
      <c r="B1936">
        <v>413.9</v>
      </c>
      <c r="C1936">
        <v>1.0699999999999999E-2</v>
      </c>
      <c r="D1936">
        <f>LOG(S_P_500_Historical_Data__1[[#This Row],[return]]+1)</f>
        <v>4.6222657007826302E-3</v>
      </c>
      <c r="E1936">
        <f>MATCH(S_P_500_Historical_Data__1[[#This Row],[return]],_xlfn.ANCHORARRAY($N$7),1)</f>
        <v>73</v>
      </c>
      <c r="F1936" t="e">
        <f>MATCH(S_P_500_Historical_Data__1[[#This Row],[log1p(return)]],S:S,1)-6</f>
        <v>#N/A</v>
      </c>
    </row>
    <row r="1937" spans="1:6" x14ac:dyDescent="0.35">
      <c r="A1937" s="10">
        <v>33637</v>
      </c>
      <c r="B1937">
        <v>409.5</v>
      </c>
      <c r="C1937">
        <v>1.6999999999999999E-3</v>
      </c>
      <c r="D1937">
        <f>LOG(S_P_500_Historical_Data__1[[#This Row],[return]]+1)</f>
        <v>7.3767377403320331E-4</v>
      </c>
      <c r="E1937">
        <f>MATCH(S_P_500_Historical_Data__1[[#This Row],[return]],_xlfn.ANCHORARRAY($N$7),1)</f>
        <v>70</v>
      </c>
      <c r="F1937" t="e">
        <f>MATCH(S_P_500_Historical_Data__1[[#This Row],[log1p(return)]],S:S,1)-6</f>
        <v>#N/A</v>
      </c>
    </row>
    <row r="1938" spans="1:6" x14ac:dyDescent="0.35">
      <c r="A1938" s="10">
        <v>33634</v>
      </c>
      <c r="B1938">
        <v>408.8</v>
      </c>
      <c r="C1938">
        <v>-6.7999999999999996E-3</v>
      </c>
      <c r="D1938">
        <f>LOG(S_P_500_Historical_Data__1[[#This Row],[return]]+1)</f>
        <v>-2.963289117473315E-3</v>
      </c>
      <c r="E1938">
        <f>MATCH(S_P_500_Historical_Data__1[[#This Row],[return]],_xlfn.ANCHORARRAY($N$7),1)</f>
        <v>67</v>
      </c>
      <c r="F1938" t="e">
        <f>MATCH(S_P_500_Historical_Data__1[[#This Row],[log1p(return)]],S:S,1)-6</f>
        <v>#N/A</v>
      </c>
    </row>
    <row r="1939" spans="1:6" x14ac:dyDescent="0.35">
      <c r="A1939" s="10">
        <v>33633</v>
      </c>
      <c r="B1939">
        <v>411.6</v>
      </c>
      <c r="C1939">
        <v>3.2000000000000002E-3</v>
      </c>
      <c r="D1939">
        <f>LOG(S_P_500_Historical_Data__1[[#This Row],[return]]+1)</f>
        <v>1.3875234866412602E-3</v>
      </c>
      <c r="E1939">
        <f>MATCH(S_P_500_Historical_Data__1[[#This Row],[return]],_xlfn.ANCHORARRAY($N$7),1)</f>
        <v>71</v>
      </c>
      <c r="F1939" t="e">
        <f>MATCH(S_P_500_Historical_Data__1[[#This Row],[log1p(return)]],S:S,1)-6</f>
        <v>#N/A</v>
      </c>
    </row>
    <row r="1940" spans="1:6" x14ac:dyDescent="0.35">
      <c r="A1940" s="10">
        <v>33632</v>
      </c>
      <c r="B1940">
        <v>410.3</v>
      </c>
      <c r="C1940">
        <v>-1.1299999999999999E-2</v>
      </c>
      <c r="D1940">
        <f>LOG(S_P_500_Historical_Data__1[[#This Row],[return]]+1)</f>
        <v>-4.9354658438584553E-3</v>
      </c>
      <c r="E1940">
        <f>MATCH(S_P_500_Historical_Data__1[[#This Row],[return]],_xlfn.ANCHORARRAY($N$7),1)</f>
        <v>66</v>
      </c>
      <c r="F1940" t="e">
        <f>MATCH(S_P_500_Historical_Data__1[[#This Row],[log1p(return)]],S:S,1)-6</f>
        <v>#N/A</v>
      </c>
    </row>
    <row r="1941" spans="1:6" x14ac:dyDescent="0.35">
      <c r="A1941" s="10">
        <v>33631</v>
      </c>
      <c r="B1941">
        <v>415</v>
      </c>
      <c r="C1941">
        <v>0</v>
      </c>
      <c r="D1941">
        <f>LOG(S_P_500_Historical_Data__1[[#This Row],[return]]+1)</f>
        <v>0</v>
      </c>
      <c r="E1941">
        <f>MATCH(S_P_500_Historical_Data__1[[#This Row],[return]],_xlfn.ANCHORARRAY($N$7),1)</f>
        <v>70</v>
      </c>
      <c r="F1941" t="e">
        <f>MATCH(S_P_500_Historical_Data__1[[#This Row],[log1p(return)]],S:S,1)-6</f>
        <v>#N/A</v>
      </c>
    </row>
    <row r="1942" spans="1:6" x14ac:dyDescent="0.35">
      <c r="A1942" s="10">
        <v>33630</v>
      </c>
      <c r="B1942">
        <v>415</v>
      </c>
      <c r="C1942">
        <v>-1.1999999999999999E-3</v>
      </c>
      <c r="D1942">
        <f>LOG(S_P_500_Historical_Data__1[[#This Row],[return]]+1)</f>
        <v>-5.2146632068983954E-4</v>
      </c>
      <c r="E1942">
        <f>MATCH(S_P_500_Historical_Data__1[[#This Row],[return]],_xlfn.ANCHORARRAY($N$7),1)</f>
        <v>69</v>
      </c>
      <c r="F1942" t="e">
        <f>MATCH(S_P_500_Historical_Data__1[[#This Row],[log1p(return)]],S:S,1)-6</f>
        <v>#N/A</v>
      </c>
    </row>
    <row r="1943" spans="1:6" x14ac:dyDescent="0.35">
      <c r="A1943" s="10">
        <v>33627</v>
      </c>
      <c r="B1943">
        <v>415.5</v>
      </c>
      <c r="C1943">
        <v>1.1999999999999999E-3</v>
      </c>
      <c r="D1943">
        <f>LOG(S_P_500_Historical_Data__1[[#This Row],[return]]+1)</f>
        <v>5.2084093618567006E-4</v>
      </c>
      <c r="E1943">
        <f>MATCH(S_P_500_Historical_Data__1[[#This Row],[return]],_xlfn.ANCHORARRAY($N$7),1)</f>
        <v>70</v>
      </c>
      <c r="F1943" t="e">
        <f>MATCH(S_P_500_Historical_Data__1[[#This Row],[log1p(return)]],S:S,1)-6</f>
        <v>#N/A</v>
      </c>
    </row>
    <row r="1944" spans="1:6" x14ac:dyDescent="0.35">
      <c r="A1944" s="10">
        <v>33626</v>
      </c>
      <c r="B1944">
        <v>415</v>
      </c>
      <c r="C1944">
        <v>-7.4000000000000003E-3</v>
      </c>
      <c r="D1944">
        <f>LOG(S_P_500_Historical_Data__1[[#This Row],[return]]+1)</f>
        <v>-3.2257291386954146E-3</v>
      </c>
      <c r="E1944">
        <f>MATCH(S_P_500_Historical_Data__1[[#This Row],[return]],_xlfn.ANCHORARRAY($N$7),1)</f>
        <v>67</v>
      </c>
      <c r="F1944" t="e">
        <f>MATCH(S_P_500_Historical_Data__1[[#This Row],[log1p(return)]],S:S,1)-6</f>
        <v>#N/A</v>
      </c>
    </row>
    <row r="1945" spans="1:6" x14ac:dyDescent="0.35">
      <c r="A1945" s="10">
        <v>33625</v>
      </c>
      <c r="B1945">
        <v>418.1</v>
      </c>
      <c r="C1945">
        <v>1.3299999999999999E-2</v>
      </c>
      <c r="D1945">
        <f>LOG(S_P_500_Historical_Data__1[[#This Row],[return]]+1)</f>
        <v>5.7380426514248547E-3</v>
      </c>
      <c r="E1945">
        <f>MATCH(S_P_500_Historical_Data__1[[#This Row],[return]],_xlfn.ANCHORARRAY($N$7),1)</f>
        <v>74</v>
      </c>
      <c r="F1945" t="e">
        <f>MATCH(S_P_500_Historical_Data__1[[#This Row],[log1p(return)]],S:S,1)-6</f>
        <v>#N/A</v>
      </c>
    </row>
    <row r="1946" spans="1:6" x14ac:dyDescent="0.35">
      <c r="A1946" s="10">
        <v>33624</v>
      </c>
      <c r="B1946">
        <v>412.6</v>
      </c>
      <c r="C1946">
        <v>-9.1000000000000004E-3</v>
      </c>
      <c r="D1946">
        <f>LOG(S_P_500_Historical_Data__1[[#This Row],[return]]+1)</f>
        <v>-3.9701715889233491E-3</v>
      </c>
      <c r="E1946">
        <f>MATCH(S_P_500_Historical_Data__1[[#This Row],[return]],_xlfn.ANCHORARRAY($N$7),1)</f>
        <v>67</v>
      </c>
      <c r="F1946" t="e">
        <f>MATCH(S_P_500_Historical_Data__1[[#This Row],[log1p(return)]],S:S,1)-6</f>
        <v>#N/A</v>
      </c>
    </row>
    <row r="1947" spans="1:6" x14ac:dyDescent="0.35">
      <c r="A1947" s="10">
        <v>33623</v>
      </c>
      <c r="B1947">
        <v>416.4</v>
      </c>
      <c r="C1947">
        <v>-6.0000000000000001E-3</v>
      </c>
      <c r="D1947">
        <f>LOG(S_P_500_Historical_Data__1[[#This Row],[return]]+1)</f>
        <v>-2.6136156026866902E-3</v>
      </c>
      <c r="E1947">
        <f>MATCH(S_P_500_Historical_Data__1[[#This Row],[return]],_xlfn.ANCHORARRAY($N$7),1)</f>
        <v>68</v>
      </c>
      <c r="F1947" t="e">
        <f>MATCH(S_P_500_Historical_Data__1[[#This Row],[log1p(return)]],S:S,1)-6</f>
        <v>#N/A</v>
      </c>
    </row>
    <row r="1948" spans="1:6" x14ac:dyDescent="0.35">
      <c r="A1948" s="10">
        <v>33620</v>
      </c>
      <c r="B1948">
        <v>418.9</v>
      </c>
      <c r="C1948">
        <v>1.6999999999999999E-3</v>
      </c>
      <c r="D1948">
        <f>LOG(S_P_500_Historical_Data__1[[#This Row],[return]]+1)</f>
        <v>7.3767377403320331E-4</v>
      </c>
      <c r="E1948">
        <f>MATCH(S_P_500_Historical_Data__1[[#This Row],[return]],_xlfn.ANCHORARRAY($N$7),1)</f>
        <v>70</v>
      </c>
      <c r="F1948" t="e">
        <f>MATCH(S_P_500_Historical_Data__1[[#This Row],[log1p(return)]],S:S,1)-6</f>
        <v>#N/A</v>
      </c>
    </row>
    <row r="1949" spans="1:6" x14ac:dyDescent="0.35">
      <c r="A1949" s="10">
        <v>33619</v>
      </c>
      <c r="B1949">
        <v>418.2</v>
      </c>
      <c r="C1949">
        <v>-6.1999999999999998E-3</v>
      </c>
      <c r="D1949">
        <f>LOG(S_P_500_Historical_Data__1[[#This Row],[return]]+1)</f>
        <v>-2.7010075904860013E-3</v>
      </c>
      <c r="E1949">
        <f>MATCH(S_P_500_Historical_Data__1[[#This Row],[return]],_xlfn.ANCHORARRAY($N$7),1)</f>
        <v>68</v>
      </c>
      <c r="F1949" t="e">
        <f>MATCH(S_P_500_Historical_Data__1[[#This Row],[log1p(return)]],S:S,1)-6</f>
        <v>#N/A</v>
      </c>
    </row>
    <row r="1950" spans="1:6" x14ac:dyDescent="0.35">
      <c r="A1950" s="10">
        <v>33618</v>
      </c>
      <c r="B1950">
        <v>420.8</v>
      </c>
      <c r="C1950">
        <v>1E-3</v>
      </c>
      <c r="D1950">
        <f>LOG(S_P_500_Historical_Data__1[[#This Row],[return]]+1)</f>
        <v>4.340774793185929E-4</v>
      </c>
      <c r="E1950">
        <f>MATCH(S_P_500_Historical_Data__1[[#This Row],[return]],_xlfn.ANCHORARRAY($N$7),1)</f>
        <v>70</v>
      </c>
      <c r="F1950" t="e">
        <f>MATCH(S_P_500_Historical_Data__1[[#This Row],[log1p(return)]],S:S,1)-6</f>
        <v>#N/A</v>
      </c>
    </row>
    <row r="1951" spans="1:6" x14ac:dyDescent="0.35">
      <c r="A1951" s="10">
        <v>33617</v>
      </c>
      <c r="B1951">
        <v>420.4</v>
      </c>
      <c r="C1951">
        <v>1.47E-2</v>
      </c>
      <c r="D1951">
        <f>LOG(S_P_500_Historical_Data__1[[#This Row],[return]]+1)</f>
        <v>6.3376603745509538E-3</v>
      </c>
      <c r="E1951">
        <f>MATCH(S_P_500_Historical_Data__1[[#This Row],[return]],_xlfn.ANCHORARRAY($N$7),1)</f>
        <v>75</v>
      </c>
      <c r="F1951" t="e">
        <f>MATCH(S_P_500_Historical_Data__1[[#This Row],[log1p(return)]],S:S,1)-6</f>
        <v>#N/A</v>
      </c>
    </row>
    <row r="1952" spans="1:6" x14ac:dyDescent="0.35">
      <c r="A1952" s="10">
        <v>33616</v>
      </c>
      <c r="B1952">
        <v>414.3</v>
      </c>
      <c r="C1952">
        <v>-1.9E-3</v>
      </c>
      <c r="D1952">
        <f>LOG(S_P_500_Historical_Data__1[[#This Row],[return]]+1)</f>
        <v>-8.2594441151506628E-4</v>
      </c>
      <c r="E1952">
        <f>MATCH(S_P_500_Historical_Data__1[[#This Row],[return]],_xlfn.ANCHORARRAY($N$7),1)</f>
        <v>69</v>
      </c>
      <c r="F1952" t="e">
        <f>MATCH(S_P_500_Historical_Data__1[[#This Row],[log1p(return)]],S:S,1)-6</f>
        <v>#N/A</v>
      </c>
    </row>
    <row r="1953" spans="1:6" x14ac:dyDescent="0.35">
      <c r="A1953" s="10">
        <v>33613</v>
      </c>
      <c r="B1953">
        <v>415.1</v>
      </c>
      <c r="C1953">
        <v>-6.0000000000000001E-3</v>
      </c>
      <c r="D1953">
        <f>LOG(S_P_500_Historical_Data__1[[#This Row],[return]]+1)</f>
        <v>-2.6136156026866902E-3</v>
      </c>
      <c r="E1953">
        <f>MATCH(S_P_500_Historical_Data__1[[#This Row],[return]],_xlfn.ANCHORARRAY($N$7),1)</f>
        <v>68</v>
      </c>
      <c r="F1953" t="e">
        <f>MATCH(S_P_500_Historical_Data__1[[#This Row],[log1p(return)]],S:S,1)-6</f>
        <v>#N/A</v>
      </c>
    </row>
    <row r="1954" spans="1:6" x14ac:dyDescent="0.35">
      <c r="A1954" s="10">
        <v>33612</v>
      </c>
      <c r="B1954">
        <v>417.6</v>
      </c>
      <c r="C1954">
        <v>-1.1999999999999999E-3</v>
      </c>
      <c r="D1954">
        <f>LOG(S_P_500_Historical_Data__1[[#This Row],[return]]+1)</f>
        <v>-5.2146632068983954E-4</v>
      </c>
      <c r="E1954">
        <f>MATCH(S_P_500_Historical_Data__1[[#This Row],[return]],_xlfn.ANCHORARRAY($N$7),1)</f>
        <v>69</v>
      </c>
      <c r="F1954" t="e">
        <f>MATCH(S_P_500_Historical_Data__1[[#This Row],[log1p(return)]],S:S,1)-6</f>
        <v>#N/A</v>
      </c>
    </row>
    <row r="1955" spans="1:6" x14ac:dyDescent="0.35">
      <c r="A1955" s="10">
        <v>33611</v>
      </c>
      <c r="B1955">
        <v>418.1</v>
      </c>
      <c r="C1955">
        <v>1.6999999999999999E-3</v>
      </c>
      <c r="D1955">
        <f>LOG(S_P_500_Historical_Data__1[[#This Row],[return]]+1)</f>
        <v>7.3767377403320331E-4</v>
      </c>
      <c r="E1955">
        <f>MATCH(S_P_500_Historical_Data__1[[#This Row],[return]],_xlfn.ANCHORARRAY($N$7),1)</f>
        <v>70</v>
      </c>
      <c r="F1955" t="e">
        <f>MATCH(S_P_500_Historical_Data__1[[#This Row],[log1p(return)]],S:S,1)-6</f>
        <v>#N/A</v>
      </c>
    </row>
    <row r="1956" spans="1:6" x14ac:dyDescent="0.35">
      <c r="A1956" s="10">
        <v>33610</v>
      </c>
      <c r="B1956">
        <v>417.4</v>
      </c>
      <c r="C1956">
        <v>-1.4E-3</v>
      </c>
      <c r="D1956">
        <f>LOG(S_P_500_Historical_Data__1[[#This Row],[return]]+1)</f>
        <v>-6.0843828090904916E-4</v>
      </c>
      <c r="E1956">
        <f>MATCH(S_P_500_Historical_Data__1[[#This Row],[return]],_xlfn.ANCHORARRAY($N$7),1)</f>
        <v>69</v>
      </c>
      <c r="F1956" t="e">
        <f>MATCH(S_P_500_Historical_Data__1[[#This Row],[log1p(return)]],S:S,1)-6</f>
        <v>#N/A</v>
      </c>
    </row>
    <row r="1957" spans="1:6" x14ac:dyDescent="0.35">
      <c r="A1957" s="10">
        <v>33609</v>
      </c>
      <c r="B1957">
        <v>418</v>
      </c>
      <c r="C1957">
        <v>-3.0999999999999999E-3</v>
      </c>
      <c r="D1957">
        <f>LOG(S_P_500_Historical_Data__1[[#This Row],[return]]+1)</f>
        <v>-1.3484040016265256E-3</v>
      </c>
      <c r="E1957">
        <f>MATCH(S_P_500_Historical_Data__1[[#This Row],[return]],_xlfn.ANCHORARRAY($N$7),1)</f>
        <v>69</v>
      </c>
      <c r="F1957" t="e">
        <f>MATCH(S_P_500_Historical_Data__1[[#This Row],[log1p(return)]],S:S,1)-6</f>
        <v>#N/A</v>
      </c>
    </row>
    <row r="1958" spans="1:6" x14ac:dyDescent="0.35">
      <c r="A1958" s="10">
        <v>33606</v>
      </c>
      <c r="B1958">
        <v>419.3</v>
      </c>
      <c r="C1958">
        <v>4.7999999999999996E-3</v>
      </c>
      <c r="D1958">
        <f>LOG(S_P_500_Historical_Data__1[[#This Row],[return]]+1)</f>
        <v>2.0796263931208716E-3</v>
      </c>
      <c r="E1958">
        <f>MATCH(S_P_500_Historical_Data__1[[#This Row],[return]],_xlfn.ANCHORARRAY($N$7),1)</f>
        <v>71</v>
      </c>
      <c r="F1958" t="e">
        <f>MATCH(S_P_500_Historical_Data__1[[#This Row],[log1p(return)]],S:S,1)-6</f>
        <v>#N/A</v>
      </c>
    </row>
    <row r="1959" spans="1:6" x14ac:dyDescent="0.35">
      <c r="A1959" s="10">
        <v>33605</v>
      </c>
      <c r="B1959">
        <v>417.3</v>
      </c>
      <c r="C1959">
        <v>5.0000000000000001E-4</v>
      </c>
      <c r="D1959">
        <f>LOG(S_P_500_Historical_Data__1[[#This Row],[return]]+1)</f>
        <v>2.1709297223018438E-4</v>
      </c>
      <c r="E1959">
        <f>MATCH(S_P_500_Historical_Data__1[[#This Row],[return]],_xlfn.ANCHORARRAY($N$7),1)</f>
        <v>70</v>
      </c>
      <c r="F1959" t="e">
        <f>MATCH(S_P_500_Historical_Data__1[[#This Row],[log1p(return)]],S:S,1)-6</f>
        <v>#N/A</v>
      </c>
    </row>
    <row r="1960" spans="1:6" x14ac:dyDescent="0.35">
      <c r="A1960" s="10">
        <v>33603</v>
      </c>
      <c r="B1960">
        <v>417.1</v>
      </c>
      <c r="C1960">
        <v>4.7999999999999996E-3</v>
      </c>
      <c r="D1960">
        <f>LOG(S_P_500_Historical_Data__1[[#This Row],[return]]+1)</f>
        <v>2.0796263931208716E-3</v>
      </c>
      <c r="E1960">
        <f>MATCH(S_P_500_Historical_Data__1[[#This Row],[return]],_xlfn.ANCHORARRAY($N$7),1)</f>
        <v>71</v>
      </c>
      <c r="F1960" t="e">
        <f>MATCH(S_P_500_Historical_Data__1[[#This Row],[log1p(return)]],S:S,1)-6</f>
        <v>#N/A</v>
      </c>
    </row>
    <row r="1961" spans="1:6" x14ac:dyDescent="0.35">
      <c r="A1961" s="10">
        <v>33602</v>
      </c>
      <c r="B1961">
        <v>415.1</v>
      </c>
      <c r="C1961">
        <v>2.12E-2</v>
      </c>
      <c r="D1961">
        <f>LOG(S_P_500_Historical_Data__1[[#This Row],[return]]+1)</f>
        <v>9.1108061322127485E-3</v>
      </c>
      <c r="E1961">
        <f>MATCH(S_P_500_Historical_Data__1[[#This Row],[return]],_xlfn.ANCHORARRAY($N$7),1)</f>
        <v>77</v>
      </c>
      <c r="F1961" t="e">
        <f>MATCH(S_P_500_Historical_Data__1[[#This Row],[log1p(return)]],S:S,1)-6</f>
        <v>#N/A</v>
      </c>
    </row>
    <row r="1962" spans="1:6" x14ac:dyDescent="0.35">
      <c r="A1962" s="10">
        <v>33599</v>
      </c>
      <c r="B1962">
        <v>406.5</v>
      </c>
      <c r="C1962">
        <v>4.1999999999999997E-3</v>
      </c>
      <c r="D1962">
        <f>LOG(S_P_500_Historical_Data__1[[#This Row],[return]]+1)</f>
        <v>1.8202170383280992E-3</v>
      </c>
      <c r="E1962">
        <f>MATCH(S_P_500_Historical_Data__1[[#This Row],[return]],_xlfn.ANCHORARRAY($N$7),1)</f>
        <v>71</v>
      </c>
      <c r="F1962" t="e">
        <f>MATCH(S_P_500_Historical_Data__1[[#This Row],[log1p(return)]],S:S,1)-6</f>
        <v>#N/A</v>
      </c>
    </row>
    <row r="1963" spans="1:6" x14ac:dyDescent="0.35">
      <c r="A1963" s="10">
        <v>33598</v>
      </c>
      <c r="B1963">
        <v>404.8</v>
      </c>
      <c r="C1963">
        <v>1.38E-2</v>
      </c>
      <c r="D1963">
        <f>LOG(S_P_500_Historical_Data__1[[#This Row],[return]]+1)</f>
        <v>5.9522868873829755E-3</v>
      </c>
      <c r="E1963">
        <f>MATCH(S_P_500_Historical_Data__1[[#This Row],[return]],_xlfn.ANCHORARRAY($N$7),1)</f>
        <v>74</v>
      </c>
      <c r="F1963" t="e">
        <f>MATCH(S_P_500_Historical_Data__1[[#This Row],[log1p(return)]],S:S,1)-6</f>
        <v>#N/A</v>
      </c>
    </row>
    <row r="1964" spans="1:6" x14ac:dyDescent="0.35">
      <c r="A1964" s="10">
        <v>33596</v>
      </c>
      <c r="B1964">
        <v>399.3</v>
      </c>
      <c r="C1964">
        <v>6.3E-3</v>
      </c>
      <c r="D1964">
        <f>LOG(S_P_500_Historical_Data__1[[#This Row],[return]]+1)</f>
        <v>2.7274726898297939E-3</v>
      </c>
      <c r="E1964">
        <f>MATCH(S_P_500_Historical_Data__1[[#This Row],[return]],_xlfn.ANCHORARRAY($N$7),1)</f>
        <v>72</v>
      </c>
      <c r="F1964" t="e">
        <f>MATCH(S_P_500_Historical_Data__1[[#This Row],[log1p(return)]],S:S,1)-6</f>
        <v>#N/A</v>
      </c>
    </row>
    <row r="1965" spans="1:6" x14ac:dyDescent="0.35">
      <c r="A1965" s="10">
        <v>33595</v>
      </c>
      <c r="B1965">
        <v>396.8</v>
      </c>
      <c r="C1965">
        <v>2.53E-2</v>
      </c>
      <c r="D1965">
        <f>LOG(S_P_500_Historical_Data__1[[#This Row],[return]]+1)</f>
        <v>1.0850957373922863E-2</v>
      </c>
      <c r="E1965">
        <f>MATCH(S_P_500_Historical_Data__1[[#This Row],[return]],_xlfn.ANCHORARRAY($N$7),1)</f>
        <v>78</v>
      </c>
      <c r="F1965" t="e">
        <f>MATCH(S_P_500_Historical_Data__1[[#This Row],[log1p(return)]],S:S,1)-6</f>
        <v>#N/A</v>
      </c>
    </row>
    <row r="1966" spans="1:6" x14ac:dyDescent="0.35">
      <c r="A1966" s="10">
        <v>33592</v>
      </c>
      <c r="B1966">
        <v>387</v>
      </c>
      <c r="C1966">
        <v>1.18E-2</v>
      </c>
      <c r="D1966">
        <f>LOG(S_P_500_Historical_Data__1[[#This Row],[return]]+1)</f>
        <v>5.0946750725485712E-3</v>
      </c>
      <c r="E1966">
        <f>MATCH(S_P_500_Historical_Data__1[[#This Row],[return]],_xlfn.ANCHORARRAY($N$7),1)</f>
        <v>74</v>
      </c>
      <c r="F1966" t="e">
        <f>MATCH(S_P_500_Historical_Data__1[[#This Row],[log1p(return)]],S:S,1)-6</f>
        <v>#N/A</v>
      </c>
    </row>
    <row r="1967" spans="1:6" x14ac:dyDescent="0.35">
      <c r="A1967" s="10">
        <v>33591</v>
      </c>
      <c r="B1967">
        <v>382.5</v>
      </c>
      <c r="C1967">
        <v>-2.5999999999999999E-3</v>
      </c>
      <c r="D1967">
        <f>LOG(S_P_500_Historical_Data__1[[#This Row],[return]]+1)</f>
        <v>-1.1306361176558091E-3</v>
      </c>
      <c r="E1967">
        <f>MATCH(S_P_500_Historical_Data__1[[#This Row],[return]],_xlfn.ANCHORARRAY($N$7),1)</f>
        <v>69</v>
      </c>
      <c r="F1967" t="e">
        <f>MATCH(S_P_500_Historical_Data__1[[#This Row],[log1p(return)]],S:S,1)-6</f>
        <v>#N/A</v>
      </c>
    </row>
    <row r="1968" spans="1:6" x14ac:dyDescent="0.35">
      <c r="A1968" s="10">
        <v>33590</v>
      </c>
      <c r="B1968">
        <v>383.5</v>
      </c>
      <c r="C1968">
        <v>2.0999999999999999E-3</v>
      </c>
      <c r="D1968">
        <f>LOG(S_P_500_Historical_Data__1[[#This Row],[return]]+1)</f>
        <v>9.1106213122328433E-4</v>
      </c>
      <c r="E1968">
        <f>MATCH(S_P_500_Historical_Data__1[[#This Row],[return]],_xlfn.ANCHORARRAY($N$7),1)</f>
        <v>70</v>
      </c>
      <c r="F1968" t="e">
        <f>MATCH(S_P_500_Historical_Data__1[[#This Row],[log1p(return)]],S:S,1)-6</f>
        <v>#N/A</v>
      </c>
    </row>
    <row r="1969" spans="1:6" x14ac:dyDescent="0.35">
      <c r="A1969" s="10">
        <v>33589</v>
      </c>
      <c r="B1969">
        <v>382.7</v>
      </c>
      <c r="C1969">
        <v>-4.7000000000000002E-3</v>
      </c>
      <c r="D1969">
        <f>LOG(S_P_500_Historical_Data__1[[#This Row],[return]]+1)</f>
        <v>-2.0459959305970396E-3</v>
      </c>
      <c r="E1969">
        <f>MATCH(S_P_500_Historical_Data__1[[#This Row],[return]],_xlfn.ANCHORARRAY($N$7),1)</f>
        <v>68</v>
      </c>
      <c r="F1969" t="e">
        <f>MATCH(S_P_500_Historical_Data__1[[#This Row],[log1p(return)]],S:S,1)-6</f>
        <v>#N/A</v>
      </c>
    </row>
    <row r="1970" spans="1:6" x14ac:dyDescent="0.35">
      <c r="A1970" s="10">
        <v>33588</v>
      </c>
      <c r="B1970">
        <v>384.5</v>
      </c>
      <c r="C1970">
        <v>0</v>
      </c>
      <c r="D1970">
        <f>LOG(S_P_500_Historical_Data__1[[#This Row],[return]]+1)</f>
        <v>0</v>
      </c>
      <c r="E1970">
        <f>MATCH(S_P_500_Historical_Data__1[[#This Row],[return]],_xlfn.ANCHORARRAY($N$7),1)</f>
        <v>70</v>
      </c>
      <c r="F1970" t="e">
        <f>MATCH(S_P_500_Historical_Data__1[[#This Row],[log1p(return)]],S:S,1)-6</f>
        <v>#N/A</v>
      </c>
    </row>
    <row r="1971" spans="1:6" x14ac:dyDescent="0.35">
      <c r="A1971" s="10">
        <v>33585</v>
      </c>
      <c r="B1971">
        <v>384.5</v>
      </c>
      <c r="C1971">
        <v>7.6E-3</v>
      </c>
      <c r="D1971">
        <f>LOG(S_P_500_Historical_Data__1[[#This Row],[return]]+1)</f>
        <v>3.2881588260754474E-3</v>
      </c>
      <c r="E1971">
        <f>MATCH(S_P_500_Historical_Data__1[[#This Row],[return]],_xlfn.ANCHORARRAY($N$7),1)</f>
        <v>72</v>
      </c>
      <c r="F1971" t="e">
        <f>MATCH(S_P_500_Historical_Data__1[[#This Row],[log1p(return)]],S:S,1)-6</f>
        <v>#N/A</v>
      </c>
    </row>
    <row r="1972" spans="1:6" x14ac:dyDescent="0.35">
      <c r="A1972" s="10">
        <v>33584</v>
      </c>
      <c r="B1972">
        <v>381.6</v>
      </c>
      <c r="C1972">
        <v>1.03E-2</v>
      </c>
      <c r="D1972">
        <f>LOG(S_P_500_Historical_Data__1[[#This Row],[return]]+1)</f>
        <v>4.4503529892243581E-3</v>
      </c>
      <c r="E1972">
        <f>MATCH(S_P_500_Historical_Data__1[[#This Row],[return]],_xlfn.ANCHORARRAY($N$7),1)</f>
        <v>73</v>
      </c>
      <c r="F1972" t="e">
        <f>MATCH(S_P_500_Historical_Data__1[[#This Row],[log1p(return)]],S:S,1)-6</f>
        <v>#N/A</v>
      </c>
    </row>
    <row r="1973" spans="1:6" x14ac:dyDescent="0.35">
      <c r="A1973" s="10">
        <v>33583</v>
      </c>
      <c r="B1973">
        <v>377.7</v>
      </c>
      <c r="C1973">
        <v>-5.0000000000000001E-4</v>
      </c>
      <c r="D1973">
        <f>LOG(S_P_500_Historical_Data__1[[#This Row],[return]]+1)</f>
        <v>-2.1720154586423186E-4</v>
      </c>
      <c r="E1973">
        <f>MATCH(S_P_500_Historical_Data__1[[#This Row],[return]],_xlfn.ANCHORARRAY($N$7),1)</f>
        <v>70</v>
      </c>
      <c r="F1973" t="e">
        <f>MATCH(S_P_500_Historical_Data__1[[#This Row],[log1p(return)]],S:S,1)-6</f>
        <v>#N/A</v>
      </c>
    </row>
    <row r="1974" spans="1:6" x14ac:dyDescent="0.35">
      <c r="A1974" s="10">
        <v>33582</v>
      </c>
      <c r="B1974">
        <v>377.9</v>
      </c>
      <c r="C1974">
        <v>-1.1000000000000001E-3</v>
      </c>
      <c r="D1974">
        <f>LOG(S_P_500_Historical_Data__1[[#This Row],[return]]+1)</f>
        <v>-4.7798687109621189E-4</v>
      </c>
      <c r="E1974">
        <f>MATCH(S_P_500_Historical_Data__1[[#This Row],[return]],_xlfn.ANCHORARRAY($N$7),1)</f>
        <v>69</v>
      </c>
      <c r="F1974" t="e">
        <f>MATCH(S_P_500_Historical_Data__1[[#This Row],[log1p(return)]],S:S,1)-6</f>
        <v>#N/A</v>
      </c>
    </row>
    <row r="1975" spans="1:6" x14ac:dyDescent="0.35">
      <c r="A1975" s="10">
        <v>33581</v>
      </c>
      <c r="B1975">
        <v>378.3</v>
      </c>
      <c r="C1975">
        <v>-2.0999999999999999E-3</v>
      </c>
      <c r="D1975">
        <f>LOG(S_P_500_Historical_Data__1[[#This Row],[return]]+1)</f>
        <v>-9.1297737411159135E-4</v>
      </c>
      <c r="E1975">
        <f>MATCH(S_P_500_Historical_Data__1[[#This Row],[return]],_xlfn.ANCHORARRAY($N$7),1)</f>
        <v>69</v>
      </c>
      <c r="F1975" t="e">
        <f>MATCH(S_P_500_Historical_Data__1[[#This Row],[log1p(return)]],S:S,1)-6</f>
        <v>#N/A</v>
      </c>
    </row>
    <row r="1976" spans="1:6" x14ac:dyDescent="0.35">
      <c r="A1976" s="10">
        <v>33578</v>
      </c>
      <c r="B1976">
        <v>379.1</v>
      </c>
      <c r="C1976">
        <v>4.4999999999999997E-3</v>
      </c>
      <c r="D1976">
        <f>LOG(S_P_500_Historical_Data__1[[#This Row],[return]]+1)</f>
        <v>1.9499410842679385E-3</v>
      </c>
      <c r="E1976">
        <f>MATCH(S_P_500_Historical_Data__1[[#This Row],[return]],_xlfn.ANCHORARRAY($N$7),1)</f>
        <v>71</v>
      </c>
      <c r="F1976" t="e">
        <f>MATCH(S_P_500_Historical_Data__1[[#This Row],[log1p(return)]],S:S,1)-6</f>
        <v>#N/A</v>
      </c>
    </row>
    <row r="1977" spans="1:6" x14ac:dyDescent="0.35">
      <c r="A1977" s="10">
        <v>33577</v>
      </c>
      <c r="B1977">
        <v>377.4</v>
      </c>
      <c r="C1977">
        <v>-7.1000000000000004E-3</v>
      </c>
      <c r="D1977">
        <f>LOG(S_P_500_Historical_Data__1[[#This Row],[return]]+1)</f>
        <v>-3.0944893043338452E-3</v>
      </c>
      <c r="E1977">
        <f>MATCH(S_P_500_Historical_Data__1[[#This Row],[return]],_xlfn.ANCHORARRAY($N$7),1)</f>
        <v>67</v>
      </c>
      <c r="F1977" t="e">
        <f>MATCH(S_P_500_Historical_Data__1[[#This Row],[log1p(return)]],S:S,1)-6</f>
        <v>#N/A</v>
      </c>
    </row>
    <row r="1978" spans="1:6" x14ac:dyDescent="0.35">
      <c r="A1978" s="10">
        <v>33576</v>
      </c>
      <c r="B1978">
        <v>380.1</v>
      </c>
      <c r="C1978">
        <v>-2.3999999999999998E-3</v>
      </c>
      <c r="D1978">
        <f>LOG(S_P_500_Historical_Data__1[[#This Row],[return]]+1)</f>
        <v>-1.0435595295137823E-3</v>
      </c>
      <c r="E1978">
        <f>MATCH(S_P_500_Historical_Data__1[[#This Row],[return]],_xlfn.ANCHORARRAY($N$7),1)</f>
        <v>69</v>
      </c>
      <c r="F1978" t="e">
        <f>MATCH(S_P_500_Historical_Data__1[[#This Row],[log1p(return)]],S:S,1)-6</f>
        <v>#N/A</v>
      </c>
    </row>
    <row r="1979" spans="1:6" x14ac:dyDescent="0.35">
      <c r="A1979" s="10">
        <v>33575</v>
      </c>
      <c r="B1979">
        <v>381</v>
      </c>
      <c r="C1979">
        <v>-1E-3</v>
      </c>
      <c r="D1979">
        <f>LOG(S_P_500_Historical_Data__1[[#This Row],[return]]+1)</f>
        <v>-4.3451177401769168E-4</v>
      </c>
      <c r="E1979">
        <f>MATCH(S_P_500_Historical_Data__1[[#This Row],[return]],_xlfn.ANCHORARRAY($N$7),1)</f>
        <v>69</v>
      </c>
      <c r="F1979" t="e">
        <f>MATCH(S_P_500_Historical_Data__1[[#This Row],[log1p(return)]],S:S,1)-6</f>
        <v>#N/A</v>
      </c>
    </row>
    <row r="1980" spans="1:6" x14ac:dyDescent="0.35">
      <c r="A1980" s="10">
        <v>33574</v>
      </c>
      <c r="B1980">
        <v>381.4</v>
      </c>
      <c r="C1980">
        <v>1.6500000000000001E-2</v>
      </c>
      <c r="D1980">
        <f>LOG(S_P_500_Historical_Data__1[[#This Row],[return]]+1)</f>
        <v>7.1073829740573901E-3</v>
      </c>
      <c r="E1980">
        <f>MATCH(S_P_500_Historical_Data__1[[#This Row],[return]],_xlfn.ANCHORARRAY($N$7),1)</f>
        <v>75</v>
      </c>
      <c r="F1980" t="e">
        <f>MATCH(S_P_500_Historical_Data__1[[#This Row],[log1p(return)]],S:S,1)-6</f>
        <v>#N/A</v>
      </c>
    </row>
    <row r="1981" spans="1:6" x14ac:dyDescent="0.35">
      <c r="A1981" s="10">
        <v>33571</v>
      </c>
      <c r="B1981">
        <v>375.2</v>
      </c>
      <c r="C1981">
        <v>-3.7000000000000002E-3</v>
      </c>
      <c r="D1981">
        <f>LOG(S_P_500_Historical_Data__1[[#This Row],[return]]+1)</f>
        <v>-1.609869681952335E-3</v>
      </c>
      <c r="E1981">
        <f>MATCH(S_P_500_Historical_Data__1[[#This Row],[return]],_xlfn.ANCHORARRAY($N$7),1)</f>
        <v>68</v>
      </c>
      <c r="F1981" t="e">
        <f>MATCH(S_P_500_Historical_Data__1[[#This Row],[log1p(return)]],S:S,1)-6</f>
        <v>#N/A</v>
      </c>
    </row>
    <row r="1982" spans="1:6" x14ac:dyDescent="0.35">
      <c r="A1982" s="10">
        <v>33569</v>
      </c>
      <c r="B1982">
        <v>376.6</v>
      </c>
      <c r="C1982">
        <v>-3.7000000000000002E-3</v>
      </c>
      <c r="D1982">
        <f>LOG(S_P_500_Historical_Data__1[[#This Row],[return]]+1)</f>
        <v>-1.609869681952335E-3</v>
      </c>
      <c r="E1982">
        <f>MATCH(S_P_500_Historical_Data__1[[#This Row],[return]],_xlfn.ANCHORARRAY($N$7),1)</f>
        <v>68</v>
      </c>
      <c r="F1982" t="e">
        <f>MATCH(S_P_500_Historical_Data__1[[#This Row],[log1p(return)]],S:S,1)-6</f>
        <v>#N/A</v>
      </c>
    </row>
    <row r="1983" spans="1:6" x14ac:dyDescent="0.35">
      <c r="A1983" s="10">
        <v>33568</v>
      </c>
      <c r="B1983">
        <v>378</v>
      </c>
      <c r="C1983">
        <v>7.1999999999999998E-3</v>
      </c>
      <c r="D1983">
        <f>LOG(S_P_500_Historical_Data__1[[#This Row],[return]]+1)</f>
        <v>3.1157170998062241E-3</v>
      </c>
      <c r="E1983">
        <f>MATCH(S_P_500_Historical_Data__1[[#This Row],[return]],_xlfn.ANCHORARRAY($N$7),1)</f>
        <v>72</v>
      </c>
      <c r="F1983" t="e">
        <f>MATCH(S_P_500_Historical_Data__1[[#This Row],[log1p(return)]],S:S,1)-6</f>
        <v>#N/A</v>
      </c>
    </row>
    <row r="1984" spans="1:6" x14ac:dyDescent="0.35">
      <c r="A1984" s="10">
        <v>33567</v>
      </c>
      <c r="B1984">
        <v>375.3</v>
      </c>
      <c r="C1984">
        <v>-2.0999999999999999E-3</v>
      </c>
      <c r="D1984">
        <f>LOG(S_P_500_Historical_Data__1[[#This Row],[return]]+1)</f>
        <v>-9.1297737411159135E-4</v>
      </c>
      <c r="E1984">
        <f>MATCH(S_P_500_Historical_Data__1[[#This Row],[return]],_xlfn.ANCHORARRAY($N$7),1)</f>
        <v>69</v>
      </c>
      <c r="F1984" t="e">
        <f>MATCH(S_P_500_Historical_Data__1[[#This Row],[log1p(return)]],S:S,1)-6</f>
        <v>#N/A</v>
      </c>
    </row>
    <row r="1985" spans="1:6" x14ac:dyDescent="0.35">
      <c r="A1985" s="10">
        <v>33564</v>
      </c>
      <c r="B1985">
        <v>376.1</v>
      </c>
      <c r="C1985">
        <v>-1.0500000000000001E-2</v>
      </c>
      <c r="D1985">
        <f>LOG(S_P_500_Historical_Data__1[[#This Row],[return]]+1)</f>
        <v>-4.5842014575849088E-3</v>
      </c>
      <c r="E1985">
        <f>MATCH(S_P_500_Historical_Data__1[[#This Row],[return]],_xlfn.ANCHORARRAY($N$7),1)</f>
        <v>66</v>
      </c>
      <c r="F1985" t="e">
        <f>MATCH(S_P_500_Historical_Data__1[[#This Row],[log1p(return)]],S:S,1)-6</f>
        <v>#N/A</v>
      </c>
    </row>
    <row r="1986" spans="1:6" x14ac:dyDescent="0.35">
      <c r="A1986" s="10">
        <v>33563</v>
      </c>
      <c r="B1986">
        <v>380.1</v>
      </c>
      <c r="C1986">
        <v>4.1999999999999997E-3</v>
      </c>
      <c r="D1986">
        <f>LOG(S_P_500_Historical_Data__1[[#This Row],[return]]+1)</f>
        <v>1.8202170383280992E-3</v>
      </c>
      <c r="E1986">
        <f>MATCH(S_P_500_Historical_Data__1[[#This Row],[return]],_xlfn.ANCHORARRAY($N$7),1)</f>
        <v>71</v>
      </c>
      <c r="F1986" t="e">
        <f>MATCH(S_P_500_Historical_Data__1[[#This Row],[log1p(return)]],S:S,1)-6</f>
        <v>#N/A</v>
      </c>
    </row>
    <row r="1987" spans="1:6" x14ac:dyDescent="0.35">
      <c r="A1987" s="10">
        <v>33562</v>
      </c>
      <c r="B1987">
        <v>378.5</v>
      </c>
      <c r="C1987">
        <v>-2.3999999999999998E-3</v>
      </c>
      <c r="D1987">
        <f>LOG(S_P_500_Historical_Data__1[[#This Row],[return]]+1)</f>
        <v>-1.0435595295137823E-3</v>
      </c>
      <c r="E1987">
        <f>MATCH(S_P_500_Historical_Data__1[[#This Row],[return]],_xlfn.ANCHORARRAY($N$7),1)</f>
        <v>69</v>
      </c>
      <c r="F1987" t="e">
        <f>MATCH(S_P_500_Historical_Data__1[[#This Row],[log1p(return)]],S:S,1)-6</f>
        <v>#N/A</v>
      </c>
    </row>
    <row r="1988" spans="1:6" x14ac:dyDescent="0.35">
      <c r="A1988" s="10">
        <v>33561</v>
      </c>
      <c r="B1988">
        <v>379.4</v>
      </c>
      <c r="C1988">
        <v>-1.5100000000000001E-2</v>
      </c>
      <c r="D1988">
        <f>LOG(S_P_500_Historical_Data__1[[#This Row],[return]]+1)</f>
        <v>-6.6078625509974681E-3</v>
      </c>
      <c r="E1988">
        <f>MATCH(S_P_500_Historical_Data__1[[#This Row],[return]],_xlfn.ANCHORARRAY($N$7),1)</f>
        <v>65</v>
      </c>
      <c r="F1988" t="e">
        <f>MATCH(S_P_500_Historical_Data__1[[#This Row],[log1p(return)]],S:S,1)-6</f>
        <v>#N/A</v>
      </c>
    </row>
    <row r="1989" spans="1:6" x14ac:dyDescent="0.35">
      <c r="A1989" s="10">
        <v>33560</v>
      </c>
      <c r="B1989">
        <v>385.2</v>
      </c>
      <c r="C1989">
        <v>6.7999999999999996E-3</v>
      </c>
      <c r="D1989">
        <f>LOG(S_P_500_Historical_Data__1[[#This Row],[return]]+1)</f>
        <v>2.9432068763250671E-3</v>
      </c>
      <c r="E1989">
        <f>MATCH(S_P_500_Historical_Data__1[[#This Row],[return]],_xlfn.ANCHORARRAY($N$7),1)</f>
        <v>72</v>
      </c>
      <c r="F1989" t="e">
        <f>MATCH(S_P_500_Historical_Data__1[[#This Row],[log1p(return)]],S:S,1)-6</f>
        <v>#N/A</v>
      </c>
    </row>
    <row r="1990" spans="1:6" x14ac:dyDescent="0.35">
      <c r="A1990" s="10">
        <v>33557</v>
      </c>
      <c r="B1990">
        <v>382.6</v>
      </c>
      <c r="C1990">
        <v>-3.6499999999999998E-2</v>
      </c>
      <c r="D1990">
        <f>LOG(S_P_500_Historical_Data__1[[#This Row],[return]]+1)</f>
        <v>-1.6148281008528227E-2</v>
      </c>
      <c r="E1990">
        <f>MATCH(S_P_500_Historical_Data__1[[#This Row],[return]],_xlfn.ANCHORARRAY($N$7),1)</f>
        <v>57</v>
      </c>
      <c r="F1990" t="e">
        <f>MATCH(S_P_500_Historical_Data__1[[#This Row],[log1p(return)]],S:S,1)-6</f>
        <v>#N/A</v>
      </c>
    </row>
    <row r="1991" spans="1:6" x14ac:dyDescent="0.35">
      <c r="A1991" s="10">
        <v>33556</v>
      </c>
      <c r="B1991">
        <v>397.1</v>
      </c>
      <c r="C1991">
        <v>-8.0000000000000004E-4</v>
      </c>
      <c r="D1991">
        <f>LOG(S_P_500_Historical_Data__1[[#This Row],[return]]+1)</f>
        <v>-3.4757463392091225E-4</v>
      </c>
      <c r="E1991">
        <f>MATCH(S_P_500_Historical_Data__1[[#This Row],[return]],_xlfn.ANCHORARRAY($N$7),1)</f>
        <v>69</v>
      </c>
      <c r="F1991" t="e">
        <f>MATCH(S_P_500_Historical_Data__1[[#This Row],[log1p(return)]],S:S,1)-6</f>
        <v>#N/A</v>
      </c>
    </row>
    <row r="1992" spans="1:6" x14ac:dyDescent="0.35">
      <c r="A1992" s="10">
        <v>33555</v>
      </c>
      <c r="B1992">
        <v>397.4</v>
      </c>
      <c r="C1992">
        <v>1.8E-3</v>
      </c>
      <c r="D1992">
        <f>LOG(S_P_500_Historical_Data__1[[#This Row],[return]]+1)</f>
        <v>7.8102735349552951E-4</v>
      </c>
      <c r="E1992">
        <f>MATCH(S_P_500_Historical_Data__1[[#This Row],[return]],_xlfn.ANCHORARRAY($N$7),1)</f>
        <v>70</v>
      </c>
      <c r="F1992" t="e">
        <f>MATCH(S_P_500_Historical_Data__1[[#This Row],[log1p(return)]],S:S,1)-6</f>
        <v>#N/A</v>
      </c>
    </row>
    <row r="1993" spans="1:6" x14ac:dyDescent="0.35">
      <c r="A1993" s="10">
        <v>33554</v>
      </c>
      <c r="B1993">
        <v>396.7</v>
      </c>
      <c r="C1993">
        <v>9.1999999999999998E-3</v>
      </c>
      <c r="D1993">
        <f>LOG(S_P_500_Historical_Data__1[[#This Row],[return]]+1)</f>
        <v>3.9772418455370443E-3</v>
      </c>
      <c r="E1993">
        <f>MATCH(S_P_500_Historical_Data__1[[#This Row],[return]],_xlfn.ANCHORARRAY($N$7),1)</f>
        <v>73</v>
      </c>
      <c r="F1993" t="e">
        <f>MATCH(S_P_500_Historical_Data__1[[#This Row],[log1p(return)]],S:S,1)-6</f>
        <v>#N/A</v>
      </c>
    </row>
    <row r="1994" spans="1:6" x14ac:dyDescent="0.35">
      <c r="A1994" s="10">
        <v>33553</v>
      </c>
      <c r="B1994">
        <v>393.1</v>
      </c>
      <c r="C1994">
        <v>5.0000000000000001E-4</v>
      </c>
      <c r="D1994">
        <f>LOG(S_P_500_Historical_Data__1[[#This Row],[return]]+1)</f>
        <v>2.1709297223018438E-4</v>
      </c>
      <c r="E1994">
        <f>MATCH(S_P_500_Historical_Data__1[[#This Row],[return]],_xlfn.ANCHORARRAY($N$7),1)</f>
        <v>70</v>
      </c>
      <c r="F1994" t="e">
        <f>MATCH(S_P_500_Historical_Data__1[[#This Row],[log1p(return)]],S:S,1)-6</f>
        <v>#N/A</v>
      </c>
    </row>
    <row r="1995" spans="1:6" x14ac:dyDescent="0.35">
      <c r="A1995" s="10">
        <v>33550</v>
      </c>
      <c r="B1995">
        <v>392.9</v>
      </c>
      <c r="C1995">
        <v>-2E-3</v>
      </c>
      <c r="D1995">
        <f>LOG(S_P_500_Historical_Data__1[[#This Row],[return]]+1)</f>
        <v>-8.6945871262889137E-4</v>
      </c>
      <c r="E1995">
        <f>MATCH(S_P_500_Historical_Data__1[[#This Row],[return]],_xlfn.ANCHORARRAY($N$7),1)</f>
        <v>69</v>
      </c>
      <c r="F1995" t="e">
        <f>MATCH(S_P_500_Historical_Data__1[[#This Row],[log1p(return)]],S:S,1)-6</f>
        <v>#N/A</v>
      </c>
    </row>
    <row r="1996" spans="1:6" x14ac:dyDescent="0.35">
      <c r="A1996" s="10">
        <v>33549</v>
      </c>
      <c r="B1996">
        <v>393.7</v>
      </c>
      <c r="C1996">
        <v>9.4999999999999998E-3</v>
      </c>
      <c r="D1996">
        <f>LOG(S_P_500_Historical_Data__1[[#This Row],[return]]+1)</f>
        <v>4.1063232796581164E-3</v>
      </c>
      <c r="E1996">
        <f>MATCH(S_P_500_Historical_Data__1[[#This Row],[return]],_xlfn.ANCHORARRAY($N$7),1)</f>
        <v>73</v>
      </c>
      <c r="F1996" t="e">
        <f>MATCH(S_P_500_Historical_Data__1[[#This Row],[log1p(return)]],S:S,1)-6</f>
        <v>#N/A</v>
      </c>
    </row>
    <row r="1997" spans="1:6" x14ac:dyDescent="0.35">
      <c r="A1997" s="10">
        <v>33548</v>
      </c>
      <c r="B1997">
        <v>390</v>
      </c>
      <c r="C1997">
        <v>3.3E-3</v>
      </c>
      <c r="D1997">
        <f>LOG(S_P_500_Historical_Data__1[[#This Row],[return]]+1)</f>
        <v>1.4308122463983271E-3</v>
      </c>
      <c r="E1997">
        <f>MATCH(S_P_500_Historical_Data__1[[#This Row],[return]],_xlfn.ANCHORARRAY($N$7),1)</f>
        <v>71</v>
      </c>
      <c r="F1997" t="e">
        <f>MATCH(S_P_500_Historical_Data__1[[#This Row],[log1p(return)]],S:S,1)-6</f>
        <v>#N/A</v>
      </c>
    </row>
    <row r="1998" spans="1:6" x14ac:dyDescent="0.35">
      <c r="A1998" s="10">
        <v>33547</v>
      </c>
      <c r="B1998">
        <v>388.7</v>
      </c>
      <c r="C1998">
        <v>-4.1000000000000003E-3</v>
      </c>
      <c r="D1998">
        <f>LOG(S_P_500_Historical_Data__1[[#This Row],[return]]+1)</f>
        <v>-1.7842676290416753E-3</v>
      </c>
      <c r="E1998">
        <f>MATCH(S_P_500_Historical_Data__1[[#This Row],[return]],_xlfn.ANCHORARRAY($N$7),1)</f>
        <v>68</v>
      </c>
      <c r="F1998" t="e">
        <f>MATCH(S_P_500_Historical_Data__1[[#This Row],[log1p(return)]],S:S,1)-6</f>
        <v>#N/A</v>
      </c>
    </row>
    <row r="1999" spans="1:6" x14ac:dyDescent="0.35">
      <c r="A1999" s="10">
        <v>33546</v>
      </c>
      <c r="B1999">
        <v>390.3</v>
      </c>
      <c r="C1999">
        <v>-2.5999999999999999E-3</v>
      </c>
      <c r="D1999">
        <f>LOG(S_P_500_Historical_Data__1[[#This Row],[return]]+1)</f>
        <v>-1.1306361176558091E-3</v>
      </c>
      <c r="E1999">
        <f>MATCH(S_P_500_Historical_Data__1[[#This Row],[return]],_xlfn.ANCHORARRAY($N$7),1)</f>
        <v>69</v>
      </c>
      <c r="F1999" t="e">
        <f>MATCH(S_P_500_Historical_Data__1[[#This Row],[log1p(return)]],S:S,1)-6</f>
        <v>#N/A</v>
      </c>
    </row>
    <row r="2000" spans="1:6" x14ac:dyDescent="0.35">
      <c r="A2000" s="10">
        <v>33543</v>
      </c>
      <c r="B2000">
        <v>391.3</v>
      </c>
      <c r="C2000">
        <v>-3.0999999999999999E-3</v>
      </c>
      <c r="D2000">
        <f>LOG(S_P_500_Historical_Data__1[[#This Row],[return]]+1)</f>
        <v>-1.3484040016265256E-3</v>
      </c>
      <c r="E2000">
        <f>MATCH(S_P_500_Historical_Data__1[[#This Row],[return]],_xlfn.ANCHORARRAY($N$7),1)</f>
        <v>69</v>
      </c>
      <c r="F2000" t="e">
        <f>MATCH(S_P_500_Historical_Data__1[[#This Row],[log1p(return)]],S:S,1)-6</f>
        <v>#N/A</v>
      </c>
    </row>
    <row r="2001" spans="1:6" x14ac:dyDescent="0.35">
      <c r="A2001" s="10">
        <v>33542</v>
      </c>
      <c r="B2001">
        <v>392.5</v>
      </c>
      <c r="C2001">
        <v>-1.2999999999999999E-3</v>
      </c>
      <c r="D2001">
        <f>LOG(S_P_500_Historical_Data__1[[#This Row],[return]]+1)</f>
        <v>-5.6495012367016714E-4</v>
      </c>
      <c r="E2001">
        <f>MATCH(S_P_500_Historical_Data__1[[#This Row],[return]],_xlfn.ANCHORARRAY($N$7),1)</f>
        <v>69</v>
      </c>
      <c r="F2001" t="e">
        <f>MATCH(S_P_500_Historical_Data__1[[#This Row],[log1p(return)]],S:S,1)-6</f>
        <v>#N/A</v>
      </c>
    </row>
    <row r="2002" spans="1:6" x14ac:dyDescent="0.35">
      <c r="A2002" s="10">
        <v>33541</v>
      </c>
      <c r="B2002">
        <v>393</v>
      </c>
      <c r="C2002">
        <v>3.8E-3</v>
      </c>
      <c r="D2002">
        <f>LOG(S_P_500_Historical_Data__1[[#This Row],[return]]+1)</f>
        <v>1.6471913460381594E-3</v>
      </c>
      <c r="E2002">
        <f>MATCH(S_P_500_Historical_Data__1[[#This Row],[return]],_xlfn.ANCHORARRAY($N$7),1)</f>
        <v>71</v>
      </c>
      <c r="F2002" t="e">
        <f>MATCH(S_P_500_Historical_Data__1[[#This Row],[log1p(return)]],S:S,1)-6</f>
        <v>#N/A</v>
      </c>
    </row>
    <row r="2003" spans="1:6" x14ac:dyDescent="0.35">
      <c r="A2003" s="10">
        <v>33540</v>
      </c>
      <c r="B2003">
        <v>391.5</v>
      </c>
      <c r="C2003">
        <v>5.1000000000000004E-3</v>
      </c>
      <c r="D2003">
        <f>LOG(S_P_500_Historical_Data__1[[#This Row],[return]]+1)</f>
        <v>2.2092729880147646E-3</v>
      </c>
      <c r="E2003">
        <f>MATCH(S_P_500_Historical_Data__1[[#This Row],[return]],_xlfn.ANCHORARRAY($N$7),1)</f>
        <v>71</v>
      </c>
      <c r="F2003" t="e">
        <f>MATCH(S_P_500_Historical_Data__1[[#This Row],[log1p(return)]],S:S,1)-6</f>
        <v>#N/A</v>
      </c>
    </row>
    <row r="2004" spans="1:6" x14ac:dyDescent="0.35">
      <c r="A2004" s="10">
        <v>33539</v>
      </c>
      <c r="B2004">
        <v>389.5</v>
      </c>
      <c r="C2004">
        <v>1.38E-2</v>
      </c>
      <c r="D2004">
        <f>LOG(S_P_500_Historical_Data__1[[#This Row],[return]]+1)</f>
        <v>5.9522868873829755E-3</v>
      </c>
      <c r="E2004">
        <f>MATCH(S_P_500_Historical_Data__1[[#This Row],[return]],_xlfn.ANCHORARRAY($N$7),1)</f>
        <v>74</v>
      </c>
      <c r="F2004" t="e">
        <f>MATCH(S_P_500_Historical_Data__1[[#This Row],[log1p(return)]],S:S,1)-6</f>
        <v>#N/A</v>
      </c>
    </row>
    <row r="2005" spans="1:6" x14ac:dyDescent="0.35">
      <c r="A2005" s="10">
        <v>33536</v>
      </c>
      <c r="B2005">
        <v>384.2</v>
      </c>
      <c r="C2005">
        <v>-2.3E-3</v>
      </c>
      <c r="D2005">
        <f>LOG(S_P_500_Historical_Data__1[[#This Row],[return]]+1)</f>
        <v>-1.0000277816796898E-3</v>
      </c>
      <c r="E2005">
        <f>MATCH(S_P_500_Historical_Data__1[[#This Row],[return]],_xlfn.ANCHORARRAY($N$7),1)</f>
        <v>69</v>
      </c>
      <c r="F2005" t="e">
        <f>MATCH(S_P_500_Historical_Data__1[[#This Row],[log1p(return)]],S:S,1)-6</f>
        <v>#N/A</v>
      </c>
    </row>
    <row r="2006" spans="1:6" x14ac:dyDescent="0.35">
      <c r="A2006" s="10">
        <v>33535</v>
      </c>
      <c r="B2006">
        <v>385.1</v>
      </c>
      <c r="C2006">
        <v>-7.1999999999999998E-3</v>
      </c>
      <c r="D2006">
        <f>LOG(S_P_500_Historical_Data__1[[#This Row],[return]]+1)</f>
        <v>-3.1382315093265779E-3</v>
      </c>
      <c r="E2006">
        <f>MATCH(S_P_500_Historical_Data__1[[#This Row],[return]],_xlfn.ANCHORARRAY($N$7),1)</f>
        <v>67</v>
      </c>
      <c r="F2006" t="e">
        <f>MATCH(S_P_500_Historical_Data__1[[#This Row],[log1p(return)]],S:S,1)-6</f>
        <v>#N/A</v>
      </c>
    </row>
    <row r="2007" spans="1:6" x14ac:dyDescent="0.35">
      <c r="A2007" s="10">
        <v>33534</v>
      </c>
      <c r="B2007">
        <v>387.9</v>
      </c>
      <c r="C2007">
        <v>2.9999999999999997E-4</v>
      </c>
      <c r="D2007">
        <f>LOG(S_P_500_Historical_Data__1[[#This Row],[return]]+1)</f>
        <v>1.3026880522704667E-4</v>
      </c>
      <c r="E2007">
        <f>MATCH(S_P_500_Historical_Data__1[[#This Row],[return]],_xlfn.ANCHORARRAY($N$7),1)</f>
        <v>70</v>
      </c>
      <c r="F2007" t="e">
        <f>MATCH(S_P_500_Historical_Data__1[[#This Row],[log1p(return)]],S:S,1)-6</f>
        <v>#N/A</v>
      </c>
    </row>
    <row r="2008" spans="1:6" x14ac:dyDescent="0.35">
      <c r="A2008" s="10">
        <v>33533</v>
      </c>
      <c r="B2008">
        <v>387.8</v>
      </c>
      <c r="C2008">
        <v>-5.5999999999999999E-3</v>
      </c>
      <c r="D2008">
        <f>LOG(S_P_500_Historical_Data__1[[#This Row],[return]]+1)</f>
        <v>-2.4388843664116724E-3</v>
      </c>
      <c r="E2008">
        <f>MATCH(S_P_500_Historical_Data__1[[#This Row],[return]],_xlfn.ANCHORARRAY($N$7),1)</f>
        <v>68</v>
      </c>
      <c r="F2008" t="e">
        <f>MATCH(S_P_500_Historical_Data__1[[#This Row],[log1p(return)]],S:S,1)-6</f>
        <v>#N/A</v>
      </c>
    </row>
    <row r="2009" spans="1:6" x14ac:dyDescent="0.35">
      <c r="A2009" s="10">
        <v>33532</v>
      </c>
      <c r="B2009">
        <v>390</v>
      </c>
      <c r="C2009">
        <v>-6.4000000000000003E-3</v>
      </c>
      <c r="D2009">
        <f>LOG(S_P_500_Historical_Data__1[[#This Row],[return]]+1)</f>
        <v>-2.7884171674950114E-3</v>
      </c>
      <c r="E2009">
        <f>MATCH(S_P_500_Historical_Data__1[[#This Row],[return]],_xlfn.ANCHORARRAY($N$7),1)</f>
        <v>68</v>
      </c>
      <c r="F2009" t="e">
        <f>MATCH(S_P_500_Historical_Data__1[[#This Row],[log1p(return)]],S:S,1)-6</f>
        <v>#N/A</v>
      </c>
    </row>
    <row r="2010" spans="1:6" x14ac:dyDescent="0.35">
      <c r="A2010" s="10">
        <v>33529</v>
      </c>
      <c r="B2010">
        <v>392.5</v>
      </c>
      <c r="C2010">
        <v>1.5E-3</v>
      </c>
      <c r="D2010">
        <f>LOG(S_P_500_Historical_Data__1[[#This Row],[return]]+1)</f>
        <v>6.5095362959505818E-4</v>
      </c>
      <c r="E2010">
        <f>MATCH(S_P_500_Historical_Data__1[[#This Row],[return]],_xlfn.ANCHORARRAY($N$7),1)</f>
        <v>70</v>
      </c>
      <c r="F2010" t="e">
        <f>MATCH(S_P_500_Historical_Data__1[[#This Row],[log1p(return)]],S:S,1)-6</f>
        <v>#N/A</v>
      </c>
    </row>
    <row r="2011" spans="1:6" x14ac:dyDescent="0.35">
      <c r="A2011" s="10">
        <v>33528</v>
      </c>
      <c r="B2011">
        <v>391.9</v>
      </c>
      <c r="C2011">
        <v>-2.3E-3</v>
      </c>
      <c r="D2011">
        <f>LOG(S_P_500_Historical_Data__1[[#This Row],[return]]+1)</f>
        <v>-1.0000277816796898E-3</v>
      </c>
      <c r="E2011">
        <f>MATCH(S_P_500_Historical_Data__1[[#This Row],[return]],_xlfn.ANCHORARRAY($N$7),1)</f>
        <v>69</v>
      </c>
      <c r="F2011" t="e">
        <f>MATCH(S_P_500_Historical_Data__1[[#This Row],[log1p(return)]],S:S,1)-6</f>
        <v>#N/A</v>
      </c>
    </row>
    <row r="2012" spans="1:6" x14ac:dyDescent="0.35">
      <c r="A2012" s="10">
        <v>33527</v>
      </c>
      <c r="B2012">
        <v>392.8</v>
      </c>
      <c r="C2012">
        <v>4.5999999999999999E-3</v>
      </c>
      <c r="D2012">
        <f>LOG(S_P_500_Historical_Data__1[[#This Row],[return]]+1)</f>
        <v>1.9931738235304782E-3</v>
      </c>
      <c r="E2012">
        <f>MATCH(S_P_500_Historical_Data__1[[#This Row],[return]],_xlfn.ANCHORARRAY($N$7),1)</f>
        <v>71</v>
      </c>
      <c r="F2012" t="e">
        <f>MATCH(S_P_500_Historical_Data__1[[#This Row],[log1p(return)]],S:S,1)-6</f>
        <v>#N/A</v>
      </c>
    </row>
    <row r="2013" spans="1:6" x14ac:dyDescent="0.35">
      <c r="A2013" s="10">
        <v>33526</v>
      </c>
      <c r="B2013">
        <v>391</v>
      </c>
      <c r="C2013">
        <v>1.1599999999999999E-2</v>
      </c>
      <c r="D2013">
        <f>LOG(S_P_500_Historical_Data__1[[#This Row],[return]]+1)</f>
        <v>5.0088206723671817E-3</v>
      </c>
      <c r="E2013">
        <f>MATCH(S_P_500_Historical_Data__1[[#This Row],[return]],_xlfn.ANCHORARRAY($N$7),1)</f>
        <v>74</v>
      </c>
      <c r="F2013" t="e">
        <f>MATCH(S_P_500_Historical_Data__1[[#This Row],[log1p(return)]],S:S,1)-6</f>
        <v>#N/A</v>
      </c>
    </row>
    <row r="2014" spans="1:6" x14ac:dyDescent="0.35">
      <c r="A2014" s="10">
        <v>33525</v>
      </c>
      <c r="B2014">
        <v>386.5</v>
      </c>
      <c r="C2014">
        <v>1.34E-2</v>
      </c>
      <c r="D2014">
        <f>LOG(S_P_500_Historical_Data__1[[#This Row],[return]]+1)</f>
        <v>5.7808999546523328E-3</v>
      </c>
      <c r="E2014">
        <f>MATCH(S_P_500_Historical_Data__1[[#This Row],[return]],_xlfn.ANCHORARRAY($N$7),1)</f>
        <v>74</v>
      </c>
      <c r="F2014" t="e">
        <f>MATCH(S_P_500_Historical_Data__1[[#This Row],[log1p(return)]],S:S,1)-6</f>
        <v>#N/A</v>
      </c>
    </row>
    <row r="2015" spans="1:6" x14ac:dyDescent="0.35">
      <c r="A2015" s="10">
        <v>33522</v>
      </c>
      <c r="B2015">
        <v>381.4</v>
      </c>
      <c r="C2015">
        <v>2.0999999999999999E-3</v>
      </c>
      <c r="D2015">
        <f>LOG(S_P_500_Historical_Data__1[[#This Row],[return]]+1)</f>
        <v>9.1106213122328433E-4</v>
      </c>
      <c r="E2015">
        <f>MATCH(S_P_500_Historical_Data__1[[#This Row],[return]],_xlfn.ANCHORARRAY($N$7),1)</f>
        <v>70</v>
      </c>
      <c r="F2015" t="e">
        <f>MATCH(S_P_500_Historical_Data__1[[#This Row],[log1p(return)]],S:S,1)-6</f>
        <v>#N/A</v>
      </c>
    </row>
    <row r="2016" spans="1:6" x14ac:dyDescent="0.35">
      <c r="A2016" s="10">
        <v>33521</v>
      </c>
      <c r="B2016">
        <v>380.6</v>
      </c>
      <c r="C2016">
        <v>1.01E-2</v>
      </c>
      <c r="D2016">
        <f>LOG(S_P_500_Historical_Data__1[[#This Row],[return]]+1)</f>
        <v>4.3643711077510335E-3</v>
      </c>
      <c r="E2016">
        <f>MATCH(S_P_500_Historical_Data__1[[#This Row],[return]],_xlfn.ANCHORARRAY($N$7),1)</f>
        <v>73</v>
      </c>
      <c r="F2016" t="e">
        <f>MATCH(S_P_500_Historical_Data__1[[#This Row],[log1p(return)]],S:S,1)-6</f>
        <v>#N/A</v>
      </c>
    </row>
    <row r="2017" spans="1:6" x14ac:dyDescent="0.35">
      <c r="A2017" s="10">
        <v>33520</v>
      </c>
      <c r="B2017">
        <v>376.8</v>
      </c>
      <c r="C2017">
        <v>-1.0200000000000001E-2</v>
      </c>
      <c r="D2017">
        <f>LOG(S_P_500_Historical_Data__1[[#This Row],[return]]+1)</f>
        <v>-4.4525505248625636E-3</v>
      </c>
      <c r="E2017">
        <f>MATCH(S_P_500_Historical_Data__1[[#This Row],[return]],_xlfn.ANCHORARRAY($N$7),1)</f>
        <v>66</v>
      </c>
      <c r="F2017" t="e">
        <f>MATCH(S_P_500_Historical_Data__1[[#This Row],[log1p(return)]],S:S,1)-6</f>
        <v>#N/A</v>
      </c>
    </row>
    <row r="2018" spans="1:6" x14ac:dyDescent="0.35">
      <c r="A2018" s="10">
        <v>33519</v>
      </c>
      <c r="B2018">
        <v>380.7</v>
      </c>
      <c r="C2018">
        <v>3.2000000000000002E-3</v>
      </c>
      <c r="D2018">
        <f>LOG(S_P_500_Historical_Data__1[[#This Row],[return]]+1)</f>
        <v>1.3875234866412602E-3</v>
      </c>
      <c r="E2018">
        <f>MATCH(S_P_500_Historical_Data__1[[#This Row],[return]],_xlfn.ANCHORARRAY($N$7),1)</f>
        <v>71</v>
      </c>
      <c r="F2018" t="e">
        <f>MATCH(S_P_500_Historical_Data__1[[#This Row],[log1p(return)]],S:S,1)-6</f>
        <v>#N/A</v>
      </c>
    </row>
    <row r="2019" spans="1:6" x14ac:dyDescent="0.35">
      <c r="A2019" s="10">
        <v>33518</v>
      </c>
      <c r="B2019">
        <v>379.5</v>
      </c>
      <c r="C2019">
        <v>-4.4999999999999997E-3</v>
      </c>
      <c r="D2019">
        <f>LOG(S_P_500_Historical_Data__1[[#This Row],[return]]+1)</f>
        <v>-1.9587356365716219E-3</v>
      </c>
      <c r="E2019">
        <f>MATCH(S_P_500_Historical_Data__1[[#This Row],[return]],_xlfn.ANCHORARRAY($N$7),1)</f>
        <v>68</v>
      </c>
      <c r="F2019" t="e">
        <f>MATCH(S_P_500_Historical_Data__1[[#This Row],[log1p(return)]],S:S,1)-6</f>
        <v>#N/A</v>
      </c>
    </row>
    <row r="2020" spans="1:6" x14ac:dyDescent="0.35">
      <c r="A2020" s="10">
        <v>33515</v>
      </c>
      <c r="B2020">
        <v>381.2</v>
      </c>
      <c r="C2020">
        <v>-8.6E-3</v>
      </c>
      <c r="D2020">
        <f>LOG(S_P_500_Historical_Data__1[[#This Row],[return]]+1)</f>
        <v>-3.7510854308679064E-3</v>
      </c>
      <c r="E2020">
        <f>MATCH(S_P_500_Historical_Data__1[[#This Row],[return]],_xlfn.ANCHORARRAY($N$7),1)</f>
        <v>67</v>
      </c>
      <c r="F2020" t="e">
        <f>MATCH(S_P_500_Historical_Data__1[[#This Row],[log1p(return)]],S:S,1)-6</f>
        <v>#N/A</v>
      </c>
    </row>
    <row r="2021" spans="1:6" x14ac:dyDescent="0.35">
      <c r="A2021" s="10">
        <v>33514</v>
      </c>
      <c r="B2021">
        <v>384.5</v>
      </c>
      <c r="C2021">
        <v>-9.7999999999999997E-3</v>
      </c>
      <c r="D2021">
        <f>LOG(S_P_500_Historical_Data__1[[#This Row],[return]]+1)</f>
        <v>-4.2770780045347373E-3</v>
      </c>
      <c r="E2021">
        <f>MATCH(S_P_500_Historical_Data__1[[#This Row],[return]],_xlfn.ANCHORARRAY($N$7),1)</f>
        <v>66</v>
      </c>
      <c r="F2021" t="e">
        <f>MATCH(S_P_500_Historical_Data__1[[#This Row],[log1p(return)]],S:S,1)-6</f>
        <v>#N/A</v>
      </c>
    </row>
    <row r="2022" spans="1:6" x14ac:dyDescent="0.35">
      <c r="A2022" s="10">
        <v>33513</v>
      </c>
      <c r="B2022">
        <v>388.3</v>
      </c>
      <c r="C2022">
        <v>-2.3E-3</v>
      </c>
      <c r="D2022">
        <f>LOG(S_P_500_Historical_Data__1[[#This Row],[return]]+1)</f>
        <v>-1.0000277816796898E-3</v>
      </c>
      <c r="E2022">
        <f>MATCH(S_P_500_Historical_Data__1[[#This Row],[return]],_xlfn.ANCHORARRAY($N$7),1)</f>
        <v>69</v>
      </c>
      <c r="F2022" t="e">
        <f>MATCH(S_P_500_Historical_Data__1[[#This Row],[log1p(return)]],S:S,1)-6</f>
        <v>#N/A</v>
      </c>
    </row>
    <row r="2023" spans="1:6" x14ac:dyDescent="0.35">
      <c r="A2023" s="10">
        <v>33512</v>
      </c>
      <c r="B2023">
        <v>389.2</v>
      </c>
      <c r="C2023">
        <v>3.3999999999999998E-3</v>
      </c>
      <c r="D2023">
        <f>LOG(S_P_500_Historical_Data__1[[#This Row],[return]]+1)</f>
        <v>1.4740966917327273E-3</v>
      </c>
      <c r="E2023">
        <f>MATCH(S_P_500_Historical_Data__1[[#This Row],[return]],_xlfn.ANCHORARRAY($N$7),1)</f>
        <v>71</v>
      </c>
      <c r="F2023" t="e">
        <f>MATCH(S_P_500_Historical_Data__1[[#This Row],[log1p(return)]],S:S,1)-6</f>
        <v>#N/A</v>
      </c>
    </row>
    <row r="2024" spans="1:6" x14ac:dyDescent="0.35">
      <c r="A2024" s="10">
        <v>33511</v>
      </c>
      <c r="B2024">
        <v>387.9</v>
      </c>
      <c r="C2024">
        <v>5.1999999999999998E-3</v>
      </c>
      <c r="D2024">
        <f>LOG(S_P_500_Historical_Data__1[[#This Row],[return]]+1)</f>
        <v>2.2524799205384093E-3</v>
      </c>
      <c r="E2024">
        <f>MATCH(S_P_500_Historical_Data__1[[#This Row],[return]],_xlfn.ANCHORARRAY($N$7),1)</f>
        <v>71</v>
      </c>
      <c r="F2024" t="e">
        <f>MATCH(S_P_500_Historical_Data__1[[#This Row],[log1p(return)]],S:S,1)-6</f>
        <v>#N/A</v>
      </c>
    </row>
    <row r="2025" spans="1:6" x14ac:dyDescent="0.35">
      <c r="A2025" s="10">
        <v>33508</v>
      </c>
      <c r="B2025">
        <v>385.9</v>
      </c>
      <c r="C2025">
        <v>-1.6000000000000001E-3</v>
      </c>
      <c r="D2025">
        <f>LOG(S_P_500_Historical_Data__1[[#This Row],[return]]+1)</f>
        <v>-6.9542766165125167E-4</v>
      </c>
      <c r="E2025">
        <f>MATCH(S_P_500_Historical_Data__1[[#This Row],[return]],_xlfn.ANCHORARRAY($N$7),1)</f>
        <v>69</v>
      </c>
      <c r="F2025" t="e">
        <f>MATCH(S_P_500_Historical_Data__1[[#This Row],[log1p(return)]],S:S,1)-6</f>
        <v>#N/A</v>
      </c>
    </row>
    <row r="2026" spans="1:6" x14ac:dyDescent="0.35">
      <c r="A2026" s="10">
        <v>33507</v>
      </c>
      <c r="B2026">
        <v>386.5</v>
      </c>
      <c r="C2026">
        <v>-1E-3</v>
      </c>
      <c r="D2026">
        <f>LOG(S_P_500_Historical_Data__1[[#This Row],[return]]+1)</f>
        <v>-4.3451177401769168E-4</v>
      </c>
      <c r="E2026">
        <f>MATCH(S_P_500_Historical_Data__1[[#This Row],[return]],_xlfn.ANCHORARRAY($N$7),1)</f>
        <v>69</v>
      </c>
      <c r="F2026" t="e">
        <f>MATCH(S_P_500_Historical_Data__1[[#This Row],[log1p(return)]],S:S,1)-6</f>
        <v>#N/A</v>
      </c>
    </row>
    <row r="2027" spans="1:6" x14ac:dyDescent="0.35">
      <c r="A2027" s="10">
        <v>33506</v>
      </c>
      <c r="B2027">
        <v>386.9</v>
      </c>
      <c r="C2027">
        <v>-2.0999999999999999E-3</v>
      </c>
      <c r="D2027">
        <f>LOG(S_P_500_Historical_Data__1[[#This Row],[return]]+1)</f>
        <v>-9.1297737411159135E-4</v>
      </c>
      <c r="E2027">
        <f>MATCH(S_P_500_Historical_Data__1[[#This Row],[return]],_xlfn.ANCHORARRAY($N$7),1)</f>
        <v>69</v>
      </c>
      <c r="F2027" t="e">
        <f>MATCH(S_P_500_Historical_Data__1[[#This Row],[log1p(return)]],S:S,1)-6</f>
        <v>#N/A</v>
      </c>
    </row>
    <row r="2028" spans="1:6" x14ac:dyDescent="0.35">
      <c r="A2028" s="10">
        <v>33505</v>
      </c>
      <c r="B2028">
        <v>387.7</v>
      </c>
      <c r="C2028">
        <v>4.7000000000000002E-3</v>
      </c>
      <c r="D2028">
        <f>LOG(S_P_500_Historical_Data__1[[#This Row],[return]]+1)</f>
        <v>2.0364022595292615E-3</v>
      </c>
      <c r="E2028">
        <f>MATCH(S_P_500_Historical_Data__1[[#This Row],[return]],_xlfn.ANCHORARRAY($N$7),1)</f>
        <v>71</v>
      </c>
      <c r="F2028" t="e">
        <f>MATCH(S_P_500_Historical_Data__1[[#This Row],[log1p(return)]],S:S,1)-6</f>
        <v>#N/A</v>
      </c>
    </row>
    <row r="2029" spans="1:6" x14ac:dyDescent="0.35">
      <c r="A2029" s="10">
        <v>33504</v>
      </c>
      <c r="B2029">
        <v>385.9</v>
      </c>
      <c r="C2029">
        <v>-5.1999999999999998E-3</v>
      </c>
      <c r="D2029">
        <f>LOG(S_P_500_Historical_Data__1[[#This Row],[return]]+1)</f>
        <v>-2.2642234021016117E-3</v>
      </c>
      <c r="E2029">
        <f>MATCH(S_P_500_Historical_Data__1[[#This Row],[return]],_xlfn.ANCHORARRAY($N$7),1)</f>
        <v>68</v>
      </c>
      <c r="F2029" t="e">
        <f>MATCH(S_P_500_Historical_Data__1[[#This Row],[log1p(return)]],S:S,1)-6</f>
        <v>#N/A</v>
      </c>
    </row>
    <row r="2030" spans="1:6" x14ac:dyDescent="0.35">
      <c r="A2030" s="10">
        <v>33501</v>
      </c>
      <c r="B2030">
        <v>387.9</v>
      </c>
      <c r="C2030">
        <v>8.0000000000000004E-4</v>
      </c>
      <c r="D2030">
        <f>LOG(S_P_500_Historical_Data__1[[#This Row],[return]]+1)</f>
        <v>3.4729668536350247E-4</v>
      </c>
      <c r="E2030">
        <f>MATCH(S_P_500_Historical_Data__1[[#This Row],[return]],_xlfn.ANCHORARRAY($N$7),1)</f>
        <v>70</v>
      </c>
      <c r="F2030" t="e">
        <f>MATCH(S_P_500_Historical_Data__1[[#This Row],[log1p(return)]],S:S,1)-6</f>
        <v>#N/A</v>
      </c>
    </row>
    <row r="2031" spans="1:6" x14ac:dyDescent="0.35">
      <c r="A2031" s="10">
        <v>33500</v>
      </c>
      <c r="B2031">
        <v>387.6</v>
      </c>
      <c r="C2031">
        <v>1.8E-3</v>
      </c>
      <c r="D2031">
        <f>LOG(S_P_500_Historical_Data__1[[#This Row],[return]]+1)</f>
        <v>7.8102735349552951E-4</v>
      </c>
      <c r="E2031">
        <f>MATCH(S_P_500_Historical_Data__1[[#This Row],[return]],_xlfn.ANCHORARRAY($N$7),1)</f>
        <v>70</v>
      </c>
      <c r="F2031" t="e">
        <f>MATCH(S_P_500_Historical_Data__1[[#This Row],[log1p(return)]],S:S,1)-6</f>
        <v>#N/A</v>
      </c>
    </row>
    <row r="2032" spans="1:6" x14ac:dyDescent="0.35">
      <c r="A2032" s="10">
        <v>33499</v>
      </c>
      <c r="B2032">
        <v>386.9</v>
      </c>
      <c r="C2032">
        <v>3.5999999999999999E-3</v>
      </c>
      <c r="D2032">
        <f>LOG(S_P_500_Historical_Data__1[[#This Row],[return]]+1)</f>
        <v>1.5606526425729409E-3</v>
      </c>
      <c r="E2032">
        <f>MATCH(S_P_500_Historical_Data__1[[#This Row],[return]],_xlfn.ANCHORARRAY($N$7),1)</f>
        <v>71</v>
      </c>
      <c r="F2032" t="e">
        <f>MATCH(S_P_500_Historical_Data__1[[#This Row],[log1p(return)]],S:S,1)-6</f>
        <v>#N/A</v>
      </c>
    </row>
    <row r="2033" spans="1:6" x14ac:dyDescent="0.35">
      <c r="A2033" s="10">
        <v>33498</v>
      </c>
      <c r="B2033">
        <v>385.5</v>
      </c>
      <c r="C2033">
        <v>-8.0000000000000004E-4</v>
      </c>
      <c r="D2033">
        <f>LOG(S_P_500_Historical_Data__1[[#This Row],[return]]+1)</f>
        <v>-3.4757463392091225E-4</v>
      </c>
      <c r="E2033">
        <f>MATCH(S_P_500_Historical_Data__1[[#This Row],[return]],_xlfn.ANCHORARRAY($N$7),1)</f>
        <v>69</v>
      </c>
      <c r="F2033" t="e">
        <f>MATCH(S_P_500_Historical_Data__1[[#This Row],[log1p(return)]],S:S,1)-6</f>
        <v>#N/A</v>
      </c>
    </row>
    <row r="2034" spans="1:6" x14ac:dyDescent="0.35">
      <c r="A2034" s="10">
        <v>33497</v>
      </c>
      <c r="B2034">
        <v>385.8</v>
      </c>
      <c r="C2034">
        <v>5.7000000000000002E-3</v>
      </c>
      <c r="D2034">
        <f>LOG(S_P_500_Historical_Data__1[[#This Row],[return]]+1)</f>
        <v>2.4684501283325239E-3</v>
      </c>
      <c r="E2034">
        <f>MATCH(S_P_500_Historical_Data__1[[#This Row],[return]],_xlfn.ANCHORARRAY($N$7),1)</f>
        <v>72</v>
      </c>
      <c r="F2034" t="e">
        <f>MATCH(S_P_500_Historical_Data__1[[#This Row],[log1p(return)]],S:S,1)-6</f>
        <v>#N/A</v>
      </c>
    </row>
    <row r="2035" spans="1:6" x14ac:dyDescent="0.35">
      <c r="A2035" s="10">
        <v>33494</v>
      </c>
      <c r="B2035">
        <v>383.6</v>
      </c>
      <c r="C2035">
        <v>-9.5999999999999992E-3</v>
      </c>
      <c r="D2035">
        <f>LOG(S_P_500_Historical_Data__1[[#This Row],[return]]+1)</f>
        <v>-4.1893683239572653E-3</v>
      </c>
      <c r="E2035">
        <f>MATCH(S_P_500_Historical_Data__1[[#This Row],[return]],_xlfn.ANCHORARRAY($N$7),1)</f>
        <v>66</v>
      </c>
      <c r="F2035" t="e">
        <f>MATCH(S_P_500_Historical_Data__1[[#This Row],[log1p(return)]],S:S,1)-6</f>
        <v>#N/A</v>
      </c>
    </row>
    <row r="2036" spans="1:6" x14ac:dyDescent="0.35">
      <c r="A2036" s="10">
        <v>33493</v>
      </c>
      <c r="B2036">
        <v>387.3</v>
      </c>
      <c r="C2036">
        <v>5.7000000000000002E-3</v>
      </c>
      <c r="D2036">
        <f>LOG(S_P_500_Historical_Data__1[[#This Row],[return]]+1)</f>
        <v>2.4684501283325239E-3</v>
      </c>
      <c r="E2036">
        <f>MATCH(S_P_500_Historical_Data__1[[#This Row],[return]],_xlfn.ANCHORARRAY($N$7),1)</f>
        <v>72</v>
      </c>
      <c r="F2036" t="e">
        <f>MATCH(S_P_500_Historical_Data__1[[#This Row],[log1p(return)]],S:S,1)-6</f>
        <v>#N/A</v>
      </c>
    </row>
    <row r="2037" spans="1:6" x14ac:dyDescent="0.35">
      <c r="A2037" s="10">
        <v>33492</v>
      </c>
      <c r="B2037">
        <v>385.1</v>
      </c>
      <c r="C2037">
        <v>1.2999999999999999E-3</v>
      </c>
      <c r="D2037">
        <f>LOG(S_P_500_Historical_Data__1[[#This Row],[return]]+1)</f>
        <v>5.6421616537560392E-4</v>
      </c>
      <c r="E2037">
        <f>MATCH(S_P_500_Historical_Data__1[[#This Row],[return]],_xlfn.ANCHORARRAY($N$7),1)</f>
        <v>70</v>
      </c>
      <c r="F2037" t="e">
        <f>MATCH(S_P_500_Historical_Data__1[[#This Row],[log1p(return)]],S:S,1)-6</f>
        <v>#N/A</v>
      </c>
    </row>
    <row r="2038" spans="1:6" x14ac:dyDescent="0.35">
      <c r="A2038" s="10">
        <v>33491</v>
      </c>
      <c r="B2038">
        <v>384.6</v>
      </c>
      <c r="C2038">
        <v>-1.03E-2</v>
      </c>
      <c r="D2038">
        <f>LOG(S_P_500_Historical_Data__1[[#This Row],[return]]+1)</f>
        <v>-4.4964297349936724E-3</v>
      </c>
      <c r="E2038">
        <f>MATCH(S_P_500_Historical_Data__1[[#This Row],[return]],_xlfn.ANCHORARRAY($N$7),1)</f>
        <v>66</v>
      </c>
      <c r="F2038" t="e">
        <f>MATCH(S_P_500_Historical_Data__1[[#This Row],[log1p(return)]],S:S,1)-6</f>
        <v>#N/A</v>
      </c>
    </row>
    <row r="2039" spans="1:6" x14ac:dyDescent="0.35">
      <c r="A2039" s="10">
        <v>33490</v>
      </c>
      <c r="B2039">
        <v>388.6</v>
      </c>
      <c r="C2039">
        <v>-1.2999999999999999E-3</v>
      </c>
      <c r="D2039">
        <f>LOG(S_P_500_Historical_Data__1[[#This Row],[return]]+1)</f>
        <v>-5.6495012367016714E-4</v>
      </c>
      <c r="E2039">
        <f>MATCH(S_P_500_Historical_Data__1[[#This Row],[return]],_xlfn.ANCHORARRAY($N$7),1)</f>
        <v>69</v>
      </c>
      <c r="F2039" t="e">
        <f>MATCH(S_P_500_Historical_Data__1[[#This Row],[log1p(return)]],S:S,1)-6</f>
        <v>#N/A</v>
      </c>
    </row>
    <row r="2040" spans="1:6" x14ac:dyDescent="0.35">
      <c r="A2040" s="10">
        <v>33487</v>
      </c>
      <c r="B2040">
        <v>389.1</v>
      </c>
      <c r="C2040">
        <v>0</v>
      </c>
      <c r="D2040">
        <f>LOG(S_P_500_Historical_Data__1[[#This Row],[return]]+1)</f>
        <v>0</v>
      </c>
      <c r="E2040">
        <f>MATCH(S_P_500_Historical_Data__1[[#This Row],[return]],_xlfn.ANCHORARRAY($N$7),1)</f>
        <v>70</v>
      </c>
      <c r="F2040" t="e">
        <f>MATCH(S_P_500_Historical_Data__1[[#This Row],[log1p(return)]],S:S,1)-6</f>
        <v>#N/A</v>
      </c>
    </row>
    <row r="2041" spans="1:6" x14ac:dyDescent="0.35">
      <c r="A2041" s="10">
        <v>33486</v>
      </c>
      <c r="B2041">
        <v>389.1</v>
      </c>
      <c r="C2041">
        <v>-2.3E-3</v>
      </c>
      <c r="D2041">
        <f>LOG(S_P_500_Historical_Data__1[[#This Row],[return]]+1)</f>
        <v>-1.0000277816796898E-3</v>
      </c>
      <c r="E2041">
        <f>MATCH(S_P_500_Historical_Data__1[[#This Row],[return]],_xlfn.ANCHORARRAY($N$7),1)</f>
        <v>69</v>
      </c>
      <c r="F2041" t="e">
        <f>MATCH(S_P_500_Historical_Data__1[[#This Row],[log1p(return)]],S:S,1)-6</f>
        <v>#N/A</v>
      </c>
    </row>
    <row r="2042" spans="1:6" x14ac:dyDescent="0.35">
      <c r="A2042" s="10">
        <v>33485</v>
      </c>
      <c r="B2042">
        <v>390</v>
      </c>
      <c r="C2042">
        <v>-5.4000000000000003E-3</v>
      </c>
      <c r="D2042">
        <f>LOG(S_P_500_Historical_Data__1[[#This Row],[return]]+1)</f>
        <v>-2.3515451037938442E-3</v>
      </c>
      <c r="E2042">
        <f>MATCH(S_P_500_Historical_Data__1[[#This Row],[return]],_xlfn.ANCHORARRAY($N$7),1)</f>
        <v>68</v>
      </c>
      <c r="F2042" t="e">
        <f>MATCH(S_P_500_Historical_Data__1[[#This Row],[log1p(return)]],S:S,1)-6</f>
        <v>#N/A</v>
      </c>
    </row>
    <row r="2043" spans="1:6" x14ac:dyDescent="0.35">
      <c r="A2043" s="10">
        <v>33484</v>
      </c>
      <c r="B2043">
        <v>392.1</v>
      </c>
      <c r="C2043">
        <v>-8.3000000000000001E-3</v>
      </c>
      <c r="D2043">
        <f>LOG(S_P_500_Historical_Data__1[[#This Row],[return]]+1)</f>
        <v>-3.6196867665898593E-3</v>
      </c>
      <c r="E2043">
        <f>MATCH(S_P_500_Historical_Data__1[[#This Row],[return]],_xlfn.ANCHORARRAY($N$7),1)</f>
        <v>67</v>
      </c>
      <c r="F2043" t="e">
        <f>MATCH(S_P_500_Historical_Data__1[[#This Row],[log1p(return)]],S:S,1)-6</f>
        <v>#N/A</v>
      </c>
    </row>
    <row r="2044" spans="1:6" x14ac:dyDescent="0.35">
      <c r="A2044" s="10">
        <v>33480</v>
      </c>
      <c r="B2044">
        <v>395.4</v>
      </c>
      <c r="C2044">
        <v>-2.8E-3</v>
      </c>
      <c r="D2044">
        <f>LOG(S_P_500_Historical_Data__1[[#This Row],[return]]+1)</f>
        <v>-1.2177301682641921E-3</v>
      </c>
      <c r="E2044">
        <f>MATCH(S_P_500_Historical_Data__1[[#This Row],[return]],_xlfn.ANCHORARRAY($N$7),1)</f>
        <v>69</v>
      </c>
      <c r="F2044" t="e">
        <f>MATCH(S_P_500_Historical_Data__1[[#This Row],[log1p(return)]],S:S,1)-6</f>
        <v>#N/A</v>
      </c>
    </row>
    <row r="2045" spans="1:6" x14ac:dyDescent="0.35">
      <c r="A2045" s="10">
        <v>33479</v>
      </c>
      <c r="B2045">
        <v>396.5</v>
      </c>
      <c r="C2045">
        <v>-2.9999999999999997E-4</v>
      </c>
      <c r="D2045">
        <f>LOG(S_P_500_Historical_Data__1[[#This Row],[return]]+1)</f>
        <v>-1.3030789173217684E-4</v>
      </c>
      <c r="E2045">
        <f>MATCH(S_P_500_Historical_Data__1[[#This Row],[return]],_xlfn.ANCHORARRAY($N$7),1)</f>
        <v>70</v>
      </c>
      <c r="F2045" t="e">
        <f>MATCH(S_P_500_Historical_Data__1[[#This Row],[log1p(return)]],S:S,1)-6</f>
        <v>#N/A</v>
      </c>
    </row>
    <row r="2046" spans="1:6" x14ac:dyDescent="0.35">
      <c r="A2046" s="10">
        <v>33478</v>
      </c>
      <c r="B2046">
        <v>396.6</v>
      </c>
      <c r="C2046">
        <v>8.8999999999999999E-3</v>
      </c>
      <c r="D2046">
        <f>LOG(S_P_500_Historical_Data__1[[#This Row],[return]]+1)</f>
        <v>3.8481220342979866E-3</v>
      </c>
      <c r="E2046">
        <f>MATCH(S_P_500_Historical_Data__1[[#This Row],[return]],_xlfn.ANCHORARRAY($N$7),1)</f>
        <v>73</v>
      </c>
      <c r="F2046" t="e">
        <f>MATCH(S_P_500_Historical_Data__1[[#This Row],[log1p(return)]],S:S,1)-6</f>
        <v>#N/A</v>
      </c>
    </row>
    <row r="2047" spans="1:6" x14ac:dyDescent="0.35">
      <c r="A2047" s="10">
        <v>33477</v>
      </c>
      <c r="B2047">
        <v>393.1</v>
      </c>
      <c r="C2047">
        <v>-2E-3</v>
      </c>
      <c r="D2047">
        <f>LOG(S_P_500_Historical_Data__1[[#This Row],[return]]+1)</f>
        <v>-8.6945871262889137E-4</v>
      </c>
      <c r="E2047">
        <f>MATCH(S_P_500_Historical_Data__1[[#This Row],[return]],_xlfn.ANCHORARRAY($N$7),1)</f>
        <v>69</v>
      </c>
      <c r="F2047" t="e">
        <f>MATCH(S_P_500_Historical_Data__1[[#This Row],[log1p(return)]],S:S,1)-6</f>
        <v>#N/A</v>
      </c>
    </row>
    <row r="2048" spans="1:6" x14ac:dyDescent="0.35">
      <c r="A2048" s="10">
        <v>33476</v>
      </c>
      <c r="B2048">
        <v>393.9</v>
      </c>
      <c r="C2048">
        <v>-8.0000000000000004E-4</v>
      </c>
      <c r="D2048">
        <f>LOG(S_P_500_Historical_Data__1[[#This Row],[return]]+1)</f>
        <v>-3.4757463392091225E-4</v>
      </c>
      <c r="E2048">
        <f>MATCH(S_P_500_Historical_Data__1[[#This Row],[return]],_xlfn.ANCHORARRAY($N$7),1)</f>
        <v>69</v>
      </c>
      <c r="F2048" t="e">
        <f>MATCH(S_P_500_Historical_Data__1[[#This Row],[log1p(return)]],S:S,1)-6</f>
        <v>#N/A</v>
      </c>
    </row>
    <row r="2049" spans="1:6" x14ac:dyDescent="0.35">
      <c r="A2049" s="10">
        <v>33473</v>
      </c>
      <c r="B2049">
        <v>394.2</v>
      </c>
      <c r="C2049">
        <v>7.4000000000000003E-3</v>
      </c>
      <c r="D2049">
        <f>LOG(S_P_500_Historical_Data__1[[#This Row],[return]]+1)</f>
        <v>3.2019465216924438E-3</v>
      </c>
      <c r="E2049">
        <f>MATCH(S_P_500_Historical_Data__1[[#This Row],[return]],_xlfn.ANCHORARRAY($N$7),1)</f>
        <v>72</v>
      </c>
      <c r="F2049" t="e">
        <f>MATCH(S_P_500_Historical_Data__1[[#This Row],[log1p(return)]],S:S,1)-6</f>
        <v>#N/A</v>
      </c>
    </row>
    <row r="2050" spans="1:6" x14ac:dyDescent="0.35">
      <c r="A2050" s="10">
        <v>33472</v>
      </c>
      <c r="B2050">
        <v>391.3</v>
      </c>
      <c r="C2050">
        <v>1.8E-3</v>
      </c>
      <c r="D2050">
        <f>LOG(S_P_500_Historical_Data__1[[#This Row],[return]]+1)</f>
        <v>7.8102735349552951E-4</v>
      </c>
      <c r="E2050">
        <f>MATCH(S_P_500_Historical_Data__1[[#This Row],[return]],_xlfn.ANCHORARRAY($N$7),1)</f>
        <v>70</v>
      </c>
      <c r="F2050" t="e">
        <f>MATCH(S_P_500_Historical_Data__1[[#This Row],[log1p(return)]],S:S,1)-6</f>
        <v>#N/A</v>
      </c>
    </row>
    <row r="2051" spans="1:6" x14ac:dyDescent="0.35">
      <c r="A2051" s="10">
        <v>33471</v>
      </c>
      <c r="B2051">
        <v>390.6</v>
      </c>
      <c r="C2051">
        <v>2.9499999999999998E-2</v>
      </c>
      <c r="D2051">
        <f>LOG(S_P_500_Historical_Data__1[[#This Row],[return]]+1)</f>
        <v>1.2626350954050212E-2</v>
      </c>
      <c r="E2051">
        <f>MATCH(S_P_500_Historical_Data__1[[#This Row],[return]],_xlfn.ANCHORARRAY($N$7),1)</f>
        <v>80</v>
      </c>
      <c r="F2051" t="e">
        <f>MATCH(S_P_500_Historical_Data__1[[#This Row],[log1p(return)]],S:S,1)-6</f>
        <v>#N/A</v>
      </c>
    </row>
    <row r="2052" spans="1:6" x14ac:dyDescent="0.35">
      <c r="A2052" s="10">
        <v>33470</v>
      </c>
      <c r="B2052">
        <v>379.4</v>
      </c>
      <c r="C2052">
        <v>7.7000000000000002E-3</v>
      </c>
      <c r="D2052">
        <f>LOG(S_P_500_Historical_Data__1[[#This Row],[return]]+1)</f>
        <v>3.3312585613267391E-3</v>
      </c>
      <c r="E2052">
        <f>MATCH(S_P_500_Historical_Data__1[[#This Row],[return]],_xlfn.ANCHORARRAY($N$7),1)</f>
        <v>72</v>
      </c>
      <c r="F2052" t="e">
        <f>MATCH(S_P_500_Historical_Data__1[[#This Row],[log1p(return)]],S:S,1)-6</f>
        <v>#N/A</v>
      </c>
    </row>
    <row r="2053" spans="1:6" x14ac:dyDescent="0.35">
      <c r="A2053" s="10">
        <v>33469</v>
      </c>
      <c r="B2053">
        <v>376.5</v>
      </c>
      <c r="C2053">
        <v>-2.3599999999999999E-2</v>
      </c>
      <c r="D2053">
        <f>LOG(S_P_500_Historical_Data__1[[#This Row],[return]]+1)</f>
        <v>-1.0372229254848981E-2</v>
      </c>
      <c r="E2053">
        <f>MATCH(S_P_500_Historical_Data__1[[#This Row],[return]],_xlfn.ANCHORARRAY($N$7),1)</f>
        <v>62</v>
      </c>
      <c r="F2053" t="e">
        <f>MATCH(S_P_500_Historical_Data__1[[#This Row],[log1p(return)]],S:S,1)-6</f>
        <v>#N/A</v>
      </c>
    </row>
    <row r="2054" spans="1:6" x14ac:dyDescent="0.35">
      <c r="A2054" s="10">
        <v>33466</v>
      </c>
      <c r="B2054">
        <v>385.6</v>
      </c>
      <c r="C2054">
        <v>-9.4999999999999998E-3</v>
      </c>
      <c r="D2054">
        <f>LOG(S_P_500_Historical_Data__1[[#This Row],[return]]+1)</f>
        <v>-4.1455201254341082E-3</v>
      </c>
      <c r="E2054">
        <f>MATCH(S_P_500_Historical_Data__1[[#This Row],[return]],_xlfn.ANCHORARRAY($N$7),1)</f>
        <v>66</v>
      </c>
      <c r="F2054" t="e">
        <f>MATCH(S_P_500_Historical_Data__1[[#This Row],[log1p(return)]],S:S,1)-6</f>
        <v>#N/A</v>
      </c>
    </row>
    <row r="2055" spans="1:6" x14ac:dyDescent="0.35">
      <c r="A2055" s="10">
        <v>33465</v>
      </c>
      <c r="B2055">
        <v>389.3</v>
      </c>
      <c r="C2055">
        <v>-1.5E-3</v>
      </c>
      <c r="D2055">
        <f>LOG(S_P_500_Historical_Data__1[[#This Row],[return]]+1)</f>
        <v>-6.5193079327860188E-4</v>
      </c>
      <c r="E2055">
        <f>MATCH(S_P_500_Historical_Data__1[[#This Row],[return]],_xlfn.ANCHORARRAY($N$7),1)</f>
        <v>69</v>
      </c>
      <c r="F2055" t="e">
        <f>MATCH(S_P_500_Historical_Data__1[[#This Row],[log1p(return)]],S:S,1)-6</f>
        <v>#N/A</v>
      </c>
    </row>
    <row r="2056" spans="1:6" x14ac:dyDescent="0.35">
      <c r="A2056" s="10">
        <v>33464</v>
      </c>
      <c r="B2056">
        <v>389.9</v>
      </c>
      <c r="C2056">
        <v>8.0000000000000004E-4</v>
      </c>
      <c r="D2056">
        <f>LOG(S_P_500_Historical_Data__1[[#This Row],[return]]+1)</f>
        <v>3.4729668536350247E-4</v>
      </c>
      <c r="E2056">
        <f>MATCH(S_P_500_Historical_Data__1[[#This Row],[return]],_xlfn.ANCHORARRAY($N$7),1)</f>
        <v>70</v>
      </c>
      <c r="F2056" t="e">
        <f>MATCH(S_P_500_Historical_Data__1[[#This Row],[log1p(return)]],S:S,1)-6</f>
        <v>#N/A</v>
      </c>
    </row>
    <row r="2057" spans="1:6" x14ac:dyDescent="0.35">
      <c r="A2057" s="10">
        <v>33463</v>
      </c>
      <c r="B2057">
        <v>389.6</v>
      </c>
      <c r="C2057">
        <v>4.1000000000000003E-3</v>
      </c>
      <c r="D2057">
        <f>LOG(S_P_500_Historical_Data__1[[#This Row],[return]]+1)</f>
        <v>1.7769670774395734E-3</v>
      </c>
      <c r="E2057">
        <f>MATCH(S_P_500_Historical_Data__1[[#This Row],[return]],_xlfn.ANCHORARRAY($N$7),1)</f>
        <v>71</v>
      </c>
      <c r="F2057" t="e">
        <f>MATCH(S_P_500_Historical_Data__1[[#This Row],[log1p(return)]],S:S,1)-6</f>
        <v>#N/A</v>
      </c>
    </row>
    <row r="2058" spans="1:6" x14ac:dyDescent="0.35">
      <c r="A2058" s="10">
        <v>33462</v>
      </c>
      <c r="B2058">
        <v>388</v>
      </c>
      <c r="C2058">
        <v>2.3E-3</v>
      </c>
      <c r="D2058">
        <f>LOG(S_P_500_Historical_Data__1[[#This Row],[return]]+1)</f>
        <v>9.9773035779373003E-4</v>
      </c>
      <c r="E2058">
        <f>MATCH(S_P_500_Historical_Data__1[[#This Row],[return]],_xlfn.ANCHORARRAY($N$7),1)</f>
        <v>70</v>
      </c>
      <c r="F2058" t="e">
        <f>MATCH(S_P_500_Historical_Data__1[[#This Row],[log1p(return)]],S:S,1)-6</f>
        <v>#N/A</v>
      </c>
    </row>
    <row r="2059" spans="1:6" x14ac:dyDescent="0.35">
      <c r="A2059" s="10">
        <v>33459</v>
      </c>
      <c r="B2059">
        <v>387.1</v>
      </c>
      <c r="C2059">
        <v>-5.7000000000000002E-3</v>
      </c>
      <c r="D2059">
        <f>LOG(S_P_500_Historical_Data__1[[#This Row],[return]]+1)</f>
        <v>-2.4825605852751751E-3</v>
      </c>
      <c r="E2059">
        <f>MATCH(S_P_500_Historical_Data__1[[#This Row],[return]],_xlfn.ANCHORARRAY($N$7),1)</f>
        <v>68</v>
      </c>
      <c r="F2059" t="e">
        <f>MATCH(S_P_500_Historical_Data__1[[#This Row],[log1p(return)]],S:S,1)-6</f>
        <v>#N/A</v>
      </c>
    </row>
    <row r="2060" spans="1:6" x14ac:dyDescent="0.35">
      <c r="A2060" s="10">
        <v>33458</v>
      </c>
      <c r="B2060">
        <v>389.3</v>
      </c>
      <c r="C2060">
        <v>-3.3E-3</v>
      </c>
      <c r="D2060">
        <f>LOG(S_P_500_Historical_Data__1[[#This Row],[return]]+1)</f>
        <v>-1.4355417390583397E-3</v>
      </c>
      <c r="E2060">
        <f>MATCH(S_P_500_Historical_Data__1[[#This Row],[return]],_xlfn.ANCHORARRAY($N$7),1)</f>
        <v>69</v>
      </c>
      <c r="F2060" t="e">
        <f>MATCH(S_P_500_Historical_Data__1[[#This Row],[log1p(return)]],S:S,1)-6</f>
        <v>#N/A</v>
      </c>
    </row>
    <row r="2061" spans="1:6" x14ac:dyDescent="0.35">
      <c r="A2061" s="10">
        <v>33457</v>
      </c>
      <c r="B2061">
        <v>390.6</v>
      </c>
      <c r="C2061">
        <v>0</v>
      </c>
      <c r="D2061">
        <f>LOG(S_P_500_Historical_Data__1[[#This Row],[return]]+1)</f>
        <v>0</v>
      </c>
      <c r="E2061">
        <f>MATCH(S_P_500_Historical_Data__1[[#This Row],[return]],_xlfn.ANCHORARRAY($N$7),1)</f>
        <v>70</v>
      </c>
      <c r="F2061" t="e">
        <f>MATCH(S_P_500_Historical_Data__1[[#This Row],[log1p(return)]],S:S,1)-6</f>
        <v>#N/A</v>
      </c>
    </row>
    <row r="2062" spans="1:6" x14ac:dyDescent="0.35">
      <c r="A2062" s="10">
        <v>33456</v>
      </c>
      <c r="B2062">
        <v>390.6</v>
      </c>
      <c r="C2062">
        <v>1.43E-2</v>
      </c>
      <c r="D2062">
        <f>LOG(S_P_500_Historical_Data__1[[#This Row],[return]]+1)</f>
        <v>6.1664254854314057E-3</v>
      </c>
      <c r="E2062">
        <f>MATCH(S_P_500_Historical_Data__1[[#This Row],[return]],_xlfn.ANCHORARRAY($N$7),1)</f>
        <v>75</v>
      </c>
      <c r="F2062" t="e">
        <f>MATCH(S_P_500_Historical_Data__1[[#This Row],[log1p(return)]],S:S,1)-6</f>
        <v>#N/A</v>
      </c>
    </row>
    <row r="2063" spans="1:6" x14ac:dyDescent="0.35">
      <c r="A2063" s="10">
        <v>33455</v>
      </c>
      <c r="B2063">
        <v>385.1</v>
      </c>
      <c r="C2063">
        <v>-5.4000000000000003E-3</v>
      </c>
      <c r="D2063">
        <f>LOG(S_P_500_Historical_Data__1[[#This Row],[return]]+1)</f>
        <v>-2.3515451037938442E-3</v>
      </c>
      <c r="E2063">
        <f>MATCH(S_P_500_Historical_Data__1[[#This Row],[return]],_xlfn.ANCHORARRAY($N$7),1)</f>
        <v>68</v>
      </c>
      <c r="F2063" t="e">
        <f>MATCH(S_P_500_Historical_Data__1[[#This Row],[log1p(return)]],S:S,1)-6</f>
        <v>#N/A</v>
      </c>
    </row>
    <row r="2064" spans="1:6" x14ac:dyDescent="0.35">
      <c r="A2064" s="10">
        <v>33452</v>
      </c>
      <c r="B2064">
        <v>387.2</v>
      </c>
      <c r="C2064">
        <v>2.9999999999999997E-4</v>
      </c>
      <c r="D2064">
        <f>LOG(S_P_500_Historical_Data__1[[#This Row],[return]]+1)</f>
        <v>1.3026880522704667E-4</v>
      </c>
      <c r="E2064">
        <f>MATCH(S_P_500_Historical_Data__1[[#This Row],[return]],_xlfn.ANCHORARRAY($N$7),1)</f>
        <v>70</v>
      </c>
      <c r="F2064" t="e">
        <f>MATCH(S_P_500_Historical_Data__1[[#This Row],[log1p(return)]],S:S,1)-6</f>
        <v>#N/A</v>
      </c>
    </row>
    <row r="2065" spans="1:6" x14ac:dyDescent="0.35">
      <c r="A2065" s="10">
        <v>33451</v>
      </c>
      <c r="B2065">
        <v>387.1</v>
      </c>
      <c r="C2065">
        <v>-1.8E-3</v>
      </c>
      <c r="D2065">
        <f>LOG(S_P_500_Historical_Data__1[[#This Row],[return]]+1)</f>
        <v>-7.8243446989642584E-4</v>
      </c>
      <c r="E2065">
        <f>MATCH(S_P_500_Historical_Data__1[[#This Row],[return]],_xlfn.ANCHORARRAY($N$7),1)</f>
        <v>69</v>
      </c>
      <c r="F2065" t="e">
        <f>MATCH(S_P_500_Historical_Data__1[[#This Row],[log1p(return)]],S:S,1)-6</f>
        <v>#N/A</v>
      </c>
    </row>
    <row r="2066" spans="1:6" x14ac:dyDescent="0.35">
      <c r="A2066" s="10">
        <v>33450</v>
      </c>
      <c r="B2066">
        <v>387.8</v>
      </c>
      <c r="C2066">
        <v>2.8E-3</v>
      </c>
      <c r="D2066">
        <f>LOG(S_P_500_Historical_Data__1[[#This Row],[return]]+1)</f>
        <v>1.2143252861788671E-3</v>
      </c>
      <c r="E2066">
        <f>MATCH(S_P_500_Historical_Data__1[[#This Row],[return]],_xlfn.ANCHORARRAY($N$7),1)</f>
        <v>71</v>
      </c>
      <c r="F2066" t="e">
        <f>MATCH(S_P_500_Historical_Data__1[[#This Row],[log1p(return)]],S:S,1)-6</f>
        <v>#N/A</v>
      </c>
    </row>
    <row r="2067" spans="1:6" x14ac:dyDescent="0.35">
      <c r="A2067" s="10">
        <v>33449</v>
      </c>
      <c r="B2067">
        <v>386.7</v>
      </c>
      <c r="C2067">
        <v>9.4000000000000004E-3</v>
      </c>
      <c r="D2067">
        <f>LOG(S_P_500_Historical_Data__1[[#This Row],[return]]+1)</f>
        <v>4.0633003976670943E-3</v>
      </c>
      <c r="E2067">
        <f>MATCH(S_P_500_Historical_Data__1[[#This Row],[return]],_xlfn.ANCHORARRAY($N$7),1)</f>
        <v>73</v>
      </c>
      <c r="F2067" t="e">
        <f>MATCH(S_P_500_Historical_Data__1[[#This Row],[log1p(return)]],S:S,1)-6</f>
        <v>#N/A</v>
      </c>
    </row>
    <row r="2068" spans="1:6" x14ac:dyDescent="0.35">
      <c r="A2068" s="10">
        <v>33448</v>
      </c>
      <c r="B2068">
        <v>383.1</v>
      </c>
      <c r="C2068">
        <v>5.7999999999999996E-3</v>
      </c>
      <c r="D2068">
        <f>LOG(S_P_500_Historical_Data__1[[#This Row],[return]]+1)</f>
        <v>2.5116312849083121E-3</v>
      </c>
      <c r="E2068">
        <f>MATCH(S_P_500_Historical_Data__1[[#This Row],[return]],_xlfn.ANCHORARRAY($N$7),1)</f>
        <v>72</v>
      </c>
      <c r="F2068" t="e">
        <f>MATCH(S_P_500_Historical_Data__1[[#This Row],[log1p(return)]],S:S,1)-6</f>
        <v>#N/A</v>
      </c>
    </row>
    <row r="2069" spans="1:6" x14ac:dyDescent="0.35">
      <c r="A2069" s="10">
        <v>33445</v>
      </c>
      <c r="B2069">
        <v>380.9</v>
      </c>
      <c r="C2069">
        <v>-2.9999999999999997E-4</v>
      </c>
      <c r="D2069">
        <f>LOG(S_P_500_Historical_Data__1[[#This Row],[return]]+1)</f>
        <v>-1.3030789173217684E-4</v>
      </c>
      <c r="E2069">
        <f>MATCH(S_P_500_Historical_Data__1[[#This Row],[return]],_xlfn.ANCHORARRAY($N$7),1)</f>
        <v>70</v>
      </c>
      <c r="F2069" t="e">
        <f>MATCH(S_P_500_Historical_Data__1[[#This Row],[log1p(return)]],S:S,1)-6</f>
        <v>#N/A</v>
      </c>
    </row>
    <row r="2070" spans="1:6" x14ac:dyDescent="0.35">
      <c r="A2070" s="10">
        <v>33444</v>
      </c>
      <c r="B2070">
        <v>381</v>
      </c>
      <c r="C2070">
        <v>6.3E-3</v>
      </c>
      <c r="D2070">
        <f>LOG(S_P_500_Historical_Data__1[[#This Row],[return]]+1)</f>
        <v>2.7274726898297939E-3</v>
      </c>
      <c r="E2070">
        <f>MATCH(S_P_500_Historical_Data__1[[#This Row],[return]],_xlfn.ANCHORARRAY($N$7),1)</f>
        <v>72</v>
      </c>
      <c r="F2070" t="e">
        <f>MATCH(S_P_500_Historical_Data__1[[#This Row],[log1p(return)]],S:S,1)-6</f>
        <v>#N/A</v>
      </c>
    </row>
    <row r="2071" spans="1:6" x14ac:dyDescent="0.35">
      <c r="A2071" s="10">
        <v>33443</v>
      </c>
      <c r="B2071">
        <v>378.6</v>
      </c>
      <c r="C2071">
        <v>-2.0999999999999999E-3</v>
      </c>
      <c r="D2071">
        <f>LOG(S_P_500_Historical_Data__1[[#This Row],[return]]+1)</f>
        <v>-9.1297737411159135E-4</v>
      </c>
      <c r="E2071">
        <f>MATCH(S_P_500_Historical_Data__1[[#This Row],[return]],_xlfn.ANCHORARRAY($N$7),1)</f>
        <v>69</v>
      </c>
      <c r="F2071" t="e">
        <f>MATCH(S_P_500_Historical_Data__1[[#This Row],[log1p(return)]],S:S,1)-6</f>
        <v>#N/A</v>
      </c>
    </row>
    <row r="2072" spans="1:6" x14ac:dyDescent="0.35">
      <c r="A2072" s="10">
        <v>33442</v>
      </c>
      <c r="B2072">
        <v>379.4</v>
      </c>
      <c r="C2072">
        <v>-9.1000000000000004E-3</v>
      </c>
      <c r="D2072">
        <f>LOG(S_P_500_Historical_Data__1[[#This Row],[return]]+1)</f>
        <v>-3.9701715889233491E-3</v>
      </c>
      <c r="E2072">
        <f>MATCH(S_P_500_Historical_Data__1[[#This Row],[return]],_xlfn.ANCHORARRAY($N$7),1)</f>
        <v>67</v>
      </c>
      <c r="F2072" t="e">
        <f>MATCH(S_P_500_Historical_Data__1[[#This Row],[log1p(return)]],S:S,1)-6</f>
        <v>#N/A</v>
      </c>
    </row>
    <row r="2073" spans="1:6" x14ac:dyDescent="0.35">
      <c r="A2073" s="10">
        <v>33441</v>
      </c>
      <c r="B2073">
        <v>382.9</v>
      </c>
      <c r="C2073">
        <v>-3.3999999999999998E-3</v>
      </c>
      <c r="D2073">
        <f>LOG(S_P_500_Historical_Data__1[[#This Row],[return]]+1)</f>
        <v>-1.4791171649618719E-3</v>
      </c>
      <c r="E2073">
        <f>MATCH(S_P_500_Historical_Data__1[[#This Row],[return]],_xlfn.ANCHORARRAY($N$7),1)</f>
        <v>69</v>
      </c>
      <c r="F2073" t="e">
        <f>MATCH(S_P_500_Historical_Data__1[[#This Row],[log1p(return)]],S:S,1)-6</f>
        <v>#N/A</v>
      </c>
    </row>
    <row r="2074" spans="1:6" x14ac:dyDescent="0.35">
      <c r="A2074" s="10">
        <v>33438</v>
      </c>
      <c r="B2074">
        <v>384.2</v>
      </c>
      <c r="C2074">
        <v>-3.0999999999999999E-3</v>
      </c>
      <c r="D2074">
        <f>LOG(S_P_500_Historical_Data__1[[#This Row],[return]]+1)</f>
        <v>-1.3484040016265256E-3</v>
      </c>
      <c r="E2074">
        <f>MATCH(S_P_500_Historical_Data__1[[#This Row],[return]],_xlfn.ANCHORARRAY($N$7),1)</f>
        <v>69</v>
      </c>
      <c r="F2074" t="e">
        <f>MATCH(S_P_500_Historical_Data__1[[#This Row],[log1p(return)]],S:S,1)-6</f>
        <v>#N/A</v>
      </c>
    </row>
    <row r="2075" spans="1:6" x14ac:dyDescent="0.35">
      <c r="A2075" s="10">
        <v>33437</v>
      </c>
      <c r="B2075">
        <v>385.4</v>
      </c>
      <c r="C2075">
        <v>1.0999999999999999E-2</v>
      </c>
      <c r="D2075">
        <f>LOG(S_P_500_Historical_Data__1[[#This Row],[return]]+1)</f>
        <v>4.7511555910010198E-3</v>
      </c>
      <c r="E2075">
        <f>MATCH(S_P_500_Historical_Data__1[[#This Row],[return]],_xlfn.ANCHORARRAY($N$7),1)</f>
        <v>73</v>
      </c>
      <c r="F2075" t="e">
        <f>MATCH(S_P_500_Historical_Data__1[[#This Row],[log1p(return)]],S:S,1)-6</f>
        <v>#N/A</v>
      </c>
    </row>
    <row r="2076" spans="1:6" x14ac:dyDescent="0.35">
      <c r="A2076" s="10">
        <v>33436</v>
      </c>
      <c r="B2076">
        <v>381.2</v>
      </c>
      <c r="C2076">
        <v>-8.0000000000000004E-4</v>
      </c>
      <c r="D2076">
        <f>LOG(S_P_500_Historical_Data__1[[#This Row],[return]]+1)</f>
        <v>-3.4757463392091225E-4</v>
      </c>
      <c r="E2076">
        <f>MATCH(S_P_500_Historical_Data__1[[#This Row],[return]],_xlfn.ANCHORARRAY($N$7),1)</f>
        <v>69</v>
      </c>
      <c r="F2076" t="e">
        <f>MATCH(S_P_500_Historical_Data__1[[#This Row],[log1p(return)]],S:S,1)-6</f>
        <v>#N/A</v>
      </c>
    </row>
    <row r="2077" spans="1:6" x14ac:dyDescent="0.35">
      <c r="A2077" s="10">
        <v>33435</v>
      </c>
      <c r="B2077">
        <v>381.5</v>
      </c>
      <c r="C2077">
        <v>-2.3999999999999998E-3</v>
      </c>
      <c r="D2077">
        <f>LOG(S_P_500_Historical_Data__1[[#This Row],[return]]+1)</f>
        <v>-1.0435595295137823E-3</v>
      </c>
      <c r="E2077">
        <f>MATCH(S_P_500_Historical_Data__1[[#This Row],[return]],_xlfn.ANCHORARRAY($N$7),1)</f>
        <v>69</v>
      </c>
      <c r="F2077" t="e">
        <f>MATCH(S_P_500_Historical_Data__1[[#This Row],[log1p(return)]],S:S,1)-6</f>
        <v>#N/A</v>
      </c>
    </row>
    <row r="2078" spans="1:6" x14ac:dyDescent="0.35">
      <c r="A2078" s="10">
        <v>33434</v>
      </c>
      <c r="B2078">
        <v>382.4</v>
      </c>
      <c r="C2078">
        <v>5.7999999999999996E-3</v>
      </c>
      <c r="D2078">
        <f>LOG(S_P_500_Historical_Data__1[[#This Row],[return]]+1)</f>
        <v>2.5116312849083121E-3</v>
      </c>
      <c r="E2078">
        <f>MATCH(S_P_500_Historical_Data__1[[#This Row],[return]],_xlfn.ANCHORARRAY($N$7),1)</f>
        <v>72</v>
      </c>
      <c r="F2078" t="e">
        <f>MATCH(S_P_500_Historical_Data__1[[#This Row],[log1p(return)]],S:S,1)-6</f>
        <v>#N/A</v>
      </c>
    </row>
    <row r="2079" spans="1:6" x14ac:dyDescent="0.35">
      <c r="A2079" s="10">
        <v>33431</v>
      </c>
      <c r="B2079">
        <v>380.2</v>
      </c>
      <c r="C2079">
        <v>8.5000000000000006E-3</v>
      </c>
      <c r="D2079">
        <f>LOG(S_P_500_Historical_Data__1[[#This Row],[return]]+1)</f>
        <v>3.6759025487842203E-3</v>
      </c>
      <c r="E2079">
        <f>MATCH(S_P_500_Historical_Data__1[[#This Row],[return]],_xlfn.ANCHORARRAY($N$7),1)</f>
        <v>73</v>
      </c>
      <c r="F2079" t="e">
        <f>MATCH(S_P_500_Historical_Data__1[[#This Row],[log1p(return)]],S:S,1)-6</f>
        <v>#N/A</v>
      </c>
    </row>
    <row r="2080" spans="1:6" x14ac:dyDescent="0.35">
      <c r="A2080" s="10">
        <v>33430</v>
      </c>
      <c r="B2080">
        <v>377</v>
      </c>
      <c r="C2080">
        <v>3.5000000000000001E-3</v>
      </c>
      <c r="D2080">
        <f>LOG(S_P_500_Historical_Data__1[[#This Row],[return]]+1)</f>
        <v>1.5173768235043782E-3</v>
      </c>
      <c r="E2080">
        <f>MATCH(S_P_500_Historical_Data__1[[#This Row],[return]],_xlfn.ANCHORARRAY($N$7),1)</f>
        <v>71</v>
      </c>
      <c r="F2080" t="e">
        <f>MATCH(S_P_500_Historical_Data__1[[#This Row],[log1p(return)]],S:S,1)-6</f>
        <v>#N/A</v>
      </c>
    </row>
    <row r="2081" spans="1:6" x14ac:dyDescent="0.35">
      <c r="A2081" s="10">
        <v>33429</v>
      </c>
      <c r="B2081">
        <v>375.7</v>
      </c>
      <c r="C2081">
        <v>-1.1000000000000001E-3</v>
      </c>
      <c r="D2081">
        <f>LOG(S_P_500_Historical_Data__1[[#This Row],[return]]+1)</f>
        <v>-4.7798687109621189E-4</v>
      </c>
      <c r="E2081">
        <f>MATCH(S_P_500_Historical_Data__1[[#This Row],[return]],_xlfn.ANCHORARRAY($N$7),1)</f>
        <v>69</v>
      </c>
      <c r="F2081" t="e">
        <f>MATCH(S_P_500_Historical_Data__1[[#This Row],[log1p(return)]],S:S,1)-6</f>
        <v>#N/A</v>
      </c>
    </row>
    <row r="2082" spans="1:6" x14ac:dyDescent="0.35">
      <c r="A2082" s="10">
        <v>33428</v>
      </c>
      <c r="B2082">
        <v>376.1</v>
      </c>
      <c r="C2082">
        <v>-4.7999999999999996E-3</v>
      </c>
      <c r="D2082">
        <f>LOG(S_P_500_Historical_Data__1[[#This Row],[return]]+1)</f>
        <v>-2.0896326532565297E-3</v>
      </c>
      <c r="E2082">
        <f>MATCH(S_P_500_Historical_Data__1[[#This Row],[return]],_xlfn.ANCHORARRAY($N$7),1)</f>
        <v>68</v>
      </c>
      <c r="F2082" t="e">
        <f>MATCH(S_P_500_Historical_Data__1[[#This Row],[log1p(return)]],S:S,1)-6</f>
        <v>#N/A</v>
      </c>
    </row>
    <row r="2083" spans="1:6" x14ac:dyDescent="0.35">
      <c r="A2083" s="10">
        <v>33427</v>
      </c>
      <c r="B2083">
        <v>377.9</v>
      </c>
      <c r="C2083">
        <v>1.0200000000000001E-2</v>
      </c>
      <c r="D2083">
        <f>LOG(S_P_500_Historical_Data__1[[#This Row],[return]]+1)</f>
        <v>4.4073641763307369E-3</v>
      </c>
      <c r="E2083">
        <f>MATCH(S_P_500_Historical_Data__1[[#This Row],[return]],_xlfn.ANCHORARRAY($N$7),1)</f>
        <v>73</v>
      </c>
      <c r="F2083" t="e">
        <f>MATCH(S_P_500_Historical_Data__1[[#This Row],[log1p(return)]],S:S,1)-6</f>
        <v>#N/A</v>
      </c>
    </row>
    <row r="2084" spans="1:6" x14ac:dyDescent="0.35">
      <c r="A2084" s="10">
        <v>33424</v>
      </c>
      <c r="B2084">
        <v>374.1</v>
      </c>
      <c r="C2084">
        <v>2.0999999999999999E-3</v>
      </c>
      <c r="D2084">
        <f>LOG(S_P_500_Historical_Data__1[[#This Row],[return]]+1)</f>
        <v>9.1106213122328433E-4</v>
      </c>
      <c r="E2084">
        <f>MATCH(S_P_500_Historical_Data__1[[#This Row],[return]],_xlfn.ANCHORARRAY($N$7),1)</f>
        <v>70</v>
      </c>
      <c r="F2084" t="e">
        <f>MATCH(S_P_500_Historical_Data__1[[#This Row],[log1p(return)]],S:S,1)-6</f>
        <v>#N/A</v>
      </c>
    </row>
    <row r="2085" spans="1:6" x14ac:dyDescent="0.35">
      <c r="A2085" s="10">
        <v>33422</v>
      </c>
      <c r="B2085">
        <v>373.3</v>
      </c>
      <c r="C2085">
        <v>-1.11E-2</v>
      </c>
      <c r="D2085">
        <f>LOG(S_P_500_Historical_Data__1[[#This Row],[return]]+1)</f>
        <v>-4.8476231085461917E-3</v>
      </c>
      <c r="E2085">
        <f>MATCH(S_P_500_Historical_Data__1[[#This Row],[return]],_xlfn.ANCHORARRAY($N$7),1)</f>
        <v>66</v>
      </c>
      <c r="F2085" t="e">
        <f>MATCH(S_P_500_Historical_Data__1[[#This Row],[log1p(return)]],S:S,1)-6</f>
        <v>#N/A</v>
      </c>
    </row>
    <row r="2086" spans="1:6" x14ac:dyDescent="0.35">
      <c r="A2086" s="10">
        <v>33421</v>
      </c>
      <c r="B2086">
        <v>377.5</v>
      </c>
      <c r="C2086">
        <v>-1.1000000000000001E-3</v>
      </c>
      <c r="D2086">
        <f>LOG(S_P_500_Historical_Data__1[[#This Row],[return]]+1)</f>
        <v>-4.7798687109621189E-4</v>
      </c>
      <c r="E2086">
        <f>MATCH(S_P_500_Historical_Data__1[[#This Row],[return]],_xlfn.ANCHORARRAY($N$7),1)</f>
        <v>69</v>
      </c>
      <c r="F2086" t="e">
        <f>MATCH(S_P_500_Historical_Data__1[[#This Row],[log1p(return)]],S:S,1)-6</f>
        <v>#N/A</v>
      </c>
    </row>
    <row r="2087" spans="1:6" x14ac:dyDescent="0.35">
      <c r="A2087" s="10">
        <v>33420</v>
      </c>
      <c r="B2087">
        <v>377.9</v>
      </c>
      <c r="C2087">
        <v>1.7999999999999999E-2</v>
      </c>
      <c r="D2087">
        <f>LOG(S_P_500_Historical_Data__1[[#This Row],[return]]+1)</f>
        <v>7.7477780007399483E-3</v>
      </c>
      <c r="E2087">
        <f>MATCH(S_P_500_Historical_Data__1[[#This Row],[return]],_xlfn.ANCHORARRAY($N$7),1)</f>
        <v>76</v>
      </c>
      <c r="F2087" t="e">
        <f>MATCH(S_P_500_Historical_Data__1[[#This Row],[log1p(return)]],S:S,1)-6</f>
        <v>#N/A</v>
      </c>
    </row>
    <row r="2088" spans="1:6" x14ac:dyDescent="0.35">
      <c r="A2088" s="10">
        <v>33417</v>
      </c>
      <c r="B2088">
        <v>371.2</v>
      </c>
      <c r="C2088">
        <v>-8.5000000000000006E-3</v>
      </c>
      <c r="D2088">
        <f>LOG(S_P_500_Historical_Data__1[[#This Row],[return]]+1)</f>
        <v>-3.7072814586785003E-3</v>
      </c>
      <c r="E2088">
        <f>MATCH(S_P_500_Historical_Data__1[[#This Row],[return]],_xlfn.ANCHORARRAY($N$7),1)</f>
        <v>67</v>
      </c>
      <c r="F2088" t="e">
        <f>MATCH(S_P_500_Historical_Data__1[[#This Row],[log1p(return)]],S:S,1)-6</f>
        <v>#N/A</v>
      </c>
    </row>
    <row r="2089" spans="1:6" x14ac:dyDescent="0.35">
      <c r="A2089" s="10">
        <v>33416</v>
      </c>
      <c r="B2089">
        <v>374.4</v>
      </c>
      <c r="C2089">
        <v>7.4999999999999997E-3</v>
      </c>
      <c r="D2089">
        <f>LOG(S_P_500_Historical_Data__1[[#This Row],[return]]+1)</f>
        <v>3.2450548131470851E-3</v>
      </c>
      <c r="E2089">
        <f>MATCH(S_P_500_Historical_Data__1[[#This Row],[return]],_xlfn.ANCHORARRAY($N$7),1)</f>
        <v>72</v>
      </c>
      <c r="F2089" t="e">
        <f>MATCH(S_P_500_Historical_Data__1[[#This Row],[log1p(return)]],S:S,1)-6</f>
        <v>#N/A</v>
      </c>
    </row>
    <row r="2090" spans="1:6" x14ac:dyDescent="0.35">
      <c r="A2090" s="10">
        <v>33415</v>
      </c>
      <c r="B2090">
        <v>371.6</v>
      </c>
      <c r="C2090">
        <v>2.7000000000000001E-3</v>
      </c>
      <c r="D2090">
        <f>LOG(S_P_500_Historical_Data__1[[#This Row],[return]]+1)</f>
        <v>1.1710149414006937E-3</v>
      </c>
      <c r="E2090">
        <f>MATCH(S_P_500_Historical_Data__1[[#This Row],[return]],_xlfn.ANCHORARRAY($N$7),1)</f>
        <v>71</v>
      </c>
      <c r="F2090" t="e">
        <f>MATCH(S_P_500_Historical_Data__1[[#This Row],[log1p(return)]],S:S,1)-6</f>
        <v>#N/A</v>
      </c>
    </row>
    <row r="2091" spans="1:6" x14ac:dyDescent="0.35">
      <c r="A2091" s="10">
        <v>33414</v>
      </c>
      <c r="B2091">
        <v>370.6</v>
      </c>
      <c r="C2091">
        <v>-8.0000000000000004E-4</v>
      </c>
      <c r="D2091">
        <f>LOG(S_P_500_Historical_Data__1[[#This Row],[return]]+1)</f>
        <v>-3.4757463392091225E-4</v>
      </c>
      <c r="E2091">
        <f>MATCH(S_P_500_Historical_Data__1[[#This Row],[return]],_xlfn.ANCHORARRAY($N$7),1)</f>
        <v>69</v>
      </c>
      <c r="F2091" t="e">
        <f>MATCH(S_P_500_Historical_Data__1[[#This Row],[log1p(return)]],S:S,1)-6</f>
        <v>#N/A</v>
      </c>
    </row>
    <row r="2092" spans="1:6" x14ac:dyDescent="0.35">
      <c r="A2092" s="10">
        <v>33413</v>
      </c>
      <c r="B2092">
        <v>370.9</v>
      </c>
      <c r="C2092">
        <v>-1.83E-2</v>
      </c>
      <c r="D2092">
        <f>LOG(S_P_500_Historical_Data__1[[#This Row],[return]]+1)</f>
        <v>-8.0212090054163666E-3</v>
      </c>
      <c r="E2092">
        <f>MATCH(S_P_500_Historical_Data__1[[#This Row],[return]],_xlfn.ANCHORARRAY($N$7),1)</f>
        <v>64</v>
      </c>
      <c r="F2092" t="e">
        <f>MATCH(S_P_500_Historical_Data__1[[#This Row],[log1p(return)]],S:S,1)-6</f>
        <v>#N/A</v>
      </c>
    </row>
    <row r="2093" spans="1:6" x14ac:dyDescent="0.35">
      <c r="A2093" s="10">
        <v>33410</v>
      </c>
      <c r="B2093">
        <v>377.8</v>
      </c>
      <c r="C2093">
        <v>6.4000000000000003E-3</v>
      </c>
      <c r="D2093">
        <f>LOG(S_P_500_Historical_Data__1[[#This Row],[return]]+1)</f>
        <v>2.7706281011936895E-3</v>
      </c>
      <c r="E2093">
        <f>MATCH(S_P_500_Historical_Data__1[[#This Row],[return]],_xlfn.ANCHORARRAY($N$7),1)</f>
        <v>72</v>
      </c>
      <c r="F2093" t="e">
        <f>MATCH(S_P_500_Historical_Data__1[[#This Row],[log1p(return)]],S:S,1)-6</f>
        <v>#N/A</v>
      </c>
    </row>
    <row r="2094" spans="1:6" x14ac:dyDescent="0.35">
      <c r="A2094" s="10">
        <v>33409</v>
      </c>
      <c r="B2094">
        <v>375.4</v>
      </c>
      <c r="C2094">
        <v>8.0000000000000004E-4</v>
      </c>
      <c r="D2094">
        <f>LOG(S_P_500_Historical_Data__1[[#This Row],[return]]+1)</f>
        <v>3.4729668536350247E-4</v>
      </c>
      <c r="E2094">
        <f>MATCH(S_P_500_Historical_Data__1[[#This Row],[return]],_xlfn.ANCHORARRAY($N$7),1)</f>
        <v>70</v>
      </c>
      <c r="F2094" t="e">
        <f>MATCH(S_P_500_Historical_Data__1[[#This Row],[log1p(return)]],S:S,1)-6</f>
        <v>#N/A</v>
      </c>
    </row>
    <row r="2095" spans="1:6" x14ac:dyDescent="0.35">
      <c r="A2095" s="10">
        <v>33408</v>
      </c>
      <c r="B2095">
        <v>375.1</v>
      </c>
      <c r="C2095">
        <v>-9.1999999999999998E-3</v>
      </c>
      <c r="D2095">
        <f>LOG(S_P_500_Historical_Data__1[[#This Row],[return]]+1)</f>
        <v>-4.0140020862006187E-3</v>
      </c>
      <c r="E2095">
        <f>MATCH(S_P_500_Historical_Data__1[[#This Row],[return]],_xlfn.ANCHORARRAY($N$7),1)</f>
        <v>67</v>
      </c>
      <c r="F2095" t="e">
        <f>MATCH(S_P_500_Historical_Data__1[[#This Row],[log1p(return)]],S:S,1)-6</f>
        <v>#N/A</v>
      </c>
    </row>
    <row r="2096" spans="1:6" x14ac:dyDescent="0.35">
      <c r="A2096" s="10">
        <v>33407</v>
      </c>
      <c r="B2096">
        <v>378.6</v>
      </c>
      <c r="C2096">
        <v>-3.8999999999999998E-3</v>
      </c>
      <c r="D2096">
        <f>LOG(S_P_500_Historical_Data__1[[#This Row],[return]]+1)</f>
        <v>-1.6970599014588432E-3</v>
      </c>
      <c r="E2096">
        <f>MATCH(S_P_500_Historical_Data__1[[#This Row],[return]],_xlfn.ANCHORARRAY($N$7),1)</f>
        <v>68</v>
      </c>
      <c r="F2096" t="e">
        <f>MATCH(S_P_500_Historical_Data__1[[#This Row],[log1p(return)]],S:S,1)-6</f>
        <v>#N/A</v>
      </c>
    </row>
    <row r="2097" spans="1:6" x14ac:dyDescent="0.35">
      <c r="A2097" s="10">
        <v>33406</v>
      </c>
      <c r="B2097">
        <v>380.1</v>
      </c>
      <c r="C2097">
        <v>-5.7999999999999996E-3</v>
      </c>
      <c r="D2097">
        <f>LOG(S_P_500_Historical_Data__1[[#This Row],[return]]+1)</f>
        <v>-2.5262411970196374E-3</v>
      </c>
      <c r="E2097">
        <f>MATCH(S_P_500_Historical_Data__1[[#This Row],[return]],_xlfn.ANCHORARRAY($N$7),1)</f>
        <v>68</v>
      </c>
      <c r="F2097" t="e">
        <f>MATCH(S_P_500_Historical_Data__1[[#This Row],[log1p(return)]],S:S,1)-6</f>
        <v>#N/A</v>
      </c>
    </row>
    <row r="2098" spans="1:6" x14ac:dyDescent="0.35">
      <c r="A2098" s="10">
        <v>33403</v>
      </c>
      <c r="B2098">
        <v>382.3</v>
      </c>
      <c r="C2098">
        <v>1.24E-2</v>
      </c>
      <c r="D2098">
        <f>LOG(S_P_500_Historical_Data__1[[#This Row],[return]]+1)</f>
        <v>5.3521364862166125E-3</v>
      </c>
      <c r="E2098">
        <f>MATCH(S_P_500_Historical_Data__1[[#This Row],[return]],_xlfn.ANCHORARRAY($N$7),1)</f>
        <v>74</v>
      </c>
      <c r="F2098" t="e">
        <f>MATCH(S_P_500_Historical_Data__1[[#This Row],[log1p(return)]],S:S,1)-6</f>
        <v>#N/A</v>
      </c>
    </row>
    <row r="2099" spans="1:6" x14ac:dyDescent="0.35">
      <c r="A2099" s="10">
        <v>33402</v>
      </c>
      <c r="B2099">
        <v>377.6</v>
      </c>
      <c r="C2099">
        <v>2.7000000000000001E-3</v>
      </c>
      <c r="D2099">
        <f>LOG(S_P_500_Historical_Data__1[[#This Row],[return]]+1)</f>
        <v>1.1710149414006937E-3</v>
      </c>
      <c r="E2099">
        <f>MATCH(S_P_500_Historical_Data__1[[#This Row],[return]],_xlfn.ANCHORARRAY($N$7),1)</f>
        <v>71</v>
      </c>
      <c r="F2099" t="e">
        <f>MATCH(S_P_500_Historical_Data__1[[#This Row],[log1p(return)]],S:S,1)-6</f>
        <v>#N/A</v>
      </c>
    </row>
    <row r="2100" spans="1:6" x14ac:dyDescent="0.35">
      <c r="A2100" s="10">
        <v>33401</v>
      </c>
      <c r="B2100">
        <v>376.6</v>
      </c>
      <c r="C2100">
        <v>-1.18E-2</v>
      </c>
      <c r="D2100">
        <f>LOG(S_P_500_Historical_Data__1[[#This Row],[return]]+1)</f>
        <v>-5.1551504466020364E-3</v>
      </c>
      <c r="E2100">
        <f>MATCH(S_P_500_Historical_Data__1[[#This Row],[return]],_xlfn.ANCHORARRAY($N$7),1)</f>
        <v>66</v>
      </c>
      <c r="F2100" t="e">
        <f>MATCH(S_P_500_Historical_Data__1[[#This Row],[log1p(return)]],S:S,1)-6</f>
        <v>#N/A</v>
      </c>
    </row>
    <row r="2101" spans="1:6" x14ac:dyDescent="0.35">
      <c r="A2101" s="10">
        <v>33400</v>
      </c>
      <c r="B2101">
        <v>381.1</v>
      </c>
      <c r="C2101">
        <v>6.6E-3</v>
      </c>
      <c r="D2101">
        <f>LOG(S_P_500_Historical_Data__1[[#This Row],[return]]+1)</f>
        <v>2.8569260611206074E-3</v>
      </c>
      <c r="E2101">
        <f>MATCH(S_P_500_Historical_Data__1[[#This Row],[return]],_xlfn.ANCHORARRAY($N$7),1)</f>
        <v>72</v>
      </c>
      <c r="F2101" t="e">
        <f>MATCH(S_P_500_Historical_Data__1[[#This Row],[log1p(return)]],S:S,1)-6</f>
        <v>#N/A</v>
      </c>
    </row>
    <row r="2102" spans="1:6" x14ac:dyDescent="0.35">
      <c r="A2102" s="10">
        <v>33399</v>
      </c>
      <c r="B2102">
        <v>378.6</v>
      </c>
      <c r="C2102">
        <v>-2.0999999999999999E-3</v>
      </c>
      <c r="D2102">
        <f>LOG(S_P_500_Historical_Data__1[[#This Row],[return]]+1)</f>
        <v>-9.1297737411159135E-4</v>
      </c>
      <c r="E2102">
        <f>MATCH(S_P_500_Historical_Data__1[[#This Row],[return]],_xlfn.ANCHORARRAY($N$7),1)</f>
        <v>69</v>
      </c>
      <c r="F2102" t="e">
        <f>MATCH(S_P_500_Historical_Data__1[[#This Row],[log1p(return)]],S:S,1)-6</f>
        <v>#N/A</v>
      </c>
    </row>
    <row r="2103" spans="1:6" x14ac:dyDescent="0.35">
      <c r="A2103" s="10">
        <v>33396</v>
      </c>
      <c r="B2103">
        <v>379.4</v>
      </c>
      <c r="C2103">
        <v>-1.09E-2</v>
      </c>
      <c r="D2103">
        <f>LOG(S_P_500_Historical_Data__1[[#This Row],[return]]+1)</f>
        <v>-4.7597981371845666E-3</v>
      </c>
      <c r="E2103">
        <f>MATCH(S_P_500_Historical_Data__1[[#This Row],[return]],_xlfn.ANCHORARRAY($N$7),1)</f>
        <v>66</v>
      </c>
      <c r="F2103" t="e">
        <f>MATCH(S_P_500_Historical_Data__1[[#This Row],[log1p(return)]],S:S,1)-6</f>
        <v>#N/A</v>
      </c>
    </row>
    <row r="2104" spans="1:6" x14ac:dyDescent="0.35">
      <c r="A2104" s="10">
        <v>33395</v>
      </c>
      <c r="B2104">
        <v>383.6</v>
      </c>
      <c r="C2104">
        <v>-3.8999999999999998E-3</v>
      </c>
      <c r="D2104">
        <f>LOG(S_P_500_Historical_Data__1[[#This Row],[return]]+1)</f>
        <v>-1.6970599014588432E-3</v>
      </c>
      <c r="E2104">
        <f>MATCH(S_P_500_Historical_Data__1[[#This Row],[return]],_xlfn.ANCHORARRAY($N$7),1)</f>
        <v>68</v>
      </c>
      <c r="F2104" t="e">
        <f>MATCH(S_P_500_Historical_Data__1[[#This Row],[log1p(return)]],S:S,1)-6</f>
        <v>#N/A</v>
      </c>
    </row>
    <row r="2105" spans="1:6" x14ac:dyDescent="0.35">
      <c r="A2105" s="10">
        <v>33394</v>
      </c>
      <c r="B2105">
        <v>385.1</v>
      </c>
      <c r="C2105">
        <v>-6.7000000000000002E-3</v>
      </c>
      <c r="D2105">
        <f>LOG(S_P_500_Historical_Data__1[[#This Row],[return]]+1)</f>
        <v>-2.9195645282691818E-3</v>
      </c>
      <c r="E2105">
        <f>MATCH(S_P_500_Historical_Data__1[[#This Row],[return]],_xlfn.ANCHORARRAY($N$7),1)</f>
        <v>67</v>
      </c>
      <c r="F2105" t="e">
        <f>MATCH(S_P_500_Historical_Data__1[[#This Row],[log1p(return)]],S:S,1)-6</f>
        <v>#N/A</v>
      </c>
    </row>
    <row r="2106" spans="1:6" x14ac:dyDescent="0.35">
      <c r="A2106" s="10">
        <v>33393</v>
      </c>
      <c r="B2106">
        <v>387.7</v>
      </c>
      <c r="C2106">
        <v>-1E-3</v>
      </c>
      <c r="D2106">
        <f>LOG(S_P_500_Historical_Data__1[[#This Row],[return]]+1)</f>
        <v>-4.3451177401769168E-4</v>
      </c>
      <c r="E2106">
        <f>MATCH(S_P_500_Historical_Data__1[[#This Row],[return]],_xlfn.ANCHORARRAY($N$7),1)</f>
        <v>69</v>
      </c>
      <c r="F2106" t="e">
        <f>MATCH(S_P_500_Historical_Data__1[[#This Row],[log1p(return)]],S:S,1)-6</f>
        <v>#N/A</v>
      </c>
    </row>
    <row r="2107" spans="1:6" x14ac:dyDescent="0.35">
      <c r="A2107" s="10">
        <v>33392</v>
      </c>
      <c r="B2107">
        <v>388.1</v>
      </c>
      <c r="C2107">
        <v>-4.4000000000000003E-3</v>
      </c>
      <c r="D2107">
        <f>LOG(S_P_500_Historical_Data__1[[#This Row],[return]]+1)</f>
        <v>-1.9151120634443696E-3</v>
      </c>
      <c r="E2107">
        <f>MATCH(S_P_500_Historical_Data__1[[#This Row],[return]],_xlfn.ANCHORARRAY($N$7),1)</f>
        <v>68</v>
      </c>
      <c r="F2107" t="e">
        <f>MATCH(S_P_500_Historical_Data__1[[#This Row],[log1p(return)]],S:S,1)-6</f>
        <v>#N/A</v>
      </c>
    </row>
    <row r="2108" spans="1:6" x14ac:dyDescent="0.35">
      <c r="A2108" s="10">
        <v>33389</v>
      </c>
      <c r="B2108">
        <v>389.8</v>
      </c>
      <c r="C2108">
        <v>7.1999999999999998E-3</v>
      </c>
      <c r="D2108">
        <f>LOG(S_P_500_Historical_Data__1[[#This Row],[return]]+1)</f>
        <v>3.1157170998062241E-3</v>
      </c>
      <c r="E2108">
        <f>MATCH(S_P_500_Historical_Data__1[[#This Row],[return]],_xlfn.ANCHORARRAY($N$7),1)</f>
        <v>72</v>
      </c>
      <c r="F2108" t="e">
        <f>MATCH(S_P_500_Historical_Data__1[[#This Row],[log1p(return)]],S:S,1)-6</f>
        <v>#N/A</v>
      </c>
    </row>
    <row r="2109" spans="1:6" x14ac:dyDescent="0.35">
      <c r="A2109" s="10">
        <v>33388</v>
      </c>
      <c r="B2109">
        <v>387</v>
      </c>
      <c r="C2109">
        <v>1.0999999999999999E-2</v>
      </c>
      <c r="D2109">
        <f>LOG(S_P_500_Historical_Data__1[[#This Row],[return]]+1)</f>
        <v>4.7511555910010198E-3</v>
      </c>
      <c r="E2109">
        <f>MATCH(S_P_500_Historical_Data__1[[#This Row],[return]],_xlfn.ANCHORARRAY($N$7),1)</f>
        <v>73</v>
      </c>
      <c r="F2109" t="e">
        <f>MATCH(S_P_500_Historical_Data__1[[#This Row],[log1p(return)]],S:S,1)-6</f>
        <v>#N/A</v>
      </c>
    </row>
    <row r="2110" spans="1:6" x14ac:dyDescent="0.35">
      <c r="A2110" s="10">
        <v>33387</v>
      </c>
      <c r="B2110">
        <v>382.8</v>
      </c>
      <c r="C2110">
        <v>2.3999999999999998E-3</v>
      </c>
      <c r="D2110">
        <f>LOG(S_P_500_Historical_Data__1[[#This Row],[return]]+1)</f>
        <v>1.0410579860935677E-3</v>
      </c>
      <c r="E2110">
        <f>MATCH(S_P_500_Historical_Data__1[[#This Row],[return]],_xlfn.ANCHORARRAY($N$7),1)</f>
        <v>71</v>
      </c>
      <c r="F2110" t="e">
        <f>MATCH(S_P_500_Historical_Data__1[[#This Row],[log1p(return)]],S:S,1)-6</f>
        <v>#N/A</v>
      </c>
    </row>
    <row r="2111" spans="1:6" x14ac:dyDescent="0.35">
      <c r="A2111" s="10">
        <v>33386</v>
      </c>
      <c r="B2111">
        <v>381.9</v>
      </c>
      <c r="C2111">
        <v>1.17E-2</v>
      </c>
      <c r="D2111">
        <f>LOG(S_P_500_Historical_Data__1[[#This Row],[return]]+1)</f>
        <v>5.0517499939958894E-3</v>
      </c>
      <c r="E2111">
        <f>MATCH(S_P_500_Historical_Data__1[[#This Row],[return]],_xlfn.ANCHORARRAY($N$7),1)</f>
        <v>74</v>
      </c>
      <c r="F2111" t="e">
        <f>MATCH(S_P_500_Historical_Data__1[[#This Row],[log1p(return)]],S:S,1)-6</f>
        <v>#N/A</v>
      </c>
    </row>
    <row r="2112" spans="1:6" x14ac:dyDescent="0.35">
      <c r="A2112" s="10">
        <v>33382</v>
      </c>
      <c r="B2112">
        <v>377.5</v>
      </c>
      <c r="C2112">
        <v>6.7000000000000002E-3</v>
      </c>
      <c r="D2112">
        <f>LOG(S_P_500_Historical_Data__1[[#This Row],[return]]+1)</f>
        <v>2.9000686113873687E-3</v>
      </c>
      <c r="E2112">
        <f>MATCH(S_P_500_Historical_Data__1[[#This Row],[return]],_xlfn.ANCHORARRAY($N$7),1)</f>
        <v>72</v>
      </c>
      <c r="F2112" t="e">
        <f>MATCH(S_P_500_Historical_Data__1[[#This Row],[log1p(return)]],S:S,1)-6</f>
        <v>#N/A</v>
      </c>
    </row>
    <row r="2113" spans="1:6" x14ac:dyDescent="0.35">
      <c r="A2113" s="10">
        <v>33381</v>
      </c>
      <c r="B2113">
        <v>375</v>
      </c>
      <c r="C2113">
        <v>-3.2000000000000002E-3</v>
      </c>
      <c r="D2113">
        <f>LOG(S_P_500_Historical_Data__1[[#This Row],[return]]+1)</f>
        <v>-1.3919706849055953E-3</v>
      </c>
      <c r="E2113">
        <f>MATCH(S_P_500_Historical_Data__1[[#This Row],[return]],_xlfn.ANCHORARRAY($N$7),1)</f>
        <v>69</v>
      </c>
      <c r="F2113" t="e">
        <f>MATCH(S_P_500_Historical_Data__1[[#This Row],[log1p(return)]],S:S,1)-6</f>
        <v>#N/A</v>
      </c>
    </row>
    <row r="2114" spans="1:6" x14ac:dyDescent="0.35">
      <c r="A2114" s="10">
        <v>33380</v>
      </c>
      <c r="B2114">
        <v>376.2</v>
      </c>
      <c r="C2114">
        <v>2.0999999999999999E-3</v>
      </c>
      <c r="D2114">
        <f>LOG(S_P_500_Historical_Data__1[[#This Row],[return]]+1)</f>
        <v>9.1106213122328433E-4</v>
      </c>
      <c r="E2114">
        <f>MATCH(S_P_500_Historical_Data__1[[#This Row],[return]],_xlfn.ANCHORARRAY($N$7),1)</f>
        <v>70</v>
      </c>
      <c r="F2114" t="e">
        <f>MATCH(S_P_500_Historical_Data__1[[#This Row],[log1p(return)]],S:S,1)-6</f>
        <v>#N/A</v>
      </c>
    </row>
    <row r="2115" spans="1:6" x14ac:dyDescent="0.35">
      <c r="A2115" s="10">
        <v>33379</v>
      </c>
      <c r="B2115">
        <v>375.4</v>
      </c>
      <c r="C2115">
        <v>8.3000000000000001E-3</v>
      </c>
      <c r="D2115">
        <f>LOG(S_P_500_Historical_Data__1[[#This Row],[return]]+1)</f>
        <v>3.5897671891398659E-3</v>
      </c>
      <c r="E2115">
        <f>MATCH(S_P_500_Historical_Data__1[[#This Row],[return]],_xlfn.ANCHORARRAY($N$7),1)</f>
        <v>72</v>
      </c>
      <c r="F2115" t="e">
        <f>MATCH(S_P_500_Historical_Data__1[[#This Row],[log1p(return)]],S:S,1)-6</f>
        <v>#N/A</v>
      </c>
    </row>
    <row r="2116" spans="1:6" x14ac:dyDescent="0.35">
      <c r="A2116" s="10">
        <v>33378</v>
      </c>
      <c r="B2116">
        <v>372.3</v>
      </c>
      <c r="C2116">
        <v>-2.9999999999999997E-4</v>
      </c>
      <c r="D2116">
        <f>LOG(S_P_500_Historical_Data__1[[#This Row],[return]]+1)</f>
        <v>-1.3030789173217684E-4</v>
      </c>
      <c r="E2116">
        <f>MATCH(S_P_500_Historical_Data__1[[#This Row],[return]],_xlfn.ANCHORARRAY($N$7),1)</f>
        <v>70</v>
      </c>
      <c r="F2116" t="e">
        <f>MATCH(S_P_500_Historical_Data__1[[#This Row],[log1p(return)]],S:S,1)-6</f>
        <v>#N/A</v>
      </c>
    </row>
    <row r="2117" spans="1:6" x14ac:dyDescent="0.35">
      <c r="A2117" s="10">
        <v>33375</v>
      </c>
      <c r="B2117">
        <v>372.4</v>
      </c>
      <c r="C2117">
        <v>5.0000000000000001E-4</v>
      </c>
      <c r="D2117">
        <f>LOG(S_P_500_Historical_Data__1[[#This Row],[return]]+1)</f>
        <v>2.1709297223018438E-4</v>
      </c>
      <c r="E2117">
        <f>MATCH(S_P_500_Historical_Data__1[[#This Row],[return]],_xlfn.ANCHORARRAY($N$7),1)</f>
        <v>70</v>
      </c>
      <c r="F2117" t="e">
        <f>MATCH(S_P_500_Historical_Data__1[[#This Row],[log1p(return)]],S:S,1)-6</f>
        <v>#N/A</v>
      </c>
    </row>
    <row r="2118" spans="1:6" x14ac:dyDescent="0.35">
      <c r="A2118" s="10">
        <v>33374</v>
      </c>
      <c r="B2118">
        <v>372.2</v>
      </c>
      <c r="C2118">
        <v>9.7999999999999997E-3</v>
      </c>
      <c r="D2118">
        <f>LOG(S_P_500_Historical_Data__1[[#This Row],[return]]+1)</f>
        <v>4.2353663594674896E-3</v>
      </c>
      <c r="E2118">
        <f>MATCH(S_P_500_Historical_Data__1[[#This Row],[return]],_xlfn.ANCHORARRAY($N$7),1)</f>
        <v>73</v>
      </c>
      <c r="F2118" t="e">
        <f>MATCH(S_P_500_Historical_Data__1[[#This Row],[log1p(return)]],S:S,1)-6</f>
        <v>#N/A</v>
      </c>
    </row>
    <row r="2119" spans="1:6" x14ac:dyDescent="0.35">
      <c r="A2119" s="10">
        <v>33373</v>
      </c>
      <c r="B2119">
        <v>368.6</v>
      </c>
      <c r="C2119">
        <v>-8.0999999999999996E-3</v>
      </c>
      <c r="D2119">
        <f>LOG(S_P_500_Historical_Data__1[[#This Row],[return]]+1)</f>
        <v>-3.5321097382827633E-3</v>
      </c>
      <c r="E2119">
        <f>MATCH(S_P_500_Historical_Data__1[[#This Row],[return]],_xlfn.ANCHORARRAY($N$7),1)</f>
        <v>67</v>
      </c>
      <c r="F2119" t="e">
        <f>MATCH(S_P_500_Historical_Data__1[[#This Row],[log1p(return)]],S:S,1)-6</f>
        <v>#N/A</v>
      </c>
    </row>
    <row r="2120" spans="1:6" x14ac:dyDescent="0.35">
      <c r="A2120" s="10">
        <v>33372</v>
      </c>
      <c r="B2120">
        <v>371.6</v>
      </c>
      <c r="C2120">
        <v>-1.38E-2</v>
      </c>
      <c r="D2120">
        <f>LOG(S_P_500_Historical_Data__1[[#This Row],[return]]+1)</f>
        <v>-6.035001804881087E-3</v>
      </c>
      <c r="E2120">
        <f>MATCH(S_P_500_Historical_Data__1[[#This Row],[return]],_xlfn.ANCHORARRAY($N$7),1)</f>
        <v>65</v>
      </c>
      <c r="F2120" t="e">
        <f>MATCH(S_P_500_Historical_Data__1[[#This Row],[log1p(return)]],S:S,1)-6</f>
        <v>#N/A</v>
      </c>
    </row>
    <row r="2121" spans="1:6" x14ac:dyDescent="0.35">
      <c r="A2121" s="10">
        <v>33371</v>
      </c>
      <c r="B2121">
        <v>376.8</v>
      </c>
      <c r="C2121">
        <v>2.8999999999999998E-3</v>
      </c>
      <c r="D2121">
        <f>LOG(S_P_500_Historical_Data__1[[#This Row],[return]]+1)</f>
        <v>1.2576313122309249E-3</v>
      </c>
      <c r="E2121">
        <f>MATCH(S_P_500_Historical_Data__1[[#This Row],[return]],_xlfn.ANCHORARRAY($N$7),1)</f>
        <v>71</v>
      </c>
      <c r="F2121" t="e">
        <f>MATCH(S_P_500_Historical_Data__1[[#This Row],[log1p(return)]],S:S,1)-6</f>
        <v>#N/A</v>
      </c>
    </row>
    <row r="2122" spans="1:6" x14ac:dyDescent="0.35">
      <c r="A2122" s="10">
        <v>33368</v>
      </c>
      <c r="B2122">
        <v>375.7</v>
      </c>
      <c r="C2122">
        <v>-1.9599999999999999E-2</v>
      </c>
      <c r="D2122">
        <f>LOG(S_P_500_Historical_Data__1[[#This Row],[return]]+1)</f>
        <v>-8.5966974199596629E-3</v>
      </c>
      <c r="E2122">
        <f>MATCH(S_P_500_Historical_Data__1[[#This Row],[return]],_xlfn.ANCHORARRAY($N$7),1)</f>
        <v>63</v>
      </c>
      <c r="F2122" t="e">
        <f>MATCH(S_P_500_Historical_Data__1[[#This Row],[log1p(return)]],S:S,1)-6</f>
        <v>#N/A</v>
      </c>
    </row>
    <row r="2123" spans="1:6" x14ac:dyDescent="0.35">
      <c r="A2123" s="10">
        <v>33367</v>
      </c>
      <c r="B2123">
        <v>383.2</v>
      </c>
      <c r="C2123">
        <v>1.24E-2</v>
      </c>
      <c r="D2123">
        <f>LOG(S_P_500_Historical_Data__1[[#This Row],[return]]+1)</f>
        <v>5.3521364862166125E-3</v>
      </c>
      <c r="E2123">
        <f>MATCH(S_P_500_Historical_Data__1[[#This Row],[return]],_xlfn.ANCHORARRAY($N$7),1)</f>
        <v>74</v>
      </c>
      <c r="F2123" t="e">
        <f>MATCH(S_P_500_Historical_Data__1[[#This Row],[log1p(return)]],S:S,1)-6</f>
        <v>#N/A</v>
      </c>
    </row>
    <row r="2124" spans="1:6" x14ac:dyDescent="0.35">
      <c r="A2124" s="10">
        <v>33366</v>
      </c>
      <c r="B2124">
        <v>378.5</v>
      </c>
      <c r="C2124">
        <v>3.2000000000000002E-3</v>
      </c>
      <c r="D2124">
        <f>LOG(S_P_500_Historical_Data__1[[#This Row],[return]]+1)</f>
        <v>1.3875234866412602E-3</v>
      </c>
      <c r="E2124">
        <f>MATCH(S_P_500_Historical_Data__1[[#This Row],[return]],_xlfn.ANCHORARRAY($N$7),1)</f>
        <v>71</v>
      </c>
      <c r="F2124" t="e">
        <f>MATCH(S_P_500_Historical_Data__1[[#This Row],[log1p(return)]],S:S,1)-6</f>
        <v>#N/A</v>
      </c>
    </row>
    <row r="2125" spans="1:6" x14ac:dyDescent="0.35">
      <c r="A2125" s="10">
        <v>33365</v>
      </c>
      <c r="B2125">
        <v>377.3</v>
      </c>
      <c r="C2125">
        <v>-7.4000000000000003E-3</v>
      </c>
      <c r="D2125">
        <f>LOG(S_P_500_Historical_Data__1[[#This Row],[return]]+1)</f>
        <v>-3.2257291386954146E-3</v>
      </c>
      <c r="E2125">
        <f>MATCH(S_P_500_Historical_Data__1[[#This Row],[return]],_xlfn.ANCHORARRAY($N$7),1)</f>
        <v>67</v>
      </c>
      <c r="F2125" t="e">
        <f>MATCH(S_P_500_Historical_Data__1[[#This Row],[log1p(return)]],S:S,1)-6</f>
        <v>#N/A</v>
      </c>
    </row>
    <row r="2126" spans="1:6" x14ac:dyDescent="0.35">
      <c r="A2126" s="10">
        <v>33364</v>
      </c>
      <c r="B2126">
        <v>380.1</v>
      </c>
      <c r="C2126">
        <v>-1.8E-3</v>
      </c>
      <c r="D2126">
        <f>LOG(S_P_500_Historical_Data__1[[#This Row],[return]]+1)</f>
        <v>-7.8243446989642584E-4</v>
      </c>
      <c r="E2126">
        <f>MATCH(S_P_500_Historical_Data__1[[#This Row],[return]],_xlfn.ANCHORARRAY($N$7),1)</f>
        <v>69</v>
      </c>
      <c r="F2126" t="e">
        <f>MATCH(S_P_500_Historical_Data__1[[#This Row],[log1p(return)]],S:S,1)-6</f>
        <v>#N/A</v>
      </c>
    </row>
    <row r="2127" spans="1:6" x14ac:dyDescent="0.35">
      <c r="A2127" s="10">
        <v>33361</v>
      </c>
      <c r="B2127">
        <v>380.8</v>
      </c>
      <c r="C2127">
        <v>8.0000000000000004E-4</v>
      </c>
      <c r="D2127">
        <f>LOG(S_P_500_Historical_Data__1[[#This Row],[return]]+1)</f>
        <v>3.4729668536350247E-4</v>
      </c>
      <c r="E2127">
        <f>MATCH(S_P_500_Historical_Data__1[[#This Row],[return]],_xlfn.ANCHORARRAY($N$7),1)</f>
        <v>70</v>
      </c>
      <c r="F2127" t="e">
        <f>MATCH(S_P_500_Historical_Data__1[[#This Row],[log1p(return)]],S:S,1)-6</f>
        <v>#N/A</v>
      </c>
    </row>
    <row r="2128" spans="1:6" x14ac:dyDescent="0.35">
      <c r="A2128" s="10">
        <v>33360</v>
      </c>
      <c r="B2128">
        <v>380.5</v>
      </c>
      <c r="C2128">
        <v>5.0000000000000001E-4</v>
      </c>
      <c r="D2128">
        <f>LOG(S_P_500_Historical_Data__1[[#This Row],[return]]+1)</f>
        <v>2.1709297223018438E-4</v>
      </c>
      <c r="E2128">
        <f>MATCH(S_P_500_Historical_Data__1[[#This Row],[return]],_xlfn.ANCHORARRAY($N$7),1)</f>
        <v>70</v>
      </c>
      <c r="F2128" t="e">
        <f>MATCH(S_P_500_Historical_Data__1[[#This Row],[log1p(return)]],S:S,1)-6</f>
        <v>#N/A</v>
      </c>
    </row>
    <row r="2129" spans="1:6" x14ac:dyDescent="0.35">
      <c r="A2129" s="10">
        <v>33359</v>
      </c>
      <c r="B2129">
        <v>380.3</v>
      </c>
      <c r="C2129">
        <v>1.3100000000000001E-2</v>
      </c>
      <c r="D2129">
        <f>LOG(S_P_500_Historical_Data__1[[#This Row],[return]]+1)</f>
        <v>5.6523153550740108E-3</v>
      </c>
      <c r="E2129">
        <f>MATCH(S_P_500_Historical_Data__1[[#This Row],[return]],_xlfn.ANCHORARRAY($N$7),1)</f>
        <v>74</v>
      </c>
      <c r="F2129" t="e">
        <f>MATCH(S_P_500_Historical_Data__1[[#This Row],[log1p(return)]],S:S,1)-6</f>
        <v>#N/A</v>
      </c>
    </row>
    <row r="2130" spans="1:6" x14ac:dyDescent="0.35">
      <c r="A2130" s="10">
        <v>33358</v>
      </c>
      <c r="B2130">
        <v>375.4</v>
      </c>
      <c r="C2130">
        <v>4.4999999999999997E-3</v>
      </c>
      <c r="D2130">
        <f>LOG(S_P_500_Historical_Data__1[[#This Row],[return]]+1)</f>
        <v>1.9499410842679385E-3</v>
      </c>
      <c r="E2130">
        <f>MATCH(S_P_500_Historical_Data__1[[#This Row],[return]],_xlfn.ANCHORARRAY($N$7),1)</f>
        <v>71</v>
      </c>
      <c r="F2130" t="e">
        <f>MATCH(S_P_500_Historical_Data__1[[#This Row],[log1p(return)]],S:S,1)-6</f>
        <v>#N/A</v>
      </c>
    </row>
    <row r="2131" spans="1:6" x14ac:dyDescent="0.35">
      <c r="A2131" s="10">
        <v>33357</v>
      </c>
      <c r="B2131">
        <v>373.7</v>
      </c>
      <c r="C2131">
        <v>-1.4E-2</v>
      </c>
      <c r="D2131">
        <f>LOG(S_P_500_Historical_Data__1[[#This Row],[return]]+1)</f>
        <v>-6.1230850587887945E-3</v>
      </c>
      <c r="E2131">
        <f>MATCH(S_P_500_Historical_Data__1[[#This Row],[return]],_xlfn.ANCHORARRAY($N$7),1)</f>
        <v>65</v>
      </c>
      <c r="F2131" t="e">
        <f>MATCH(S_P_500_Historical_Data__1[[#This Row],[log1p(return)]],S:S,1)-6</f>
        <v>#N/A</v>
      </c>
    </row>
    <row r="2132" spans="1:6" x14ac:dyDescent="0.35">
      <c r="A2132" s="10">
        <v>33354</v>
      </c>
      <c r="B2132">
        <v>379</v>
      </c>
      <c r="C2132">
        <v>-5.0000000000000001E-4</v>
      </c>
      <c r="D2132">
        <f>LOG(S_P_500_Historical_Data__1[[#This Row],[return]]+1)</f>
        <v>-2.1720154586423186E-4</v>
      </c>
      <c r="E2132">
        <f>MATCH(S_P_500_Historical_Data__1[[#This Row],[return]],_xlfn.ANCHORARRAY($N$7),1)</f>
        <v>70</v>
      </c>
      <c r="F2132" t="e">
        <f>MATCH(S_P_500_Historical_Data__1[[#This Row],[log1p(return)]],S:S,1)-6</f>
        <v>#N/A</v>
      </c>
    </row>
    <row r="2133" spans="1:6" x14ac:dyDescent="0.35">
      <c r="A2133" s="10">
        <v>33353</v>
      </c>
      <c r="B2133">
        <v>379.2</v>
      </c>
      <c r="C2133">
        <v>-9.4000000000000004E-3</v>
      </c>
      <c r="D2133">
        <f>LOG(S_P_500_Historical_Data__1[[#This Row],[return]]+1)</f>
        <v>-4.1016763535627184E-3</v>
      </c>
      <c r="E2133">
        <f>MATCH(S_P_500_Historical_Data__1[[#This Row],[return]],_xlfn.ANCHORARRAY($N$7),1)</f>
        <v>67</v>
      </c>
      <c r="F2133" t="e">
        <f>MATCH(S_P_500_Historical_Data__1[[#This Row],[log1p(return)]],S:S,1)-6</f>
        <v>#N/A</v>
      </c>
    </row>
    <row r="2134" spans="1:6" x14ac:dyDescent="0.35">
      <c r="A2134" s="10">
        <v>33352</v>
      </c>
      <c r="B2134">
        <v>382.8</v>
      </c>
      <c r="C2134">
        <v>2.5999999999999999E-3</v>
      </c>
      <c r="D2134">
        <f>LOG(S_P_500_Historical_Data__1[[#This Row],[return]]+1)</f>
        <v>1.1277002770349424E-3</v>
      </c>
      <c r="E2134">
        <f>MATCH(S_P_500_Historical_Data__1[[#This Row],[return]],_xlfn.ANCHORARRAY($N$7),1)</f>
        <v>71</v>
      </c>
      <c r="F2134" t="e">
        <f>MATCH(S_P_500_Historical_Data__1[[#This Row],[log1p(return)]],S:S,1)-6</f>
        <v>#N/A</v>
      </c>
    </row>
    <row r="2135" spans="1:6" x14ac:dyDescent="0.35">
      <c r="A2135" s="10">
        <v>33351</v>
      </c>
      <c r="B2135">
        <v>381.8</v>
      </c>
      <c r="C2135">
        <v>2.3999999999999998E-3</v>
      </c>
      <c r="D2135">
        <f>LOG(S_P_500_Historical_Data__1[[#This Row],[return]]+1)</f>
        <v>1.0410579860935677E-3</v>
      </c>
      <c r="E2135">
        <f>MATCH(S_P_500_Historical_Data__1[[#This Row],[return]],_xlfn.ANCHORARRAY($N$7),1)</f>
        <v>71</v>
      </c>
      <c r="F2135" t="e">
        <f>MATCH(S_P_500_Historical_Data__1[[#This Row],[log1p(return)]],S:S,1)-6</f>
        <v>#N/A</v>
      </c>
    </row>
    <row r="2136" spans="1:6" x14ac:dyDescent="0.35">
      <c r="A2136" s="10">
        <v>33350</v>
      </c>
      <c r="B2136">
        <v>380.9</v>
      </c>
      <c r="C2136">
        <v>-8.6E-3</v>
      </c>
      <c r="D2136">
        <f>LOG(S_P_500_Historical_Data__1[[#This Row],[return]]+1)</f>
        <v>-3.7510854308679064E-3</v>
      </c>
      <c r="E2136">
        <f>MATCH(S_P_500_Historical_Data__1[[#This Row],[return]],_xlfn.ANCHORARRAY($N$7),1)</f>
        <v>67</v>
      </c>
      <c r="F2136" t="e">
        <f>MATCH(S_P_500_Historical_Data__1[[#This Row],[log1p(return)]],S:S,1)-6</f>
        <v>#N/A</v>
      </c>
    </row>
    <row r="2137" spans="1:6" x14ac:dyDescent="0.35">
      <c r="A2137" s="10">
        <v>33347</v>
      </c>
      <c r="B2137">
        <v>384.2</v>
      </c>
      <c r="C2137">
        <v>-1.11E-2</v>
      </c>
      <c r="D2137">
        <f>LOG(S_P_500_Historical_Data__1[[#This Row],[return]]+1)</f>
        <v>-4.8476231085461917E-3</v>
      </c>
      <c r="E2137">
        <f>MATCH(S_P_500_Historical_Data__1[[#This Row],[return]],_xlfn.ANCHORARRAY($N$7),1)</f>
        <v>66</v>
      </c>
      <c r="F2137" t="e">
        <f>MATCH(S_P_500_Historical_Data__1[[#This Row],[log1p(return)]],S:S,1)-6</f>
        <v>#N/A</v>
      </c>
    </row>
    <row r="2138" spans="1:6" x14ac:dyDescent="0.35">
      <c r="A2138" s="10">
        <v>33346</v>
      </c>
      <c r="B2138">
        <v>388.5</v>
      </c>
      <c r="C2138">
        <v>-4.8999999999999998E-3</v>
      </c>
      <c r="D2138">
        <f>LOG(S_P_500_Historical_Data__1[[#This Row],[return]]+1)</f>
        <v>-2.1332737608552488E-3</v>
      </c>
      <c r="E2138">
        <f>MATCH(S_P_500_Historical_Data__1[[#This Row],[return]],_xlfn.ANCHORARRAY($N$7),1)</f>
        <v>68</v>
      </c>
      <c r="F2138" t="e">
        <f>MATCH(S_P_500_Historical_Data__1[[#This Row],[log1p(return)]],S:S,1)-6</f>
        <v>#N/A</v>
      </c>
    </row>
    <row r="2139" spans="1:6" x14ac:dyDescent="0.35">
      <c r="A2139" s="10">
        <v>33345</v>
      </c>
      <c r="B2139">
        <v>390.4</v>
      </c>
      <c r="C2139">
        <v>7.1999999999999998E-3</v>
      </c>
      <c r="D2139">
        <f>LOG(S_P_500_Historical_Data__1[[#This Row],[return]]+1)</f>
        <v>3.1157170998062241E-3</v>
      </c>
      <c r="E2139">
        <f>MATCH(S_P_500_Historical_Data__1[[#This Row],[return]],_xlfn.ANCHORARRAY($N$7),1)</f>
        <v>72</v>
      </c>
      <c r="F2139" t="e">
        <f>MATCH(S_P_500_Historical_Data__1[[#This Row],[log1p(return)]],S:S,1)-6</f>
        <v>#N/A</v>
      </c>
    </row>
    <row r="2140" spans="1:6" x14ac:dyDescent="0.35">
      <c r="A2140" s="10">
        <v>33344</v>
      </c>
      <c r="B2140">
        <v>387.6</v>
      </c>
      <c r="C2140">
        <v>1.6799999999999999E-2</v>
      </c>
      <c r="D2140">
        <f>LOG(S_P_500_Historical_Data__1[[#This Row],[return]]+1)</f>
        <v>7.2355375459517285E-3</v>
      </c>
      <c r="E2140">
        <f>MATCH(S_P_500_Historical_Data__1[[#This Row],[return]],_xlfn.ANCHORARRAY($N$7),1)</f>
        <v>75</v>
      </c>
      <c r="F2140" t="e">
        <f>MATCH(S_P_500_Historical_Data__1[[#This Row],[log1p(return)]],S:S,1)-6</f>
        <v>#N/A</v>
      </c>
    </row>
    <row r="2141" spans="1:6" x14ac:dyDescent="0.35">
      <c r="A2141" s="10">
        <v>33343</v>
      </c>
      <c r="B2141">
        <v>381.2</v>
      </c>
      <c r="C2141">
        <v>2.0999999999999999E-3</v>
      </c>
      <c r="D2141">
        <f>LOG(S_P_500_Historical_Data__1[[#This Row],[return]]+1)</f>
        <v>9.1106213122328433E-4</v>
      </c>
      <c r="E2141">
        <f>MATCH(S_P_500_Historical_Data__1[[#This Row],[return]],_xlfn.ANCHORARRAY($N$7),1)</f>
        <v>70</v>
      </c>
      <c r="F2141" t="e">
        <f>MATCH(S_P_500_Historical_Data__1[[#This Row],[log1p(return)]],S:S,1)-6</f>
        <v>#N/A</v>
      </c>
    </row>
    <row r="2142" spans="1:6" x14ac:dyDescent="0.35">
      <c r="A2142" s="10">
        <v>33340</v>
      </c>
      <c r="B2142">
        <v>380.4</v>
      </c>
      <c r="C2142">
        <v>7.4000000000000003E-3</v>
      </c>
      <c r="D2142">
        <f>LOG(S_P_500_Historical_Data__1[[#This Row],[return]]+1)</f>
        <v>3.2019465216924438E-3</v>
      </c>
      <c r="E2142">
        <f>MATCH(S_P_500_Historical_Data__1[[#This Row],[return]],_xlfn.ANCHORARRAY($N$7),1)</f>
        <v>72</v>
      </c>
      <c r="F2142" t="e">
        <f>MATCH(S_P_500_Historical_Data__1[[#This Row],[log1p(return)]],S:S,1)-6</f>
        <v>#N/A</v>
      </c>
    </row>
    <row r="2143" spans="1:6" x14ac:dyDescent="0.35">
      <c r="A2143" s="10">
        <v>33339</v>
      </c>
      <c r="B2143">
        <v>377.6</v>
      </c>
      <c r="C2143">
        <v>1.21E-2</v>
      </c>
      <c r="D2143">
        <f>LOG(S_P_500_Historical_Data__1[[#This Row],[return]]+1)</f>
        <v>5.2234248581359841E-3</v>
      </c>
      <c r="E2143">
        <f>MATCH(S_P_500_Historical_Data__1[[#This Row],[return]],_xlfn.ANCHORARRAY($N$7),1)</f>
        <v>74</v>
      </c>
      <c r="F2143" t="e">
        <f>MATCH(S_P_500_Historical_Data__1[[#This Row],[log1p(return)]],S:S,1)-6</f>
        <v>#N/A</v>
      </c>
    </row>
    <row r="2144" spans="1:6" x14ac:dyDescent="0.35">
      <c r="A2144" s="10">
        <v>33338</v>
      </c>
      <c r="B2144">
        <v>373.1</v>
      </c>
      <c r="C2144">
        <v>-1.2999999999999999E-3</v>
      </c>
      <c r="D2144">
        <f>LOG(S_P_500_Historical_Data__1[[#This Row],[return]]+1)</f>
        <v>-5.6495012367016714E-4</v>
      </c>
      <c r="E2144">
        <f>MATCH(S_P_500_Historical_Data__1[[#This Row],[return]],_xlfn.ANCHORARRAY($N$7),1)</f>
        <v>69</v>
      </c>
      <c r="F2144" t="e">
        <f>MATCH(S_P_500_Historical_Data__1[[#This Row],[log1p(return)]],S:S,1)-6</f>
        <v>#N/A</v>
      </c>
    </row>
    <row r="2145" spans="1:6" x14ac:dyDescent="0.35">
      <c r="A2145" s="10">
        <v>33337</v>
      </c>
      <c r="B2145">
        <v>373.6</v>
      </c>
      <c r="C2145">
        <v>-1.35E-2</v>
      </c>
      <c r="D2145">
        <f>LOG(S_P_500_Historical_Data__1[[#This Row],[return]]+1)</f>
        <v>-5.9029104117899883E-3</v>
      </c>
      <c r="E2145">
        <f>MATCH(S_P_500_Historical_Data__1[[#This Row],[return]],_xlfn.ANCHORARRAY($N$7),1)</f>
        <v>65</v>
      </c>
      <c r="F2145" t="e">
        <f>MATCH(S_P_500_Historical_Data__1[[#This Row],[log1p(return)]],S:S,1)-6</f>
        <v>#N/A</v>
      </c>
    </row>
    <row r="2146" spans="1:6" x14ac:dyDescent="0.35">
      <c r="A2146" s="10">
        <v>33336</v>
      </c>
      <c r="B2146">
        <v>378.7</v>
      </c>
      <c r="C2146">
        <v>8.8000000000000005E-3</v>
      </c>
      <c r="D2146">
        <f>LOG(S_P_500_Historical_Data__1[[#This Row],[return]]+1)</f>
        <v>3.8050735650251716E-3</v>
      </c>
      <c r="E2146">
        <f>MATCH(S_P_500_Historical_Data__1[[#This Row],[return]],_xlfn.ANCHORARRAY($N$7),1)</f>
        <v>73</v>
      </c>
      <c r="F2146" t="e">
        <f>MATCH(S_P_500_Historical_Data__1[[#This Row],[log1p(return)]],S:S,1)-6</f>
        <v>#N/A</v>
      </c>
    </row>
    <row r="2147" spans="1:6" x14ac:dyDescent="0.35">
      <c r="A2147" s="10">
        <v>33333</v>
      </c>
      <c r="B2147">
        <v>375.4</v>
      </c>
      <c r="C2147">
        <v>-1.1599999999999999E-2</v>
      </c>
      <c r="D2147">
        <f>LOG(S_P_500_Historical_Data__1[[#This Row],[return]]+1)</f>
        <v>-5.067263269958237E-3</v>
      </c>
      <c r="E2147">
        <f>MATCH(S_P_500_Historical_Data__1[[#This Row],[return]],_xlfn.ANCHORARRAY($N$7),1)</f>
        <v>66</v>
      </c>
      <c r="F2147" t="e">
        <f>MATCH(S_P_500_Historical_Data__1[[#This Row],[log1p(return)]],S:S,1)-6</f>
        <v>#N/A</v>
      </c>
    </row>
    <row r="2148" spans="1:6" x14ac:dyDescent="0.35">
      <c r="A2148" s="10">
        <v>33332</v>
      </c>
      <c r="B2148">
        <v>379.8</v>
      </c>
      <c r="C2148">
        <v>2.3999999999999998E-3</v>
      </c>
      <c r="D2148">
        <f>LOG(S_P_500_Historical_Data__1[[#This Row],[return]]+1)</f>
        <v>1.0410579860935677E-3</v>
      </c>
      <c r="E2148">
        <f>MATCH(S_P_500_Historical_Data__1[[#This Row],[return]],_xlfn.ANCHORARRAY($N$7),1)</f>
        <v>71</v>
      </c>
      <c r="F2148" t="e">
        <f>MATCH(S_P_500_Historical_Data__1[[#This Row],[log1p(return)]],S:S,1)-6</f>
        <v>#N/A</v>
      </c>
    </row>
    <row r="2149" spans="1:6" x14ac:dyDescent="0.35">
      <c r="A2149" s="10">
        <v>33331</v>
      </c>
      <c r="B2149">
        <v>378.9</v>
      </c>
      <c r="C2149">
        <v>-1.6000000000000001E-3</v>
      </c>
      <c r="D2149">
        <f>LOG(S_P_500_Historical_Data__1[[#This Row],[return]]+1)</f>
        <v>-6.9542766165125167E-4</v>
      </c>
      <c r="E2149">
        <f>MATCH(S_P_500_Historical_Data__1[[#This Row],[return]],_xlfn.ANCHORARRAY($N$7),1)</f>
        <v>69</v>
      </c>
      <c r="F2149" t="e">
        <f>MATCH(S_P_500_Historical_Data__1[[#This Row],[log1p(return)]],S:S,1)-6</f>
        <v>#N/A</v>
      </c>
    </row>
    <row r="2150" spans="1:6" x14ac:dyDescent="0.35">
      <c r="A2150" s="10">
        <v>33330</v>
      </c>
      <c r="B2150">
        <v>379.5</v>
      </c>
      <c r="C2150">
        <v>2.2100000000000002E-2</v>
      </c>
      <c r="D2150">
        <f>LOG(S_P_500_Historical_Data__1[[#This Row],[return]]+1)</f>
        <v>9.4933882875398497E-3</v>
      </c>
      <c r="E2150">
        <f>MATCH(S_P_500_Historical_Data__1[[#This Row],[return]],_xlfn.ANCHORARRAY($N$7),1)</f>
        <v>77</v>
      </c>
      <c r="F2150" t="e">
        <f>MATCH(S_P_500_Historical_Data__1[[#This Row],[log1p(return)]],S:S,1)-6</f>
        <v>#N/A</v>
      </c>
    </row>
    <row r="2151" spans="1:6" x14ac:dyDescent="0.35">
      <c r="A2151" s="10">
        <v>33329</v>
      </c>
      <c r="B2151">
        <v>371.3</v>
      </c>
      <c r="C2151">
        <v>-1.04E-2</v>
      </c>
      <c r="D2151">
        <f>LOG(S_P_500_Historical_Data__1[[#This Row],[return]]+1)</f>
        <v>-4.5403133789357454E-3</v>
      </c>
      <c r="E2151">
        <f>MATCH(S_P_500_Historical_Data__1[[#This Row],[return]],_xlfn.ANCHORARRAY($N$7),1)</f>
        <v>66</v>
      </c>
      <c r="F2151" t="e">
        <f>MATCH(S_P_500_Historical_Data__1[[#This Row],[log1p(return)]],S:S,1)-6</f>
        <v>#N/A</v>
      </c>
    </row>
    <row r="2152" spans="1:6" x14ac:dyDescent="0.35">
      <c r="A2152" s="10">
        <v>33325</v>
      </c>
      <c r="B2152">
        <v>375.2</v>
      </c>
      <c r="C2152">
        <v>-5.0000000000000001E-4</v>
      </c>
      <c r="D2152">
        <f>LOG(S_P_500_Historical_Data__1[[#This Row],[return]]+1)</f>
        <v>-2.1720154586423186E-4</v>
      </c>
      <c r="E2152">
        <f>MATCH(S_P_500_Historical_Data__1[[#This Row],[return]],_xlfn.ANCHORARRAY($N$7),1)</f>
        <v>70</v>
      </c>
      <c r="F2152" t="e">
        <f>MATCH(S_P_500_Historical_Data__1[[#This Row],[log1p(return)]],S:S,1)-6</f>
        <v>#N/A</v>
      </c>
    </row>
    <row r="2153" spans="1:6" x14ac:dyDescent="0.35">
      <c r="A2153" s="10">
        <v>33324</v>
      </c>
      <c r="B2153">
        <v>375.4</v>
      </c>
      <c r="C2153">
        <v>-2.3999999999999998E-3</v>
      </c>
      <c r="D2153">
        <f>LOG(S_P_500_Historical_Data__1[[#This Row],[return]]+1)</f>
        <v>-1.0435595295137823E-3</v>
      </c>
      <c r="E2153">
        <f>MATCH(S_P_500_Historical_Data__1[[#This Row],[return]],_xlfn.ANCHORARRAY($N$7),1)</f>
        <v>69</v>
      </c>
      <c r="F2153" t="e">
        <f>MATCH(S_P_500_Historical_Data__1[[#This Row],[log1p(return)]],S:S,1)-6</f>
        <v>#N/A</v>
      </c>
    </row>
    <row r="2154" spans="1:6" x14ac:dyDescent="0.35">
      <c r="A2154" s="10">
        <v>33323</v>
      </c>
      <c r="B2154">
        <v>376.3</v>
      </c>
      <c r="C2154">
        <v>1.7600000000000001E-2</v>
      </c>
      <c r="D2154">
        <f>LOG(S_P_500_Historical_Data__1[[#This Row],[return]]+1)</f>
        <v>7.5770983043386801E-3</v>
      </c>
      <c r="E2154">
        <f>MATCH(S_P_500_Historical_Data__1[[#This Row],[return]],_xlfn.ANCHORARRAY($N$7),1)</f>
        <v>76</v>
      </c>
      <c r="F2154" t="e">
        <f>MATCH(S_P_500_Historical_Data__1[[#This Row],[log1p(return)]],S:S,1)-6</f>
        <v>#N/A</v>
      </c>
    </row>
    <row r="2155" spans="1:6" x14ac:dyDescent="0.35">
      <c r="A2155" s="10">
        <v>33322</v>
      </c>
      <c r="B2155">
        <v>369.8</v>
      </c>
      <c r="C2155">
        <v>6.3E-3</v>
      </c>
      <c r="D2155">
        <f>LOG(S_P_500_Historical_Data__1[[#This Row],[return]]+1)</f>
        <v>2.7274726898297939E-3</v>
      </c>
      <c r="E2155">
        <f>MATCH(S_P_500_Historical_Data__1[[#This Row],[return]],_xlfn.ANCHORARRAY($N$7),1)</f>
        <v>72</v>
      </c>
      <c r="F2155" t="e">
        <f>MATCH(S_P_500_Historical_Data__1[[#This Row],[log1p(return)]],S:S,1)-6</f>
        <v>#N/A</v>
      </c>
    </row>
    <row r="2156" spans="1:6" x14ac:dyDescent="0.35">
      <c r="A2156" s="10">
        <v>33319</v>
      </c>
      <c r="B2156">
        <v>367.5</v>
      </c>
      <c r="C2156">
        <v>2.5000000000000001E-3</v>
      </c>
      <c r="D2156">
        <f>LOG(S_P_500_Historical_Data__1[[#This Row],[return]]+1)</f>
        <v>1.084381292219893E-3</v>
      </c>
      <c r="E2156">
        <f>MATCH(S_P_500_Historical_Data__1[[#This Row],[return]],_xlfn.ANCHORARRAY($N$7),1)</f>
        <v>71</v>
      </c>
      <c r="F2156" t="e">
        <f>MATCH(S_P_500_Historical_Data__1[[#This Row],[log1p(return)]],S:S,1)-6</f>
        <v>#N/A</v>
      </c>
    </row>
    <row r="2157" spans="1:6" x14ac:dyDescent="0.35">
      <c r="A2157" s="10">
        <v>33318</v>
      </c>
      <c r="B2157">
        <v>366.6</v>
      </c>
      <c r="C2157">
        <v>-3.5000000000000001E-3</v>
      </c>
      <c r="D2157">
        <f>LOG(S_P_500_Historical_Data__1[[#This Row],[return]]+1)</f>
        <v>-1.5226969634935688E-3</v>
      </c>
      <c r="E2157">
        <f>MATCH(S_P_500_Historical_Data__1[[#This Row],[return]],_xlfn.ANCHORARRAY($N$7),1)</f>
        <v>69</v>
      </c>
      <c r="F2157" t="e">
        <f>MATCH(S_P_500_Historical_Data__1[[#This Row],[log1p(return)]],S:S,1)-6</f>
        <v>#N/A</v>
      </c>
    </row>
    <row r="2158" spans="1:6" x14ac:dyDescent="0.35">
      <c r="A2158" s="10">
        <v>33317</v>
      </c>
      <c r="B2158">
        <v>367.9</v>
      </c>
      <c r="C2158">
        <v>3.5000000000000001E-3</v>
      </c>
      <c r="D2158">
        <f>LOG(S_P_500_Historical_Data__1[[#This Row],[return]]+1)</f>
        <v>1.5173768235043782E-3</v>
      </c>
      <c r="E2158">
        <f>MATCH(S_P_500_Historical_Data__1[[#This Row],[return]],_xlfn.ANCHORARRAY($N$7),1)</f>
        <v>71</v>
      </c>
      <c r="F2158" t="e">
        <f>MATCH(S_P_500_Historical_Data__1[[#This Row],[log1p(return)]],S:S,1)-6</f>
        <v>#N/A</v>
      </c>
    </row>
    <row r="2159" spans="1:6" x14ac:dyDescent="0.35">
      <c r="A2159" s="10">
        <v>33316</v>
      </c>
      <c r="B2159">
        <v>366.6</v>
      </c>
      <c r="C2159">
        <v>-1.4800000000000001E-2</v>
      </c>
      <c r="D2159">
        <f>LOG(S_P_500_Historical_Data__1[[#This Row],[return]]+1)</f>
        <v>-6.475596832934416E-3</v>
      </c>
      <c r="E2159">
        <f>MATCH(S_P_500_Historical_Data__1[[#This Row],[return]],_xlfn.ANCHORARRAY($N$7),1)</f>
        <v>65</v>
      </c>
      <c r="F2159" t="e">
        <f>MATCH(S_P_500_Historical_Data__1[[#This Row],[log1p(return)]],S:S,1)-6</f>
        <v>#N/A</v>
      </c>
    </row>
    <row r="2160" spans="1:6" x14ac:dyDescent="0.35">
      <c r="A2160" s="10">
        <v>33315</v>
      </c>
      <c r="B2160">
        <v>372.1</v>
      </c>
      <c r="C2160">
        <v>-4.0000000000000001E-3</v>
      </c>
      <c r="D2160">
        <f>LOG(S_P_500_Historical_Data__1[[#This Row],[return]]+1)</f>
        <v>-1.7406615763012701E-3</v>
      </c>
      <c r="E2160">
        <f>MATCH(S_P_500_Historical_Data__1[[#This Row],[return]],_xlfn.ANCHORARRAY($N$7),1)</f>
        <v>68</v>
      </c>
      <c r="F2160" t="e">
        <f>MATCH(S_P_500_Historical_Data__1[[#This Row],[log1p(return)]],S:S,1)-6</f>
        <v>#N/A</v>
      </c>
    </row>
    <row r="2161" spans="1:6" x14ac:dyDescent="0.35">
      <c r="A2161" s="10">
        <v>33312</v>
      </c>
      <c r="B2161">
        <v>373.6</v>
      </c>
      <c r="C2161">
        <v>2.9999999999999997E-4</v>
      </c>
      <c r="D2161">
        <f>LOG(S_P_500_Historical_Data__1[[#This Row],[return]]+1)</f>
        <v>1.3026880522704667E-4</v>
      </c>
      <c r="E2161">
        <f>MATCH(S_P_500_Historical_Data__1[[#This Row],[return]],_xlfn.ANCHORARRAY($N$7),1)</f>
        <v>70</v>
      </c>
      <c r="F2161" t="e">
        <f>MATCH(S_P_500_Historical_Data__1[[#This Row],[log1p(return)]],S:S,1)-6</f>
        <v>#N/A</v>
      </c>
    </row>
    <row r="2162" spans="1:6" x14ac:dyDescent="0.35">
      <c r="A2162" s="10">
        <v>33311</v>
      </c>
      <c r="B2162">
        <v>373.5</v>
      </c>
      <c r="C2162">
        <v>-2.8999999999999998E-3</v>
      </c>
      <c r="D2162">
        <f>LOG(S_P_500_Historical_Data__1[[#This Row],[return]]+1)</f>
        <v>-1.2612837441822772E-3</v>
      </c>
      <c r="E2162">
        <f>MATCH(S_P_500_Historical_Data__1[[#This Row],[return]],_xlfn.ANCHORARRAY($N$7),1)</f>
        <v>69</v>
      </c>
      <c r="F2162" t="e">
        <f>MATCH(S_P_500_Historical_Data__1[[#This Row],[log1p(return)]],S:S,1)-6</f>
        <v>#N/A</v>
      </c>
    </row>
    <row r="2163" spans="1:6" x14ac:dyDescent="0.35">
      <c r="A2163" s="10">
        <v>33310</v>
      </c>
      <c r="B2163">
        <v>374.6</v>
      </c>
      <c r="C2163">
        <v>1.24E-2</v>
      </c>
      <c r="D2163">
        <f>LOG(S_P_500_Historical_Data__1[[#This Row],[return]]+1)</f>
        <v>5.3521364862166125E-3</v>
      </c>
      <c r="E2163">
        <f>MATCH(S_P_500_Historical_Data__1[[#This Row],[return]],_xlfn.ANCHORARRAY($N$7),1)</f>
        <v>74</v>
      </c>
      <c r="F2163" t="e">
        <f>MATCH(S_P_500_Historical_Data__1[[#This Row],[log1p(return)]],S:S,1)-6</f>
        <v>#N/A</v>
      </c>
    </row>
    <row r="2164" spans="1:6" x14ac:dyDescent="0.35">
      <c r="A2164" s="10">
        <v>33309</v>
      </c>
      <c r="B2164">
        <v>370</v>
      </c>
      <c r="C2164">
        <v>-8.0000000000000002E-3</v>
      </c>
      <c r="D2164">
        <f>LOG(S_P_500_Historical_Data__1[[#This Row],[return]]+1)</f>
        <v>-3.4883278458213473E-3</v>
      </c>
      <c r="E2164">
        <f>MATCH(S_P_500_Historical_Data__1[[#This Row],[return]],_xlfn.ANCHORARRAY($N$7),1)</f>
        <v>67</v>
      </c>
      <c r="F2164" t="e">
        <f>MATCH(S_P_500_Historical_Data__1[[#This Row],[log1p(return)]],S:S,1)-6</f>
        <v>#N/A</v>
      </c>
    </row>
    <row r="2165" spans="1:6" x14ac:dyDescent="0.35">
      <c r="A2165" s="10">
        <v>33308</v>
      </c>
      <c r="B2165">
        <v>373</v>
      </c>
      <c r="C2165">
        <v>-5.1000000000000004E-3</v>
      </c>
      <c r="D2165">
        <f>LOG(S_P_500_Historical_Data__1[[#This Row],[return]]+1)</f>
        <v>-2.2205691343960407E-3</v>
      </c>
      <c r="E2165">
        <f>MATCH(S_P_500_Historical_Data__1[[#This Row],[return]],_xlfn.ANCHORARRAY($N$7),1)</f>
        <v>68</v>
      </c>
      <c r="F2165" t="e">
        <f>MATCH(S_P_500_Historical_Data__1[[#This Row],[log1p(return)]],S:S,1)-6</f>
        <v>#N/A</v>
      </c>
    </row>
    <row r="2166" spans="1:6" x14ac:dyDescent="0.35">
      <c r="A2166" s="10">
        <v>33305</v>
      </c>
      <c r="B2166">
        <v>374.9</v>
      </c>
      <c r="C2166">
        <v>-2.7000000000000001E-3</v>
      </c>
      <c r="D2166">
        <f>LOG(S_P_500_Historical_Data__1[[#This Row],[return]]+1)</f>
        <v>-1.1741809597139673E-3</v>
      </c>
      <c r="E2166">
        <f>MATCH(S_P_500_Historical_Data__1[[#This Row],[return]],_xlfn.ANCHORARRAY($N$7),1)</f>
        <v>69</v>
      </c>
      <c r="F2166" t="e">
        <f>MATCH(S_P_500_Historical_Data__1[[#This Row],[log1p(return)]],S:S,1)-6</f>
        <v>#N/A</v>
      </c>
    </row>
    <row r="2167" spans="1:6" x14ac:dyDescent="0.35">
      <c r="A2167" s="10">
        <v>33304</v>
      </c>
      <c r="B2167">
        <v>375.9</v>
      </c>
      <c r="C2167">
        <v>-8.0000000000000004E-4</v>
      </c>
      <c r="D2167">
        <f>LOG(S_P_500_Historical_Data__1[[#This Row],[return]]+1)</f>
        <v>-3.4757463392091225E-4</v>
      </c>
      <c r="E2167">
        <f>MATCH(S_P_500_Historical_Data__1[[#This Row],[return]],_xlfn.ANCHORARRAY($N$7),1)</f>
        <v>69</v>
      </c>
      <c r="F2167" t="e">
        <f>MATCH(S_P_500_Historical_Data__1[[#This Row],[log1p(return)]],S:S,1)-6</f>
        <v>#N/A</v>
      </c>
    </row>
    <row r="2168" spans="1:6" x14ac:dyDescent="0.35">
      <c r="A2168" s="10">
        <v>33303</v>
      </c>
      <c r="B2168">
        <v>376.2</v>
      </c>
      <c r="C2168">
        <v>-1.2999999999999999E-3</v>
      </c>
      <c r="D2168">
        <f>LOG(S_P_500_Historical_Data__1[[#This Row],[return]]+1)</f>
        <v>-5.6495012367016714E-4</v>
      </c>
      <c r="E2168">
        <f>MATCH(S_P_500_Historical_Data__1[[#This Row],[return]],_xlfn.ANCHORARRAY($N$7),1)</f>
        <v>69</v>
      </c>
      <c r="F2168" t="e">
        <f>MATCH(S_P_500_Historical_Data__1[[#This Row],[log1p(return)]],S:S,1)-6</f>
        <v>#N/A</v>
      </c>
    </row>
    <row r="2169" spans="1:6" x14ac:dyDescent="0.35">
      <c r="A2169" s="10">
        <v>33302</v>
      </c>
      <c r="B2169">
        <v>376.7</v>
      </c>
      <c r="C2169">
        <v>0.02</v>
      </c>
      <c r="D2169">
        <f>LOG(S_P_500_Historical_Data__1[[#This Row],[return]]+1)</f>
        <v>8.6001717619175692E-3</v>
      </c>
      <c r="E2169">
        <f>MATCH(S_P_500_Historical_Data__1[[#This Row],[return]],_xlfn.ANCHORARRAY($N$7),1)</f>
        <v>76</v>
      </c>
      <c r="F2169" t="e">
        <f>MATCH(S_P_500_Historical_Data__1[[#This Row],[log1p(return)]],S:S,1)-6</f>
        <v>#N/A</v>
      </c>
    </row>
    <row r="2170" spans="1:6" x14ac:dyDescent="0.35">
      <c r="A2170" s="10">
        <v>33301</v>
      </c>
      <c r="B2170">
        <v>369.3</v>
      </c>
      <c r="C2170">
        <v>-3.2000000000000002E-3</v>
      </c>
      <c r="D2170">
        <f>LOG(S_P_500_Historical_Data__1[[#This Row],[return]]+1)</f>
        <v>-1.3919706849055953E-3</v>
      </c>
      <c r="E2170">
        <f>MATCH(S_P_500_Historical_Data__1[[#This Row],[return]],_xlfn.ANCHORARRAY($N$7),1)</f>
        <v>69</v>
      </c>
      <c r="F2170" t="e">
        <f>MATCH(S_P_500_Historical_Data__1[[#This Row],[log1p(return)]],S:S,1)-6</f>
        <v>#N/A</v>
      </c>
    </row>
    <row r="2171" spans="1:6" x14ac:dyDescent="0.35">
      <c r="A2171" s="10">
        <v>33298</v>
      </c>
      <c r="B2171">
        <v>370.5</v>
      </c>
      <c r="C2171">
        <v>9.2999999999999992E-3</v>
      </c>
      <c r="D2171">
        <f>LOG(S_P_500_Historical_Data__1[[#This Row],[return]]+1)</f>
        <v>4.0202732532416277E-3</v>
      </c>
      <c r="E2171">
        <f>MATCH(S_P_500_Historical_Data__1[[#This Row],[return]],_xlfn.ANCHORARRAY($N$7),1)</f>
        <v>73</v>
      </c>
      <c r="F2171" t="e">
        <f>MATCH(S_P_500_Historical_Data__1[[#This Row],[log1p(return)]],S:S,1)-6</f>
        <v>#N/A</v>
      </c>
    </row>
    <row r="2172" spans="1:6" x14ac:dyDescent="0.35">
      <c r="A2172" s="10">
        <v>33297</v>
      </c>
      <c r="B2172">
        <v>367.1</v>
      </c>
      <c r="C2172">
        <v>-1.6000000000000001E-3</v>
      </c>
      <c r="D2172">
        <f>LOG(S_P_500_Historical_Data__1[[#This Row],[return]]+1)</f>
        <v>-6.9542766165125167E-4</v>
      </c>
      <c r="E2172">
        <f>MATCH(S_P_500_Historical_Data__1[[#This Row],[return]],_xlfn.ANCHORARRAY($N$7),1)</f>
        <v>69</v>
      </c>
      <c r="F2172" t="e">
        <f>MATCH(S_P_500_Historical_Data__1[[#This Row],[log1p(return)]],S:S,1)-6</f>
        <v>#N/A</v>
      </c>
    </row>
    <row r="2173" spans="1:6" x14ac:dyDescent="0.35">
      <c r="A2173" s="10">
        <v>33296</v>
      </c>
      <c r="B2173">
        <v>367.7</v>
      </c>
      <c r="C2173">
        <v>1.35E-2</v>
      </c>
      <c r="D2173">
        <f>LOG(S_P_500_Historical_Data__1[[#This Row],[return]]+1)</f>
        <v>5.8237530290275435E-3</v>
      </c>
      <c r="E2173">
        <f>MATCH(S_P_500_Historical_Data__1[[#This Row],[return]],_xlfn.ANCHORARRAY($N$7),1)</f>
        <v>74</v>
      </c>
      <c r="F2173" t="e">
        <f>MATCH(S_P_500_Historical_Data__1[[#This Row],[log1p(return)]],S:S,1)-6</f>
        <v>#N/A</v>
      </c>
    </row>
    <row r="2174" spans="1:6" x14ac:dyDescent="0.35">
      <c r="A2174" s="10">
        <v>33295</v>
      </c>
      <c r="B2174">
        <v>362.8</v>
      </c>
      <c r="C2174">
        <v>-1.23E-2</v>
      </c>
      <c r="D2174">
        <f>LOG(S_P_500_Historical_Data__1[[#This Row],[return]]+1)</f>
        <v>-5.3749462313953267E-3</v>
      </c>
      <c r="E2174">
        <f>MATCH(S_P_500_Historical_Data__1[[#This Row],[return]],_xlfn.ANCHORARRAY($N$7),1)</f>
        <v>66</v>
      </c>
      <c r="F2174" t="e">
        <f>MATCH(S_P_500_Historical_Data__1[[#This Row],[log1p(return)]],S:S,1)-6</f>
        <v>#N/A</v>
      </c>
    </row>
    <row r="2175" spans="1:6" x14ac:dyDescent="0.35">
      <c r="A2175" s="10">
        <v>33294</v>
      </c>
      <c r="B2175">
        <v>367.3</v>
      </c>
      <c r="C2175">
        <v>4.5999999999999999E-3</v>
      </c>
      <c r="D2175">
        <f>LOG(S_P_500_Historical_Data__1[[#This Row],[return]]+1)</f>
        <v>1.9931738235304782E-3</v>
      </c>
      <c r="E2175">
        <f>MATCH(S_P_500_Historical_Data__1[[#This Row],[return]],_xlfn.ANCHORARRAY($N$7),1)</f>
        <v>71</v>
      </c>
      <c r="F2175" t="e">
        <f>MATCH(S_P_500_Historical_Data__1[[#This Row],[log1p(return)]],S:S,1)-6</f>
        <v>#N/A</v>
      </c>
    </row>
    <row r="2176" spans="1:6" x14ac:dyDescent="0.35">
      <c r="A2176" s="10">
        <v>33291</v>
      </c>
      <c r="B2176">
        <v>365.6</v>
      </c>
      <c r="C2176">
        <v>1.6000000000000001E-3</v>
      </c>
      <c r="D2176">
        <f>LOG(S_P_500_Historical_Data__1[[#This Row],[return]]+1)</f>
        <v>6.943158663544807E-4</v>
      </c>
      <c r="E2176">
        <f>MATCH(S_P_500_Historical_Data__1[[#This Row],[return]],_xlfn.ANCHORARRAY($N$7),1)</f>
        <v>70</v>
      </c>
      <c r="F2176" t="e">
        <f>MATCH(S_P_500_Historical_Data__1[[#This Row],[log1p(return)]],S:S,1)-6</f>
        <v>#N/A</v>
      </c>
    </row>
    <row r="2177" spans="1:6" x14ac:dyDescent="0.35">
      <c r="A2177" s="10">
        <v>33290</v>
      </c>
      <c r="B2177">
        <v>365</v>
      </c>
      <c r="C2177">
        <v>-2.9999999999999997E-4</v>
      </c>
      <c r="D2177">
        <f>LOG(S_P_500_Historical_Data__1[[#This Row],[return]]+1)</f>
        <v>-1.3030789173217684E-4</v>
      </c>
      <c r="E2177">
        <f>MATCH(S_P_500_Historical_Data__1[[#This Row],[return]],_xlfn.ANCHORARRAY($N$7),1)</f>
        <v>70</v>
      </c>
      <c r="F2177" t="e">
        <f>MATCH(S_P_500_Historical_Data__1[[#This Row],[log1p(return)]],S:S,1)-6</f>
        <v>#N/A</v>
      </c>
    </row>
    <row r="2178" spans="1:6" x14ac:dyDescent="0.35">
      <c r="A2178" s="10">
        <v>33289</v>
      </c>
      <c r="B2178">
        <v>365.1</v>
      </c>
      <c r="C2178">
        <v>-1.1599999999999999E-2</v>
      </c>
      <c r="D2178">
        <f>LOG(S_P_500_Historical_Data__1[[#This Row],[return]]+1)</f>
        <v>-5.067263269958237E-3</v>
      </c>
      <c r="E2178">
        <f>MATCH(S_P_500_Historical_Data__1[[#This Row],[return]],_xlfn.ANCHORARRAY($N$7),1)</f>
        <v>66</v>
      </c>
      <c r="F2178" t="e">
        <f>MATCH(S_P_500_Historical_Data__1[[#This Row],[log1p(return)]],S:S,1)-6</f>
        <v>#N/A</v>
      </c>
    </row>
    <row r="2179" spans="1:6" x14ac:dyDescent="0.35">
      <c r="A2179" s="10">
        <v>33288</v>
      </c>
      <c r="B2179">
        <v>369.4</v>
      </c>
      <c r="C2179">
        <v>8.0000000000000004E-4</v>
      </c>
      <c r="D2179">
        <f>LOG(S_P_500_Historical_Data__1[[#This Row],[return]]+1)</f>
        <v>3.4729668536350247E-4</v>
      </c>
      <c r="E2179">
        <f>MATCH(S_P_500_Historical_Data__1[[#This Row],[return]],_xlfn.ANCHORARRAY($N$7),1)</f>
        <v>70</v>
      </c>
      <c r="F2179" t="e">
        <f>MATCH(S_P_500_Historical_Data__1[[#This Row],[log1p(return)]],S:S,1)-6</f>
        <v>#N/A</v>
      </c>
    </row>
    <row r="2180" spans="1:6" x14ac:dyDescent="0.35">
      <c r="A2180" s="10">
        <v>33284</v>
      </c>
      <c r="B2180">
        <v>369.1</v>
      </c>
      <c r="C2180">
        <v>1.35E-2</v>
      </c>
      <c r="D2180">
        <f>LOG(S_P_500_Historical_Data__1[[#This Row],[return]]+1)</f>
        <v>5.8237530290275435E-3</v>
      </c>
      <c r="E2180">
        <f>MATCH(S_P_500_Historical_Data__1[[#This Row],[return]],_xlfn.ANCHORARRAY($N$7),1)</f>
        <v>74</v>
      </c>
      <c r="F2180" t="e">
        <f>MATCH(S_P_500_Historical_Data__1[[#This Row],[log1p(return)]],S:S,1)-6</f>
        <v>#N/A</v>
      </c>
    </row>
    <row r="2181" spans="1:6" x14ac:dyDescent="0.35">
      <c r="A2181" s="10">
        <v>33283</v>
      </c>
      <c r="B2181">
        <v>364.2</v>
      </c>
      <c r="C2181">
        <v>-1.2999999999999999E-2</v>
      </c>
      <c r="D2181">
        <f>LOG(S_P_500_Historical_Data__1[[#This Row],[return]]+1)</f>
        <v>-5.6828473303632727E-3</v>
      </c>
      <c r="E2181">
        <f>MATCH(S_P_500_Historical_Data__1[[#This Row],[return]],_xlfn.ANCHORARRAY($N$7),1)</f>
        <v>65</v>
      </c>
      <c r="F2181" t="e">
        <f>MATCH(S_P_500_Historical_Data__1[[#This Row],[log1p(return)]],S:S,1)-6</f>
        <v>#N/A</v>
      </c>
    </row>
    <row r="2182" spans="1:6" x14ac:dyDescent="0.35">
      <c r="A2182" s="10">
        <v>33282</v>
      </c>
      <c r="B2182">
        <v>369</v>
      </c>
      <c r="C2182">
        <v>9.5999999999999992E-3</v>
      </c>
      <c r="D2182">
        <f>LOG(S_P_500_Historical_Data__1[[#This Row],[return]]+1)</f>
        <v>4.1493419000591166E-3</v>
      </c>
      <c r="E2182">
        <f>MATCH(S_P_500_Historical_Data__1[[#This Row],[return]],_xlfn.ANCHORARRAY($N$7),1)</f>
        <v>73</v>
      </c>
      <c r="F2182" t="e">
        <f>MATCH(S_P_500_Historical_Data__1[[#This Row],[log1p(return)]],S:S,1)-6</f>
        <v>#N/A</v>
      </c>
    </row>
    <row r="2183" spans="1:6" x14ac:dyDescent="0.35">
      <c r="A2183" s="10">
        <v>33281</v>
      </c>
      <c r="B2183">
        <v>365.5</v>
      </c>
      <c r="C2183">
        <v>-8.3999999999999995E-3</v>
      </c>
      <c r="D2183">
        <f>LOG(S_P_500_Historical_Data__1[[#This Row],[return]]+1)</f>
        <v>-3.6634819042161626E-3</v>
      </c>
      <c r="E2183">
        <f>MATCH(S_P_500_Historical_Data__1[[#This Row],[return]],_xlfn.ANCHORARRAY($N$7),1)</f>
        <v>67</v>
      </c>
      <c r="F2183" t="e">
        <f>MATCH(S_P_500_Historical_Data__1[[#This Row],[log1p(return)]],S:S,1)-6</f>
        <v>#N/A</v>
      </c>
    </row>
    <row r="2184" spans="1:6" x14ac:dyDescent="0.35">
      <c r="A2184" s="10">
        <v>33280</v>
      </c>
      <c r="B2184">
        <v>368.6</v>
      </c>
      <c r="C2184">
        <v>2.5600000000000001E-2</v>
      </c>
      <c r="D2184">
        <f>LOG(S_P_500_Historical_Data__1[[#This Row],[return]]+1)</f>
        <v>1.0978012174742232E-2</v>
      </c>
      <c r="E2184">
        <f>MATCH(S_P_500_Historical_Data__1[[#This Row],[return]],_xlfn.ANCHORARRAY($N$7),1)</f>
        <v>78</v>
      </c>
      <c r="F2184" t="e">
        <f>MATCH(S_P_500_Historical_Data__1[[#This Row],[log1p(return)]],S:S,1)-6</f>
        <v>#N/A</v>
      </c>
    </row>
    <row r="2185" spans="1:6" x14ac:dyDescent="0.35">
      <c r="A2185" s="10">
        <v>33277</v>
      </c>
      <c r="B2185">
        <v>359.4</v>
      </c>
      <c r="C2185">
        <v>8.0999999999999996E-3</v>
      </c>
      <c r="D2185">
        <f>LOG(S_P_500_Historical_Data__1[[#This Row],[return]]+1)</f>
        <v>3.5036147425365331E-3</v>
      </c>
      <c r="E2185">
        <f>MATCH(S_P_500_Historical_Data__1[[#This Row],[return]],_xlfn.ANCHORARRAY($N$7),1)</f>
        <v>72</v>
      </c>
      <c r="F2185" t="e">
        <f>MATCH(S_P_500_Historical_Data__1[[#This Row],[log1p(return)]],S:S,1)-6</f>
        <v>#N/A</v>
      </c>
    </row>
    <row r="2186" spans="1:6" x14ac:dyDescent="0.35">
      <c r="A2186" s="10">
        <v>33276</v>
      </c>
      <c r="B2186">
        <v>356.5</v>
      </c>
      <c r="C2186">
        <v>-4.4999999999999997E-3</v>
      </c>
      <c r="D2186">
        <f>LOG(S_P_500_Historical_Data__1[[#This Row],[return]]+1)</f>
        <v>-1.9587356365716219E-3</v>
      </c>
      <c r="E2186">
        <f>MATCH(S_P_500_Historical_Data__1[[#This Row],[return]],_xlfn.ANCHORARRAY($N$7),1)</f>
        <v>68</v>
      </c>
      <c r="F2186" t="e">
        <f>MATCH(S_P_500_Historical_Data__1[[#This Row],[log1p(return)]],S:S,1)-6</f>
        <v>#N/A</v>
      </c>
    </row>
    <row r="2187" spans="1:6" x14ac:dyDescent="0.35">
      <c r="A2187" s="10">
        <v>33275</v>
      </c>
      <c r="B2187">
        <v>358.1</v>
      </c>
      <c r="C2187">
        <v>1.9400000000000001E-2</v>
      </c>
      <c r="D2187">
        <f>LOG(S_P_500_Historical_Data__1[[#This Row],[return]]+1)</f>
        <v>8.3446292526892767E-3</v>
      </c>
      <c r="E2187">
        <f>MATCH(S_P_500_Historical_Data__1[[#This Row],[return]],_xlfn.ANCHORARRAY($N$7),1)</f>
        <v>76</v>
      </c>
      <c r="F2187" t="e">
        <f>MATCH(S_P_500_Historical_Data__1[[#This Row],[log1p(return)]],S:S,1)-6</f>
        <v>#N/A</v>
      </c>
    </row>
    <row r="2188" spans="1:6" x14ac:dyDescent="0.35">
      <c r="A2188" s="10">
        <v>33274</v>
      </c>
      <c r="B2188">
        <v>351.3</v>
      </c>
      <c r="C2188">
        <v>8.6E-3</v>
      </c>
      <c r="D2188">
        <f>LOG(S_P_500_Historical_Data__1[[#This Row],[return]]+1)</f>
        <v>3.7189638231145961E-3</v>
      </c>
      <c r="E2188">
        <f>MATCH(S_P_500_Historical_Data__1[[#This Row],[return]],_xlfn.ANCHORARRAY($N$7),1)</f>
        <v>73</v>
      </c>
      <c r="F2188" t="e">
        <f>MATCH(S_P_500_Historical_Data__1[[#This Row],[log1p(return)]],S:S,1)-6</f>
        <v>#N/A</v>
      </c>
    </row>
    <row r="2189" spans="1:6" x14ac:dyDescent="0.35">
      <c r="A2189" s="10">
        <v>33273</v>
      </c>
      <c r="B2189">
        <v>348.3</v>
      </c>
      <c r="C2189">
        <v>1.52E-2</v>
      </c>
      <c r="D2189">
        <f>LOG(S_P_500_Historical_Data__1[[#This Row],[return]]+1)</f>
        <v>6.5516090866484054E-3</v>
      </c>
      <c r="E2189">
        <f>MATCH(S_P_500_Historical_Data__1[[#This Row],[return]],_xlfn.ANCHORARRAY($N$7),1)</f>
        <v>75</v>
      </c>
      <c r="F2189" t="e">
        <f>MATCH(S_P_500_Historical_Data__1[[#This Row],[log1p(return)]],S:S,1)-6</f>
        <v>#N/A</v>
      </c>
    </row>
    <row r="2190" spans="1:6" x14ac:dyDescent="0.35">
      <c r="A2190" s="10">
        <v>33270</v>
      </c>
      <c r="B2190">
        <v>343.1</v>
      </c>
      <c r="C2190">
        <v>-2.3E-3</v>
      </c>
      <c r="D2190">
        <f>LOG(S_P_500_Historical_Data__1[[#This Row],[return]]+1)</f>
        <v>-1.0000277816796898E-3</v>
      </c>
      <c r="E2190">
        <f>MATCH(S_P_500_Historical_Data__1[[#This Row],[return]],_xlfn.ANCHORARRAY($N$7),1)</f>
        <v>69</v>
      </c>
      <c r="F2190" t="e">
        <f>MATCH(S_P_500_Historical_Data__1[[#This Row],[log1p(return)]],S:S,1)-6</f>
        <v>#N/A</v>
      </c>
    </row>
    <row r="2191" spans="1:6" x14ac:dyDescent="0.35">
      <c r="A2191" s="10">
        <v>33269</v>
      </c>
      <c r="B2191">
        <v>343.9</v>
      </c>
      <c r="C2191">
        <v>8.8000000000000005E-3</v>
      </c>
      <c r="D2191">
        <f>LOG(S_P_500_Historical_Data__1[[#This Row],[return]]+1)</f>
        <v>3.8050735650251716E-3</v>
      </c>
      <c r="E2191">
        <f>MATCH(S_P_500_Historical_Data__1[[#This Row],[return]],_xlfn.ANCHORARRAY($N$7),1)</f>
        <v>73</v>
      </c>
      <c r="F2191" t="e">
        <f>MATCH(S_P_500_Historical_Data__1[[#This Row],[log1p(return)]],S:S,1)-6</f>
        <v>#N/A</v>
      </c>
    </row>
    <row r="2192" spans="1:6" x14ac:dyDescent="0.35">
      <c r="A2192" s="10">
        <v>33268</v>
      </c>
      <c r="B2192">
        <v>340.9</v>
      </c>
      <c r="C2192">
        <v>1.52E-2</v>
      </c>
      <c r="D2192">
        <f>LOG(S_P_500_Historical_Data__1[[#This Row],[return]]+1)</f>
        <v>6.5516090866484054E-3</v>
      </c>
      <c r="E2192">
        <f>MATCH(S_P_500_Historical_Data__1[[#This Row],[return]],_xlfn.ANCHORARRAY($N$7),1)</f>
        <v>75</v>
      </c>
      <c r="F2192" t="e">
        <f>MATCH(S_P_500_Historical_Data__1[[#This Row],[log1p(return)]],S:S,1)-6</f>
        <v>#N/A</v>
      </c>
    </row>
    <row r="2193" spans="1:6" x14ac:dyDescent="0.35">
      <c r="A2193" s="10">
        <v>33267</v>
      </c>
      <c r="B2193">
        <v>335.8</v>
      </c>
      <c r="C2193">
        <v>-5.9999999999999995E-4</v>
      </c>
      <c r="D2193">
        <f>LOG(S_P_500_Historical_Data__1[[#This Row],[return]]+1)</f>
        <v>-2.6065489343199378E-4</v>
      </c>
      <c r="E2193">
        <f>MATCH(S_P_500_Historical_Data__1[[#This Row],[return]],_xlfn.ANCHORARRAY($N$7),1)</f>
        <v>69</v>
      </c>
      <c r="F2193" t="e">
        <f>MATCH(S_P_500_Historical_Data__1[[#This Row],[log1p(return)]],S:S,1)-6</f>
        <v>#N/A</v>
      </c>
    </row>
    <row r="2194" spans="1:6" x14ac:dyDescent="0.35">
      <c r="A2194" s="10">
        <v>33266</v>
      </c>
      <c r="B2194">
        <v>336</v>
      </c>
      <c r="C2194">
        <v>-2.9999999999999997E-4</v>
      </c>
      <c r="D2194">
        <f>LOG(S_P_500_Historical_Data__1[[#This Row],[return]]+1)</f>
        <v>-1.3030789173217684E-4</v>
      </c>
      <c r="E2194">
        <f>MATCH(S_P_500_Historical_Data__1[[#This Row],[return]],_xlfn.ANCHORARRAY($N$7),1)</f>
        <v>70</v>
      </c>
      <c r="F2194" t="e">
        <f>MATCH(S_P_500_Historical_Data__1[[#This Row],[log1p(return)]],S:S,1)-6</f>
        <v>#N/A</v>
      </c>
    </row>
    <row r="2195" spans="1:6" x14ac:dyDescent="0.35">
      <c r="A2195" s="10">
        <v>33263</v>
      </c>
      <c r="B2195">
        <v>336.1</v>
      </c>
      <c r="C2195">
        <v>3.8999999999999998E-3</v>
      </c>
      <c r="D2195">
        <f>LOG(S_P_500_Historical_Data__1[[#This Row],[return]]+1)</f>
        <v>1.6904542321528522E-3</v>
      </c>
      <c r="E2195">
        <f>MATCH(S_P_500_Historical_Data__1[[#This Row],[return]],_xlfn.ANCHORARRAY($N$7),1)</f>
        <v>71</v>
      </c>
      <c r="F2195" t="e">
        <f>MATCH(S_P_500_Historical_Data__1[[#This Row],[log1p(return)]],S:S,1)-6</f>
        <v>#N/A</v>
      </c>
    </row>
    <row r="2196" spans="1:6" x14ac:dyDescent="0.35">
      <c r="A2196" s="10">
        <v>33262</v>
      </c>
      <c r="B2196">
        <v>334.8</v>
      </c>
      <c r="C2196">
        <v>1.3899999999999999E-2</v>
      </c>
      <c r="D2196">
        <f>LOG(S_P_500_Historical_Data__1[[#This Row],[return]]+1)</f>
        <v>5.9951230546912851E-3</v>
      </c>
      <c r="E2196">
        <f>MATCH(S_P_500_Historical_Data__1[[#This Row],[return]],_xlfn.ANCHORARRAY($N$7),1)</f>
        <v>74</v>
      </c>
      <c r="F2196" t="e">
        <f>MATCH(S_P_500_Historical_Data__1[[#This Row],[log1p(return)]],S:S,1)-6</f>
        <v>#N/A</v>
      </c>
    </row>
    <row r="2197" spans="1:6" x14ac:dyDescent="0.35">
      <c r="A2197" s="10">
        <v>33261</v>
      </c>
      <c r="B2197">
        <v>330.2</v>
      </c>
      <c r="C2197">
        <v>5.7999999999999996E-3</v>
      </c>
      <c r="D2197">
        <f>LOG(S_P_500_Historical_Data__1[[#This Row],[return]]+1)</f>
        <v>2.5116312849083121E-3</v>
      </c>
      <c r="E2197">
        <f>MATCH(S_P_500_Historical_Data__1[[#This Row],[return]],_xlfn.ANCHORARRAY($N$7),1)</f>
        <v>72</v>
      </c>
      <c r="F2197" t="e">
        <f>MATCH(S_P_500_Historical_Data__1[[#This Row],[log1p(return)]],S:S,1)-6</f>
        <v>#N/A</v>
      </c>
    </row>
    <row r="2198" spans="1:6" x14ac:dyDescent="0.35">
      <c r="A2198" s="10">
        <v>33260</v>
      </c>
      <c r="B2198">
        <v>328.3</v>
      </c>
      <c r="C2198">
        <v>-8.5000000000000006E-3</v>
      </c>
      <c r="D2198">
        <f>LOG(S_P_500_Historical_Data__1[[#This Row],[return]]+1)</f>
        <v>-3.7072814586785003E-3</v>
      </c>
      <c r="E2198">
        <f>MATCH(S_P_500_Historical_Data__1[[#This Row],[return]],_xlfn.ANCHORARRAY($N$7),1)</f>
        <v>67</v>
      </c>
      <c r="F2198" t="e">
        <f>MATCH(S_P_500_Historical_Data__1[[#This Row],[log1p(return)]],S:S,1)-6</f>
        <v>#N/A</v>
      </c>
    </row>
    <row r="2199" spans="1:6" x14ac:dyDescent="0.35">
      <c r="A2199" s="10">
        <v>33259</v>
      </c>
      <c r="B2199">
        <v>331.1</v>
      </c>
      <c r="C2199">
        <v>-3.3E-3</v>
      </c>
      <c r="D2199">
        <f>LOG(S_P_500_Historical_Data__1[[#This Row],[return]]+1)</f>
        <v>-1.4355417390583397E-3</v>
      </c>
      <c r="E2199">
        <f>MATCH(S_P_500_Historical_Data__1[[#This Row],[return]],_xlfn.ANCHORARRAY($N$7),1)</f>
        <v>69</v>
      </c>
      <c r="F2199" t="e">
        <f>MATCH(S_P_500_Historical_Data__1[[#This Row],[log1p(return)]],S:S,1)-6</f>
        <v>#N/A</v>
      </c>
    </row>
    <row r="2200" spans="1:6" x14ac:dyDescent="0.35">
      <c r="A2200" s="10">
        <v>33256</v>
      </c>
      <c r="B2200">
        <v>332.2</v>
      </c>
      <c r="C2200">
        <v>1.2800000000000001E-2</v>
      </c>
      <c r="D2200">
        <f>LOG(S_P_500_Historical_Data__1[[#This Row],[return]]+1)</f>
        <v>5.5236926732798496E-3</v>
      </c>
      <c r="E2200">
        <f>MATCH(S_P_500_Historical_Data__1[[#This Row],[return]],_xlfn.ANCHORARRAY($N$7),1)</f>
        <v>74</v>
      </c>
      <c r="F2200" t="e">
        <f>MATCH(S_P_500_Historical_Data__1[[#This Row],[log1p(return)]],S:S,1)-6</f>
        <v>#N/A</v>
      </c>
    </row>
    <row r="2201" spans="1:6" x14ac:dyDescent="0.35">
      <c r="A2201" s="10">
        <v>33255</v>
      </c>
      <c r="B2201">
        <v>328</v>
      </c>
      <c r="C2201">
        <v>3.73E-2</v>
      </c>
      <c r="D2201">
        <f>LOG(S_P_500_Historical_Data__1[[#This Row],[return]]+1)</f>
        <v>1.5904377895553462E-2</v>
      </c>
      <c r="E2201">
        <f>MATCH(S_P_500_Historical_Data__1[[#This Row],[return]],_xlfn.ANCHORARRAY($N$7),1)</f>
        <v>82</v>
      </c>
      <c r="F2201" t="e">
        <f>MATCH(S_P_500_Historical_Data__1[[#This Row],[log1p(return)]],S:S,1)-6</f>
        <v>#N/A</v>
      </c>
    </row>
    <row r="2202" spans="1:6" x14ac:dyDescent="0.35">
      <c r="A2202" s="10">
        <v>33254</v>
      </c>
      <c r="B2202">
        <v>316.2</v>
      </c>
      <c r="C2202">
        <v>8.0000000000000002E-3</v>
      </c>
      <c r="D2202">
        <f>LOG(S_P_500_Historical_Data__1[[#This Row],[return]]+1)</f>
        <v>3.4605321095064891E-3</v>
      </c>
      <c r="E2202">
        <f>MATCH(S_P_500_Historical_Data__1[[#This Row],[return]],_xlfn.ANCHORARRAY($N$7),1)</f>
        <v>72</v>
      </c>
      <c r="F2202" t="e">
        <f>MATCH(S_P_500_Historical_Data__1[[#This Row],[log1p(return)]],S:S,1)-6</f>
        <v>#N/A</v>
      </c>
    </row>
    <row r="2203" spans="1:6" x14ac:dyDescent="0.35">
      <c r="A2203" s="10">
        <v>33253</v>
      </c>
      <c r="B2203">
        <v>313.7</v>
      </c>
      <c r="C2203">
        <v>3.8E-3</v>
      </c>
      <c r="D2203">
        <f>LOG(S_P_500_Historical_Data__1[[#This Row],[return]]+1)</f>
        <v>1.6471913460381594E-3</v>
      </c>
      <c r="E2203">
        <f>MATCH(S_P_500_Historical_Data__1[[#This Row],[return]],_xlfn.ANCHORARRAY($N$7),1)</f>
        <v>71</v>
      </c>
      <c r="F2203" t="e">
        <f>MATCH(S_P_500_Historical_Data__1[[#This Row],[log1p(return)]],S:S,1)-6</f>
        <v>#N/A</v>
      </c>
    </row>
    <row r="2204" spans="1:6" x14ac:dyDescent="0.35">
      <c r="A2204" s="10">
        <v>33252</v>
      </c>
      <c r="B2204">
        <v>312.5</v>
      </c>
      <c r="C2204">
        <v>-8.6E-3</v>
      </c>
      <c r="D2204">
        <f>LOG(S_P_500_Historical_Data__1[[#This Row],[return]]+1)</f>
        <v>-3.7510854308679064E-3</v>
      </c>
      <c r="E2204">
        <f>MATCH(S_P_500_Historical_Data__1[[#This Row],[return]],_xlfn.ANCHORARRAY($N$7),1)</f>
        <v>67</v>
      </c>
      <c r="F2204" t="e">
        <f>MATCH(S_P_500_Historical_Data__1[[#This Row],[log1p(return)]],S:S,1)-6</f>
        <v>#N/A</v>
      </c>
    </row>
    <row r="2205" spans="1:6" x14ac:dyDescent="0.35">
      <c r="A2205" s="10">
        <v>33249</v>
      </c>
      <c r="B2205">
        <v>315.2</v>
      </c>
      <c r="C2205">
        <v>2.2000000000000001E-3</v>
      </c>
      <c r="D2205">
        <f>LOG(S_P_500_Historical_Data__1[[#This Row],[return]]+1)</f>
        <v>9.5439840645788652E-4</v>
      </c>
      <c r="E2205">
        <f>MATCH(S_P_500_Historical_Data__1[[#This Row],[return]],_xlfn.ANCHORARRAY($N$7),1)</f>
        <v>70</v>
      </c>
      <c r="F2205" t="e">
        <f>MATCH(S_P_500_Historical_Data__1[[#This Row],[log1p(return)]],S:S,1)-6</f>
        <v>#N/A</v>
      </c>
    </row>
    <row r="2206" spans="1:6" x14ac:dyDescent="0.35">
      <c r="A2206" s="10">
        <v>33248</v>
      </c>
      <c r="B2206">
        <v>314.5</v>
      </c>
      <c r="C2206">
        <v>9.5999999999999992E-3</v>
      </c>
      <c r="D2206">
        <f>LOG(S_P_500_Historical_Data__1[[#This Row],[return]]+1)</f>
        <v>4.1493419000591166E-3</v>
      </c>
      <c r="E2206">
        <f>MATCH(S_P_500_Historical_Data__1[[#This Row],[return]],_xlfn.ANCHORARRAY($N$7),1)</f>
        <v>73</v>
      </c>
      <c r="F2206" t="e">
        <f>MATCH(S_P_500_Historical_Data__1[[#This Row],[log1p(return)]],S:S,1)-6</f>
        <v>#N/A</v>
      </c>
    </row>
    <row r="2207" spans="1:6" x14ac:dyDescent="0.35">
      <c r="A2207" s="10">
        <v>33247</v>
      </c>
      <c r="B2207">
        <v>311.5</v>
      </c>
      <c r="C2207">
        <v>-1.0800000000000001E-2</v>
      </c>
      <c r="D2207">
        <f>LOG(S_P_500_Historical_Data__1[[#This Row],[return]]+1)</f>
        <v>-4.7158923107403373E-3</v>
      </c>
      <c r="E2207">
        <f>MATCH(S_P_500_Historical_Data__1[[#This Row],[return]],_xlfn.ANCHORARRAY($N$7),1)</f>
        <v>66</v>
      </c>
      <c r="F2207" t="e">
        <f>MATCH(S_P_500_Historical_Data__1[[#This Row],[log1p(return)]],S:S,1)-6</f>
        <v>#N/A</v>
      </c>
    </row>
    <row r="2208" spans="1:6" x14ac:dyDescent="0.35">
      <c r="A2208" s="10">
        <v>33246</v>
      </c>
      <c r="B2208">
        <v>314.89999999999998</v>
      </c>
      <c r="C2208">
        <v>-1.6000000000000001E-3</v>
      </c>
      <c r="D2208">
        <f>LOG(S_P_500_Historical_Data__1[[#This Row],[return]]+1)</f>
        <v>-6.9542766165125167E-4</v>
      </c>
      <c r="E2208">
        <f>MATCH(S_P_500_Historical_Data__1[[#This Row],[return]],_xlfn.ANCHORARRAY($N$7),1)</f>
        <v>69</v>
      </c>
      <c r="F2208" t="e">
        <f>MATCH(S_P_500_Historical_Data__1[[#This Row],[log1p(return)]],S:S,1)-6</f>
        <v>#N/A</v>
      </c>
    </row>
    <row r="2209" spans="1:6" x14ac:dyDescent="0.35">
      <c r="A2209" s="10">
        <v>33245</v>
      </c>
      <c r="B2209">
        <v>315.39999999999998</v>
      </c>
      <c r="C2209">
        <v>-1.7399999999999999E-2</v>
      </c>
      <c r="D2209">
        <f>LOG(S_P_500_Historical_Data__1[[#This Row],[return]]+1)</f>
        <v>-7.623240201197006E-3</v>
      </c>
      <c r="E2209">
        <f>MATCH(S_P_500_Historical_Data__1[[#This Row],[return]],_xlfn.ANCHORARRAY($N$7),1)</f>
        <v>64</v>
      </c>
      <c r="F2209" t="e">
        <f>MATCH(S_P_500_Historical_Data__1[[#This Row],[log1p(return)]],S:S,1)-6</f>
        <v>#N/A</v>
      </c>
    </row>
    <row r="2210" spans="1:6" x14ac:dyDescent="0.35">
      <c r="A2210" s="10">
        <v>33242</v>
      </c>
      <c r="B2210">
        <v>321</v>
      </c>
      <c r="C2210">
        <v>-2.8E-3</v>
      </c>
      <c r="D2210">
        <f>LOG(S_P_500_Historical_Data__1[[#This Row],[return]]+1)</f>
        <v>-1.2177301682641921E-3</v>
      </c>
      <c r="E2210">
        <f>MATCH(S_P_500_Historical_Data__1[[#This Row],[return]],_xlfn.ANCHORARRAY($N$7),1)</f>
        <v>69</v>
      </c>
      <c r="F2210" t="e">
        <f>MATCH(S_P_500_Historical_Data__1[[#This Row],[log1p(return)]],S:S,1)-6</f>
        <v>#N/A</v>
      </c>
    </row>
    <row r="2211" spans="1:6" x14ac:dyDescent="0.35">
      <c r="A2211" s="10">
        <v>33241</v>
      </c>
      <c r="B2211">
        <v>321.89999999999998</v>
      </c>
      <c r="C2211">
        <v>-1.38E-2</v>
      </c>
      <c r="D2211">
        <f>LOG(S_P_500_Historical_Data__1[[#This Row],[return]]+1)</f>
        <v>-6.035001804881087E-3</v>
      </c>
      <c r="E2211">
        <f>MATCH(S_P_500_Historical_Data__1[[#This Row],[return]],_xlfn.ANCHORARRAY($N$7),1)</f>
        <v>65</v>
      </c>
      <c r="F2211" t="e">
        <f>MATCH(S_P_500_Historical_Data__1[[#This Row],[log1p(return)]],S:S,1)-6</f>
        <v>#N/A</v>
      </c>
    </row>
    <row r="2212" spans="1:6" x14ac:dyDescent="0.35">
      <c r="A2212" s="10">
        <v>33240</v>
      </c>
      <c r="B2212">
        <v>326.39999999999998</v>
      </c>
      <c r="C2212">
        <v>-1.15E-2</v>
      </c>
      <c r="D2212">
        <f>LOG(S_P_500_Historical_Data__1[[#This Row],[return]]+1)</f>
        <v>-5.0233263503088764E-3</v>
      </c>
      <c r="E2212">
        <f>MATCH(S_P_500_Historical_Data__1[[#This Row],[return]],_xlfn.ANCHORARRAY($N$7),1)</f>
        <v>66</v>
      </c>
      <c r="F2212" t="e">
        <f>MATCH(S_P_500_Historical_Data__1[[#This Row],[log1p(return)]],S:S,1)-6</f>
        <v>#N/A</v>
      </c>
    </row>
    <row r="2213" spans="1:6" x14ac:dyDescent="0.35">
      <c r="A2213" s="10">
        <v>33238</v>
      </c>
      <c r="B2213">
        <v>330.2</v>
      </c>
      <c r="C2213">
        <v>4.5999999999999999E-3</v>
      </c>
      <c r="D2213">
        <f>LOG(S_P_500_Historical_Data__1[[#This Row],[return]]+1)</f>
        <v>1.9931738235304782E-3</v>
      </c>
      <c r="E2213">
        <f>MATCH(S_P_500_Historical_Data__1[[#This Row],[return]],_xlfn.ANCHORARRAY($N$7),1)</f>
        <v>71</v>
      </c>
      <c r="F2213" t="e">
        <f>MATCH(S_P_500_Historical_Data__1[[#This Row],[log1p(return)]],S:S,1)-6</f>
        <v>#N/A</v>
      </c>
    </row>
    <row r="2214" spans="1:6" x14ac:dyDescent="0.35">
      <c r="A2214" s="10">
        <v>33235</v>
      </c>
      <c r="B2214">
        <v>328.7</v>
      </c>
      <c r="C2214">
        <v>1.1999999999999999E-3</v>
      </c>
      <c r="D2214">
        <f>LOG(S_P_500_Historical_Data__1[[#This Row],[return]]+1)</f>
        <v>5.2084093618567006E-4</v>
      </c>
      <c r="E2214">
        <f>MATCH(S_P_500_Historical_Data__1[[#This Row],[return]],_xlfn.ANCHORARRAY($N$7),1)</f>
        <v>70</v>
      </c>
      <c r="F2214" t="e">
        <f>MATCH(S_P_500_Historical_Data__1[[#This Row],[log1p(return)]],S:S,1)-6</f>
        <v>#N/A</v>
      </c>
    </row>
    <row r="2215" spans="1:6" x14ac:dyDescent="0.35">
      <c r="A2215" s="10">
        <v>33234</v>
      </c>
      <c r="B2215">
        <v>328.3</v>
      </c>
      <c r="C2215">
        <v>-7.9000000000000008E-3</v>
      </c>
      <c r="D2215">
        <f>LOG(S_P_500_Historical_Data__1[[#This Row],[return]]+1)</f>
        <v>-3.4445503666347198E-3</v>
      </c>
      <c r="E2215">
        <f>MATCH(S_P_500_Historical_Data__1[[#This Row],[return]],_xlfn.ANCHORARRAY($N$7),1)</f>
        <v>67</v>
      </c>
      <c r="F2215" t="e">
        <f>MATCH(S_P_500_Historical_Data__1[[#This Row],[log1p(return)]],S:S,1)-6</f>
        <v>#N/A</v>
      </c>
    </row>
    <row r="2216" spans="1:6" x14ac:dyDescent="0.35">
      <c r="A2216" s="10">
        <v>33233</v>
      </c>
      <c r="B2216">
        <v>330.9</v>
      </c>
      <c r="C2216">
        <v>3.0000000000000001E-3</v>
      </c>
      <c r="D2216">
        <f>LOG(S_P_500_Historical_Data__1[[#This Row],[return]]+1)</f>
        <v>1.300933020418072E-3</v>
      </c>
      <c r="E2216">
        <f>MATCH(S_P_500_Historical_Data__1[[#This Row],[return]],_xlfn.ANCHORARRAY($N$7),1)</f>
        <v>71</v>
      </c>
      <c r="F2216" t="e">
        <f>MATCH(S_P_500_Historical_Data__1[[#This Row],[log1p(return)]],S:S,1)-6</f>
        <v>#N/A</v>
      </c>
    </row>
    <row r="2217" spans="1:6" x14ac:dyDescent="0.35">
      <c r="A2217" s="10">
        <v>33231</v>
      </c>
      <c r="B2217">
        <v>329.9</v>
      </c>
      <c r="C2217">
        <v>-5.7000000000000002E-3</v>
      </c>
      <c r="D2217">
        <f>LOG(S_P_500_Historical_Data__1[[#This Row],[return]]+1)</f>
        <v>-2.4825605852751751E-3</v>
      </c>
      <c r="E2217">
        <f>MATCH(S_P_500_Historical_Data__1[[#This Row],[return]],_xlfn.ANCHORARRAY($N$7),1)</f>
        <v>68</v>
      </c>
      <c r="F2217" t="e">
        <f>MATCH(S_P_500_Historical_Data__1[[#This Row],[log1p(return)]],S:S,1)-6</f>
        <v>#N/A</v>
      </c>
    </row>
    <row r="2218" spans="1:6" x14ac:dyDescent="0.35">
      <c r="A2218" s="10">
        <v>33228</v>
      </c>
      <c r="B2218">
        <v>331.8</v>
      </c>
      <c r="C2218">
        <v>5.1000000000000004E-3</v>
      </c>
      <c r="D2218">
        <f>LOG(S_P_500_Historical_Data__1[[#This Row],[return]]+1)</f>
        <v>2.2092729880147646E-3</v>
      </c>
      <c r="E2218">
        <f>MATCH(S_P_500_Historical_Data__1[[#This Row],[return]],_xlfn.ANCHORARRAY($N$7),1)</f>
        <v>71</v>
      </c>
      <c r="F2218" t="e">
        <f>MATCH(S_P_500_Historical_Data__1[[#This Row],[log1p(return)]],S:S,1)-6</f>
        <v>#N/A</v>
      </c>
    </row>
    <row r="2219" spans="1:6" x14ac:dyDescent="0.35">
      <c r="A2219" s="10">
        <v>33227</v>
      </c>
      <c r="B2219">
        <v>330.1</v>
      </c>
      <c r="C2219">
        <v>-2.9999999999999997E-4</v>
      </c>
      <c r="D2219">
        <f>LOG(S_P_500_Historical_Data__1[[#This Row],[return]]+1)</f>
        <v>-1.3030789173217684E-4</v>
      </c>
      <c r="E2219">
        <f>MATCH(S_P_500_Historical_Data__1[[#This Row],[return]],_xlfn.ANCHORARRAY($N$7),1)</f>
        <v>70</v>
      </c>
      <c r="F2219" t="e">
        <f>MATCH(S_P_500_Historical_Data__1[[#This Row],[log1p(return)]],S:S,1)-6</f>
        <v>#N/A</v>
      </c>
    </row>
    <row r="2220" spans="1:6" x14ac:dyDescent="0.35">
      <c r="A2220" s="10">
        <v>33226</v>
      </c>
      <c r="B2220">
        <v>330.2</v>
      </c>
      <c r="C2220">
        <v>2.9999999999999997E-4</v>
      </c>
      <c r="D2220">
        <f>LOG(S_P_500_Historical_Data__1[[#This Row],[return]]+1)</f>
        <v>1.3026880522704667E-4</v>
      </c>
      <c r="E2220">
        <f>MATCH(S_P_500_Historical_Data__1[[#This Row],[return]],_xlfn.ANCHORARRAY($N$7),1)</f>
        <v>70</v>
      </c>
      <c r="F2220" t="e">
        <f>MATCH(S_P_500_Historical_Data__1[[#This Row],[log1p(return)]],S:S,1)-6</f>
        <v>#N/A</v>
      </c>
    </row>
    <row r="2221" spans="1:6" x14ac:dyDescent="0.35">
      <c r="A2221" s="10">
        <v>33225</v>
      </c>
      <c r="B2221">
        <v>330.1</v>
      </c>
      <c r="C2221">
        <v>1.26E-2</v>
      </c>
      <c r="D2221">
        <f>LOG(S_P_500_Historical_Data__1[[#This Row],[return]]+1)</f>
        <v>5.4379230508221094E-3</v>
      </c>
      <c r="E2221">
        <f>MATCH(S_P_500_Historical_Data__1[[#This Row],[return]],_xlfn.ANCHORARRAY($N$7),1)</f>
        <v>74</v>
      </c>
      <c r="F2221" t="e">
        <f>MATCH(S_P_500_Historical_Data__1[[#This Row],[log1p(return)]],S:S,1)-6</f>
        <v>#N/A</v>
      </c>
    </row>
    <row r="2222" spans="1:6" x14ac:dyDescent="0.35">
      <c r="A2222" s="10">
        <v>33224</v>
      </c>
      <c r="B2222">
        <v>326</v>
      </c>
      <c r="C2222">
        <v>-2.3999999999999998E-3</v>
      </c>
      <c r="D2222">
        <f>LOG(S_P_500_Historical_Data__1[[#This Row],[return]]+1)</f>
        <v>-1.0435595295137823E-3</v>
      </c>
      <c r="E2222">
        <f>MATCH(S_P_500_Historical_Data__1[[#This Row],[return]],_xlfn.ANCHORARRAY($N$7),1)</f>
        <v>69</v>
      </c>
      <c r="F2222" t="e">
        <f>MATCH(S_P_500_Historical_Data__1[[#This Row],[log1p(return)]],S:S,1)-6</f>
        <v>#N/A</v>
      </c>
    </row>
    <row r="2223" spans="1:6" x14ac:dyDescent="0.35">
      <c r="A2223" s="10">
        <v>33221</v>
      </c>
      <c r="B2223">
        <v>326.8</v>
      </c>
      <c r="C2223">
        <v>-7.6E-3</v>
      </c>
      <c r="D2223">
        <f>LOG(S_P_500_Historical_Data__1[[#This Row],[return]]+1)</f>
        <v>-3.3132443998285239E-3</v>
      </c>
      <c r="E2223">
        <f>MATCH(S_P_500_Historical_Data__1[[#This Row],[return]],_xlfn.ANCHORARRAY($N$7),1)</f>
        <v>67</v>
      </c>
      <c r="F2223" t="e">
        <f>MATCH(S_P_500_Historical_Data__1[[#This Row],[log1p(return)]],S:S,1)-6</f>
        <v>#N/A</v>
      </c>
    </row>
    <row r="2224" spans="1:6" x14ac:dyDescent="0.35">
      <c r="A2224" s="10">
        <v>33220</v>
      </c>
      <c r="B2224">
        <v>329.3</v>
      </c>
      <c r="C2224">
        <v>-2.7000000000000001E-3</v>
      </c>
      <c r="D2224">
        <f>LOG(S_P_500_Historical_Data__1[[#This Row],[return]]+1)</f>
        <v>-1.1741809597139673E-3</v>
      </c>
      <c r="E2224">
        <f>MATCH(S_P_500_Historical_Data__1[[#This Row],[return]],_xlfn.ANCHORARRAY($N$7),1)</f>
        <v>69</v>
      </c>
      <c r="F2224" t="e">
        <f>MATCH(S_P_500_Historical_Data__1[[#This Row],[log1p(return)]],S:S,1)-6</f>
        <v>#N/A</v>
      </c>
    </row>
    <row r="2225" spans="1:6" x14ac:dyDescent="0.35">
      <c r="A2225" s="10">
        <v>33219</v>
      </c>
      <c r="B2225">
        <v>330.2</v>
      </c>
      <c r="C2225">
        <v>1.1599999999999999E-2</v>
      </c>
      <c r="D2225">
        <f>LOG(S_P_500_Historical_Data__1[[#This Row],[return]]+1)</f>
        <v>5.0088206723671817E-3</v>
      </c>
      <c r="E2225">
        <f>MATCH(S_P_500_Historical_Data__1[[#This Row],[return]],_xlfn.ANCHORARRAY($N$7),1)</f>
        <v>74</v>
      </c>
      <c r="F2225" t="e">
        <f>MATCH(S_P_500_Historical_Data__1[[#This Row],[log1p(return)]],S:S,1)-6</f>
        <v>#N/A</v>
      </c>
    </row>
    <row r="2226" spans="1:6" x14ac:dyDescent="0.35">
      <c r="A2226" s="10">
        <v>33218</v>
      </c>
      <c r="B2226">
        <v>326.39999999999998</v>
      </c>
      <c r="C2226">
        <v>-7.6E-3</v>
      </c>
      <c r="D2226">
        <f>LOG(S_P_500_Historical_Data__1[[#This Row],[return]]+1)</f>
        <v>-3.3132443998285239E-3</v>
      </c>
      <c r="E2226">
        <f>MATCH(S_P_500_Historical_Data__1[[#This Row],[return]],_xlfn.ANCHORARRAY($N$7),1)</f>
        <v>67</v>
      </c>
      <c r="F2226" t="e">
        <f>MATCH(S_P_500_Historical_Data__1[[#This Row],[log1p(return)]],S:S,1)-6</f>
        <v>#N/A</v>
      </c>
    </row>
    <row r="2227" spans="1:6" x14ac:dyDescent="0.35">
      <c r="A2227" s="10">
        <v>33217</v>
      </c>
      <c r="B2227">
        <v>328.9</v>
      </c>
      <c r="C2227">
        <v>3.3999999999999998E-3</v>
      </c>
      <c r="D2227">
        <f>LOG(S_P_500_Historical_Data__1[[#This Row],[return]]+1)</f>
        <v>1.4740966917327273E-3</v>
      </c>
      <c r="E2227">
        <f>MATCH(S_P_500_Historical_Data__1[[#This Row],[return]],_xlfn.ANCHORARRAY($N$7),1)</f>
        <v>71</v>
      </c>
      <c r="F2227" t="e">
        <f>MATCH(S_P_500_Historical_Data__1[[#This Row],[log1p(return)]],S:S,1)-6</f>
        <v>#N/A</v>
      </c>
    </row>
    <row r="2228" spans="1:6" x14ac:dyDescent="0.35">
      <c r="A2228" s="10">
        <v>33214</v>
      </c>
      <c r="B2228">
        <v>327.8</v>
      </c>
      <c r="C2228">
        <v>-4.0000000000000001E-3</v>
      </c>
      <c r="D2228">
        <f>LOG(S_P_500_Historical_Data__1[[#This Row],[return]]+1)</f>
        <v>-1.7406615763012701E-3</v>
      </c>
      <c r="E2228">
        <f>MATCH(S_P_500_Historical_Data__1[[#This Row],[return]],_xlfn.ANCHORARRAY($N$7),1)</f>
        <v>68</v>
      </c>
      <c r="F2228" t="e">
        <f>MATCH(S_P_500_Historical_Data__1[[#This Row],[log1p(return)]],S:S,1)-6</f>
        <v>#N/A</v>
      </c>
    </row>
    <row r="2229" spans="1:6" x14ac:dyDescent="0.35">
      <c r="A2229" s="10">
        <v>33213</v>
      </c>
      <c r="B2229">
        <v>329.1</v>
      </c>
      <c r="C2229">
        <v>-2.3999999999999998E-3</v>
      </c>
      <c r="D2229">
        <f>LOG(S_P_500_Historical_Data__1[[#This Row],[return]]+1)</f>
        <v>-1.0435595295137823E-3</v>
      </c>
      <c r="E2229">
        <f>MATCH(S_P_500_Historical_Data__1[[#This Row],[return]],_xlfn.ANCHORARRAY($N$7),1)</f>
        <v>69</v>
      </c>
      <c r="F2229" t="e">
        <f>MATCH(S_P_500_Historical_Data__1[[#This Row],[log1p(return)]],S:S,1)-6</f>
        <v>#N/A</v>
      </c>
    </row>
    <row r="2230" spans="1:6" x14ac:dyDescent="0.35">
      <c r="A2230" s="10">
        <v>33212</v>
      </c>
      <c r="B2230">
        <v>329.9</v>
      </c>
      <c r="C2230">
        <v>1.0699999999999999E-2</v>
      </c>
      <c r="D2230">
        <f>LOG(S_P_500_Historical_Data__1[[#This Row],[return]]+1)</f>
        <v>4.6222657007826302E-3</v>
      </c>
      <c r="E2230">
        <f>MATCH(S_P_500_Historical_Data__1[[#This Row],[return]],_xlfn.ANCHORARRAY($N$7),1)</f>
        <v>73</v>
      </c>
      <c r="F2230" t="e">
        <f>MATCH(S_P_500_Historical_Data__1[[#This Row],[log1p(return)]],S:S,1)-6</f>
        <v>#N/A</v>
      </c>
    </row>
    <row r="2231" spans="1:6" x14ac:dyDescent="0.35">
      <c r="A2231" s="10">
        <v>33211</v>
      </c>
      <c r="B2231">
        <v>326.39999999999998</v>
      </c>
      <c r="C2231">
        <v>7.1000000000000004E-3</v>
      </c>
      <c r="D2231">
        <f>LOG(S_P_500_Historical_Data__1[[#This Row],[return]]+1)</f>
        <v>3.0725959676749632E-3</v>
      </c>
      <c r="E2231">
        <f>MATCH(S_P_500_Historical_Data__1[[#This Row],[return]],_xlfn.ANCHORARRAY($N$7),1)</f>
        <v>72</v>
      </c>
      <c r="F2231" t="e">
        <f>MATCH(S_P_500_Historical_Data__1[[#This Row],[log1p(return)]],S:S,1)-6</f>
        <v>#N/A</v>
      </c>
    </row>
    <row r="2232" spans="1:6" x14ac:dyDescent="0.35">
      <c r="A2232" s="10">
        <v>33210</v>
      </c>
      <c r="B2232">
        <v>324.10000000000002</v>
      </c>
      <c r="C2232">
        <v>5.8999999999999999E-3</v>
      </c>
      <c r="D2232">
        <f>LOG(S_P_500_Historical_Data__1[[#This Row],[return]]+1)</f>
        <v>2.554808148482495E-3</v>
      </c>
      <c r="E2232">
        <f>MATCH(S_P_500_Historical_Data__1[[#This Row],[return]],_xlfn.ANCHORARRAY($N$7),1)</f>
        <v>72</v>
      </c>
      <c r="F2232" t="e">
        <f>MATCH(S_P_500_Historical_Data__1[[#This Row],[log1p(return)]],S:S,1)-6</f>
        <v>#N/A</v>
      </c>
    </row>
    <row r="2233" spans="1:6" x14ac:dyDescent="0.35">
      <c r="A2233" s="10">
        <v>33207</v>
      </c>
      <c r="B2233">
        <v>322.2</v>
      </c>
      <c r="C2233">
        <v>1.83E-2</v>
      </c>
      <c r="D2233">
        <f>LOG(S_P_500_Historical_Data__1[[#This Row],[return]]+1)</f>
        <v>7.8757437675853019E-3</v>
      </c>
      <c r="E2233">
        <f>MATCH(S_P_500_Historical_Data__1[[#This Row],[return]],_xlfn.ANCHORARRAY($N$7),1)</f>
        <v>76</v>
      </c>
      <c r="F2233" t="e">
        <f>MATCH(S_P_500_Historical_Data__1[[#This Row],[log1p(return)]],S:S,1)-6</f>
        <v>#N/A</v>
      </c>
    </row>
    <row r="2234" spans="1:6" x14ac:dyDescent="0.35">
      <c r="A2234" s="10">
        <v>33206</v>
      </c>
      <c r="B2234">
        <v>316.39999999999998</v>
      </c>
      <c r="C2234">
        <v>-4.7000000000000002E-3</v>
      </c>
      <c r="D2234">
        <f>LOG(S_P_500_Historical_Data__1[[#This Row],[return]]+1)</f>
        <v>-2.0459959305970396E-3</v>
      </c>
      <c r="E2234">
        <f>MATCH(S_P_500_Historical_Data__1[[#This Row],[return]],_xlfn.ANCHORARRAY($N$7),1)</f>
        <v>68</v>
      </c>
      <c r="F2234" t="e">
        <f>MATCH(S_P_500_Historical_Data__1[[#This Row],[log1p(return)]],S:S,1)-6</f>
        <v>#N/A</v>
      </c>
    </row>
    <row r="2235" spans="1:6" x14ac:dyDescent="0.35">
      <c r="A2235" s="10">
        <v>33205</v>
      </c>
      <c r="B2235">
        <v>317.89999999999998</v>
      </c>
      <c r="C2235">
        <v>-5.9999999999999995E-4</v>
      </c>
      <c r="D2235">
        <f>LOG(S_P_500_Historical_Data__1[[#This Row],[return]]+1)</f>
        <v>-2.6065489343199378E-4</v>
      </c>
      <c r="E2235">
        <f>MATCH(S_P_500_Historical_Data__1[[#This Row],[return]],_xlfn.ANCHORARRAY($N$7),1)</f>
        <v>69</v>
      </c>
      <c r="F2235" t="e">
        <f>MATCH(S_P_500_Historical_Data__1[[#This Row],[log1p(return)]],S:S,1)-6</f>
        <v>#N/A</v>
      </c>
    </row>
    <row r="2236" spans="1:6" x14ac:dyDescent="0.35">
      <c r="A2236" s="10">
        <v>33204</v>
      </c>
      <c r="B2236">
        <v>318.10000000000002</v>
      </c>
      <c r="C2236">
        <v>5.1000000000000004E-3</v>
      </c>
      <c r="D2236">
        <f>LOG(S_P_500_Historical_Data__1[[#This Row],[return]]+1)</f>
        <v>2.2092729880147646E-3</v>
      </c>
      <c r="E2236">
        <f>MATCH(S_P_500_Historical_Data__1[[#This Row],[return]],_xlfn.ANCHORARRAY($N$7),1)</f>
        <v>71</v>
      </c>
      <c r="F2236" t="e">
        <f>MATCH(S_P_500_Historical_Data__1[[#This Row],[log1p(return)]],S:S,1)-6</f>
        <v>#N/A</v>
      </c>
    </row>
    <row r="2237" spans="1:6" x14ac:dyDescent="0.35">
      <c r="A2237" s="10">
        <v>33203</v>
      </c>
      <c r="B2237">
        <v>316.5</v>
      </c>
      <c r="C2237">
        <v>4.4000000000000003E-3</v>
      </c>
      <c r="D2237">
        <f>LOG(S_P_500_Historical_Data__1[[#This Row],[return]]+1)</f>
        <v>1.9067040408848018E-3</v>
      </c>
      <c r="E2237">
        <f>MATCH(S_P_500_Historical_Data__1[[#This Row],[return]],_xlfn.ANCHORARRAY($N$7),1)</f>
        <v>71</v>
      </c>
      <c r="F2237" t="e">
        <f>MATCH(S_P_500_Historical_Data__1[[#This Row],[log1p(return)]],S:S,1)-6</f>
        <v>#N/A</v>
      </c>
    </row>
    <row r="2238" spans="1:6" x14ac:dyDescent="0.35">
      <c r="A2238" s="10">
        <v>33200</v>
      </c>
      <c r="B2238">
        <v>315.10000000000002</v>
      </c>
      <c r="C2238">
        <v>-2.8E-3</v>
      </c>
      <c r="D2238">
        <f>LOG(S_P_500_Historical_Data__1[[#This Row],[return]]+1)</f>
        <v>-1.2177301682641921E-3</v>
      </c>
      <c r="E2238">
        <f>MATCH(S_P_500_Historical_Data__1[[#This Row],[return]],_xlfn.ANCHORARRAY($N$7),1)</f>
        <v>69</v>
      </c>
      <c r="F2238" t="e">
        <f>MATCH(S_P_500_Historical_Data__1[[#This Row],[log1p(return)]],S:S,1)-6</f>
        <v>#N/A</v>
      </c>
    </row>
    <row r="2239" spans="1:6" x14ac:dyDescent="0.35">
      <c r="A2239" s="10">
        <v>33198</v>
      </c>
      <c r="B2239">
        <v>316</v>
      </c>
      <c r="C2239">
        <v>2.2000000000000001E-3</v>
      </c>
      <c r="D2239">
        <f>LOG(S_P_500_Historical_Data__1[[#This Row],[return]]+1)</f>
        <v>9.5439840645788652E-4</v>
      </c>
      <c r="E2239">
        <f>MATCH(S_P_500_Historical_Data__1[[#This Row],[return]],_xlfn.ANCHORARRAY($N$7),1)</f>
        <v>70</v>
      </c>
      <c r="F2239" t="e">
        <f>MATCH(S_P_500_Historical_Data__1[[#This Row],[log1p(return)]],S:S,1)-6</f>
        <v>#N/A</v>
      </c>
    </row>
    <row r="2240" spans="1:6" x14ac:dyDescent="0.35">
      <c r="A2240" s="10">
        <v>33197</v>
      </c>
      <c r="B2240">
        <v>315.3</v>
      </c>
      <c r="C2240">
        <v>-1.2500000000000001E-2</v>
      </c>
      <c r="D2240">
        <f>LOG(S_P_500_Historical_Data__1[[#This Row],[return]]+1)</f>
        <v>-5.4628957015021382E-3</v>
      </c>
      <c r="E2240">
        <f>MATCH(S_P_500_Historical_Data__1[[#This Row],[return]],_xlfn.ANCHORARRAY($N$7),1)</f>
        <v>65</v>
      </c>
      <c r="F2240" t="e">
        <f>MATCH(S_P_500_Historical_Data__1[[#This Row],[log1p(return)]],S:S,1)-6</f>
        <v>#N/A</v>
      </c>
    </row>
    <row r="2241" spans="1:6" x14ac:dyDescent="0.35">
      <c r="A2241" s="10">
        <v>33196</v>
      </c>
      <c r="B2241">
        <v>319.3</v>
      </c>
      <c r="C2241">
        <v>6.8999999999999999E-3</v>
      </c>
      <c r="D2241">
        <f>LOG(S_P_500_Historical_Data__1[[#This Row],[return]]+1)</f>
        <v>2.9863408567849378E-3</v>
      </c>
      <c r="E2241">
        <f>MATCH(S_P_500_Historical_Data__1[[#This Row],[return]],_xlfn.ANCHORARRAY($N$7),1)</f>
        <v>72</v>
      </c>
      <c r="F2241" t="e">
        <f>MATCH(S_P_500_Historical_Data__1[[#This Row],[log1p(return)]],S:S,1)-6</f>
        <v>#N/A</v>
      </c>
    </row>
    <row r="2242" spans="1:6" x14ac:dyDescent="0.35">
      <c r="A2242" s="10">
        <v>33193</v>
      </c>
      <c r="B2242">
        <v>317.10000000000002</v>
      </c>
      <c r="C2242">
        <v>2.9999999999999997E-4</v>
      </c>
      <c r="D2242">
        <f>LOG(S_P_500_Historical_Data__1[[#This Row],[return]]+1)</f>
        <v>1.3026880522704667E-4</v>
      </c>
      <c r="E2242">
        <f>MATCH(S_P_500_Historical_Data__1[[#This Row],[return]],_xlfn.ANCHORARRAY($N$7),1)</f>
        <v>70</v>
      </c>
      <c r="F2242" t="e">
        <f>MATCH(S_P_500_Historical_Data__1[[#This Row],[log1p(return)]],S:S,1)-6</f>
        <v>#N/A</v>
      </c>
    </row>
    <row r="2243" spans="1:6" x14ac:dyDescent="0.35">
      <c r="A2243" s="10">
        <v>33192</v>
      </c>
      <c r="B2243">
        <v>317</v>
      </c>
      <c r="C2243">
        <v>-1.06E-2</v>
      </c>
      <c r="D2243">
        <f>LOG(S_P_500_Historical_Data__1[[#This Row],[return]]+1)</f>
        <v>-4.628093971837611E-3</v>
      </c>
      <c r="E2243">
        <f>MATCH(S_P_500_Historical_Data__1[[#This Row],[return]],_xlfn.ANCHORARRAY($N$7),1)</f>
        <v>66</v>
      </c>
      <c r="F2243" t="e">
        <f>MATCH(S_P_500_Historical_Data__1[[#This Row],[log1p(return)]],S:S,1)-6</f>
        <v>#N/A</v>
      </c>
    </row>
    <row r="2244" spans="1:6" x14ac:dyDescent="0.35">
      <c r="A2244" s="10">
        <v>33191</v>
      </c>
      <c r="B2244">
        <v>320.39999999999998</v>
      </c>
      <c r="C2244">
        <v>8.5000000000000006E-3</v>
      </c>
      <c r="D2244">
        <f>LOG(S_P_500_Historical_Data__1[[#This Row],[return]]+1)</f>
        <v>3.6759025487842203E-3</v>
      </c>
      <c r="E2244">
        <f>MATCH(S_P_500_Historical_Data__1[[#This Row],[return]],_xlfn.ANCHORARRAY($N$7),1)</f>
        <v>73</v>
      </c>
      <c r="F2244" t="e">
        <f>MATCH(S_P_500_Historical_Data__1[[#This Row],[log1p(return)]],S:S,1)-6</f>
        <v>#N/A</v>
      </c>
    </row>
    <row r="2245" spans="1:6" x14ac:dyDescent="0.35">
      <c r="A2245" s="10">
        <v>33190</v>
      </c>
      <c r="B2245">
        <v>317.7</v>
      </c>
      <c r="C2245">
        <v>-5.5999999999999999E-3</v>
      </c>
      <c r="D2245">
        <f>LOG(S_P_500_Historical_Data__1[[#This Row],[return]]+1)</f>
        <v>-2.4388843664116724E-3</v>
      </c>
      <c r="E2245">
        <f>MATCH(S_P_500_Historical_Data__1[[#This Row],[return]],_xlfn.ANCHORARRAY($N$7),1)</f>
        <v>68</v>
      </c>
      <c r="F2245" t="e">
        <f>MATCH(S_P_500_Historical_Data__1[[#This Row],[log1p(return)]],S:S,1)-6</f>
        <v>#N/A</v>
      </c>
    </row>
    <row r="2246" spans="1:6" x14ac:dyDescent="0.35">
      <c r="A2246" s="10">
        <v>33189</v>
      </c>
      <c r="B2246">
        <v>319.5</v>
      </c>
      <c r="C2246">
        <v>1.8499999999999999E-2</v>
      </c>
      <c r="D2246">
        <f>LOG(S_P_500_Historical_Data__1[[#This Row],[return]]+1)</f>
        <v>7.9610333361829072E-3</v>
      </c>
      <c r="E2246">
        <f>MATCH(S_P_500_Historical_Data__1[[#This Row],[return]],_xlfn.ANCHORARRAY($N$7),1)</f>
        <v>76</v>
      </c>
      <c r="F2246" t="e">
        <f>MATCH(S_P_500_Historical_Data__1[[#This Row],[log1p(return)]],S:S,1)-6</f>
        <v>#N/A</v>
      </c>
    </row>
    <row r="2247" spans="1:6" x14ac:dyDescent="0.35">
      <c r="A2247" s="10">
        <v>33186</v>
      </c>
      <c r="B2247">
        <v>313.7</v>
      </c>
      <c r="C2247">
        <v>1.9800000000000002E-2</v>
      </c>
      <c r="D2247">
        <f>LOG(S_P_500_Historical_Data__1[[#This Row],[return]]+1)</f>
        <v>8.5150076314547962E-3</v>
      </c>
      <c r="E2247">
        <f>MATCH(S_P_500_Historical_Data__1[[#This Row],[return]],_xlfn.ANCHORARRAY($N$7),1)</f>
        <v>76</v>
      </c>
      <c r="F2247" t="e">
        <f>MATCH(S_P_500_Historical_Data__1[[#This Row],[log1p(return)]],S:S,1)-6</f>
        <v>#N/A</v>
      </c>
    </row>
    <row r="2248" spans="1:6" x14ac:dyDescent="0.35">
      <c r="A2248" s="10">
        <v>33185</v>
      </c>
      <c r="B2248">
        <v>307.60000000000002</v>
      </c>
      <c r="C2248">
        <v>5.1999999999999998E-3</v>
      </c>
      <c r="D2248">
        <f>LOG(S_P_500_Historical_Data__1[[#This Row],[return]]+1)</f>
        <v>2.2524799205384093E-3</v>
      </c>
      <c r="E2248">
        <f>MATCH(S_P_500_Historical_Data__1[[#This Row],[return]],_xlfn.ANCHORARRAY($N$7),1)</f>
        <v>71</v>
      </c>
      <c r="F2248" t="e">
        <f>MATCH(S_P_500_Historical_Data__1[[#This Row],[log1p(return)]],S:S,1)-6</f>
        <v>#N/A</v>
      </c>
    </row>
    <row r="2249" spans="1:6" x14ac:dyDescent="0.35">
      <c r="A2249" s="10">
        <v>33184</v>
      </c>
      <c r="B2249">
        <v>306</v>
      </c>
      <c r="C2249">
        <v>-1.7999999999999999E-2</v>
      </c>
      <c r="D2249">
        <f>LOG(S_P_500_Historical_Data__1[[#This Row],[return]]+1)</f>
        <v>-7.8885122130503398E-3</v>
      </c>
      <c r="E2249">
        <f>MATCH(S_P_500_Historical_Data__1[[#This Row],[return]],_xlfn.ANCHORARRAY($N$7),1)</f>
        <v>64</v>
      </c>
      <c r="F2249" t="e">
        <f>MATCH(S_P_500_Historical_Data__1[[#This Row],[log1p(return)]],S:S,1)-6</f>
        <v>#N/A</v>
      </c>
    </row>
    <row r="2250" spans="1:6" x14ac:dyDescent="0.35">
      <c r="A2250" s="10">
        <v>33183</v>
      </c>
      <c r="B2250">
        <v>311.60000000000002</v>
      </c>
      <c r="C2250">
        <v>-9.4999999999999998E-3</v>
      </c>
      <c r="D2250">
        <f>LOG(S_P_500_Historical_Data__1[[#This Row],[return]]+1)</f>
        <v>-4.1455201254341082E-3</v>
      </c>
      <c r="E2250">
        <f>MATCH(S_P_500_Historical_Data__1[[#This Row],[return]],_xlfn.ANCHORARRAY($N$7),1)</f>
        <v>66</v>
      </c>
      <c r="F2250" t="e">
        <f>MATCH(S_P_500_Historical_Data__1[[#This Row],[log1p(return)]],S:S,1)-6</f>
        <v>#N/A</v>
      </c>
    </row>
    <row r="2251" spans="1:6" x14ac:dyDescent="0.35">
      <c r="A2251" s="10">
        <v>33182</v>
      </c>
      <c r="B2251">
        <v>314.60000000000002</v>
      </c>
      <c r="C2251">
        <v>8.6999999999999994E-3</v>
      </c>
      <c r="D2251">
        <f>LOG(S_P_500_Historical_Data__1[[#This Row],[return]]+1)</f>
        <v>3.7620208282461019E-3</v>
      </c>
      <c r="E2251">
        <f>MATCH(S_P_500_Historical_Data__1[[#This Row],[return]],_xlfn.ANCHORARRAY($N$7),1)</f>
        <v>73</v>
      </c>
      <c r="F2251" t="e">
        <f>MATCH(S_P_500_Historical_Data__1[[#This Row],[log1p(return)]],S:S,1)-6</f>
        <v>#N/A</v>
      </c>
    </row>
    <row r="2252" spans="1:6" x14ac:dyDescent="0.35">
      <c r="A2252" s="10">
        <v>33179</v>
      </c>
      <c r="B2252">
        <v>311.89999999999998</v>
      </c>
      <c r="C2252">
        <v>1.6E-2</v>
      </c>
      <c r="D2252">
        <f>LOG(S_P_500_Historical_Data__1[[#This Row],[return]]+1)</f>
        <v>6.8937079479004558E-3</v>
      </c>
      <c r="E2252">
        <f>MATCH(S_P_500_Historical_Data__1[[#This Row],[return]],_xlfn.ANCHORARRAY($N$7),1)</f>
        <v>75</v>
      </c>
      <c r="F2252" t="e">
        <f>MATCH(S_P_500_Historical_Data__1[[#This Row],[log1p(return)]],S:S,1)-6</f>
        <v>#N/A</v>
      </c>
    </row>
    <row r="2253" spans="1:6" x14ac:dyDescent="0.35">
      <c r="A2253" s="10">
        <v>33178</v>
      </c>
      <c r="B2253">
        <v>307</v>
      </c>
      <c r="C2253">
        <v>9.9000000000000008E-3</v>
      </c>
      <c r="D2253">
        <f>LOG(S_P_500_Historical_Data__1[[#This Row],[return]]+1)</f>
        <v>4.2783722001624534E-3</v>
      </c>
      <c r="E2253">
        <f>MATCH(S_P_500_Historical_Data__1[[#This Row],[return]],_xlfn.ANCHORARRAY($N$7),1)</f>
        <v>73</v>
      </c>
      <c r="F2253" t="e">
        <f>MATCH(S_P_500_Historical_Data__1[[#This Row],[log1p(return)]],S:S,1)-6</f>
        <v>#N/A</v>
      </c>
    </row>
    <row r="2254" spans="1:6" x14ac:dyDescent="0.35">
      <c r="A2254" s="10">
        <v>33177</v>
      </c>
      <c r="B2254">
        <v>304</v>
      </c>
      <c r="C2254">
        <v>-2.9999999999999997E-4</v>
      </c>
      <c r="D2254">
        <f>LOG(S_P_500_Historical_Data__1[[#This Row],[return]]+1)</f>
        <v>-1.3030789173217684E-4</v>
      </c>
      <c r="E2254">
        <f>MATCH(S_P_500_Historical_Data__1[[#This Row],[return]],_xlfn.ANCHORARRAY($N$7),1)</f>
        <v>70</v>
      </c>
      <c r="F2254" t="e">
        <f>MATCH(S_P_500_Historical_Data__1[[#This Row],[log1p(return)]],S:S,1)-6</f>
        <v>#N/A</v>
      </c>
    </row>
    <row r="2255" spans="1:6" x14ac:dyDescent="0.35">
      <c r="A2255" s="10">
        <v>33176</v>
      </c>
      <c r="B2255">
        <v>304.10000000000002</v>
      </c>
      <c r="C2255">
        <v>7.3000000000000001E-3</v>
      </c>
      <c r="D2255">
        <f>LOG(S_P_500_Historical_Data__1[[#This Row],[return]]+1)</f>
        <v>3.158833950862062E-3</v>
      </c>
      <c r="E2255">
        <f>MATCH(S_P_500_Historical_Data__1[[#This Row],[return]],_xlfn.ANCHORARRAY($N$7),1)</f>
        <v>72</v>
      </c>
      <c r="F2255" t="e">
        <f>MATCH(S_P_500_Historical_Data__1[[#This Row],[log1p(return)]],S:S,1)-6</f>
        <v>#N/A</v>
      </c>
    </row>
    <row r="2256" spans="1:6" x14ac:dyDescent="0.35">
      <c r="A2256" s="10">
        <v>33175</v>
      </c>
      <c r="B2256">
        <v>301.89999999999998</v>
      </c>
      <c r="C2256">
        <v>-9.1999999999999998E-3</v>
      </c>
      <c r="D2256">
        <f>LOG(S_P_500_Historical_Data__1[[#This Row],[return]]+1)</f>
        <v>-4.0140020862006187E-3</v>
      </c>
      <c r="E2256">
        <f>MATCH(S_P_500_Historical_Data__1[[#This Row],[return]],_xlfn.ANCHORARRAY($N$7),1)</f>
        <v>67</v>
      </c>
      <c r="F2256" t="e">
        <f>MATCH(S_P_500_Historical_Data__1[[#This Row],[log1p(return)]],S:S,1)-6</f>
        <v>#N/A</v>
      </c>
    </row>
    <row r="2257" spans="1:6" x14ac:dyDescent="0.35">
      <c r="A2257" s="10">
        <v>33172</v>
      </c>
      <c r="B2257">
        <v>304.7</v>
      </c>
      <c r="C2257">
        <v>-1.77E-2</v>
      </c>
      <c r="D2257">
        <f>LOG(S_P_500_Historical_Data__1[[#This Row],[return]]+1)</f>
        <v>-7.755855953228555E-3</v>
      </c>
      <c r="E2257">
        <f>MATCH(S_P_500_Historical_Data__1[[#This Row],[return]],_xlfn.ANCHORARRAY($N$7),1)</f>
        <v>64</v>
      </c>
      <c r="F2257" t="e">
        <f>MATCH(S_P_500_Historical_Data__1[[#This Row],[log1p(return)]],S:S,1)-6</f>
        <v>#N/A</v>
      </c>
    </row>
    <row r="2258" spans="1:6" x14ac:dyDescent="0.35">
      <c r="A2258" s="10">
        <v>33171</v>
      </c>
      <c r="B2258">
        <v>310.2</v>
      </c>
      <c r="C2258">
        <v>-7.7000000000000002E-3</v>
      </c>
      <c r="D2258">
        <f>LOG(S_P_500_Historical_Data__1[[#This Row],[return]]+1)</f>
        <v>-3.3570086445275432E-3</v>
      </c>
      <c r="E2258">
        <f>MATCH(S_P_500_Historical_Data__1[[#This Row],[return]],_xlfn.ANCHORARRAY($N$7),1)</f>
        <v>67</v>
      </c>
      <c r="F2258" t="e">
        <f>MATCH(S_P_500_Historical_Data__1[[#This Row],[log1p(return)]],S:S,1)-6</f>
        <v>#N/A</v>
      </c>
    </row>
    <row r="2259" spans="1:6" x14ac:dyDescent="0.35">
      <c r="A2259" s="10">
        <v>33170</v>
      </c>
      <c r="B2259">
        <v>312.60000000000002</v>
      </c>
      <c r="C2259">
        <v>5.9999999999999995E-4</v>
      </c>
      <c r="D2259">
        <f>LOG(S_P_500_Historical_Data__1[[#This Row],[return]]+1)</f>
        <v>2.6049854739031814E-4</v>
      </c>
      <c r="E2259">
        <f>MATCH(S_P_500_Historical_Data__1[[#This Row],[return]],_xlfn.ANCHORARRAY($N$7),1)</f>
        <v>70</v>
      </c>
      <c r="F2259" t="e">
        <f>MATCH(S_P_500_Historical_Data__1[[#This Row],[log1p(return)]],S:S,1)-6</f>
        <v>#N/A</v>
      </c>
    </row>
    <row r="2260" spans="1:6" x14ac:dyDescent="0.35">
      <c r="A2260" s="10">
        <v>33169</v>
      </c>
      <c r="B2260">
        <v>312.39999999999998</v>
      </c>
      <c r="C2260">
        <v>-7.6E-3</v>
      </c>
      <c r="D2260">
        <f>LOG(S_P_500_Historical_Data__1[[#This Row],[return]]+1)</f>
        <v>-3.3132443998285239E-3</v>
      </c>
      <c r="E2260">
        <f>MATCH(S_P_500_Historical_Data__1[[#This Row],[return]],_xlfn.ANCHORARRAY($N$7),1)</f>
        <v>67</v>
      </c>
      <c r="F2260" t="e">
        <f>MATCH(S_P_500_Historical_Data__1[[#This Row],[log1p(return)]],S:S,1)-6</f>
        <v>#N/A</v>
      </c>
    </row>
    <row r="2261" spans="1:6" x14ac:dyDescent="0.35">
      <c r="A2261" s="10">
        <v>33168</v>
      </c>
      <c r="B2261">
        <v>314.8</v>
      </c>
      <c r="C2261">
        <v>7.4000000000000003E-3</v>
      </c>
      <c r="D2261">
        <f>LOG(S_P_500_Historical_Data__1[[#This Row],[return]]+1)</f>
        <v>3.2019465216924438E-3</v>
      </c>
      <c r="E2261">
        <f>MATCH(S_P_500_Historical_Data__1[[#This Row],[return]],_xlfn.ANCHORARRAY($N$7),1)</f>
        <v>72</v>
      </c>
      <c r="F2261" t="e">
        <f>MATCH(S_P_500_Historical_Data__1[[#This Row],[log1p(return)]],S:S,1)-6</f>
        <v>#N/A</v>
      </c>
    </row>
    <row r="2262" spans="1:6" x14ac:dyDescent="0.35">
      <c r="A2262" s="10">
        <v>33165</v>
      </c>
      <c r="B2262">
        <v>312.5</v>
      </c>
      <c r="C2262">
        <v>2.2200000000000001E-2</v>
      </c>
      <c r="D2262">
        <f>LOG(S_P_500_Historical_Data__1[[#This Row],[return]]+1)</f>
        <v>9.5358766192181355E-3</v>
      </c>
      <c r="E2262">
        <f>MATCH(S_P_500_Historical_Data__1[[#This Row],[return]],_xlfn.ANCHORARRAY($N$7),1)</f>
        <v>77</v>
      </c>
      <c r="F2262" t="e">
        <f>MATCH(S_P_500_Historical_Data__1[[#This Row],[log1p(return)]],S:S,1)-6</f>
        <v>#N/A</v>
      </c>
    </row>
    <row r="2263" spans="1:6" x14ac:dyDescent="0.35">
      <c r="A2263" s="10">
        <v>33164</v>
      </c>
      <c r="B2263">
        <v>305.7</v>
      </c>
      <c r="C2263">
        <v>2.3099999999999999E-2</v>
      </c>
      <c r="D2263">
        <f>LOG(S_P_500_Historical_Data__1[[#This Row],[return]]+1)</f>
        <v>9.9180846659012844E-3</v>
      </c>
      <c r="E2263">
        <f>MATCH(S_P_500_Historical_Data__1[[#This Row],[return]],_xlfn.ANCHORARRAY($N$7),1)</f>
        <v>77</v>
      </c>
      <c r="F2263" t="e">
        <f>MATCH(S_P_500_Historical_Data__1[[#This Row],[log1p(return)]],S:S,1)-6</f>
        <v>#N/A</v>
      </c>
    </row>
    <row r="2264" spans="1:6" x14ac:dyDescent="0.35">
      <c r="A2264" s="10">
        <v>33163</v>
      </c>
      <c r="B2264">
        <v>298.8</v>
      </c>
      <c r="C2264">
        <v>-2.9999999999999997E-4</v>
      </c>
      <c r="D2264">
        <f>LOG(S_P_500_Historical_Data__1[[#This Row],[return]]+1)</f>
        <v>-1.3030789173217684E-4</v>
      </c>
      <c r="E2264">
        <f>MATCH(S_P_500_Historical_Data__1[[#This Row],[return]],_xlfn.ANCHORARRAY($N$7),1)</f>
        <v>70</v>
      </c>
      <c r="F2264" t="e">
        <f>MATCH(S_P_500_Historical_Data__1[[#This Row],[log1p(return)]],S:S,1)-6</f>
        <v>#N/A</v>
      </c>
    </row>
    <row r="2265" spans="1:6" x14ac:dyDescent="0.35">
      <c r="A2265" s="10">
        <v>33162</v>
      </c>
      <c r="B2265">
        <v>298.89999999999998</v>
      </c>
      <c r="C2265">
        <v>-1.4200000000000001E-2</v>
      </c>
      <c r="D2265">
        <f>LOG(S_P_500_Historical_Data__1[[#This Row],[return]]+1)</f>
        <v>-6.2111861812946378E-3</v>
      </c>
      <c r="E2265">
        <f>MATCH(S_P_500_Historical_Data__1[[#This Row],[return]],_xlfn.ANCHORARRAY($N$7),1)</f>
        <v>65</v>
      </c>
      <c r="F2265" t="e">
        <f>MATCH(S_P_500_Historical_Data__1[[#This Row],[log1p(return)]],S:S,1)-6</f>
        <v>#N/A</v>
      </c>
    </row>
    <row r="2266" spans="1:6" x14ac:dyDescent="0.35">
      <c r="A2266" s="10">
        <v>33161</v>
      </c>
      <c r="B2266">
        <v>303.2</v>
      </c>
      <c r="C2266">
        <v>1.0699999999999999E-2</v>
      </c>
      <c r="D2266">
        <f>LOG(S_P_500_Historical_Data__1[[#This Row],[return]]+1)</f>
        <v>4.6222657007826302E-3</v>
      </c>
      <c r="E2266">
        <f>MATCH(S_P_500_Historical_Data__1[[#This Row],[return]],_xlfn.ANCHORARRAY($N$7),1)</f>
        <v>73</v>
      </c>
      <c r="F2266" t="e">
        <f>MATCH(S_P_500_Historical_Data__1[[#This Row],[log1p(return)]],S:S,1)-6</f>
        <v>#N/A</v>
      </c>
    </row>
    <row r="2267" spans="1:6" x14ac:dyDescent="0.35">
      <c r="A2267" s="10">
        <v>33158</v>
      </c>
      <c r="B2267">
        <v>300</v>
      </c>
      <c r="C2267">
        <v>1.52E-2</v>
      </c>
      <c r="D2267">
        <f>LOG(S_P_500_Historical_Data__1[[#This Row],[return]]+1)</f>
        <v>6.5516090866484054E-3</v>
      </c>
      <c r="E2267">
        <f>MATCH(S_P_500_Historical_Data__1[[#This Row],[return]],_xlfn.ANCHORARRAY($N$7),1)</f>
        <v>75</v>
      </c>
      <c r="F2267" t="e">
        <f>MATCH(S_P_500_Historical_Data__1[[#This Row],[log1p(return)]],S:S,1)-6</f>
        <v>#N/A</v>
      </c>
    </row>
    <row r="2268" spans="1:6" x14ac:dyDescent="0.35">
      <c r="A2268" s="10">
        <v>33157</v>
      </c>
      <c r="B2268">
        <v>295.5</v>
      </c>
      <c r="C2268">
        <v>-1.6299999999999999E-2</v>
      </c>
      <c r="D2268">
        <f>LOG(S_P_500_Historical_Data__1[[#This Row],[return]]+1)</f>
        <v>-7.1373286109723249E-3</v>
      </c>
      <c r="E2268">
        <f>MATCH(S_P_500_Historical_Data__1[[#This Row],[return]],_xlfn.ANCHORARRAY($N$7),1)</f>
        <v>64</v>
      </c>
      <c r="F2268" t="e">
        <f>MATCH(S_P_500_Historical_Data__1[[#This Row],[log1p(return)]],S:S,1)-6</f>
        <v>#N/A</v>
      </c>
    </row>
    <row r="2269" spans="1:6" x14ac:dyDescent="0.35">
      <c r="A2269" s="10">
        <v>33156</v>
      </c>
      <c r="B2269">
        <v>300.39999999999998</v>
      </c>
      <c r="C2269">
        <v>-1.54E-2</v>
      </c>
      <c r="D2269">
        <f>LOG(S_P_500_Historical_Data__1[[#This Row],[return]]+1)</f>
        <v>-6.7401685632631431E-3</v>
      </c>
      <c r="E2269">
        <f>MATCH(S_P_500_Historical_Data__1[[#This Row],[return]],_xlfn.ANCHORARRAY($N$7),1)</f>
        <v>64</v>
      </c>
      <c r="F2269" t="e">
        <f>MATCH(S_P_500_Historical_Data__1[[#This Row],[log1p(return)]],S:S,1)-6</f>
        <v>#N/A</v>
      </c>
    </row>
    <row r="2270" spans="1:6" x14ac:dyDescent="0.35">
      <c r="A2270" s="10">
        <v>33155</v>
      </c>
      <c r="B2270">
        <v>305.10000000000002</v>
      </c>
      <c r="C2270">
        <v>-2.6800000000000001E-2</v>
      </c>
      <c r="D2270">
        <f>LOG(S_P_500_Historical_Data__1[[#This Row],[return]]+1)</f>
        <v>-1.1797899741219161E-2</v>
      </c>
      <c r="E2270">
        <f>MATCH(S_P_500_Historical_Data__1[[#This Row],[return]],_xlfn.ANCHORARRAY($N$7),1)</f>
        <v>61</v>
      </c>
      <c r="F2270" t="e">
        <f>MATCH(S_P_500_Historical_Data__1[[#This Row],[log1p(return)]],S:S,1)-6</f>
        <v>#N/A</v>
      </c>
    </row>
    <row r="2271" spans="1:6" x14ac:dyDescent="0.35">
      <c r="A2271" s="10">
        <v>33154</v>
      </c>
      <c r="B2271">
        <v>313.5</v>
      </c>
      <c r="C2271">
        <v>6.4000000000000003E-3</v>
      </c>
      <c r="D2271">
        <f>LOG(S_P_500_Historical_Data__1[[#This Row],[return]]+1)</f>
        <v>2.7706281011936895E-3</v>
      </c>
      <c r="E2271">
        <f>MATCH(S_P_500_Historical_Data__1[[#This Row],[return]],_xlfn.ANCHORARRAY($N$7),1)</f>
        <v>72</v>
      </c>
      <c r="F2271" t="e">
        <f>MATCH(S_P_500_Historical_Data__1[[#This Row],[log1p(return)]],S:S,1)-6</f>
        <v>#N/A</v>
      </c>
    </row>
    <row r="2272" spans="1:6" x14ac:dyDescent="0.35">
      <c r="A2272" s="10">
        <v>33151</v>
      </c>
      <c r="B2272">
        <v>311.5</v>
      </c>
      <c r="C2272">
        <v>-3.8E-3</v>
      </c>
      <c r="D2272">
        <f>LOG(S_P_500_Historical_Data__1[[#This Row],[return]]+1)</f>
        <v>-1.6534626036354312E-3</v>
      </c>
      <c r="E2272">
        <f>MATCH(S_P_500_Historical_Data__1[[#This Row],[return]],_xlfn.ANCHORARRAY($N$7),1)</f>
        <v>68</v>
      </c>
      <c r="F2272" t="e">
        <f>MATCH(S_P_500_Historical_Data__1[[#This Row],[log1p(return)]],S:S,1)-6</f>
        <v>#N/A</v>
      </c>
    </row>
    <row r="2273" spans="1:6" x14ac:dyDescent="0.35">
      <c r="A2273" s="10">
        <v>33150</v>
      </c>
      <c r="B2273">
        <v>312.7</v>
      </c>
      <c r="C2273">
        <v>4.1999999999999997E-3</v>
      </c>
      <c r="D2273">
        <f>LOG(S_P_500_Historical_Data__1[[#This Row],[return]]+1)</f>
        <v>1.8202170383280992E-3</v>
      </c>
      <c r="E2273">
        <f>MATCH(S_P_500_Historical_Data__1[[#This Row],[return]],_xlfn.ANCHORARRAY($N$7),1)</f>
        <v>71</v>
      </c>
      <c r="F2273" t="e">
        <f>MATCH(S_P_500_Historical_Data__1[[#This Row],[log1p(return)]],S:S,1)-6</f>
        <v>#N/A</v>
      </c>
    </row>
    <row r="2274" spans="1:6" x14ac:dyDescent="0.35">
      <c r="A2274" s="10">
        <v>33149</v>
      </c>
      <c r="B2274">
        <v>311.39999999999998</v>
      </c>
      <c r="C2274">
        <v>-1.21E-2</v>
      </c>
      <c r="D2274">
        <f>LOG(S_P_500_Historical_Data__1[[#This Row],[return]]+1)</f>
        <v>-5.2870145684297811E-3</v>
      </c>
      <c r="E2274">
        <f>MATCH(S_P_500_Historical_Data__1[[#This Row],[return]],_xlfn.ANCHORARRAY($N$7),1)</f>
        <v>66</v>
      </c>
      <c r="F2274" t="e">
        <f>MATCH(S_P_500_Historical_Data__1[[#This Row],[log1p(return)]],S:S,1)-6</f>
        <v>#N/A</v>
      </c>
    </row>
    <row r="2275" spans="1:6" x14ac:dyDescent="0.35">
      <c r="A2275" s="10">
        <v>33148</v>
      </c>
      <c r="B2275">
        <v>315.2</v>
      </c>
      <c r="C2275">
        <v>1E-3</v>
      </c>
      <c r="D2275">
        <f>LOG(S_P_500_Historical_Data__1[[#This Row],[return]]+1)</f>
        <v>4.340774793185929E-4</v>
      </c>
      <c r="E2275">
        <f>MATCH(S_P_500_Historical_Data__1[[#This Row],[return]],_xlfn.ANCHORARRAY($N$7),1)</f>
        <v>70</v>
      </c>
      <c r="F2275" t="e">
        <f>MATCH(S_P_500_Historical_Data__1[[#This Row],[log1p(return)]],S:S,1)-6</f>
        <v>#N/A</v>
      </c>
    </row>
    <row r="2276" spans="1:6" x14ac:dyDescent="0.35">
      <c r="A2276" s="10">
        <v>33147</v>
      </c>
      <c r="B2276">
        <v>314.89999999999998</v>
      </c>
      <c r="C2276">
        <v>2.87E-2</v>
      </c>
      <c r="D2276">
        <f>LOG(S_P_500_Historical_Data__1[[#This Row],[return]]+1)</f>
        <v>1.2288739834606592E-2</v>
      </c>
      <c r="E2276">
        <f>MATCH(S_P_500_Historical_Data__1[[#This Row],[return]],_xlfn.ANCHORARRAY($N$7),1)</f>
        <v>79</v>
      </c>
      <c r="F2276" t="e">
        <f>MATCH(S_P_500_Historical_Data__1[[#This Row],[log1p(return)]],S:S,1)-6</f>
        <v>#N/A</v>
      </c>
    </row>
    <row r="2277" spans="1:6" x14ac:dyDescent="0.35">
      <c r="A2277" s="10">
        <v>33144</v>
      </c>
      <c r="B2277">
        <v>306.10000000000002</v>
      </c>
      <c r="C2277">
        <v>1.6899999999999998E-2</v>
      </c>
      <c r="D2277">
        <f>LOG(S_P_500_Historical_Data__1[[#This Row],[return]]+1)</f>
        <v>7.2782473342443204E-3</v>
      </c>
      <c r="E2277">
        <f>MATCH(S_P_500_Historical_Data__1[[#This Row],[return]],_xlfn.ANCHORARRAY($N$7),1)</f>
        <v>75</v>
      </c>
      <c r="F2277" t="e">
        <f>MATCH(S_P_500_Historical_Data__1[[#This Row],[log1p(return)]],S:S,1)-6</f>
        <v>#N/A</v>
      </c>
    </row>
    <row r="2278" spans="1:6" x14ac:dyDescent="0.35">
      <c r="A2278" s="10">
        <v>33143</v>
      </c>
      <c r="B2278">
        <v>301</v>
      </c>
      <c r="C2278">
        <v>-1.34E-2</v>
      </c>
      <c r="D2278">
        <f>LOG(S_P_500_Historical_Data__1[[#This Row],[return]]+1)</f>
        <v>-5.8588888738775611E-3</v>
      </c>
      <c r="E2278">
        <f>MATCH(S_P_500_Historical_Data__1[[#This Row],[return]],_xlfn.ANCHORARRAY($N$7),1)</f>
        <v>65</v>
      </c>
      <c r="F2278" t="e">
        <f>MATCH(S_P_500_Historical_Data__1[[#This Row],[log1p(return)]],S:S,1)-6</f>
        <v>#N/A</v>
      </c>
    </row>
    <row r="2279" spans="1:6" x14ac:dyDescent="0.35">
      <c r="A2279" s="10">
        <v>33142</v>
      </c>
      <c r="B2279">
        <v>305.10000000000002</v>
      </c>
      <c r="C2279">
        <v>-1.04E-2</v>
      </c>
      <c r="D2279">
        <f>LOG(S_P_500_Historical_Data__1[[#This Row],[return]]+1)</f>
        <v>-4.5403133789357454E-3</v>
      </c>
      <c r="E2279">
        <f>MATCH(S_P_500_Historical_Data__1[[#This Row],[return]],_xlfn.ANCHORARRAY($N$7),1)</f>
        <v>66</v>
      </c>
      <c r="F2279" t="e">
        <f>MATCH(S_P_500_Historical_Data__1[[#This Row],[log1p(return)]],S:S,1)-6</f>
        <v>#N/A</v>
      </c>
    </row>
    <row r="2280" spans="1:6" x14ac:dyDescent="0.35">
      <c r="A2280" s="10">
        <v>33141</v>
      </c>
      <c r="B2280">
        <v>308.3</v>
      </c>
      <c r="C2280">
        <v>1.21E-2</v>
      </c>
      <c r="D2280">
        <f>LOG(S_P_500_Historical_Data__1[[#This Row],[return]]+1)</f>
        <v>5.2234248581359841E-3</v>
      </c>
      <c r="E2280">
        <f>MATCH(S_P_500_Historical_Data__1[[#This Row],[return]],_xlfn.ANCHORARRAY($N$7),1)</f>
        <v>74</v>
      </c>
      <c r="F2280" t="e">
        <f>MATCH(S_P_500_Historical_Data__1[[#This Row],[log1p(return)]],S:S,1)-6</f>
        <v>#N/A</v>
      </c>
    </row>
    <row r="2281" spans="1:6" x14ac:dyDescent="0.35">
      <c r="A2281" s="10">
        <v>33140</v>
      </c>
      <c r="B2281">
        <v>304.60000000000002</v>
      </c>
      <c r="C2281">
        <v>-2.1499999999999998E-2</v>
      </c>
      <c r="D2281">
        <f>LOG(S_P_500_Historical_Data__1[[#This Row],[return]]+1)</f>
        <v>-9.4391700059800118E-3</v>
      </c>
      <c r="E2281">
        <f>MATCH(S_P_500_Historical_Data__1[[#This Row],[return]],_xlfn.ANCHORARRAY($N$7),1)</f>
        <v>62</v>
      </c>
      <c r="F2281" t="e">
        <f>MATCH(S_P_500_Historical_Data__1[[#This Row],[log1p(return)]],S:S,1)-6</f>
        <v>#N/A</v>
      </c>
    </row>
    <row r="2282" spans="1:6" x14ac:dyDescent="0.35">
      <c r="A2282" s="10">
        <v>33137</v>
      </c>
      <c r="B2282">
        <v>311.3</v>
      </c>
      <c r="C2282">
        <v>-5.9999999999999995E-4</v>
      </c>
      <c r="D2282">
        <f>LOG(S_P_500_Historical_Data__1[[#This Row],[return]]+1)</f>
        <v>-2.6065489343199378E-4</v>
      </c>
      <c r="E2282">
        <f>MATCH(S_P_500_Historical_Data__1[[#This Row],[return]],_xlfn.ANCHORARRAY($N$7),1)</f>
        <v>69</v>
      </c>
      <c r="F2282" t="e">
        <f>MATCH(S_P_500_Historical_Data__1[[#This Row],[log1p(return)]],S:S,1)-6</f>
        <v>#N/A</v>
      </c>
    </row>
    <row r="2283" spans="1:6" x14ac:dyDescent="0.35">
      <c r="A2283" s="10">
        <v>33136</v>
      </c>
      <c r="B2283">
        <v>311.5</v>
      </c>
      <c r="C2283">
        <v>-1.61E-2</v>
      </c>
      <c r="D2283">
        <f>LOG(S_P_500_Historical_Data__1[[#This Row],[return]]+1)</f>
        <v>-7.0490394295535568E-3</v>
      </c>
      <c r="E2283">
        <f>MATCH(S_P_500_Historical_Data__1[[#This Row],[return]],_xlfn.ANCHORARRAY($N$7),1)</f>
        <v>64</v>
      </c>
      <c r="F2283" t="e">
        <f>MATCH(S_P_500_Historical_Data__1[[#This Row],[log1p(return)]],S:S,1)-6</f>
        <v>#N/A</v>
      </c>
    </row>
    <row r="2284" spans="1:6" x14ac:dyDescent="0.35">
      <c r="A2284" s="10">
        <v>33135</v>
      </c>
      <c r="B2284">
        <v>316.60000000000002</v>
      </c>
      <c r="C2284">
        <v>-6.3E-3</v>
      </c>
      <c r="D2284">
        <f>LOG(S_P_500_Historical_Data__1[[#This Row],[return]]+1)</f>
        <v>-2.7447101798967872E-3</v>
      </c>
      <c r="E2284">
        <f>MATCH(S_P_500_Historical_Data__1[[#This Row],[return]],_xlfn.ANCHORARRAY($N$7),1)</f>
        <v>68</v>
      </c>
      <c r="F2284" t="e">
        <f>MATCH(S_P_500_Historical_Data__1[[#This Row],[log1p(return)]],S:S,1)-6</f>
        <v>#N/A</v>
      </c>
    </row>
    <row r="2285" spans="1:6" x14ac:dyDescent="0.35">
      <c r="A2285" s="10">
        <v>33134</v>
      </c>
      <c r="B2285">
        <v>318.60000000000002</v>
      </c>
      <c r="C2285">
        <v>2.5000000000000001E-3</v>
      </c>
      <c r="D2285">
        <f>LOG(S_P_500_Historical_Data__1[[#This Row],[return]]+1)</f>
        <v>1.084381292219893E-3</v>
      </c>
      <c r="E2285">
        <f>MATCH(S_P_500_Historical_Data__1[[#This Row],[return]],_xlfn.ANCHORARRAY($N$7),1)</f>
        <v>71</v>
      </c>
      <c r="F2285" t="e">
        <f>MATCH(S_P_500_Historical_Data__1[[#This Row],[log1p(return)]],S:S,1)-6</f>
        <v>#N/A</v>
      </c>
    </row>
    <row r="2286" spans="1:6" x14ac:dyDescent="0.35">
      <c r="A2286" s="10">
        <v>33133</v>
      </c>
      <c r="B2286">
        <v>317.8</v>
      </c>
      <c r="C2286">
        <v>3.2000000000000002E-3</v>
      </c>
      <c r="D2286">
        <f>LOG(S_P_500_Historical_Data__1[[#This Row],[return]]+1)</f>
        <v>1.3875234866412602E-3</v>
      </c>
      <c r="E2286">
        <f>MATCH(S_P_500_Historical_Data__1[[#This Row],[return]],_xlfn.ANCHORARRAY($N$7),1)</f>
        <v>71</v>
      </c>
      <c r="F2286" t="e">
        <f>MATCH(S_P_500_Historical_Data__1[[#This Row],[log1p(return)]],S:S,1)-6</f>
        <v>#N/A</v>
      </c>
    </row>
    <row r="2287" spans="1:6" x14ac:dyDescent="0.35">
      <c r="A2287" s="10">
        <v>33130</v>
      </c>
      <c r="B2287">
        <v>316.8</v>
      </c>
      <c r="C2287">
        <v>-5.5999999999999999E-3</v>
      </c>
      <c r="D2287">
        <f>LOG(S_P_500_Historical_Data__1[[#This Row],[return]]+1)</f>
        <v>-2.4388843664116724E-3</v>
      </c>
      <c r="E2287">
        <f>MATCH(S_P_500_Historical_Data__1[[#This Row],[return]],_xlfn.ANCHORARRAY($N$7),1)</f>
        <v>68</v>
      </c>
      <c r="F2287" t="e">
        <f>MATCH(S_P_500_Historical_Data__1[[#This Row],[log1p(return)]],S:S,1)-6</f>
        <v>#N/A</v>
      </c>
    </row>
    <row r="2288" spans="1:6" x14ac:dyDescent="0.35">
      <c r="A2288" s="10">
        <v>33129</v>
      </c>
      <c r="B2288">
        <v>318.60000000000002</v>
      </c>
      <c r="C2288">
        <v>-1.21E-2</v>
      </c>
      <c r="D2288">
        <f>LOG(S_P_500_Historical_Data__1[[#This Row],[return]]+1)</f>
        <v>-5.2870145684297811E-3</v>
      </c>
      <c r="E2288">
        <f>MATCH(S_P_500_Historical_Data__1[[#This Row],[return]],_xlfn.ANCHORARRAY($N$7),1)</f>
        <v>66</v>
      </c>
      <c r="F2288" t="e">
        <f>MATCH(S_P_500_Historical_Data__1[[#This Row],[log1p(return)]],S:S,1)-6</f>
        <v>#N/A</v>
      </c>
    </row>
    <row r="2289" spans="1:6" x14ac:dyDescent="0.35">
      <c r="A2289" s="10">
        <v>33128</v>
      </c>
      <c r="B2289">
        <v>322.5</v>
      </c>
      <c r="C2289">
        <v>4.7000000000000002E-3</v>
      </c>
      <c r="D2289">
        <f>LOG(S_P_500_Historical_Data__1[[#This Row],[return]]+1)</f>
        <v>2.0364022595292615E-3</v>
      </c>
      <c r="E2289">
        <f>MATCH(S_P_500_Historical_Data__1[[#This Row],[return]],_xlfn.ANCHORARRAY($N$7),1)</f>
        <v>71</v>
      </c>
      <c r="F2289" t="e">
        <f>MATCH(S_P_500_Historical_Data__1[[#This Row],[log1p(return)]],S:S,1)-6</f>
        <v>#N/A</v>
      </c>
    </row>
    <row r="2290" spans="1:6" x14ac:dyDescent="0.35">
      <c r="A2290" s="10">
        <v>33127</v>
      </c>
      <c r="B2290">
        <v>321</v>
      </c>
      <c r="C2290">
        <v>-1.9E-3</v>
      </c>
      <c r="D2290">
        <f>LOG(S_P_500_Historical_Data__1[[#This Row],[return]]+1)</f>
        <v>-8.2594441151506628E-4</v>
      </c>
      <c r="E2290">
        <f>MATCH(S_P_500_Historical_Data__1[[#This Row],[return]],_xlfn.ANCHORARRAY($N$7),1)</f>
        <v>69</v>
      </c>
      <c r="F2290" t="e">
        <f>MATCH(S_P_500_Historical_Data__1[[#This Row],[log1p(return)]],S:S,1)-6</f>
        <v>#N/A</v>
      </c>
    </row>
    <row r="2291" spans="1:6" x14ac:dyDescent="0.35">
      <c r="A2291" s="10">
        <v>33126</v>
      </c>
      <c r="B2291">
        <v>321.60000000000002</v>
      </c>
      <c r="C2291">
        <v>-5.5999999999999999E-3</v>
      </c>
      <c r="D2291">
        <f>LOG(S_P_500_Historical_Data__1[[#This Row],[return]]+1)</f>
        <v>-2.4388843664116724E-3</v>
      </c>
      <c r="E2291">
        <f>MATCH(S_P_500_Historical_Data__1[[#This Row],[return]],_xlfn.ANCHORARRAY($N$7),1)</f>
        <v>68</v>
      </c>
      <c r="F2291" t="e">
        <f>MATCH(S_P_500_Historical_Data__1[[#This Row],[log1p(return)]],S:S,1)-6</f>
        <v>#N/A</v>
      </c>
    </row>
    <row r="2292" spans="1:6" x14ac:dyDescent="0.35">
      <c r="A2292" s="10">
        <v>33123</v>
      </c>
      <c r="B2292">
        <v>323.39999999999998</v>
      </c>
      <c r="C2292">
        <v>8.9999999999999993E-3</v>
      </c>
      <c r="D2292">
        <f>LOG(S_P_500_Historical_Data__1[[#This Row],[return]]+1)</f>
        <v>3.8911662369104775E-3</v>
      </c>
      <c r="E2292">
        <f>MATCH(S_P_500_Historical_Data__1[[#This Row],[return]],_xlfn.ANCHORARRAY($N$7),1)</f>
        <v>73</v>
      </c>
      <c r="F2292" t="e">
        <f>MATCH(S_P_500_Historical_Data__1[[#This Row],[log1p(return)]],S:S,1)-6</f>
        <v>#N/A</v>
      </c>
    </row>
    <row r="2293" spans="1:6" x14ac:dyDescent="0.35">
      <c r="A2293" s="10">
        <v>33122</v>
      </c>
      <c r="B2293">
        <v>320.5</v>
      </c>
      <c r="C2293">
        <v>-1.2E-2</v>
      </c>
      <c r="D2293">
        <f>LOG(S_P_500_Historical_Data__1[[#This Row],[return]]+1)</f>
        <v>-5.2430554123718831E-3</v>
      </c>
      <c r="E2293">
        <f>MATCH(S_P_500_Historical_Data__1[[#This Row],[return]],_xlfn.ANCHORARRAY($N$7),1)</f>
        <v>66</v>
      </c>
      <c r="F2293" t="e">
        <f>MATCH(S_P_500_Historical_Data__1[[#This Row],[log1p(return)]],S:S,1)-6</f>
        <v>#N/A</v>
      </c>
    </row>
    <row r="2294" spans="1:6" x14ac:dyDescent="0.35">
      <c r="A2294" s="10">
        <v>33121</v>
      </c>
      <c r="B2294">
        <v>324.39999999999998</v>
      </c>
      <c r="C2294">
        <v>4.0000000000000001E-3</v>
      </c>
      <c r="D2294">
        <f>LOG(S_P_500_Historical_Data__1[[#This Row],[return]]+1)</f>
        <v>1.7337128090005314E-3</v>
      </c>
      <c r="E2294">
        <f>MATCH(S_P_500_Historical_Data__1[[#This Row],[return]],_xlfn.ANCHORARRAY($N$7),1)</f>
        <v>71</v>
      </c>
      <c r="F2294" t="e">
        <f>MATCH(S_P_500_Historical_Data__1[[#This Row],[log1p(return)]],S:S,1)-6</f>
        <v>#N/A</v>
      </c>
    </row>
    <row r="2295" spans="1:6" x14ac:dyDescent="0.35">
      <c r="A2295" s="10">
        <v>33120</v>
      </c>
      <c r="B2295">
        <v>323.10000000000002</v>
      </c>
      <c r="C2295">
        <v>1.5E-3</v>
      </c>
      <c r="D2295">
        <f>LOG(S_P_500_Historical_Data__1[[#This Row],[return]]+1)</f>
        <v>6.5095362959505818E-4</v>
      </c>
      <c r="E2295">
        <f>MATCH(S_P_500_Historical_Data__1[[#This Row],[return]],_xlfn.ANCHORARRAY($N$7),1)</f>
        <v>70</v>
      </c>
      <c r="F2295" t="e">
        <f>MATCH(S_P_500_Historical_Data__1[[#This Row],[log1p(return)]],S:S,1)-6</f>
        <v>#N/A</v>
      </c>
    </row>
    <row r="2296" spans="1:6" x14ac:dyDescent="0.35">
      <c r="A2296" s="10">
        <v>33116</v>
      </c>
      <c r="B2296">
        <v>322.60000000000002</v>
      </c>
      <c r="C2296">
        <v>1.2200000000000001E-2</v>
      </c>
      <c r="D2296">
        <f>LOG(S_P_500_Historical_Data__1[[#This Row],[return]]+1)</f>
        <v>5.2663329727688423E-3</v>
      </c>
      <c r="E2296">
        <f>MATCH(S_P_500_Historical_Data__1[[#This Row],[return]],_xlfn.ANCHORARRAY($N$7),1)</f>
        <v>74</v>
      </c>
      <c r="F2296" t="e">
        <f>MATCH(S_P_500_Historical_Data__1[[#This Row],[log1p(return)]],S:S,1)-6</f>
        <v>#N/A</v>
      </c>
    </row>
    <row r="2297" spans="1:6" x14ac:dyDescent="0.35">
      <c r="A2297" s="10">
        <v>33115</v>
      </c>
      <c r="B2297">
        <v>318.7</v>
      </c>
      <c r="C2297">
        <v>-1.7000000000000001E-2</v>
      </c>
      <c r="D2297">
        <f>LOG(S_P_500_Historical_Data__1[[#This Row],[return]]+1)</f>
        <v>-7.4464821678643838E-3</v>
      </c>
      <c r="E2297">
        <f>MATCH(S_P_500_Historical_Data__1[[#This Row],[return]],_xlfn.ANCHORARRAY($N$7),1)</f>
        <v>64</v>
      </c>
      <c r="F2297" t="e">
        <f>MATCH(S_P_500_Historical_Data__1[[#This Row],[log1p(return)]],S:S,1)-6</f>
        <v>#N/A</v>
      </c>
    </row>
    <row r="2298" spans="1:6" x14ac:dyDescent="0.35">
      <c r="A2298" s="10">
        <v>33114</v>
      </c>
      <c r="B2298">
        <v>324.2</v>
      </c>
      <c r="C2298">
        <v>8.9999999999999993E-3</v>
      </c>
      <c r="D2298">
        <f>LOG(S_P_500_Historical_Data__1[[#This Row],[return]]+1)</f>
        <v>3.8911662369104775E-3</v>
      </c>
      <c r="E2298">
        <f>MATCH(S_P_500_Historical_Data__1[[#This Row],[return]],_xlfn.ANCHORARRAY($N$7),1)</f>
        <v>73</v>
      </c>
      <c r="F2298" t="e">
        <f>MATCH(S_P_500_Historical_Data__1[[#This Row],[log1p(return)]],S:S,1)-6</f>
        <v>#N/A</v>
      </c>
    </row>
    <row r="2299" spans="1:6" x14ac:dyDescent="0.35">
      <c r="A2299" s="10">
        <v>33113</v>
      </c>
      <c r="B2299">
        <v>321.3</v>
      </c>
      <c r="C2299">
        <v>-2.9999999999999997E-4</v>
      </c>
      <c r="D2299">
        <f>LOG(S_P_500_Historical_Data__1[[#This Row],[return]]+1)</f>
        <v>-1.3030789173217684E-4</v>
      </c>
      <c r="E2299">
        <f>MATCH(S_P_500_Historical_Data__1[[#This Row],[return]],_xlfn.ANCHORARRAY($N$7),1)</f>
        <v>70</v>
      </c>
      <c r="F2299" t="e">
        <f>MATCH(S_P_500_Historical_Data__1[[#This Row],[log1p(return)]],S:S,1)-6</f>
        <v>#N/A</v>
      </c>
    </row>
    <row r="2300" spans="1:6" x14ac:dyDescent="0.35">
      <c r="A2300" s="10">
        <v>33112</v>
      </c>
      <c r="B2300">
        <v>321.39999999999998</v>
      </c>
      <c r="C2300">
        <v>3.1800000000000002E-2</v>
      </c>
      <c r="D2300">
        <f>LOG(S_P_500_Historical_Data__1[[#This Row],[return]]+1)</f>
        <v>1.3595523537289522E-2</v>
      </c>
      <c r="E2300">
        <f>MATCH(S_P_500_Historical_Data__1[[#This Row],[return]],_xlfn.ANCHORARRAY($N$7),1)</f>
        <v>80</v>
      </c>
      <c r="F2300" t="e">
        <f>MATCH(S_P_500_Historical_Data__1[[#This Row],[log1p(return)]],S:S,1)-6</f>
        <v>#N/A</v>
      </c>
    </row>
    <row r="2301" spans="1:6" x14ac:dyDescent="0.35">
      <c r="A2301" s="10">
        <v>33109</v>
      </c>
      <c r="B2301">
        <v>311.5</v>
      </c>
      <c r="C2301">
        <v>1.43E-2</v>
      </c>
      <c r="D2301">
        <f>LOG(S_P_500_Historical_Data__1[[#This Row],[return]]+1)</f>
        <v>6.1664254854314057E-3</v>
      </c>
      <c r="E2301">
        <f>MATCH(S_P_500_Historical_Data__1[[#This Row],[return]],_xlfn.ANCHORARRAY($N$7),1)</f>
        <v>75</v>
      </c>
      <c r="F2301" t="e">
        <f>MATCH(S_P_500_Historical_Data__1[[#This Row],[log1p(return)]],S:S,1)-6</f>
        <v>#N/A</v>
      </c>
    </row>
    <row r="2302" spans="1:6" x14ac:dyDescent="0.35">
      <c r="A2302" s="10">
        <v>33108</v>
      </c>
      <c r="B2302">
        <v>307.10000000000002</v>
      </c>
      <c r="C2302">
        <v>-0.03</v>
      </c>
      <c r="D2302">
        <f>LOG(S_P_500_Historical_Data__1[[#This Row],[return]]+1)</f>
        <v>-1.322826573375516E-2</v>
      </c>
      <c r="E2302">
        <f>MATCH(S_P_500_Historical_Data__1[[#This Row],[return]],_xlfn.ANCHORARRAY($N$7),1)</f>
        <v>60</v>
      </c>
      <c r="F2302" t="e">
        <f>MATCH(S_P_500_Historical_Data__1[[#This Row],[log1p(return)]],S:S,1)-6</f>
        <v>#N/A</v>
      </c>
    </row>
    <row r="2303" spans="1:6" x14ac:dyDescent="0.35">
      <c r="A2303" s="10">
        <v>33107</v>
      </c>
      <c r="B2303">
        <v>316.60000000000002</v>
      </c>
      <c r="C2303">
        <v>-1.6500000000000001E-2</v>
      </c>
      <c r="D2303">
        <f>LOG(S_P_500_Historical_Data__1[[#This Row],[return]]+1)</f>
        <v>-7.225635744644454E-3</v>
      </c>
      <c r="E2303">
        <f>MATCH(S_P_500_Historical_Data__1[[#This Row],[return]],_xlfn.ANCHORARRAY($N$7),1)</f>
        <v>64</v>
      </c>
      <c r="F2303" t="e">
        <f>MATCH(S_P_500_Historical_Data__1[[#This Row],[log1p(return)]],S:S,1)-6</f>
        <v>#N/A</v>
      </c>
    </row>
    <row r="2304" spans="1:6" x14ac:dyDescent="0.35">
      <c r="A2304" s="10">
        <v>33106</v>
      </c>
      <c r="B2304">
        <v>321.89999999999998</v>
      </c>
      <c r="C2304">
        <v>-2.01E-2</v>
      </c>
      <c r="D2304">
        <f>LOG(S_P_500_Historical_Data__1[[#This Row],[return]]+1)</f>
        <v>-8.818242332126823E-3</v>
      </c>
      <c r="E2304">
        <f>MATCH(S_P_500_Historical_Data__1[[#This Row],[return]],_xlfn.ANCHORARRAY($N$7),1)</f>
        <v>63</v>
      </c>
      <c r="F2304" t="e">
        <f>MATCH(S_P_500_Historical_Data__1[[#This Row],[log1p(return)]],S:S,1)-6</f>
        <v>#N/A</v>
      </c>
    </row>
    <row r="2305" spans="1:6" x14ac:dyDescent="0.35">
      <c r="A2305" s="10">
        <v>33105</v>
      </c>
      <c r="B2305">
        <v>328.5</v>
      </c>
      <c r="C2305">
        <v>2.0999999999999999E-3</v>
      </c>
      <c r="D2305">
        <f>LOG(S_P_500_Historical_Data__1[[#This Row],[return]]+1)</f>
        <v>9.1106213122328433E-4</v>
      </c>
      <c r="E2305">
        <f>MATCH(S_P_500_Historical_Data__1[[#This Row],[return]],_xlfn.ANCHORARRAY($N$7),1)</f>
        <v>70</v>
      </c>
      <c r="F2305" t="e">
        <f>MATCH(S_P_500_Historical_Data__1[[#This Row],[log1p(return)]],S:S,1)-6</f>
        <v>#N/A</v>
      </c>
    </row>
    <row r="2306" spans="1:6" x14ac:dyDescent="0.35">
      <c r="A2306" s="10">
        <v>33102</v>
      </c>
      <c r="B2306">
        <v>327.8</v>
      </c>
      <c r="C2306">
        <v>-1.38E-2</v>
      </c>
      <c r="D2306">
        <f>LOG(S_P_500_Historical_Data__1[[#This Row],[return]]+1)</f>
        <v>-6.035001804881087E-3</v>
      </c>
      <c r="E2306">
        <f>MATCH(S_P_500_Historical_Data__1[[#This Row],[return]],_xlfn.ANCHORARRAY($N$7),1)</f>
        <v>65</v>
      </c>
      <c r="F2306" t="e">
        <f>MATCH(S_P_500_Historical_Data__1[[#This Row],[log1p(return)]],S:S,1)-6</f>
        <v>#N/A</v>
      </c>
    </row>
    <row r="2307" spans="1:6" x14ac:dyDescent="0.35">
      <c r="A2307" s="10">
        <v>33101</v>
      </c>
      <c r="B2307">
        <v>332.4</v>
      </c>
      <c r="C2307">
        <v>-2.2599999999999999E-2</v>
      </c>
      <c r="D2307">
        <f>LOG(S_P_500_Historical_Data__1[[#This Row],[return]]+1)</f>
        <v>-9.9276653078469619E-3</v>
      </c>
      <c r="E2307">
        <f>MATCH(S_P_500_Historical_Data__1[[#This Row],[return]],_xlfn.ANCHORARRAY($N$7),1)</f>
        <v>62</v>
      </c>
      <c r="F2307" t="e">
        <f>MATCH(S_P_500_Historical_Data__1[[#This Row],[log1p(return)]],S:S,1)-6</f>
        <v>#N/A</v>
      </c>
    </row>
    <row r="2308" spans="1:6" x14ac:dyDescent="0.35">
      <c r="A2308" s="10">
        <v>33100</v>
      </c>
      <c r="B2308">
        <v>340.1</v>
      </c>
      <c r="C2308">
        <v>2.0999999999999999E-3</v>
      </c>
      <c r="D2308">
        <f>LOG(S_P_500_Historical_Data__1[[#This Row],[return]]+1)</f>
        <v>9.1106213122328433E-4</v>
      </c>
      <c r="E2308">
        <f>MATCH(S_P_500_Historical_Data__1[[#This Row],[return]],_xlfn.ANCHORARRAY($N$7),1)</f>
        <v>70</v>
      </c>
      <c r="F2308" t="e">
        <f>MATCH(S_P_500_Historical_Data__1[[#This Row],[log1p(return)]],S:S,1)-6</f>
        <v>#N/A</v>
      </c>
    </row>
    <row r="2309" spans="1:6" x14ac:dyDescent="0.35">
      <c r="A2309" s="10">
        <v>33099</v>
      </c>
      <c r="B2309">
        <v>339.4</v>
      </c>
      <c r="C2309">
        <v>1.8E-3</v>
      </c>
      <c r="D2309">
        <f>LOG(S_P_500_Historical_Data__1[[#This Row],[return]]+1)</f>
        <v>7.8102735349552951E-4</v>
      </c>
      <c r="E2309">
        <f>MATCH(S_P_500_Historical_Data__1[[#This Row],[return]],_xlfn.ANCHORARRAY($N$7),1)</f>
        <v>70</v>
      </c>
      <c r="F2309" t="e">
        <f>MATCH(S_P_500_Historical_Data__1[[#This Row],[log1p(return)]],S:S,1)-6</f>
        <v>#N/A</v>
      </c>
    </row>
    <row r="2310" spans="1:6" x14ac:dyDescent="0.35">
      <c r="A2310" s="10">
        <v>33098</v>
      </c>
      <c r="B2310">
        <v>338.8</v>
      </c>
      <c r="C2310">
        <v>9.7999999999999997E-3</v>
      </c>
      <c r="D2310">
        <f>LOG(S_P_500_Historical_Data__1[[#This Row],[return]]+1)</f>
        <v>4.2353663594674896E-3</v>
      </c>
      <c r="E2310">
        <f>MATCH(S_P_500_Historical_Data__1[[#This Row],[return]],_xlfn.ANCHORARRAY($N$7),1)</f>
        <v>73</v>
      </c>
      <c r="F2310" t="e">
        <f>MATCH(S_P_500_Historical_Data__1[[#This Row],[log1p(return)]],S:S,1)-6</f>
        <v>#N/A</v>
      </c>
    </row>
    <row r="2311" spans="1:6" x14ac:dyDescent="0.35">
      <c r="A2311" s="10">
        <v>33095</v>
      </c>
      <c r="B2311">
        <v>335.5</v>
      </c>
      <c r="C2311">
        <v>-1.29E-2</v>
      </c>
      <c r="D2311">
        <f>LOG(S_P_500_Historical_Data__1[[#This Row],[return]]+1)</f>
        <v>-5.6388480919989875E-3</v>
      </c>
      <c r="E2311">
        <f>MATCH(S_P_500_Historical_Data__1[[#This Row],[return]],_xlfn.ANCHORARRAY($N$7),1)</f>
        <v>65</v>
      </c>
      <c r="F2311" t="e">
        <f>MATCH(S_P_500_Historical_Data__1[[#This Row],[log1p(return)]],S:S,1)-6</f>
        <v>#N/A</v>
      </c>
    </row>
    <row r="2312" spans="1:6" x14ac:dyDescent="0.35">
      <c r="A2312" s="10">
        <v>33094</v>
      </c>
      <c r="B2312">
        <v>339.9</v>
      </c>
      <c r="C2312">
        <v>4.4000000000000003E-3</v>
      </c>
      <c r="D2312">
        <f>LOG(S_P_500_Historical_Data__1[[#This Row],[return]]+1)</f>
        <v>1.9067040408848018E-3</v>
      </c>
      <c r="E2312">
        <f>MATCH(S_P_500_Historical_Data__1[[#This Row],[return]],_xlfn.ANCHORARRAY($N$7),1)</f>
        <v>71</v>
      </c>
      <c r="F2312" t="e">
        <f>MATCH(S_P_500_Historical_Data__1[[#This Row],[log1p(return)]],S:S,1)-6</f>
        <v>#N/A</v>
      </c>
    </row>
    <row r="2313" spans="1:6" x14ac:dyDescent="0.35">
      <c r="A2313" s="10">
        <v>33093</v>
      </c>
      <c r="B2313">
        <v>338.4</v>
      </c>
      <c r="C2313">
        <v>1.0800000000000001E-2</v>
      </c>
      <c r="D2313">
        <f>LOG(S_P_500_Historical_Data__1[[#This Row],[return]]+1)</f>
        <v>4.6652332478771099E-3</v>
      </c>
      <c r="E2313">
        <f>MATCH(S_P_500_Historical_Data__1[[#This Row],[return]],_xlfn.ANCHORARRAY($N$7),1)</f>
        <v>73</v>
      </c>
      <c r="F2313" t="e">
        <f>MATCH(S_P_500_Historical_Data__1[[#This Row],[log1p(return)]],S:S,1)-6</f>
        <v>#N/A</v>
      </c>
    </row>
    <row r="2314" spans="1:6" x14ac:dyDescent="0.35">
      <c r="A2314" s="10">
        <v>33092</v>
      </c>
      <c r="B2314">
        <v>334.8</v>
      </c>
      <c r="C2314">
        <v>1.1999999999999999E-3</v>
      </c>
      <c r="D2314">
        <f>LOG(S_P_500_Historical_Data__1[[#This Row],[return]]+1)</f>
        <v>5.2084093618567006E-4</v>
      </c>
      <c r="E2314">
        <f>MATCH(S_P_500_Historical_Data__1[[#This Row],[return]],_xlfn.ANCHORARRAY($N$7),1)</f>
        <v>70</v>
      </c>
      <c r="F2314" t="e">
        <f>MATCH(S_P_500_Historical_Data__1[[#This Row],[log1p(return)]],S:S,1)-6</f>
        <v>#N/A</v>
      </c>
    </row>
    <row r="2315" spans="1:6" x14ac:dyDescent="0.35">
      <c r="A2315" s="10">
        <v>33091</v>
      </c>
      <c r="B2315">
        <v>334.4</v>
      </c>
      <c r="C2315">
        <v>-3.04E-2</v>
      </c>
      <c r="D2315">
        <f>LOG(S_P_500_Historical_Data__1[[#This Row],[return]]+1)</f>
        <v>-1.3407393177789004E-2</v>
      </c>
      <c r="E2315">
        <f>MATCH(S_P_500_Historical_Data__1[[#This Row],[return]],_xlfn.ANCHORARRAY($N$7),1)</f>
        <v>59</v>
      </c>
      <c r="F2315" t="e">
        <f>MATCH(S_P_500_Historical_Data__1[[#This Row],[log1p(return)]],S:S,1)-6</f>
        <v>#N/A</v>
      </c>
    </row>
    <row r="2316" spans="1:6" x14ac:dyDescent="0.35">
      <c r="A2316" s="10">
        <v>33088</v>
      </c>
      <c r="B2316">
        <v>344.9</v>
      </c>
      <c r="C2316">
        <v>-1.8800000000000001E-2</v>
      </c>
      <c r="D2316">
        <f>LOG(S_P_500_Historical_Data__1[[#This Row],[return]]+1)</f>
        <v>-8.2424604656519129E-3</v>
      </c>
      <c r="E2316">
        <f>MATCH(S_P_500_Historical_Data__1[[#This Row],[return]],_xlfn.ANCHORARRAY($N$7),1)</f>
        <v>63</v>
      </c>
      <c r="F2316" t="e">
        <f>MATCH(S_P_500_Historical_Data__1[[#This Row],[log1p(return)]],S:S,1)-6</f>
        <v>#N/A</v>
      </c>
    </row>
    <row r="2317" spans="1:6" x14ac:dyDescent="0.35">
      <c r="A2317" s="10">
        <v>33087</v>
      </c>
      <c r="B2317">
        <v>351.5</v>
      </c>
      <c r="C2317">
        <v>-1.1299999999999999E-2</v>
      </c>
      <c r="D2317">
        <f>LOG(S_P_500_Historical_Data__1[[#This Row],[return]]+1)</f>
        <v>-4.9354658438584553E-3</v>
      </c>
      <c r="E2317">
        <f>MATCH(S_P_500_Historical_Data__1[[#This Row],[return]],_xlfn.ANCHORARRAY($N$7),1)</f>
        <v>66</v>
      </c>
      <c r="F2317" t="e">
        <f>MATCH(S_P_500_Historical_Data__1[[#This Row],[log1p(return)]],S:S,1)-6</f>
        <v>#N/A</v>
      </c>
    </row>
    <row r="2318" spans="1:6" x14ac:dyDescent="0.35">
      <c r="A2318" s="10">
        <v>33086</v>
      </c>
      <c r="B2318">
        <v>355.5</v>
      </c>
      <c r="C2318">
        <v>-1.6999999999999999E-3</v>
      </c>
      <c r="D2318">
        <f>LOG(S_P_500_Historical_Data__1[[#This Row],[return]]+1)</f>
        <v>-7.3892888689954276E-4</v>
      </c>
      <c r="E2318">
        <f>MATCH(S_P_500_Historical_Data__1[[#This Row],[return]],_xlfn.ANCHORARRAY($N$7),1)</f>
        <v>69</v>
      </c>
      <c r="F2318" t="e">
        <f>MATCH(S_P_500_Historical_Data__1[[#This Row],[log1p(return)]],S:S,1)-6</f>
        <v>#N/A</v>
      </c>
    </row>
    <row r="2319" spans="1:6" x14ac:dyDescent="0.35">
      <c r="A2319" s="10">
        <v>33085</v>
      </c>
      <c r="B2319">
        <v>356.1</v>
      </c>
      <c r="C2319">
        <v>1.4E-3</v>
      </c>
      <c r="D2319">
        <f>LOG(S_P_500_Historical_Data__1[[#This Row],[return]]+1)</f>
        <v>6.0758706289037307E-4</v>
      </c>
      <c r="E2319">
        <f>MATCH(S_P_500_Historical_Data__1[[#This Row],[return]],_xlfn.ANCHORARRAY($N$7),1)</f>
        <v>70</v>
      </c>
      <c r="F2319" t="e">
        <f>MATCH(S_P_500_Historical_Data__1[[#This Row],[log1p(return)]],S:S,1)-6</f>
        <v>#N/A</v>
      </c>
    </row>
    <row r="2320" spans="1:6" x14ac:dyDescent="0.35">
      <c r="A2320" s="10">
        <v>33084</v>
      </c>
      <c r="B2320">
        <v>355.6</v>
      </c>
      <c r="C2320">
        <v>6.1999999999999998E-3</v>
      </c>
      <c r="D2320">
        <f>LOG(S_P_500_Historical_Data__1[[#This Row],[return]]+1)</f>
        <v>2.6843129897293583E-3</v>
      </c>
      <c r="E2320">
        <f>MATCH(S_P_500_Historical_Data__1[[#This Row],[return]],_xlfn.ANCHORARRAY($N$7),1)</f>
        <v>72</v>
      </c>
      <c r="F2320" t="e">
        <f>MATCH(S_P_500_Historical_Data__1[[#This Row],[log1p(return)]],S:S,1)-6</f>
        <v>#N/A</v>
      </c>
    </row>
    <row r="2321" spans="1:6" x14ac:dyDescent="0.35">
      <c r="A2321" s="10">
        <v>33081</v>
      </c>
      <c r="B2321">
        <v>353.4</v>
      </c>
      <c r="C2321">
        <v>-7.0000000000000001E-3</v>
      </c>
      <c r="D2321">
        <f>LOG(S_P_500_Historical_Data__1[[#This Row],[return]]+1)</f>
        <v>-3.0507515046188267E-3</v>
      </c>
      <c r="E2321">
        <f>MATCH(S_P_500_Historical_Data__1[[#This Row],[return]],_xlfn.ANCHORARRAY($N$7),1)</f>
        <v>67</v>
      </c>
      <c r="F2321" t="e">
        <f>MATCH(S_P_500_Historical_Data__1[[#This Row],[log1p(return)]],S:S,1)-6</f>
        <v>#N/A</v>
      </c>
    </row>
    <row r="2322" spans="1:6" x14ac:dyDescent="0.35">
      <c r="A2322" s="10">
        <v>33080</v>
      </c>
      <c r="B2322">
        <v>355.9</v>
      </c>
      <c r="C2322">
        <v>-3.3999999999999998E-3</v>
      </c>
      <c r="D2322">
        <f>LOG(S_P_500_Historical_Data__1[[#This Row],[return]]+1)</f>
        <v>-1.4791171649618719E-3</v>
      </c>
      <c r="E2322">
        <f>MATCH(S_P_500_Historical_Data__1[[#This Row],[return]],_xlfn.ANCHORARRAY($N$7),1)</f>
        <v>69</v>
      </c>
      <c r="F2322" t="e">
        <f>MATCH(S_P_500_Historical_Data__1[[#This Row],[log1p(return)]],S:S,1)-6</f>
        <v>#N/A</v>
      </c>
    </row>
    <row r="2323" spans="1:6" x14ac:dyDescent="0.35">
      <c r="A2323" s="10">
        <v>33079</v>
      </c>
      <c r="B2323">
        <v>357.1</v>
      </c>
      <c r="C2323">
        <v>3.7000000000000002E-3</v>
      </c>
      <c r="D2323">
        <f>LOG(S_P_500_Historical_Data__1[[#This Row],[return]]+1)</f>
        <v>1.603924149797819E-3</v>
      </c>
      <c r="E2323">
        <f>MATCH(S_P_500_Historical_Data__1[[#This Row],[return]],_xlfn.ANCHORARRAY($N$7),1)</f>
        <v>71</v>
      </c>
      <c r="F2323" t="e">
        <f>MATCH(S_P_500_Historical_Data__1[[#This Row],[log1p(return)]],S:S,1)-6</f>
        <v>#N/A</v>
      </c>
    </row>
    <row r="2324" spans="1:6" x14ac:dyDescent="0.35">
      <c r="A2324" s="10">
        <v>33078</v>
      </c>
      <c r="B2324">
        <v>355.8</v>
      </c>
      <c r="C2324">
        <v>1.4E-3</v>
      </c>
      <c r="D2324">
        <f>LOG(S_P_500_Historical_Data__1[[#This Row],[return]]+1)</f>
        <v>6.0758706289037307E-4</v>
      </c>
      <c r="E2324">
        <f>MATCH(S_P_500_Historical_Data__1[[#This Row],[return]],_xlfn.ANCHORARRAY($N$7),1)</f>
        <v>70</v>
      </c>
      <c r="F2324" t="e">
        <f>MATCH(S_P_500_Historical_Data__1[[#This Row],[log1p(return)]],S:S,1)-6</f>
        <v>#N/A</v>
      </c>
    </row>
    <row r="2325" spans="1:6" x14ac:dyDescent="0.35">
      <c r="A2325" s="10">
        <v>33077</v>
      </c>
      <c r="B2325">
        <v>355.3</v>
      </c>
      <c r="C2325">
        <v>-1.7399999999999999E-2</v>
      </c>
      <c r="D2325">
        <f>LOG(S_P_500_Historical_Data__1[[#This Row],[return]]+1)</f>
        <v>-7.623240201197006E-3</v>
      </c>
      <c r="E2325">
        <f>MATCH(S_P_500_Historical_Data__1[[#This Row],[return]],_xlfn.ANCHORARRAY($N$7),1)</f>
        <v>64</v>
      </c>
      <c r="F2325" t="e">
        <f>MATCH(S_P_500_Historical_Data__1[[#This Row],[log1p(return)]],S:S,1)-6</f>
        <v>#N/A</v>
      </c>
    </row>
    <row r="2326" spans="1:6" x14ac:dyDescent="0.35">
      <c r="A2326" s="10">
        <v>33074</v>
      </c>
      <c r="B2326">
        <v>361.6</v>
      </c>
      <c r="C2326">
        <v>-1.01E-2</v>
      </c>
      <c r="D2326">
        <f>LOG(S_P_500_Historical_Data__1[[#This Row],[return]]+1)</f>
        <v>-4.4086757476465635E-3</v>
      </c>
      <c r="E2326">
        <f>MATCH(S_P_500_Historical_Data__1[[#This Row],[return]],_xlfn.ANCHORARRAY($N$7),1)</f>
        <v>66</v>
      </c>
      <c r="F2326" t="e">
        <f>MATCH(S_P_500_Historical_Data__1[[#This Row],[log1p(return)]],S:S,1)-6</f>
        <v>#N/A</v>
      </c>
    </row>
    <row r="2327" spans="1:6" x14ac:dyDescent="0.35">
      <c r="A2327" s="10">
        <v>33073</v>
      </c>
      <c r="B2327">
        <v>365.3</v>
      </c>
      <c r="C2327">
        <v>3.0000000000000001E-3</v>
      </c>
      <c r="D2327">
        <f>LOG(S_P_500_Historical_Data__1[[#This Row],[return]]+1)</f>
        <v>1.300933020418072E-3</v>
      </c>
      <c r="E2327">
        <f>MATCH(S_P_500_Historical_Data__1[[#This Row],[return]],_xlfn.ANCHORARRAY($N$7),1)</f>
        <v>71</v>
      </c>
      <c r="F2327" t="e">
        <f>MATCH(S_P_500_Historical_Data__1[[#This Row],[log1p(return)]],S:S,1)-6</f>
        <v>#N/A</v>
      </c>
    </row>
    <row r="2328" spans="1:6" x14ac:dyDescent="0.35">
      <c r="A2328" s="10">
        <v>33072</v>
      </c>
      <c r="B2328">
        <v>364.2</v>
      </c>
      <c r="C2328">
        <v>-8.9999999999999993E-3</v>
      </c>
      <c r="D2328">
        <f>LOG(S_P_500_Historical_Data__1[[#This Row],[return]]+1)</f>
        <v>-3.9263455147246756E-3</v>
      </c>
      <c r="E2328">
        <f>MATCH(S_P_500_Historical_Data__1[[#This Row],[return]],_xlfn.ANCHORARRAY($N$7),1)</f>
        <v>67</v>
      </c>
      <c r="F2328" t="e">
        <f>MATCH(S_P_500_Historical_Data__1[[#This Row],[log1p(return)]],S:S,1)-6</f>
        <v>#N/A</v>
      </c>
    </row>
    <row r="2329" spans="1:6" x14ac:dyDescent="0.35">
      <c r="A2329" s="10">
        <v>33071</v>
      </c>
      <c r="B2329">
        <v>367.5</v>
      </c>
      <c r="C2329">
        <v>-3.8E-3</v>
      </c>
      <c r="D2329">
        <f>LOG(S_P_500_Historical_Data__1[[#This Row],[return]]+1)</f>
        <v>-1.6534626036354312E-3</v>
      </c>
      <c r="E2329">
        <f>MATCH(S_P_500_Historical_Data__1[[#This Row],[return]],_xlfn.ANCHORARRAY($N$7),1)</f>
        <v>68</v>
      </c>
      <c r="F2329" t="e">
        <f>MATCH(S_P_500_Historical_Data__1[[#This Row],[log1p(return)]],S:S,1)-6</f>
        <v>#N/A</v>
      </c>
    </row>
    <row r="2330" spans="1:6" x14ac:dyDescent="0.35">
      <c r="A2330" s="10">
        <v>33070</v>
      </c>
      <c r="B2330">
        <v>368.9</v>
      </c>
      <c r="C2330">
        <v>4.4000000000000003E-3</v>
      </c>
      <c r="D2330">
        <f>LOG(S_P_500_Historical_Data__1[[#This Row],[return]]+1)</f>
        <v>1.9067040408848018E-3</v>
      </c>
      <c r="E2330">
        <f>MATCH(S_P_500_Historical_Data__1[[#This Row],[return]],_xlfn.ANCHORARRAY($N$7),1)</f>
        <v>71</v>
      </c>
      <c r="F2330" t="e">
        <f>MATCH(S_P_500_Historical_Data__1[[#This Row],[log1p(return)]],S:S,1)-6</f>
        <v>#N/A</v>
      </c>
    </row>
    <row r="2331" spans="1:6" x14ac:dyDescent="0.35">
      <c r="A2331" s="10">
        <v>33067</v>
      </c>
      <c r="B2331">
        <v>367.3</v>
      </c>
      <c r="C2331">
        <v>5.1999999999999998E-3</v>
      </c>
      <c r="D2331">
        <f>LOG(S_P_500_Historical_Data__1[[#This Row],[return]]+1)</f>
        <v>2.2524799205384093E-3</v>
      </c>
      <c r="E2331">
        <f>MATCH(S_P_500_Historical_Data__1[[#This Row],[return]],_xlfn.ANCHORARRAY($N$7),1)</f>
        <v>71</v>
      </c>
      <c r="F2331" t="e">
        <f>MATCH(S_P_500_Historical_Data__1[[#This Row],[log1p(return)]],S:S,1)-6</f>
        <v>#N/A</v>
      </c>
    </row>
    <row r="2332" spans="1:6" x14ac:dyDescent="0.35">
      <c r="A2332" s="10">
        <v>33066</v>
      </c>
      <c r="B2332">
        <v>365.4</v>
      </c>
      <c r="C2332">
        <v>1.1599999999999999E-2</v>
      </c>
      <c r="D2332">
        <f>LOG(S_P_500_Historical_Data__1[[#This Row],[return]]+1)</f>
        <v>5.0088206723671817E-3</v>
      </c>
      <c r="E2332">
        <f>MATCH(S_P_500_Historical_Data__1[[#This Row],[return]],_xlfn.ANCHORARRAY($N$7),1)</f>
        <v>74</v>
      </c>
      <c r="F2332" t="e">
        <f>MATCH(S_P_500_Historical_Data__1[[#This Row],[log1p(return)]],S:S,1)-6</f>
        <v>#N/A</v>
      </c>
    </row>
    <row r="2333" spans="1:6" x14ac:dyDescent="0.35">
      <c r="A2333" s="10">
        <v>33065</v>
      </c>
      <c r="B2333">
        <v>361.2</v>
      </c>
      <c r="C2333">
        <v>1.32E-2</v>
      </c>
      <c r="D2333">
        <f>LOG(S_P_500_Historical_Data__1[[#This Row],[return]]+1)</f>
        <v>5.6951811185104E-3</v>
      </c>
      <c r="E2333">
        <f>MATCH(S_P_500_Historical_Data__1[[#This Row],[return]],_xlfn.ANCHORARRAY($N$7),1)</f>
        <v>74</v>
      </c>
      <c r="F2333" t="e">
        <f>MATCH(S_P_500_Historical_Data__1[[#This Row],[log1p(return)]],S:S,1)-6</f>
        <v>#N/A</v>
      </c>
    </row>
    <row r="2334" spans="1:6" x14ac:dyDescent="0.35">
      <c r="A2334" s="10">
        <v>33064</v>
      </c>
      <c r="B2334">
        <v>356.5</v>
      </c>
      <c r="C2334">
        <v>-8.3000000000000001E-3</v>
      </c>
      <c r="D2334">
        <f>LOG(S_P_500_Historical_Data__1[[#This Row],[return]]+1)</f>
        <v>-3.6196867665898593E-3</v>
      </c>
      <c r="E2334">
        <f>MATCH(S_P_500_Historical_Data__1[[#This Row],[return]],_xlfn.ANCHORARRAY($N$7),1)</f>
        <v>67</v>
      </c>
      <c r="F2334" t="e">
        <f>MATCH(S_P_500_Historical_Data__1[[#This Row],[log1p(return)]],S:S,1)-6</f>
        <v>#N/A</v>
      </c>
    </row>
    <row r="2335" spans="1:6" x14ac:dyDescent="0.35">
      <c r="A2335" s="10">
        <v>33063</v>
      </c>
      <c r="B2335">
        <v>359.5</v>
      </c>
      <c r="C2335">
        <v>3.0999999999999999E-3</v>
      </c>
      <c r="D2335">
        <f>LOG(S_P_500_Historical_Data__1[[#This Row],[return]]+1)</f>
        <v>1.3442304116013512E-3</v>
      </c>
      <c r="E2335">
        <f>MATCH(S_P_500_Historical_Data__1[[#This Row],[return]],_xlfn.ANCHORARRAY($N$7),1)</f>
        <v>71</v>
      </c>
      <c r="F2335" t="e">
        <f>MATCH(S_P_500_Historical_Data__1[[#This Row],[log1p(return)]],S:S,1)-6</f>
        <v>#N/A</v>
      </c>
    </row>
    <row r="2336" spans="1:6" x14ac:dyDescent="0.35">
      <c r="A2336" s="10">
        <v>33060</v>
      </c>
      <c r="B2336">
        <v>358.4</v>
      </c>
      <c r="C2336">
        <v>7.6E-3</v>
      </c>
      <c r="D2336">
        <f>LOG(S_P_500_Historical_Data__1[[#This Row],[return]]+1)</f>
        <v>3.2881588260754474E-3</v>
      </c>
      <c r="E2336">
        <f>MATCH(S_P_500_Historical_Data__1[[#This Row],[return]],_xlfn.ANCHORARRAY($N$7),1)</f>
        <v>72</v>
      </c>
      <c r="F2336" t="e">
        <f>MATCH(S_P_500_Historical_Data__1[[#This Row],[log1p(return)]],S:S,1)-6</f>
        <v>#N/A</v>
      </c>
    </row>
    <row r="2337" spans="1:6" x14ac:dyDescent="0.35">
      <c r="A2337" s="10">
        <v>33059</v>
      </c>
      <c r="B2337">
        <v>355.7</v>
      </c>
      <c r="C2337">
        <v>-1.2500000000000001E-2</v>
      </c>
      <c r="D2337">
        <f>LOG(S_P_500_Historical_Data__1[[#This Row],[return]]+1)</f>
        <v>-5.4628957015021382E-3</v>
      </c>
      <c r="E2337">
        <f>MATCH(S_P_500_Historical_Data__1[[#This Row],[return]],_xlfn.ANCHORARRAY($N$7),1)</f>
        <v>65</v>
      </c>
      <c r="F2337" t="e">
        <f>MATCH(S_P_500_Historical_Data__1[[#This Row],[log1p(return)]],S:S,1)-6</f>
        <v>#N/A</v>
      </c>
    </row>
    <row r="2338" spans="1:6" x14ac:dyDescent="0.35">
      <c r="A2338" s="10">
        <v>33057</v>
      </c>
      <c r="B2338">
        <v>360.2</v>
      </c>
      <c r="C2338">
        <v>1.9E-3</v>
      </c>
      <c r="D2338">
        <f>LOG(S_P_500_Historical_Data__1[[#This Row],[return]]+1)</f>
        <v>8.2437660560550415E-4</v>
      </c>
      <c r="E2338">
        <f>MATCH(S_P_500_Historical_Data__1[[#This Row],[return]],_xlfn.ANCHORARRAY($N$7),1)</f>
        <v>70</v>
      </c>
      <c r="F2338" t="e">
        <f>MATCH(S_P_500_Historical_Data__1[[#This Row],[log1p(return)]],S:S,1)-6</f>
        <v>#N/A</v>
      </c>
    </row>
    <row r="2339" spans="1:6" x14ac:dyDescent="0.35">
      <c r="A2339" s="10">
        <v>33056</v>
      </c>
      <c r="B2339">
        <v>359.5</v>
      </c>
      <c r="C2339">
        <v>4.1999999999999997E-3</v>
      </c>
      <c r="D2339">
        <f>LOG(S_P_500_Historical_Data__1[[#This Row],[return]]+1)</f>
        <v>1.8202170383280992E-3</v>
      </c>
      <c r="E2339">
        <f>MATCH(S_P_500_Historical_Data__1[[#This Row],[return]],_xlfn.ANCHORARRAY($N$7),1)</f>
        <v>71</v>
      </c>
      <c r="F2339" t="e">
        <f>MATCH(S_P_500_Historical_Data__1[[#This Row],[log1p(return)]],S:S,1)-6</f>
        <v>#N/A</v>
      </c>
    </row>
    <row r="2340" spans="1:6" x14ac:dyDescent="0.35">
      <c r="A2340" s="10">
        <v>33053</v>
      </c>
      <c r="B2340">
        <v>358</v>
      </c>
      <c r="C2340">
        <v>1.1000000000000001E-3</v>
      </c>
      <c r="D2340">
        <f>LOG(S_P_500_Historical_Data__1[[#This Row],[return]]+1)</f>
        <v>4.7746137445523157E-4</v>
      </c>
      <c r="E2340">
        <f>MATCH(S_P_500_Historical_Data__1[[#This Row],[return]],_xlfn.ANCHORARRAY($N$7),1)</f>
        <v>70</v>
      </c>
      <c r="F2340" t="e">
        <f>MATCH(S_P_500_Historical_Data__1[[#This Row],[log1p(return)]],S:S,1)-6</f>
        <v>#N/A</v>
      </c>
    </row>
    <row r="2341" spans="1:6" x14ac:dyDescent="0.35">
      <c r="A2341" s="10">
        <v>33052</v>
      </c>
      <c r="B2341">
        <v>357.6</v>
      </c>
      <c r="C2341">
        <v>7.0000000000000001E-3</v>
      </c>
      <c r="D2341">
        <f>LOG(S_P_500_Historical_Data__1[[#This Row],[return]]+1)</f>
        <v>3.0294705536179621E-3</v>
      </c>
      <c r="E2341">
        <f>MATCH(S_P_500_Historical_Data__1[[#This Row],[return]],_xlfn.ANCHORARRAY($N$7),1)</f>
        <v>72</v>
      </c>
      <c r="F2341" t="e">
        <f>MATCH(S_P_500_Historical_Data__1[[#This Row],[log1p(return)]],S:S,1)-6</f>
        <v>#N/A</v>
      </c>
    </row>
    <row r="2342" spans="1:6" x14ac:dyDescent="0.35">
      <c r="A2342" s="10">
        <v>33051</v>
      </c>
      <c r="B2342">
        <v>355.1</v>
      </c>
      <c r="C2342">
        <v>8.5000000000000006E-3</v>
      </c>
      <c r="D2342">
        <f>LOG(S_P_500_Historical_Data__1[[#This Row],[return]]+1)</f>
        <v>3.6759025487842203E-3</v>
      </c>
      <c r="E2342">
        <f>MATCH(S_P_500_Historical_Data__1[[#This Row],[return]],_xlfn.ANCHORARRAY($N$7),1)</f>
        <v>73</v>
      </c>
      <c r="F2342" t="e">
        <f>MATCH(S_P_500_Historical_Data__1[[#This Row],[log1p(return)]],S:S,1)-6</f>
        <v>#N/A</v>
      </c>
    </row>
    <row r="2343" spans="1:6" x14ac:dyDescent="0.35">
      <c r="A2343" s="10">
        <v>33050</v>
      </c>
      <c r="B2343">
        <v>352.1</v>
      </c>
      <c r="C2343">
        <v>-5.9999999999999995E-4</v>
      </c>
      <c r="D2343">
        <f>LOG(S_P_500_Historical_Data__1[[#This Row],[return]]+1)</f>
        <v>-2.6065489343199378E-4</v>
      </c>
      <c r="E2343">
        <f>MATCH(S_P_500_Historical_Data__1[[#This Row],[return]],_xlfn.ANCHORARRAY($N$7),1)</f>
        <v>69</v>
      </c>
      <c r="F2343" t="e">
        <f>MATCH(S_P_500_Historical_Data__1[[#This Row],[log1p(return)]],S:S,1)-6</f>
        <v>#N/A</v>
      </c>
    </row>
    <row r="2344" spans="1:6" x14ac:dyDescent="0.35">
      <c r="A2344" s="10">
        <v>33049</v>
      </c>
      <c r="B2344">
        <v>352.3</v>
      </c>
      <c r="C2344">
        <v>-8.6999999999999994E-3</v>
      </c>
      <c r="D2344">
        <f>LOG(S_P_500_Historical_Data__1[[#This Row],[return]]+1)</f>
        <v>-3.7948938216755385E-3</v>
      </c>
      <c r="E2344">
        <f>MATCH(S_P_500_Historical_Data__1[[#This Row],[return]],_xlfn.ANCHORARRAY($N$7),1)</f>
        <v>67</v>
      </c>
      <c r="F2344" t="e">
        <f>MATCH(S_P_500_Historical_Data__1[[#This Row],[log1p(return)]],S:S,1)-6</f>
        <v>#N/A</v>
      </c>
    </row>
    <row r="2345" spans="1:6" x14ac:dyDescent="0.35">
      <c r="A2345" s="10">
        <v>33046</v>
      </c>
      <c r="B2345">
        <v>355.4</v>
      </c>
      <c r="C2345">
        <v>-1.41E-2</v>
      </c>
      <c r="D2345">
        <f>LOG(S_P_500_Historical_Data__1[[#This Row],[return]]+1)</f>
        <v>-6.1671333860138572E-3</v>
      </c>
      <c r="E2345">
        <f>MATCH(S_P_500_Historical_Data__1[[#This Row],[return]],_xlfn.ANCHORARRAY($N$7),1)</f>
        <v>65</v>
      </c>
      <c r="F2345" t="e">
        <f>MATCH(S_P_500_Historical_Data__1[[#This Row],[log1p(return)]],S:S,1)-6</f>
        <v>#N/A</v>
      </c>
    </row>
    <row r="2346" spans="1:6" x14ac:dyDescent="0.35">
      <c r="A2346" s="10">
        <v>33045</v>
      </c>
      <c r="B2346">
        <v>360.5</v>
      </c>
      <c r="C2346">
        <v>3.8999999999999998E-3</v>
      </c>
      <c r="D2346">
        <f>LOG(S_P_500_Historical_Data__1[[#This Row],[return]]+1)</f>
        <v>1.6904542321528522E-3</v>
      </c>
      <c r="E2346">
        <f>MATCH(S_P_500_Historical_Data__1[[#This Row],[return]],_xlfn.ANCHORARRAY($N$7),1)</f>
        <v>71</v>
      </c>
      <c r="F2346" t="e">
        <f>MATCH(S_P_500_Historical_Data__1[[#This Row],[log1p(return)]],S:S,1)-6</f>
        <v>#N/A</v>
      </c>
    </row>
    <row r="2347" spans="1:6" x14ac:dyDescent="0.35">
      <c r="A2347" s="10">
        <v>33044</v>
      </c>
      <c r="B2347">
        <v>359.1</v>
      </c>
      <c r="C2347">
        <v>1.6999999999999999E-3</v>
      </c>
      <c r="D2347">
        <f>LOG(S_P_500_Historical_Data__1[[#This Row],[return]]+1)</f>
        <v>7.3767377403320331E-4</v>
      </c>
      <c r="E2347">
        <f>MATCH(S_P_500_Historical_Data__1[[#This Row],[return]],_xlfn.ANCHORARRAY($N$7),1)</f>
        <v>70</v>
      </c>
      <c r="F2347" t="e">
        <f>MATCH(S_P_500_Historical_Data__1[[#This Row],[log1p(return)]],S:S,1)-6</f>
        <v>#N/A</v>
      </c>
    </row>
    <row r="2348" spans="1:6" x14ac:dyDescent="0.35">
      <c r="A2348" s="10">
        <v>33043</v>
      </c>
      <c r="B2348">
        <v>358.5</v>
      </c>
      <c r="C2348">
        <v>4.4999999999999997E-3</v>
      </c>
      <c r="D2348">
        <f>LOG(S_P_500_Historical_Data__1[[#This Row],[return]]+1)</f>
        <v>1.9499410842679385E-3</v>
      </c>
      <c r="E2348">
        <f>MATCH(S_P_500_Historical_Data__1[[#This Row],[return]],_xlfn.ANCHORARRAY($N$7),1)</f>
        <v>71</v>
      </c>
      <c r="F2348" t="e">
        <f>MATCH(S_P_500_Historical_Data__1[[#This Row],[log1p(return)]],S:S,1)-6</f>
        <v>#N/A</v>
      </c>
    </row>
    <row r="2349" spans="1:6" x14ac:dyDescent="0.35">
      <c r="A2349" s="10">
        <v>33042</v>
      </c>
      <c r="B2349">
        <v>356.9</v>
      </c>
      <c r="C2349">
        <v>-1.6500000000000001E-2</v>
      </c>
      <c r="D2349">
        <f>LOG(S_P_500_Historical_Data__1[[#This Row],[return]]+1)</f>
        <v>-7.225635744644454E-3</v>
      </c>
      <c r="E2349">
        <f>MATCH(S_P_500_Historical_Data__1[[#This Row],[return]],_xlfn.ANCHORARRAY($N$7),1)</f>
        <v>64</v>
      </c>
      <c r="F2349" t="e">
        <f>MATCH(S_P_500_Historical_Data__1[[#This Row],[log1p(return)]],S:S,1)-6</f>
        <v>#N/A</v>
      </c>
    </row>
    <row r="2350" spans="1:6" x14ac:dyDescent="0.35">
      <c r="A2350" s="10">
        <v>33039</v>
      </c>
      <c r="B2350">
        <v>362.9</v>
      </c>
      <c r="C2350">
        <v>0</v>
      </c>
      <c r="D2350">
        <f>LOG(S_P_500_Historical_Data__1[[#This Row],[return]]+1)</f>
        <v>0</v>
      </c>
      <c r="E2350">
        <f>MATCH(S_P_500_Historical_Data__1[[#This Row],[return]],_xlfn.ANCHORARRAY($N$7),1)</f>
        <v>70</v>
      </c>
      <c r="F2350" t="e">
        <f>MATCH(S_P_500_Historical_Data__1[[#This Row],[log1p(return)]],S:S,1)-6</f>
        <v>#N/A</v>
      </c>
    </row>
    <row r="2351" spans="1:6" x14ac:dyDescent="0.35">
      <c r="A2351" s="10">
        <v>33038</v>
      </c>
      <c r="B2351">
        <v>362.9</v>
      </c>
      <c r="C2351">
        <v>-5.4999999999999997E-3</v>
      </c>
      <c r="D2351">
        <f>LOG(S_P_500_Historical_Data__1[[#This Row],[return]]+1)</f>
        <v>-2.3952125395456008E-3</v>
      </c>
      <c r="E2351">
        <f>MATCH(S_P_500_Historical_Data__1[[#This Row],[return]],_xlfn.ANCHORARRAY($N$7),1)</f>
        <v>68</v>
      </c>
      <c r="F2351" t="e">
        <f>MATCH(S_P_500_Historical_Data__1[[#This Row],[log1p(return)]],S:S,1)-6</f>
        <v>#N/A</v>
      </c>
    </row>
    <row r="2352" spans="1:6" x14ac:dyDescent="0.35">
      <c r="A2352" s="10">
        <v>33037</v>
      </c>
      <c r="B2352">
        <v>364.9</v>
      </c>
      <c r="C2352">
        <v>-3.5999999999999999E-3</v>
      </c>
      <c r="D2352">
        <f>LOG(S_P_500_Historical_Data__1[[#This Row],[return]]+1)</f>
        <v>-1.5662811355311203E-3</v>
      </c>
      <c r="E2352">
        <f>MATCH(S_P_500_Historical_Data__1[[#This Row],[return]],_xlfn.ANCHORARRAY($N$7),1)</f>
        <v>68</v>
      </c>
      <c r="F2352" t="e">
        <f>MATCH(S_P_500_Historical_Data__1[[#This Row],[log1p(return)]],S:S,1)-6</f>
        <v>#N/A</v>
      </c>
    </row>
    <row r="2353" spans="1:6" x14ac:dyDescent="0.35">
      <c r="A2353" s="10">
        <v>33036</v>
      </c>
      <c r="B2353">
        <v>366.2</v>
      </c>
      <c r="C2353">
        <v>1.2699999999999999E-2</v>
      </c>
      <c r="D2353">
        <f>LOG(S_P_500_Historical_Data__1[[#This Row],[return]]+1)</f>
        <v>5.480809979401197E-3</v>
      </c>
      <c r="E2353">
        <f>MATCH(S_P_500_Historical_Data__1[[#This Row],[return]],_xlfn.ANCHORARRAY($N$7),1)</f>
        <v>74</v>
      </c>
      <c r="F2353" t="e">
        <f>MATCH(S_P_500_Historical_Data__1[[#This Row],[log1p(return)]],S:S,1)-6</f>
        <v>#N/A</v>
      </c>
    </row>
    <row r="2354" spans="1:6" x14ac:dyDescent="0.35">
      <c r="A2354" s="10">
        <v>33035</v>
      </c>
      <c r="B2354">
        <v>361.6</v>
      </c>
      <c r="C2354">
        <v>8.0999999999999996E-3</v>
      </c>
      <c r="D2354">
        <f>LOG(S_P_500_Historical_Data__1[[#This Row],[return]]+1)</f>
        <v>3.5036147425365331E-3</v>
      </c>
      <c r="E2354">
        <f>MATCH(S_P_500_Historical_Data__1[[#This Row],[return]],_xlfn.ANCHORARRAY($N$7),1)</f>
        <v>72</v>
      </c>
      <c r="F2354" t="e">
        <f>MATCH(S_P_500_Historical_Data__1[[#This Row],[log1p(return)]],S:S,1)-6</f>
        <v>#N/A</v>
      </c>
    </row>
    <row r="2355" spans="1:6" x14ac:dyDescent="0.35">
      <c r="A2355" s="10">
        <v>33032</v>
      </c>
      <c r="B2355">
        <v>358.7</v>
      </c>
      <c r="C2355">
        <v>-1.21E-2</v>
      </c>
      <c r="D2355">
        <f>LOG(S_P_500_Historical_Data__1[[#This Row],[return]]+1)</f>
        <v>-5.2870145684297811E-3</v>
      </c>
      <c r="E2355">
        <f>MATCH(S_P_500_Historical_Data__1[[#This Row],[return]],_xlfn.ANCHORARRAY($N$7),1)</f>
        <v>66</v>
      </c>
      <c r="F2355" t="e">
        <f>MATCH(S_P_500_Historical_Data__1[[#This Row],[log1p(return)]],S:S,1)-6</f>
        <v>#N/A</v>
      </c>
    </row>
    <row r="2356" spans="1:6" x14ac:dyDescent="0.35">
      <c r="A2356" s="10">
        <v>33031</v>
      </c>
      <c r="B2356">
        <v>363.1</v>
      </c>
      <c r="C2356">
        <v>-5.1999999999999998E-3</v>
      </c>
      <c r="D2356">
        <f>LOG(S_P_500_Historical_Data__1[[#This Row],[return]]+1)</f>
        <v>-2.2642234021016117E-3</v>
      </c>
      <c r="E2356">
        <f>MATCH(S_P_500_Historical_Data__1[[#This Row],[return]],_xlfn.ANCHORARRAY($N$7),1)</f>
        <v>68</v>
      </c>
      <c r="F2356" t="e">
        <f>MATCH(S_P_500_Historical_Data__1[[#This Row],[log1p(return)]],S:S,1)-6</f>
        <v>#N/A</v>
      </c>
    </row>
    <row r="2357" spans="1:6" x14ac:dyDescent="0.35">
      <c r="A2357" s="10">
        <v>33030</v>
      </c>
      <c r="B2357">
        <v>365</v>
      </c>
      <c r="C2357">
        <v>-4.4000000000000003E-3</v>
      </c>
      <c r="D2357">
        <f>LOG(S_P_500_Historical_Data__1[[#This Row],[return]]+1)</f>
        <v>-1.9151120634443696E-3</v>
      </c>
      <c r="E2357">
        <f>MATCH(S_P_500_Historical_Data__1[[#This Row],[return]],_xlfn.ANCHORARRAY($N$7),1)</f>
        <v>68</v>
      </c>
      <c r="F2357" t="e">
        <f>MATCH(S_P_500_Historical_Data__1[[#This Row],[log1p(return)]],S:S,1)-6</f>
        <v>#N/A</v>
      </c>
    </row>
    <row r="2358" spans="1:6" x14ac:dyDescent="0.35">
      <c r="A2358" s="10">
        <v>33029</v>
      </c>
      <c r="B2358">
        <v>366.6</v>
      </c>
      <c r="C2358">
        <v>-2.2000000000000001E-3</v>
      </c>
      <c r="D2358">
        <f>LOG(S_P_500_Historical_Data__1[[#This Row],[return]]+1)</f>
        <v>-9.5650039683711904E-4</v>
      </c>
      <c r="E2358">
        <f>MATCH(S_P_500_Historical_Data__1[[#This Row],[return]],_xlfn.ANCHORARRAY($N$7),1)</f>
        <v>69</v>
      </c>
      <c r="F2358" t="e">
        <f>MATCH(S_P_500_Historical_Data__1[[#This Row],[log1p(return)]],S:S,1)-6</f>
        <v>#N/A</v>
      </c>
    </row>
    <row r="2359" spans="1:6" x14ac:dyDescent="0.35">
      <c r="A2359" s="10">
        <v>33028</v>
      </c>
      <c r="B2359">
        <v>367.4</v>
      </c>
      <c r="C2359">
        <v>1.1599999999999999E-2</v>
      </c>
      <c r="D2359">
        <f>LOG(S_P_500_Historical_Data__1[[#This Row],[return]]+1)</f>
        <v>5.0088206723671817E-3</v>
      </c>
      <c r="E2359">
        <f>MATCH(S_P_500_Historical_Data__1[[#This Row],[return]],_xlfn.ANCHORARRAY($N$7),1)</f>
        <v>74</v>
      </c>
      <c r="F2359" t="e">
        <f>MATCH(S_P_500_Historical_Data__1[[#This Row],[log1p(return)]],S:S,1)-6</f>
        <v>#N/A</v>
      </c>
    </row>
    <row r="2360" spans="1:6" x14ac:dyDescent="0.35">
      <c r="A2360" s="10">
        <v>33025</v>
      </c>
      <c r="B2360">
        <v>363.2</v>
      </c>
      <c r="C2360">
        <v>5.4999999999999997E-3</v>
      </c>
      <c r="D2360">
        <f>LOG(S_P_500_Historical_Data__1[[#This Row],[return]]+1)</f>
        <v>2.382074932760771E-3</v>
      </c>
      <c r="E2360">
        <f>MATCH(S_P_500_Historical_Data__1[[#This Row],[return]],_xlfn.ANCHORARRAY($N$7),1)</f>
        <v>72</v>
      </c>
      <c r="F2360" t="e">
        <f>MATCH(S_P_500_Historical_Data__1[[#This Row],[log1p(return)]],S:S,1)-6</f>
        <v>#N/A</v>
      </c>
    </row>
    <row r="2361" spans="1:6" x14ac:dyDescent="0.35">
      <c r="A2361" s="10">
        <v>33024</v>
      </c>
      <c r="B2361">
        <v>361.2</v>
      </c>
      <c r="C2361">
        <v>8.0000000000000004E-4</v>
      </c>
      <c r="D2361">
        <f>LOG(S_P_500_Historical_Data__1[[#This Row],[return]]+1)</f>
        <v>3.4729668536350247E-4</v>
      </c>
      <c r="E2361">
        <f>MATCH(S_P_500_Historical_Data__1[[#This Row],[return]],_xlfn.ANCHORARRAY($N$7),1)</f>
        <v>70</v>
      </c>
      <c r="F2361" t="e">
        <f>MATCH(S_P_500_Historical_Data__1[[#This Row],[log1p(return)]],S:S,1)-6</f>
        <v>#N/A</v>
      </c>
    </row>
    <row r="2362" spans="1:6" x14ac:dyDescent="0.35">
      <c r="A2362" s="10">
        <v>33023</v>
      </c>
      <c r="B2362">
        <v>360.9</v>
      </c>
      <c r="C2362">
        <v>8.0000000000000004E-4</v>
      </c>
      <c r="D2362">
        <f>LOG(S_P_500_Historical_Data__1[[#This Row],[return]]+1)</f>
        <v>3.4729668536350247E-4</v>
      </c>
      <c r="E2362">
        <f>MATCH(S_P_500_Historical_Data__1[[#This Row],[return]],_xlfn.ANCHORARRAY($N$7),1)</f>
        <v>70</v>
      </c>
      <c r="F2362" t="e">
        <f>MATCH(S_P_500_Historical_Data__1[[#This Row],[log1p(return)]],S:S,1)-6</f>
        <v>#N/A</v>
      </c>
    </row>
    <row r="2363" spans="1:6" x14ac:dyDescent="0.35">
      <c r="A2363" s="10">
        <v>33022</v>
      </c>
      <c r="B2363">
        <v>360.6</v>
      </c>
      <c r="C2363">
        <v>1.6899999999999998E-2</v>
      </c>
      <c r="D2363">
        <f>LOG(S_P_500_Historical_Data__1[[#This Row],[return]]+1)</f>
        <v>7.2782473342443204E-3</v>
      </c>
      <c r="E2363">
        <f>MATCH(S_P_500_Historical_Data__1[[#This Row],[return]],_xlfn.ANCHORARRAY($N$7),1)</f>
        <v>75</v>
      </c>
      <c r="F2363" t="e">
        <f>MATCH(S_P_500_Historical_Data__1[[#This Row],[log1p(return)]],S:S,1)-6</f>
        <v>#N/A</v>
      </c>
    </row>
    <row r="2364" spans="1:6" x14ac:dyDescent="0.35">
      <c r="A2364" s="10">
        <v>33018</v>
      </c>
      <c r="B2364">
        <v>354.6</v>
      </c>
      <c r="C2364">
        <v>-1.06E-2</v>
      </c>
      <c r="D2364">
        <f>LOG(S_P_500_Historical_Data__1[[#This Row],[return]]+1)</f>
        <v>-4.628093971837611E-3</v>
      </c>
      <c r="E2364">
        <f>MATCH(S_P_500_Historical_Data__1[[#This Row],[return]],_xlfn.ANCHORARRAY($N$7),1)</f>
        <v>66</v>
      </c>
      <c r="F2364" t="e">
        <f>MATCH(S_P_500_Historical_Data__1[[#This Row],[log1p(return)]],S:S,1)-6</f>
        <v>#N/A</v>
      </c>
    </row>
    <row r="2365" spans="1:6" x14ac:dyDescent="0.35">
      <c r="A2365" s="10">
        <v>33017</v>
      </c>
      <c r="B2365">
        <v>358.4</v>
      </c>
      <c r="C2365">
        <v>-2.5000000000000001E-3</v>
      </c>
      <c r="D2365">
        <f>LOG(S_P_500_Historical_Data__1[[#This Row],[return]]+1)</f>
        <v>-1.0870956412141377E-3</v>
      </c>
      <c r="E2365">
        <f>MATCH(S_P_500_Historical_Data__1[[#This Row],[return]],_xlfn.ANCHORARRAY($N$7),1)</f>
        <v>69</v>
      </c>
      <c r="F2365" t="e">
        <f>MATCH(S_P_500_Historical_Data__1[[#This Row],[log1p(return)]],S:S,1)-6</f>
        <v>#N/A</v>
      </c>
    </row>
    <row r="2366" spans="1:6" x14ac:dyDescent="0.35">
      <c r="A2366" s="10">
        <v>33016</v>
      </c>
      <c r="B2366">
        <v>359.3</v>
      </c>
      <c r="C2366">
        <v>2.5000000000000001E-3</v>
      </c>
      <c r="D2366">
        <f>LOG(S_P_500_Historical_Data__1[[#This Row],[return]]+1)</f>
        <v>1.084381292219893E-3</v>
      </c>
      <c r="E2366">
        <f>MATCH(S_P_500_Historical_Data__1[[#This Row],[return]],_xlfn.ANCHORARRAY($N$7),1)</f>
        <v>71</v>
      </c>
      <c r="F2366" t="e">
        <f>MATCH(S_P_500_Historical_Data__1[[#This Row],[log1p(return)]],S:S,1)-6</f>
        <v>#N/A</v>
      </c>
    </row>
    <row r="2367" spans="1:6" x14ac:dyDescent="0.35">
      <c r="A2367" s="10">
        <v>33015</v>
      </c>
      <c r="B2367">
        <v>358.4</v>
      </c>
      <c r="C2367">
        <v>1.1000000000000001E-3</v>
      </c>
      <c r="D2367">
        <f>LOG(S_P_500_Historical_Data__1[[#This Row],[return]]+1)</f>
        <v>4.7746137445523157E-4</v>
      </c>
      <c r="E2367">
        <f>MATCH(S_P_500_Historical_Data__1[[#This Row],[return]],_xlfn.ANCHORARRAY($N$7),1)</f>
        <v>70</v>
      </c>
      <c r="F2367" t="e">
        <f>MATCH(S_P_500_Historical_Data__1[[#This Row],[log1p(return)]],S:S,1)-6</f>
        <v>#N/A</v>
      </c>
    </row>
    <row r="2368" spans="1:6" x14ac:dyDescent="0.35">
      <c r="A2368" s="10">
        <v>33014</v>
      </c>
      <c r="B2368">
        <v>358</v>
      </c>
      <c r="C2368">
        <v>9.5999999999999992E-3</v>
      </c>
      <c r="D2368">
        <f>LOG(S_P_500_Historical_Data__1[[#This Row],[return]]+1)</f>
        <v>4.1493419000591166E-3</v>
      </c>
      <c r="E2368">
        <f>MATCH(S_P_500_Historical_Data__1[[#This Row],[return]],_xlfn.ANCHORARRAY($N$7),1)</f>
        <v>73</v>
      </c>
      <c r="F2368" t="e">
        <f>MATCH(S_P_500_Historical_Data__1[[#This Row],[log1p(return)]],S:S,1)-6</f>
        <v>#N/A</v>
      </c>
    </row>
    <row r="2369" spans="1:6" x14ac:dyDescent="0.35">
      <c r="A2369" s="10">
        <v>33011</v>
      </c>
      <c r="B2369">
        <v>354.6</v>
      </c>
      <c r="C2369">
        <v>2.9999999999999997E-4</v>
      </c>
      <c r="D2369">
        <f>LOG(S_P_500_Historical_Data__1[[#This Row],[return]]+1)</f>
        <v>1.3026880522704667E-4</v>
      </c>
      <c r="E2369">
        <f>MATCH(S_P_500_Historical_Data__1[[#This Row],[return]],_xlfn.ANCHORARRAY($N$7),1)</f>
        <v>70</v>
      </c>
      <c r="F2369" t="e">
        <f>MATCH(S_P_500_Historical_Data__1[[#This Row],[log1p(return)]],S:S,1)-6</f>
        <v>#N/A</v>
      </c>
    </row>
    <row r="2370" spans="1:6" x14ac:dyDescent="0.35">
      <c r="A2370" s="10">
        <v>33010</v>
      </c>
      <c r="B2370">
        <v>354.5</v>
      </c>
      <c r="C2370">
        <v>1.4E-3</v>
      </c>
      <c r="D2370">
        <f>LOG(S_P_500_Historical_Data__1[[#This Row],[return]]+1)</f>
        <v>6.0758706289037307E-4</v>
      </c>
      <c r="E2370">
        <f>MATCH(S_P_500_Historical_Data__1[[#This Row],[return]],_xlfn.ANCHORARRAY($N$7),1)</f>
        <v>70</v>
      </c>
      <c r="F2370" t="e">
        <f>MATCH(S_P_500_Historical_Data__1[[#This Row],[log1p(return)]],S:S,1)-6</f>
        <v>#N/A</v>
      </c>
    </row>
    <row r="2371" spans="1:6" x14ac:dyDescent="0.35">
      <c r="A2371" s="10">
        <v>33009</v>
      </c>
      <c r="B2371">
        <v>354</v>
      </c>
      <c r="C2371">
        <v>-8.0000000000000004E-4</v>
      </c>
      <c r="D2371">
        <f>LOG(S_P_500_Historical_Data__1[[#This Row],[return]]+1)</f>
        <v>-3.4757463392091225E-4</v>
      </c>
      <c r="E2371">
        <f>MATCH(S_P_500_Historical_Data__1[[#This Row],[return]],_xlfn.ANCHORARRAY($N$7),1)</f>
        <v>69</v>
      </c>
      <c r="F2371" t="e">
        <f>MATCH(S_P_500_Historical_Data__1[[#This Row],[log1p(return)]],S:S,1)-6</f>
        <v>#N/A</v>
      </c>
    </row>
    <row r="2372" spans="1:6" x14ac:dyDescent="0.35">
      <c r="A2372" s="10">
        <v>33008</v>
      </c>
      <c r="B2372">
        <v>354.3</v>
      </c>
      <c r="C2372">
        <v>-1.4E-3</v>
      </c>
      <c r="D2372">
        <f>LOG(S_P_500_Historical_Data__1[[#This Row],[return]]+1)</f>
        <v>-6.0843828090904916E-4</v>
      </c>
      <c r="E2372">
        <f>MATCH(S_P_500_Historical_Data__1[[#This Row],[return]],_xlfn.ANCHORARRAY($N$7),1)</f>
        <v>69</v>
      </c>
      <c r="F2372" t="e">
        <f>MATCH(S_P_500_Historical_Data__1[[#This Row],[log1p(return)]],S:S,1)-6</f>
        <v>#N/A</v>
      </c>
    </row>
    <row r="2373" spans="1:6" x14ac:dyDescent="0.35">
      <c r="A2373" s="10">
        <v>33007</v>
      </c>
      <c r="B2373">
        <v>354.8</v>
      </c>
      <c r="C2373">
        <v>8.0000000000000002E-3</v>
      </c>
      <c r="D2373">
        <f>LOG(S_P_500_Historical_Data__1[[#This Row],[return]]+1)</f>
        <v>3.4605321095064891E-3</v>
      </c>
      <c r="E2373">
        <f>MATCH(S_P_500_Historical_Data__1[[#This Row],[return]],_xlfn.ANCHORARRAY($N$7),1)</f>
        <v>72</v>
      </c>
      <c r="F2373" t="e">
        <f>MATCH(S_P_500_Historical_Data__1[[#This Row],[log1p(return)]],S:S,1)-6</f>
        <v>#N/A</v>
      </c>
    </row>
    <row r="2374" spans="1:6" x14ac:dyDescent="0.35">
      <c r="A2374" s="10">
        <v>33004</v>
      </c>
      <c r="B2374">
        <v>352</v>
      </c>
      <c r="C2374">
        <v>2.3900000000000001E-2</v>
      </c>
      <c r="D2374">
        <f>LOG(S_P_500_Historical_Data__1[[#This Row],[return]]+1)</f>
        <v>1.0257542998301302E-2</v>
      </c>
      <c r="E2374">
        <f>MATCH(S_P_500_Historical_Data__1[[#This Row],[return]],_xlfn.ANCHORARRAY($N$7),1)</f>
        <v>78</v>
      </c>
      <c r="F2374" t="e">
        <f>MATCH(S_P_500_Historical_Data__1[[#This Row],[log1p(return)]],S:S,1)-6</f>
        <v>#N/A</v>
      </c>
    </row>
    <row r="2375" spans="1:6" x14ac:dyDescent="0.35">
      <c r="A2375" s="10">
        <v>33003</v>
      </c>
      <c r="B2375">
        <v>343.8</v>
      </c>
      <c r="C2375">
        <v>2.5999999999999999E-3</v>
      </c>
      <c r="D2375">
        <f>LOG(S_P_500_Historical_Data__1[[#This Row],[return]]+1)</f>
        <v>1.1277002770349424E-3</v>
      </c>
      <c r="E2375">
        <f>MATCH(S_P_500_Historical_Data__1[[#This Row],[return]],_xlfn.ANCHORARRAY($N$7),1)</f>
        <v>71</v>
      </c>
      <c r="F2375" t="e">
        <f>MATCH(S_P_500_Historical_Data__1[[#This Row],[log1p(return)]],S:S,1)-6</f>
        <v>#N/A</v>
      </c>
    </row>
    <row r="2376" spans="1:6" x14ac:dyDescent="0.35">
      <c r="A2376" s="10">
        <v>33002</v>
      </c>
      <c r="B2376">
        <v>342.9</v>
      </c>
      <c r="C2376">
        <v>2.5999999999999999E-3</v>
      </c>
      <c r="D2376">
        <f>LOG(S_P_500_Historical_Data__1[[#This Row],[return]]+1)</f>
        <v>1.1277002770349424E-3</v>
      </c>
      <c r="E2376">
        <f>MATCH(S_P_500_Historical_Data__1[[#This Row],[return]],_xlfn.ANCHORARRAY($N$7),1)</f>
        <v>71</v>
      </c>
      <c r="F2376" t="e">
        <f>MATCH(S_P_500_Historical_Data__1[[#This Row],[log1p(return)]],S:S,1)-6</f>
        <v>#N/A</v>
      </c>
    </row>
    <row r="2377" spans="1:6" x14ac:dyDescent="0.35">
      <c r="A2377" s="10">
        <v>33001</v>
      </c>
      <c r="B2377">
        <v>342</v>
      </c>
      <c r="C2377">
        <v>4.4000000000000003E-3</v>
      </c>
      <c r="D2377">
        <f>LOG(S_P_500_Historical_Data__1[[#This Row],[return]]+1)</f>
        <v>1.9067040408848018E-3</v>
      </c>
      <c r="E2377">
        <f>MATCH(S_P_500_Historical_Data__1[[#This Row],[return]],_xlfn.ANCHORARRAY($N$7),1)</f>
        <v>71</v>
      </c>
      <c r="F2377" t="e">
        <f>MATCH(S_P_500_Historical_Data__1[[#This Row],[log1p(return)]],S:S,1)-6</f>
        <v>#N/A</v>
      </c>
    </row>
    <row r="2378" spans="1:6" x14ac:dyDescent="0.35">
      <c r="A2378" s="10">
        <v>33000</v>
      </c>
      <c r="B2378">
        <v>340.5</v>
      </c>
      <c r="C2378">
        <v>6.1999999999999998E-3</v>
      </c>
      <c r="D2378">
        <f>LOG(S_P_500_Historical_Data__1[[#This Row],[return]]+1)</f>
        <v>2.6843129897293583E-3</v>
      </c>
      <c r="E2378">
        <f>MATCH(S_P_500_Historical_Data__1[[#This Row],[return]],_xlfn.ANCHORARRAY($N$7),1)</f>
        <v>72</v>
      </c>
      <c r="F2378" t="e">
        <f>MATCH(S_P_500_Historical_Data__1[[#This Row],[log1p(return)]],S:S,1)-6</f>
        <v>#N/A</v>
      </c>
    </row>
    <row r="2379" spans="1:6" x14ac:dyDescent="0.35">
      <c r="A2379" s="10">
        <v>32997</v>
      </c>
      <c r="B2379">
        <v>338.4</v>
      </c>
      <c r="C2379">
        <v>8.3000000000000001E-3</v>
      </c>
      <c r="D2379">
        <f>LOG(S_P_500_Historical_Data__1[[#This Row],[return]]+1)</f>
        <v>3.5897671891398659E-3</v>
      </c>
      <c r="E2379">
        <f>MATCH(S_P_500_Historical_Data__1[[#This Row],[return]],_xlfn.ANCHORARRAY($N$7),1)</f>
        <v>72</v>
      </c>
      <c r="F2379" t="e">
        <f>MATCH(S_P_500_Historical_Data__1[[#This Row],[log1p(return)]],S:S,1)-6</f>
        <v>#N/A</v>
      </c>
    </row>
    <row r="2380" spans="1:6" x14ac:dyDescent="0.35">
      <c r="A2380" s="10">
        <v>32996</v>
      </c>
      <c r="B2380">
        <v>335.6</v>
      </c>
      <c r="C2380">
        <v>3.3E-3</v>
      </c>
      <c r="D2380">
        <f>LOG(S_P_500_Historical_Data__1[[#This Row],[return]]+1)</f>
        <v>1.4308122463983271E-3</v>
      </c>
      <c r="E2380">
        <f>MATCH(S_P_500_Historical_Data__1[[#This Row],[return]],_xlfn.ANCHORARRAY($N$7),1)</f>
        <v>71</v>
      </c>
      <c r="F2380" t="e">
        <f>MATCH(S_P_500_Historical_Data__1[[#This Row],[log1p(return)]],S:S,1)-6</f>
        <v>#N/A</v>
      </c>
    </row>
    <row r="2381" spans="1:6" x14ac:dyDescent="0.35">
      <c r="A2381" s="10">
        <v>32995</v>
      </c>
      <c r="B2381">
        <v>334.5</v>
      </c>
      <c r="C2381">
        <v>6.8999999999999999E-3</v>
      </c>
      <c r="D2381">
        <f>LOG(S_P_500_Historical_Data__1[[#This Row],[return]]+1)</f>
        <v>2.9863408567849378E-3</v>
      </c>
      <c r="E2381">
        <f>MATCH(S_P_500_Historical_Data__1[[#This Row],[return]],_xlfn.ANCHORARRAY($N$7),1)</f>
        <v>72</v>
      </c>
      <c r="F2381" t="e">
        <f>MATCH(S_P_500_Historical_Data__1[[#This Row],[log1p(return)]],S:S,1)-6</f>
        <v>#N/A</v>
      </c>
    </row>
    <row r="2382" spans="1:6" x14ac:dyDescent="0.35">
      <c r="A2382" s="10">
        <v>32994</v>
      </c>
      <c r="B2382">
        <v>332.2</v>
      </c>
      <c r="C2382">
        <v>4.1999999999999997E-3</v>
      </c>
      <c r="D2382">
        <f>LOG(S_P_500_Historical_Data__1[[#This Row],[return]]+1)</f>
        <v>1.8202170383280992E-3</v>
      </c>
      <c r="E2382">
        <f>MATCH(S_P_500_Historical_Data__1[[#This Row],[return]],_xlfn.ANCHORARRAY($N$7),1)</f>
        <v>71</v>
      </c>
      <c r="F2382" t="e">
        <f>MATCH(S_P_500_Historical_Data__1[[#This Row],[log1p(return)]],S:S,1)-6</f>
        <v>#N/A</v>
      </c>
    </row>
    <row r="2383" spans="1:6" x14ac:dyDescent="0.35">
      <c r="A2383" s="10">
        <v>32993</v>
      </c>
      <c r="B2383">
        <v>330.8</v>
      </c>
      <c r="C2383">
        <v>5.1999999999999998E-3</v>
      </c>
      <c r="D2383">
        <f>LOG(S_P_500_Historical_Data__1[[#This Row],[return]]+1)</f>
        <v>2.2524799205384093E-3</v>
      </c>
      <c r="E2383">
        <f>MATCH(S_P_500_Historical_Data__1[[#This Row],[return]],_xlfn.ANCHORARRAY($N$7),1)</f>
        <v>71</v>
      </c>
      <c r="F2383" t="e">
        <f>MATCH(S_P_500_Historical_Data__1[[#This Row],[log1p(return)]],S:S,1)-6</f>
        <v>#N/A</v>
      </c>
    </row>
    <row r="2384" spans="1:6" x14ac:dyDescent="0.35">
      <c r="A2384" s="10">
        <v>32990</v>
      </c>
      <c r="B2384">
        <v>329.1</v>
      </c>
      <c r="C2384">
        <v>-1.14E-2</v>
      </c>
      <c r="D2384">
        <f>LOG(S_P_500_Historical_Data__1[[#This Row],[return]]+1)</f>
        <v>-4.979393875242006E-3</v>
      </c>
      <c r="E2384">
        <f>MATCH(S_P_500_Historical_Data__1[[#This Row],[return]],_xlfn.ANCHORARRAY($N$7),1)</f>
        <v>66</v>
      </c>
      <c r="F2384" t="e">
        <f>MATCH(S_P_500_Historical_Data__1[[#This Row],[log1p(return)]],S:S,1)-6</f>
        <v>#N/A</v>
      </c>
    </row>
    <row r="2385" spans="1:6" x14ac:dyDescent="0.35">
      <c r="A2385" s="10">
        <v>32989</v>
      </c>
      <c r="B2385">
        <v>332.9</v>
      </c>
      <c r="C2385">
        <v>2.7000000000000001E-3</v>
      </c>
      <c r="D2385">
        <f>LOG(S_P_500_Historical_Data__1[[#This Row],[return]]+1)</f>
        <v>1.1710149414006937E-3</v>
      </c>
      <c r="E2385">
        <f>MATCH(S_P_500_Historical_Data__1[[#This Row],[return]],_xlfn.ANCHORARRAY($N$7),1)</f>
        <v>71</v>
      </c>
      <c r="F2385" t="e">
        <f>MATCH(S_P_500_Historical_Data__1[[#This Row],[log1p(return)]],S:S,1)-6</f>
        <v>#N/A</v>
      </c>
    </row>
    <row r="2386" spans="1:6" x14ac:dyDescent="0.35">
      <c r="A2386" s="10">
        <v>32988</v>
      </c>
      <c r="B2386">
        <v>332</v>
      </c>
      <c r="C2386">
        <v>4.7999999999999996E-3</v>
      </c>
      <c r="D2386">
        <f>LOG(S_P_500_Historical_Data__1[[#This Row],[return]]+1)</f>
        <v>2.0796263931208716E-3</v>
      </c>
      <c r="E2386">
        <f>MATCH(S_P_500_Historical_Data__1[[#This Row],[return]],_xlfn.ANCHORARRAY($N$7),1)</f>
        <v>71</v>
      </c>
      <c r="F2386" t="e">
        <f>MATCH(S_P_500_Historical_Data__1[[#This Row],[log1p(return)]],S:S,1)-6</f>
        <v>#N/A</v>
      </c>
    </row>
    <row r="2387" spans="1:6" x14ac:dyDescent="0.35">
      <c r="A2387" s="10">
        <v>32987</v>
      </c>
      <c r="B2387">
        <v>330.4</v>
      </c>
      <c r="C2387">
        <v>-2.0999999999999999E-3</v>
      </c>
      <c r="D2387">
        <f>LOG(S_P_500_Historical_Data__1[[#This Row],[return]]+1)</f>
        <v>-9.1297737411159135E-4</v>
      </c>
      <c r="E2387">
        <f>MATCH(S_P_500_Historical_Data__1[[#This Row],[return]],_xlfn.ANCHORARRAY($N$7),1)</f>
        <v>69</v>
      </c>
      <c r="F2387" t="e">
        <f>MATCH(S_P_500_Historical_Data__1[[#This Row],[log1p(return)]],S:S,1)-6</f>
        <v>#N/A</v>
      </c>
    </row>
    <row r="2388" spans="1:6" x14ac:dyDescent="0.35">
      <c r="A2388" s="10">
        <v>32986</v>
      </c>
      <c r="B2388">
        <v>331.1</v>
      </c>
      <c r="C2388">
        <v>-1.1900000000000001E-2</v>
      </c>
      <c r="D2388">
        <f>LOG(S_P_500_Historical_Data__1[[#This Row],[return]]+1)</f>
        <v>-5.1991007053961312E-3</v>
      </c>
      <c r="E2388">
        <f>MATCH(S_P_500_Historical_Data__1[[#This Row],[return]],_xlfn.ANCHORARRAY($N$7),1)</f>
        <v>66</v>
      </c>
      <c r="F2388" t="e">
        <f>MATCH(S_P_500_Historical_Data__1[[#This Row],[log1p(return)]],S:S,1)-6</f>
        <v>#N/A</v>
      </c>
    </row>
    <row r="2389" spans="1:6" x14ac:dyDescent="0.35">
      <c r="A2389" s="10">
        <v>32983</v>
      </c>
      <c r="B2389">
        <v>335.1</v>
      </c>
      <c r="C2389">
        <v>-8.8999999999999999E-3</v>
      </c>
      <c r="D2389">
        <f>LOG(S_P_500_Historical_Data__1[[#This Row],[return]]+1)</f>
        <v>-3.8825238627119936E-3</v>
      </c>
      <c r="E2389">
        <f>MATCH(S_P_500_Historical_Data__1[[#This Row],[return]],_xlfn.ANCHORARRAY($N$7),1)</f>
        <v>67</v>
      </c>
      <c r="F2389" t="e">
        <f>MATCH(S_P_500_Historical_Data__1[[#This Row],[log1p(return)]],S:S,1)-6</f>
        <v>#N/A</v>
      </c>
    </row>
    <row r="2390" spans="1:6" x14ac:dyDescent="0.35">
      <c r="A2390" s="10">
        <v>32982</v>
      </c>
      <c r="B2390">
        <v>338.1</v>
      </c>
      <c r="C2390">
        <v>-7.6E-3</v>
      </c>
      <c r="D2390">
        <f>LOG(S_P_500_Historical_Data__1[[#This Row],[return]]+1)</f>
        <v>-3.3132443998285239E-3</v>
      </c>
      <c r="E2390">
        <f>MATCH(S_P_500_Historical_Data__1[[#This Row],[return]],_xlfn.ANCHORARRAY($N$7),1)</f>
        <v>67</v>
      </c>
      <c r="F2390" t="e">
        <f>MATCH(S_P_500_Historical_Data__1[[#This Row],[log1p(return)]],S:S,1)-6</f>
        <v>#N/A</v>
      </c>
    </row>
    <row r="2391" spans="1:6" x14ac:dyDescent="0.35">
      <c r="A2391" s="10">
        <v>32981</v>
      </c>
      <c r="B2391">
        <v>340.7</v>
      </c>
      <c r="C2391">
        <v>-1.1599999999999999E-2</v>
      </c>
      <c r="D2391">
        <f>LOG(S_P_500_Historical_Data__1[[#This Row],[return]]+1)</f>
        <v>-5.067263269958237E-3</v>
      </c>
      <c r="E2391">
        <f>MATCH(S_P_500_Historical_Data__1[[#This Row],[return]],_xlfn.ANCHORARRAY($N$7),1)</f>
        <v>66</v>
      </c>
      <c r="F2391" t="e">
        <f>MATCH(S_P_500_Historical_Data__1[[#This Row],[log1p(return)]],S:S,1)-6</f>
        <v>#N/A</v>
      </c>
    </row>
    <row r="2392" spans="1:6" x14ac:dyDescent="0.35">
      <c r="A2392" s="10">
        <v>32980</v>
      </c>
      <c r="B2392">
        <v>344.7</v>
      </c>
      <c r="C2392">
        <v>0</v>
      </c>
      <c r="D2392">
        <f>LOG(S_P_500_Historical_Data__1[[#This Row],[return]]+1)</f>
        <v>0</v>
      </c>
      <c r="E2392">
        <f>MATCH(S_P_500_Historical_Data__1[[#This Row],[return]],_xlfn.ANCHORARRAY($N$7),1)</f>
        <v>70</v>
      </c>
      <c r="F2392" t="e">
        <f>MATCH(S_P_500_Historical_Data__1[[#This Row],[log1p(return)]],S:S,1)-6</f>
        <v>#N/A</v>
      </c>
    </row>
    <row r="2393" spans="1:6" x14ac:dyDescent="0.35">
      <c r="A2393" s="10">
        <v>32979</v>
      </c>
      <c r="B2393">
        <v>344.7</v>
      </c>
      <c r="C2393">
        <v>1.1999999999999999E-3</v>
      </c>
      <c r="D2393">
        <f>LOG(S_P_500_Historical_Data__1[[#This Row],[return]]+1)</f>
        <v>5.2084093618567006E-4</v>
      </c>
      <c r="E2393">
        <f>MATCH(S_P_500_Historical_Data__1[[#This Row],[return]],_xlfn.ANCHORARRAY($N$7),1)</f>
        <v>70</v>
      </c>
      <c r="F2393" t="e">
        <f>MATCH(S_P_500_Historical_Data__1[[#This Row],[log1p(return)]],S:S,1)-6</f>
        <v>#N/A</v>
      </c>
    </row>
    <row r="2394" spans="1:6" x14ac:dyDescent="0.35">
      <c r="A2394" s="10">
        <v>32975</v>
      </c>
      <c r="B2394">
        <v>344.3</v>
      </c>
      <c r="C2394">
        <v>7.0000000000000001E-3</v>
      </c>
      <c r="D2394">
        <f>LOG(S_P_500_Historical_Data__1[[#This Row],[return]]+1)</f>
        <v>3.0294705536179621E-3</v>
      </c>
      <c r="E2394">
        <f>MATCH(S_P_500_Historical_Data__1[[#This Row],[return]],_xlfn.ANCHORARRAY($N$7),1)</f>
        <v>72</v>
      </c>
      <c r="F2394" t="e">
        <f>MATCH(S_P_500_Historical_Data__1[[#This Row],[log1p(return)]],S:S,1)-6</f>
        <v>#N/A</v>
      </c>
    </row>
    <row r="2395" spans="1:6" x14ac:dyDescent="0.35">
      <c r="A2395" s="10">
        <v>32974</v>
      </c>
      <c r="B2395">
        <v>341.9</v>
      </c>
      <c r="C2395">
        <v>-5.9999999999999995E-4</v>
      </c>
      <c r="D2395">
        <f>LOG(S_P_500_Historical_Data__1[[#This Row],[return]]+1)</f>
        <v>-2.6065489343199378E-4</v>
      </c>
      <c r="E2395">
        <f>MATCH(S_P_500_Historical_Data__1[[#This Row],[return]],_xlfn.ANCHORARRAY($N$7),1)</f>
        <v>69</v>
      </c>
      <c r="F2395" t="e">
        <f>MATCH(S_P_500_Historical_Data__1[[#This Row],[log1p(return)]],S:S,1)-6</f>
        <v>#N/A</v>
      </c>
    </row>
    <row r="2396" spans="1:6" x14ac:dyDescent="0.35">
      <c r="A2396" s="10">
        <v>32973</v>
      </c>
      <c r="B2396">
        <v>342.1</v>
      </c>
      <c r="C2396">
        <v>2.0999999999999999E-3</v>
      </c>
      <c r="D2396">
        <f>LOG(S_P_500_Historical_Data__1[[#This Row],[return]]+1)</f>
        <v>9.1106213122328433E-4</v>
      </c>
      <c r="E2396">
        <f>MATCH(S_P_500_Historical_Data__1[[#This Row],[return]],_xlfn.ANCHORARRAY($N$7),1)</f>
        <v>70</v>
      </c>
      <c r="F2396" t="e">
        <f>MATCH(S_P_500_Historical_Data__1[[#This Row],[log1p(return)]],S:S,1)-6</f>
        <v>#N/A</v>
      </c>
    </row>
    <row r="2397" spans="1:6" x14ac:dyDescent="0.35">
      <c r="A2397" s="10">
        <v>32972</v>
      </c>
      <c r="B2397">
        <v>341.4</v>
      </c>
      <c r="C2397">
        <v>3.8E-3</v>
      </c>
      <c r="D2397">
        <f>LOG(S_P_500_Historical_Data__1[[#This Row],[return]]+1)</f>
        <v>1.6471913460381594E-3</v>
      </c>
      <c r="E2397">
        <f>MATCH(S_P_500_Historical_Data__1[[#This Row],[return]],_xlfn.ANCHORARRAY($N$7),1)</f>
        <v>71</v>
      </c>
      <c r="F2397" t="e">
        <f>MATCH(S_P_500_Historical_Data__1[[#This Row],[log1p(return)]],S:S,1)-6</f>
        <v>#N/A</v>
      </c>
    </row>
    <row r="2398" spans="1:6" x14ac:dyDescent="0.35">
      <c r="A2398" s="10">
        <v>32969</v>
      </c>
      <c r="B2398">
        <v>340.1</v>
      </c>
      <c r="C2398">
        <v>-1.8E-3</v>
      </c>
      <c r="D2398">
        <f>LOG(S_P_500_Historical_Data__1[[#This Row],[return]]+1)</f>
        <v>-7.8243446989642584E-4</v>
      </c>
      <c r="E2398">
        <f>MATCH(S_P_500_Historical_Data__1[[#This Row],[return]],_xlfn.ANCHORARRAY($N$7),1)</f>
        <v>69</v>
      </c>
      <c r="F2398" t="e">
        <f>MATCH(S_P_500_Historical_Data__1[[#This Row],[log1p(return)]],S:S,1)-6</f>
        <v>#N/A</v>
      </c>
    </row>
    <row r="2399" spans="1:6" x14ac:dyDescent="0.35">
      <c r="A2399" s="10">
        <v>32968</v>
      </c>
      <c r="B2399">
        <v>340.7</v>
      </c>
      <c r="C2399">
        <v>-1.1999999999999999E-3</v>
      </c>
      <c r="D2399">
        <f>LOG(S_P_500_Historical_Data__1[[#This Row],[return]]+1)</f>
        <v>-5.2146632068983954E-4</v>
      </c>
      <c r="E2399">
        <f>MATCH(S_P_500_Historical_Data__1[[#This Row],[return]],_xlfn.ANCHORARRAY($N$7),1)</f>
        <v>69</v>
      </c>
      <c r="F2399" t="e">
        <f>MATCH(S_P_500_Historical_Data__1[[#This Row],[log1p(return)]],S:S,1)-6</f>
        <v>#N/A</v>
      </c>
    </row>
    <row r="2400" spans="1:6" x14ac:dyDescent="0.35">
      <c r="A2400" s="10">
        <v>32967</v>
      </c>
      <c r="B2400">
        <v>341.1</v>
      </c>
      <c r="C2400">
        <v>-7.3000000000000001E-3</v>
      </c>
      <c r="D2400">
        <f>LOG(S_P_500_Historical_Data__1[[#This Row],[return]]+1)</f>
        <v>-3.181978120484515E-3</v>
      </c>
      <c r="E2400">
        <f>MATCH(S_P_500_Historical_Data__1[[#This Row],[return]],_xlfn.ANCHORARRAY($N$7),1)</f>
        <v>67</v>
      </c>
      <c r="F2400" t="e">
        <f>MATCH(S_P_500_Historical_Data__1[[#This Row],[log1p(return)]],S:S,1)-6</f>
        <v>#N/A</v>
      </c>
    </row>
    <row r="2401" spans="1:6" x14ac:dyDescent="0.35">
      <c r="A2401" s="10">
        <v>32966</v>
      </c>
      <c r="B2401">
        <v>343.6</v>
      </c>
      <c r="C2401">
        <v>1.4500000000000001E-2</v>
      </c>
      <c r="D2401">
        <f>LOG(S_P_500_Historical_Data__1[[#This Row],[return]]+1)</f>
        <v>6.2520513693647747E-3</v>
      </c>
      <c r="E2401">
        <f>MATCH(S_P_500_Historical_Data__1[[#This Row],[return]],_xlfn.ANCHORARRAY($N$7),1)</f>
        <v>75</v>
      </c>
      <c r="F2401" t="e">
        <f>MATCH(S_P_500_Historical_Data__1[[#This Row],[log1p(return)]],S:S,1)-6</f>
        <v>#N/A</v>
      </c>
    </row>
    <row r="2402" spans="1:6" x14ac:dyDescent="0.35">
      <c r="A2402" s="10">
        <v>32965</v>
      </c>
      <c r="B2402">
        <v>338.7</v>
      </c>
      <c r="C2402">
        <v>-3.5000000000000001E-3</v>
      </c>
      <c r="D2402">
        <f>LOG(S_P_500_Historical_Data__1[[#This Row],[return]]+1)</f>
        <v>-1.5226969634935688E-3</v>
      </c>
      <c r="E2402">
        <f>MATCH(S_P_500_Historical_Data__1[[#This Row],[return]],_xlfn.ANCHORARRAY($N$7),1)</f>
        <v>69</v>
      </c>
      <c r="F2402" t="e">
        <f>MATCH(S_P_500_Historical_Data__1[[#This Row],[log1p(return)]],S:S,1)-6</f>
        <v>#N/A</v>
      </c>
    </row>
    <row r="2403" spans="1:6" x14ac:dyDescent="0.35">
      <c r="A2403" s="10">
        <v>32962</v>
      </c>
      <c r="B2403">
        <v>339.9</v>
      </c>
      <c r="C2403">
        <v>-2.5999999999999999E-3</v>
      </c>
      <c r="D2403">
        <f>LOG(S_P_500_Historical_Data__1[[#This Row],[return]]+1)</f>
        <v>-1.1306361176558091E-3</v>
      </c>
      <c r="E2403">
        <f>MATCH(S_P_500_Historical_Data__1[[#This Row],[return]],_xlfn.ANCHORARRAY($N$7),1)</f>
        <v>69</v>
      </c>
      <c r="F2403" t="e">
        <f>MATCH(S_P_500_Historical_Data__1[[#This Row],[log1p(return)]],S:S,1)-6</f>
        <v>#N/A</v>
      </c>
    </row>
    <row r="2404" spans="1:6" x14ac:dyDescent="0.35">
      <c r="A2404" s="10">
        <v>32961</v>
      </c>
      <c r="B2404">
        <v>340.8</v>
      </c>
      <c r="C2404">
        <v>-3.5000000000000001E-3</v>
      </c>
      <c r="D2404">
        <f>LOG(S_P_500_Historical_Data__1[[#This Row],[return]]+1)</f>
        <v>-1.5226969634935688E-3</v>
      </c>
      <c r="E2404">
        <f>MATCH(S_P_500_Historical_Data__1[[#This Row],[return]],_xlfn.ANCHORARRAY($N$7),1)</f>
        <v>69</v>
      </c>
      <c r="F2404" t="e">
        <f>MATCH(S_P_500_Historical_Data__1[[#This Row],[log1p(return)]],S:S,1)-6</f>
        <v>#N/A</v>
      </c>
    </row>
    <row r="2405" spans="1:6" x14ac:dyDescent="0.35">
      <c r="A2405" s="10">
        <v>32960</v>
      </c>
      <c r="B2405">
        <v>342</v>
      </c>
      <c r="C2405">
        <v>1.5E-3</v>
      </c>
      <c r="D2405">
        <f>LOG(S_P_500_Historical_Data__1[[#This Row],[return]]+1)</f>
        <v>6.5095362959505818E-4</v>
      </c>
      <c r="E2405">
        <f>MATCH(S_P_500_Historical_Data__1[[#This Row],[return]],_xlfn.ANCHORARRAY($N$7),1)</f>
        <v>70</v>
      </c>
      <c r="F2405" t="e">
        <f>MATCH(S_P_500_Historical_Data__1[[#This Row],[log1p(return)]],S:S,1)-6</f>
        <v>#N/A</v>
      </c>
    </row>
    <row r="2406" spans="1:6" x14ac:dyDescent="0.35">
      <c r="A2406" s="10">
        <v>32959</v>
      </c>
      <c r="B2406">
        <v>341.5</v>
      </c>
      <c r="C2406">
        <v>1.1599999999999999E-2</v>
      </c>
      <c r="D2406">
        <f>LOG(S_P_500_Historical_Data__1[[#This Row],[return]]+1)</f>
        <v>5.0088206723671817E-3</v>
      </c>
      <c r="E2406">
        <f>MATCH(S_P_500_Historical_Data__1[[#This Row],[return]],_xlfn.ANCHORARRAY($N$7),1)</f>
        <v>74</v>
      </c>
      <c r="F2406" t="e">
        <f>MATCH(S_P_500_Historical_Data__1[[#This Row],[log1p(return)]],S:S,1)-6</f>
        <v>#N/A</v>
      </c>
    </row>
    <row r="2407" spans="1:6" x14ac:dyDescent="0.35">
      <c r="A2407" s="10">
        <v>32958</v>
      </c>
      <c r="B2407">
        <v>337.6</v>
      </c>
      <c r="C2407">
        <v>1.1999999999999999E-3</v>
      </c>
      <c r="D2407">
        <f>LOG(S_P_500_Historical_Data__1[[#This Row],[return]]+1)</f>
        <v>5.2084093618567006E-4</v>
      </c>
      <c r="E2407">
        <f>MATCH(S_P_500_Historical_Data__1[[#This Row],[return]],_xlfn.ANCHORARRAY($N$7),1)</f>
        <v>70</v>
      </c>
      <c r="F2407" t="e">
        <f>MATCH(S_P_500_Historical_Data__1[[#This Row],[log1p(return)]],S:S,1)-6</f>
        <v>#N/A</v>
      </c>
    </row>
    <row r="2408" spans="1:6" x14ac:dyDescent="0.35">
      <c r="A2408" s="10">
        <v>32955</v>
      </c>
      <c r="B2408">
        <v>337.2</v>
      </c>
      <c r="C2408">
        <v>4.4999999999999997E-3</v>
      </c>
      <c r="D2408">
        <f>LOG(S_P_500_Historical_Data__1[[#This Row],[return]]+1)</f>
        <v>1.9499410842679385E-3</v>
      </c>
      <c r="E2408">
        <f>MATCH(S_P_500_Historical_Data__1[[#This Row],[return]],_xlfn.ANCHORARRAY($N$7),1)</f>
        <v>71</v>
      </c>
      <c r="F2408" t="e">
        <f>MATCH(S_P_500_Historical_Data__1[[#This Row],[log1p(return)]],S:S,1)-6</f>
        <v>#N/A</v>
      </c>
    </row>
    <row r="2409" spans="1:6" x14ac:dyDescent="0.35">
      <c r="A2409" s="10">
        <v>32954</v>
      </c>
      <c r="B2409">
        <v>335.7</v>
      </c>
      <c r="C2409">
        <v>-1.18E-2</v>
      </c>
      <c r="D2409">
        <f>LOG(S_P_500_Historical_Data__1[[#This Row],[return]]+1)</f>
        <v>-5.1551504466020364E-3</v>
      </c>
      <c r="E2409">
        <f>MATCH(S_P_500_Historical_Data__1[[#This Row],[return]],_xlfn.ANCHORARRAY($N$7),1)</f>
        <v>66</v>
      </c>
      <c r="F2409" t="e">
        <f>MATCH(S_P_500_Historical_Data__1[[#This Row],[log1p(return)]],S:S,1)-6</f>
        <v>#N/A</v>
      </c>
    </row>
    <row r="2410" spans="1:6" x14ac:dyDescent="0.35">
      <c r="A2410" s="10">
        <v>32953</v>
      </c>
      <c r="B2410">
        <v>339.7</v>
      </c>
      <c r="C2410">
        <v>-5.5999999999999999E-3</v>
      </c>
      <c r="D2410">
        <f>LOG(S_P_500_Historical_Data__1[[#This Row],[return]]+1)</f>
        <v>-2.4388843664116724E-3</v>
      </c>
      <c r="E2410">
        <f>MATCH(S_P_500_Historical_Data__1[[#This Row],[return]],_xlfn.ANCHORARRAY($N$7),1)</f>
        <v>68</v>
      </c>
      <c r="F2410" t="e">
        <f>MATCH(S_P_500_Historical_Data__1[[#This Row],[log1p(return)]],S:S,1)-6</f>
        <v>#N/A</v>
      </c>
    </row>
    <row r="2411" spans="1:6" x14ac:dyDescent="0.35">
      <c r="A2411" s="10">
        <v>32952</v>
      </c>
      <c r="B2411">
        <v>341.6</v>
      </c>
      <c r="C2411">
        <v>-5.4999999999999997E-3</v>
      </c>
      <c r="D2411">
        <f>LOG(S_P_500_Historical_Data__1[[#This Row],[return]]+1)</f>
        <v>-2.3952125395456008E-3</v>
      </c>
      <c r="E2411">
        <f>MATCH(S_P_500_Historical_Data__1[[#This Row],[return]],_xlfn.ANCHORARRAY($N$7),1)</f>
        <v>68</v>
      </c>
      <c r="F2411" t="e">
        <f>MATCH(S_P_500_Historical_Data__1[[#This Row],[log1p(return)]],S:S,1)-6</f>
        <v>#N/A</v>
      </c>
    </row>
    <row r="2412" spans="1:6" x14ac:dyDescent="0.35">
      <c r="A2412" s="10">
        <v>32951</v>
      </c>
      <c r="B2412">
        <v>343.5</v>
      </c>
      <c r="C2412">
        <v>4.7000000000000002E-3</v>
      </c>
      <c r="D2412">
        <f>LOG(S_P_500_Historical_Data__1[[#This Row],[return]]+1)</f>
        <v>2.0364022595292615E-3</v>
      </c>
      <c r="E2412">
        <f>MATCH(S_P_500_Historical_Data__1[[#This Row],[return]],_xlfn.ANCHORARRAY($N$7),1)</f>
        <v>71</v>
      </c>
      <c r="F2412" t="e">
        <f>MATCH(S_P_500_Historical_Data__1[[#This Row],[log1p(return)]],S:S,1)-6</f>
        <v>#N/A</v>
      </c>
    </row>
    <row r="2413" spans="1:6" x14ac:dyDescent="0.35">
      <c r="A2413" s="10">
        <v>32948</v>
      </c>
      <c r="B2413">
        <v>341.9</v>
      </c>
      <c r="C2413">
        <v>1.12E-2</v>
      </c>
      <c r="D2413">
        <f>LOG(S_P_500_Historical_Data__1[[#This Row],[return]]+1)</f>
        <v>4.8370609383098367E-3</v>
      </c>
      <c r="E2413">
        <f>MATCH(S_P_500_Historical_Data__1[[#This Row],[return]],_xlfn.ANCHORARRAY($N$7),1)</f>
        <v>73</v>
      </c>
      <c r="F2413" t="e">
        <f>MATCH(S_P_500_Historical_Data__1[[#This Row],[log1p(return)]],S:S,1)-6</f>
        <v>#N/A</v>
      </c>
    </row>
    <row r="2414" spans="1:6" x14ac:dyDescent="0.35">
      <c r="A2414" s="10">
        <v>32947</v>
      </c>
      <c r="B2414">
        <v>338.1</v>
      </c>
      <c r="C2414">
        <v>3.5999999999999999E-3</v>
      </c>
      <c r="D2414">
        <f>LOG(S_P_500_Historical_Data__1[[#This Row],[return]]+1)</f>
        <v>1.5606526425729409E-3</v>
      </c>
      <c r="E2414">
        <f>MATCH(S_P_500_Historical_Data__1[[#This Row],[return]],_xlfn.ANCHORARRAY($N$7),1)</f>
        <v>71</v>
      </c>
      <c r="F2414" t="e">
        <f>MATCH(S_P_500_Historical_Data__1[[#This Row],[log1p(return)]],S:S,1)-6</f>
        <v>#N/A</v>
      </c>
    </row>
    <row r="2415" spans="1:6" x14ac:dyDescent="0.35">
      <c r="A2415" s="10">
        <v>32946</v>
      </c>
      <c r="B2415">
        <v>336.9</v>
      </c>
      <c r="C2415">
        <v>2.7000000000000001E-3</v>
      </c>
      <c r="D2415">
        <f>LOG(S_P_500_Historical_Data__1[[#This Row],[return]]+1)</f>
        <v>1.1710149414006937E-3</v>
      </c>
      <c r="E2415">
        <f>MATCH(S_P_500_Historical_Data__1[[#This Row],[return]],_xlfn.ANCHORARRAY($N$7),1)</f>
        <v>71</v>
      </c>
      <c r="F2415" t="e">
        <f>MATCH(S_P_500_Historical_Data__1[[#This Row],[log1p(return)]],S:S,1)-6</f>
        <v>#N/A</v>
      </c>
    </row>
    <row r="2416" spans="1:6" x14ac:dyDescent="0.35">
      <c r="A2416" s="10">
        <v>32945</v>
      </c>
      <c r="B2416">
        <v>336</v>
      </c>
      <c r="C2416">
        <v>-8.0000000000000002E-3</v>
      </c>
      <c r="D2416">
        <f>LOG(S_P_500_Historical_Data__1[[#This Row],[return]]+1)</f>
        <v>-3.4883278458213473E-3</v>
      </c>
      <c r="E2416">
        <f>MATCH(S_P_500_Historical_Data__1[[#This Row],[return]],_xlfn.ANCHORARRAY($N$7),1)</f>
        <v>67</v>
      </c>
      <c r="F2416" t="e">
        <f>MATCH(S_P_500_Historical_Data__1[[#This Row],[log1p(return)]],S:S,1)-6</f>
        <v>#N/A</v>
      </c>
    </row>
    <row r="2417" spans="1:6" x14ac:dyDescent="0.35">
      <c r="A2417" s="10">
        <v>32944</v>
      </c>
      <c r="B2417">
        <v>338.7</v>
      </c>
      <c r="C2417">
        <v>2.3999999999999998E-3</v>
      </c>
      <c r="D2417">
        <f>LOG(S_P_500_Historical_Data__1[[#This Row],[return]]+1)</f>
        <v>1.0410579860935677E-3</v>
      </c>
      <c r="E2417">
        <f>MATCH(S_P_500_Historical_Data__1[[#This Row],[return]],_xlfn.ANCHORARRAY($N$7),1)</f>
        <v>71</v>
      </c>
      <c r="F2417" t="e">
        <f>MATCH(S_P_500_Historical_Data__1[[#This Row],[log1p(return)]],S:S,1)-6</f>
        <v>#N/A</v>
      </c>
    </row>
    <row r="2418" spans="1:6" x14ac:dyDescent="0.35">
      <c r="A2418" s="10">
        <v>32941</v>
      </c>
      <c r="B2418">
        <v>337.9</v>
      </c>
      <c r="C2418">
        <v>-7.1000000000000004E-3</v>
      </c>
      <c r="D2418">
        <f>LOG(S_P_500_Historical_Data__1[[#This Row],[return]]+1)</f>
        <v>-3.0944893043338452E-3</v>
      </c>
      <c r="E2418">
        <f>MATCH(S_P_500_Historical_Data__1[[#This Row],[return]],_xlfn.ANCHORARRAY($N$7),1)</f>
        <v>67</v>
      </c>
      <c r="F2418" t="e">
        <f>MATCH(S_P_500_Historical_Data__1[[#This Row],[log1p(return)]],S:S,1)-6</f>
        <v>#N/A</v>
      </c>
    </row>
    <row r="2419" spans="1:6" x14ac:dyDescent="0.35">
      <c r="A2419" s="10">
        <v>32940</v>
      </c>
      <c r="B2419">
        <v>340.3</v>
      </c>
      <c r="C2419">
        <v>1.01E-2</v>
      </c>
      <c r="D2419">
        <f>LOG(S_P_500_Historical_Data__1[[#This Row],[return]]+1)</f>
        <v>4.3643711077510335E-3</v>
      </c>
      <c r="E2419">
        <f>MATCH(S_P_500_Historical_Data__1[[#This Row],[return]],_xlfn.ANCHORARRAY($N$7),1)</f>
        <v>73</v>
      </c>
      <c r="F2419" t="e">
        <f>MATCH(S_P_500_Historical_Data__1[[#This Row],[log1p(return)]],S:S,1)-6</f>
        <v>#N/A</v>
      </c>
    </row>
    <row r="2420" spans="1:6" x14ac:dyDescent="0.35">
      <c r="A2420" s="10">
        <v>32939</v>
      </c>
      <c r="B2420">
        <v>336.9</v>
      </c>
      <c r="C2420">
        <v>-3.0000000000000001E-3</v>
      </c>
      <c r="D2420">
        <f>LOG(S_P_500_Historical_Data__1[[#This Row],[return]]+1)</f>
        <v>-1.3048416883442813E-3</v>
      </c>
      <c r="E2420">
        <f>MATCH(S_P_500_Historical_Data__1[[#This Row],[return]],_xlfn.ANCHORARRAY($N$7),1)</f>
        <v>69</v>
      </c>
      <c r="F2420" t="e">
        <f>MATCH(S_P_500_Historical_Data__1[[#This Row],[log1p(return)]],S:S,1)-6</f>
        <v>#N/A</v>
      </c>
    </row>
    <row r="2421" spans="1:6" x14ac:dyDescent="0.35">
      <c r="A2421" s="10">
        <v>32938</v>
      </c>
      <c r="B2421">
        <v>337.9</v>
      </c>
      <c r="C2421">
        <v>1.26E-2</v>
      </c>
      <c r="D2421">
        <f>LOG(S_P_500_Historical_Data__1[[#This Row],[return]]+1)</f>
        <v>5.4379230508221094E-3</v>
      </c>
      <c r="E2421">
        <f>MATCH(S_P_500_Historical_Data__1[[#This Row],[return]],_xlfn.ANCHORARRAY($N$7),1)</f>
        <v>74</v>
      </c>
      <c r="F2421" t="e">
        <f>MATCH(S_P_500_Historical_Data__1[[#This Row],[log1p(return)]],S:S,1)-6</f>
        <v>#N/A</v>
      </c>
    </row>
    <row r="2422" spans="1:6" x14ac:dyDescent="0.35">
      <c r="A2422" s="10">
        <v>32937</v>
      </c>
      <c r="B2422">
        <v>333.7</v>
      </c>
      <c r="C2422">
        <v>-5.4000000000000003E-3</v>
      </c>
      <c r="D2422">
        <f>LOG(S_P_500_Historical_Data__1[[#This Row],[return]]+1)</f>
        <v>-2.3515451037938442E-3</v>
      </c>
      <c r="E2422">
        <f>MATCH(S_P_500_Historical_Data__1[[#This Row],[return]],_xlfn.ANCHORARRAY($N$7),1)</f>
        <v>68</v>
      </c>
      <c r="F2422" t="e">
        <f>MATCH(S_P_500_Historical_Data__1[[#This Row],[log1p(return)]],S:S,1)-6</f>
        <v>#N/A</v>
      </c>
    </row>
    <row r="2423" spans="1:6" x14ac:dyDescent="0.35">
      <c r="A2423" s="10">
        <v>32934</v>
      </c>
      <c r="B2423">
        <v>335.5</v>
      </c>
      <c r="C2423">
        <v>8.3999999999999995E-3</v>
      </c>
      <c r="D2423">
        <f>LOG(S_P_500_Historical_Data__1[[#This Row],[return]]+1)</f>
        <v>3.6328370044082891E-3</v>
      </c>
      <c r="E2423">
        <f>MATCH(S_P_500_Historical_Data__1[[#This Row],[return]],_xlfn.ANCHORARRAY($N$7),1)</f>
        <v>73</v>
      </c>
      <c r="F2423" t="e">
        <f>MATCH(S_P_500_Historical_Data__1[[#This Row],[log1p(return)]],S:S,1)-6</f>
        <v>#N/A</v>
      </c>
    </row>
    <row r="2424" spans="1:6" x14ac:dyDescent="0.35">
      <c r="A2424" s="10">
        <v>32933</v>
      </c>
      <c r="B2424">
        <v>332.7</v>
      </c>
      <c r="C2424">
        <v>2.3999999999999998E-3</v>
      </c>
      <c r="D2424">
        <f>LOG(S_P_500_Historical_Data__1[[#This Row],[return]]+1)</f>
        <v>1.0410579860935677E-3</v>
      </c>
      <c r="E2424">
        <f>MATCH(S_P_500_Historical_Data__1[[#This Row],[return]],_xlfn.ANCHORARRAY($N$7),1)</f>
        <v>71</v>
      </c>
      <c r="F2424" t="e">
        <f>MATCH(S_P_500_Historical_Data__1[[#This Row],[log1p(return)]],S:S,1)-6</f>
        <v>#N/A</v>
      </c>
    </row>
    <row r="2425" spans="1:6" x14ac:dyDescent="0.35">
      <c r="A2425" s="10">
        <v>32932</v>
      </c>
      <c r="B2425">
        <v>331.9</v>
      </c>
      <c r="C2425">
        <v>4.7999999999999996E-3</v>
      </c>
      <c r="D2425">
        <f>LOG(S_P_500_Historical_Data__1[[#This Row],[return]]+1)</f>
        <v>2.0796263931208716E-3</v>
      </c>
      <c r="E2425">
        <f>MATCH(S_P_500_Historical_Data__1[[#This Row],[return]],_xlfn.ANCHORARRAY($N$7),1)</f>
        <v>71</v>
      </c>
      <c r="F2425" t="e">
        <f>MATCH(S_P_500_Historical_Data__1[[#This Row],[log1p(return)]],S:S,1)-6</f>
        <v>#N/A</v>
      </c>
    </row>
    <row r="2426" spans="1:6" x14ac:dyDescent="0.35">
      <c r="A2426" s="10">
        <v>32931</v>
      </c>
      <c r="B2426">
        <v>330.3</v>
      </c>
      <c r="C2426">
        <v>4.8999999999999998E-3</v>
      </c>
      <c r="D2426">
        <f>LOG(S_P_500_Historical_Data__1[[#This Row],[return]]+1)</f>
        <v>2.122846225161637E-3</v>
      </c>
      <c r="E2426">
        <f>MATCH(S_P_500_Historical_Data__1[[#This Row],[return]],_xlfn.ANCHORARRAY($N$7),1)</f>
        <v>71</v>
      </c>
      <c r="F2426" t="e">
        <f>MATCH(S_P_500_Historical_Data__1[[#This Row],[log1p(return)]],S:S,1)-6</f>
        <v>#N/A</v>
      </c>
    </row>
    <row r="2427" spans="1:6" x14ac:dyDescent="0.35">
      <c r="A2427" s="10">
        <v>32930</v>
      </c>
      <c r="B2427">
        <v>328.7</v>
      </c>
      <c r="C2427">
        <v>1.4200000000000001E-2</v>
      </c>
      <c r="D2427">
        <f>LOG(S_P_500_Historical_Data__1[[#This Row],[return]]+1)</f>
        <v>6.1236062118543771E-3</v>
      </c>
      <c r="E2427">
        <f>MATCH(S_P_500_Historical_Data__1[[#This Row],[return]],_xlfn.ANCHORARRAY($N$7),1)</f>
        <v>74</v>
      </c>
      <c r="F2427" t="e">
        <f>MATCH(S_P_500_Historical_Data__1[[#This Row],[log1p(return)]],S:S,1)-6</f>
        <v>#N/A</v>
      </c>
    </row>
    <row r="2428" spans="1:6" x14ac:dyDescent="0.35">
      <c r="A2428" s="10">
        <v>32927</v>
      </c>
      <c r="B2428">
        <v>324.10000000000002</v>
      </c>
      <c r="C2428">
        <v>-4.8999999999999998E-3</v>
      </c>
      <c r="D2428">
        <f>LOG(S_P_500_Historical_Data__1[[#This Row],[return]]+1)</f>
        <v>-2.1332737608552488E-3</v>
      </c>
      <c r="E2428">
        <f>MATCH(S_P_500_Historical_Data__1[[#This Row],[return]],_xlfn.ANCHORARRAY($N$7),1)</f>
        <v>68</v>
      </c>
      <c r="F2428" t="e">
        <f>MATCH(S_P_500_Historical_Data__1[[#This Row],[log1p(return)]],S:S,1)-6</f>
        <v>#N/A</v>
      </c>
    </row>
    <row r="2429" spans="1:6" x14ac:dyDescent="0.35">
      <c r="A2429" s="10">
        <v>32926</v>
      </c>
      <c r="B2429">
        <v>325.7</v>
      </c>
      <c r="C2429">
        <v>-6.1000000000000004E-3</v>
      </c>
      <c r="D2429">
        <f>LOG(S_P_500_Historical_Data__1[[#This Row],[return]]+1)</f>
        <v>-2.6573093983775736E-3</v>
      </c>
      <c r="E2429">
        <f>MATCH(S_P_500_Historical_Data__1[[#This Row],[return]],_xlfn.ANCHORARRAY($N$7),1)</f>
        <v>68</v>
      </c>
      <c r="F2429" t="e">
        <f>MATCH(S_P_500_Historical_Data__1[[#This Row],[log1p(return)]],S:S,1)-6</f>
        <v>#N/A</v>
      </c>
    </row>
    <row r="2430" spans="1:6" x14ac:dyDescent="0.35">
      <c r="A2430" s="10">
        <v>32925</v>
      </c>
      <c r="B2430">
        <v>327.7</v>
      </c>
      <c r="C2430">
        <v>-8.9999999999999998E-4</v>
      </c>
      <c r="D2430">
        <f>LOG(S_P_500_Historical_Data__1[[#This Row],[return]]+1)</f>
        <v>-3.910410285829482E-4</v>
      </c>
      <c r="E2430">
        <f>MATCH(S_P_500_Historical_Data__1[[#This Row],[return]],_xlfn.ANCHORARRAY($N$7),1)</f>
        <v>69</v>
      </c>
      <c r="F2430" t="e">
        <f>MATCH(S_P_500_Historical_Data__1[[#This Row],[log1p(return)]],S:S,1)-6</f>
        <v>#N/A</v>
      </c>
    </row>
    <row r="2431" spans="1:6" x14ac:dyDescent="0.35">
      <c r="A2431" s="10">
        <v>32924</v>
      </c>
      <c r="B2431">
        <v>328</v>
      </c>
      <c r="C2431">
        <v>-1.41E-2</v>
      </c>
      <c r="D2431">
        <f>LOG(S_P_500_Historical_Data__1[[#This Row],[return]]+1)</f>
        <v>-6.1671333860138572E-3</v>
      </c>
      <c r="E2431">
        <f>MATCH(S_P_500_Historical_Data__1[[#This Row],[return]],_xlfn.ANCHORARRAY($N$7),1)</f>
        <v>65</v>
      </c>
      <c r="F2431" t="e">
        <f>MATCH(S_P_500_Historical_Data__1[[#This Row],[log1p(return)]],S:S,1)-6</f>
        <v>#N/A</v>
      </c>
    </row>
    <row r="2432" spans="1:6" x14ac:dyDescent="0.35">
      <c r="A2432" s="10">
        <v>32920</v>
      </c>
      <c r="B2432">
        <v>332.7</v>
      </c>
      <c r="C2432">
        <v>-6.6E-3</v>
      </c>
      <c r="D2432">
        <f>LOG(S_P_500_Historical_Data__1[[#This Row],[return]]+1)</f>
        <v>-2.8758443407954841E-3</v>
      </c>
      <c r="E2432">
        <f>MATCH(S_P_500_Historical_Data__1[[#This Row],[return]],_xlfn.ANCHORARRAY($N$7),1)</f>
        <v>67</v>
      </c>
      <c r="F2432" t="e">
        <f>MATCH(S_P_500_Historical_Data__1[[#This Row],[log1p(return)]],S:S,1)-6</f>
        <v>#N/A</v>
      </c>
    </row>
    <row r="2433" spans="1:6" x14ac:dyDescent="0.35">
      <c r="A2433" s="10">
        <v>32919</v>
      </c>
      <c r="B2433">
        <v>334.9</v>
      </c>
      <c r="C2433">
        <v>8.6999999999999994E-3</v>
      </c>
      <c r="D2433">
        <f>LOG(S_P_500_Historical_Data__1[[#This Row],[return]]+1)</f>
        <v>3.7620208282461019E-3</v>
      </c>
      <c r="E2433">
        <f>MATCH(S_P_500_Historical_Data__1[[#This Row],[return]],_xlfn.ANCHORARRAY($N$7),1)</f>
        <v>73</v>
      </c>
      <c r="F2433" t="e">
        <f>MATCH(S_P_500_Historical_Data__1[[#This Row],[log1p(return)]],S:S,1)-6</f>
        <v>#N/A</v>
      </c>
    </row>
    <row r="2434" spans="1:6" x14ac:dyDescent="0.35">
      <c r="A2434" s="10">
        <v>32918</v>
      </c>
      <c r="B2434">
        <v>332</v>
      </c>
      <c r="C2434">
        <v>3.0000000000000001E-3</v>
      </c>
      <c r="D2434">
        <f>LOG(S_P_500_Historical_Data__1[[#This Row],[return]]+1)</f>
        <v>1.300933020418072E-3</v>
      </c>
      <c r="E2434">
        <f>MATCH(S_P_500_Historical_Data__1[[#This Row],[return]],_xlfn.ANCHORARRAY($N$7),1)</f>
        <v>71</v>
      </c>
      <c r="F2434" t="e">
        <f>MATCH(S_P_500_Historical_Data__1[[#This Row],[log1p(return)]],S:S,1)-6</f>
        <v>#N/A</v>
      </c>
    </row>
    <row r="2435" spans="1:6" x14ac:dyDescent="0.35">
      <c r="A2435" s="10">
        <v>32917</v>
      </c>
      <c r="B2435">
        <v>331</v>
      </c>
      <c r="C2435">
        <v>2.7000000000000001E-3</v>
      </c>
      <c r="D2435">
        <f>LOG(S_P_500_Historical_Data__1[[#This Row],[return]]+1)</f>
        <v>1.1710149414006937E-3</v>
      </c>
      <c r="E2435">
        <f>MATCH(S_P_500_Historical_Data__1[[#This Row],[return]],_xlfn.ANCHORARRAY($N$7),1)</f>
        <v>71</v>
      </c>
      <c r="F2435" t="e">
        <f>MATCH(S_P_500_Historical_Data__1[[#This Row],[log1p(return)]],S:S,1)-6</f>
        <v>#N/A</v>
      </c>
    </row>
    <row r="2436" spans="1:6" x14ac:dyDescent="0.35">
      <c r="A2436" s="10">
        <v>32916</v>
      </c>
      <c r="B2436">
        <v>330.1</v>
      </c>
      <c r="C2436">
        <v>-1.0500000000000001E-2</v>
      </c>
      <c r="D2436">
        <f>LOG(S_P_500_Historical_Data__1[[#This Row],[return]]+1)</f>
        <v>-4.5842014575849088E-3</v>
      </c>
      <c r="E2436">
        <f>MATCH(S_P_500_Historical_Data__1[[#This Row],[return]],_xlfn.ANCHORARRAY($N$7),1)</f>
        <v>66</v>
      </c>
      <c r="F2436" t="e">
        <f>MATCH(S_P_500_Historical_Data__1[[#This Row],[log1p(return)]],S:S,1)-6</f>
        <v>#N/A</v>
      </c>
    </row>
    <row r="2437" spans="1:6" x14ac:dyDescent="0.35">
      <c r="A2437" s="10">
        <v>32913</v>
      </c>
      <c r="B2437">
        <v>333.6</v>
      </c>
      <c r="C2437">
        <v>1.8E-3</v>
      </c>
      <c r="D2437">
        <f>LOG(S_P_500_Historical_Data__1[[#This Row],[return]]+1)</f>
        <v>7.8102735349552951E-4</v>
      </c>
      <c r="E2437">
        <f>MATCH(S_P_500_Historical_Data__1[[#This Row],[return]],_xlfn.ANCHORARRAY($N$7),1)</f>
        <v>70</v>
      </c>
      <c r="F2437" t="e">
        <f>MATCH(S_P_500_Historical_Data__1[[#This Row],[log1p(return)]],S:S,1)-6</f>
        <v>#N/A</v>
      </c>
    </row>
    <row r="2438" spans="1:6" x14ac:dyDescent="0.35">
      <c r="A2438" s="10">
        <v>32912</v>
      </c>
      <c r="B2438">
        <v>333</v>
      </c>
      <c r="C2438">
        <v>-2.3999999999999998E-3</v>
      </c>
      <c r="D2438">
        <f>LOG(S_P_500_Historical_Data__1[[#This Row],[return]]+1)</f>
        <v>-1.0435595295137823E-3</v>
      </c>
      <c r="E2438">
        <f>MATCH(S_P_500_Historical_Data__1[[#This Row],[return]],_xlfn.ANCHORARRAY($N$7),1)</f>
        <v>69</v>
      </c>
      <c r="F2438" t="e">
        <f>MATCH(S_P_500_Historical_Data__1[[#This Row],[log1p(return)]],S:S,1)-6</f>
        <v>#N/A</v>
      </c>
    </row>
    <row r="2439" spans="1:6" x14ac:dyDescent="0.35">
      <c r="A2439" s="10">
        <v>32911</v>
      </c>
      <c r="B2439">
        <v>333.8</v>
      </c>
      <c r="C2439">
        <v>1.24E-2</v>
      </c>
      <c r="D2439">
        <f>LOG(S_P_500_Historical_Data__1[[#This Row],[return]]+1)</f>
        <v>5.3521364862166125E-3</v>
      </c>
      <c r="E2439">
        <f>MATCH(S_P_500_Historical_Data__1[[#This Row],[return]],_xlfn.ANCHORARRAY($N$7),1)</f>
        <v>74</v>
      </c>
      <c r="F2439" t="e">
        <f>MATCH(S_P_500_Historical_Data__1[[#This Row],[log1p(return)]],S:S,1)-6</f>
        <v>#N/A</v>
      </c>
    </row>
    <row r="2440" spans="1:6" x14ac:dyDescent="0.35">
      <c r="A2440" s="10">
        <v>32910</v>
      </c>
      <c r="B2440">
        <v>329.7</v>
      </c>
      <c r="C2440">
        <v>-6.6E-3</v>
      </c>
      <c r="D2440">
        <f>LOG(S_P_500_Historical_Data__1[[#This Row],[return]]+1)</f>
        <v>-2.8758443407954841E-3</v>
      </c>
      <c r="E2440">
        <f>MATCH(S_P_500_Historical_Data__1[[#This Row],[return]],_xlfn.ANCHORARRAY($N$7),1)</f>
        <v>67</v>
      </c>
      <c r="F2440" t="e">
        <f>MATCH(S_P_500_Historical_Data__1[[#This Row],[log1p(return)]],S:S,1)-6</f>
        <v>#N/A</v>
      </c>
    </row>
    <row r="2441" spans="1:6" x14ac:dyDescent="0.35">
      <c r="A2441" s="10">
        <v>32909</v>
      </c>
      <c r="B2441">
        <v>331.9</v>
      </c>
      <c r="C2441">
        <v>3.0000000000000001E-3</v>
      </c>
      <c r="D2441">
        <f>LOG(S_P_500_Historical_Data__1[[#This Row],[return]]+1)</f>
        <v>1.300933020418072E-3</v>
      </c>
      <c r="E2441">
        <f>MATCH(S_P_500_Historical_Data__1[[#This Row],[return]],_xlfn.ANCHORARRAY($N$7),1)</f>
        <v>71</v>
      </c>
      <c r="F2441" t="e">
        <f>MATCH(S_P_500_Historical_Data__1[[#This Row],[log1p(return)]],S:S,1)-6</f>
        <v>#N/A</v>
      </c>
    </row>
    <row r="2442" spans="1:6" x14ac:dyDescent="0.35">
      <c r="A2442" s="10">
        <v>32906</v>
      </c>
      <c r="B2442">
        <v>330.9</v>
      </c>
      <c r="C2442">
        <v>6.4000000000000003E-3</v>
      </c>
      <c r="D2442">
        <f>LOG(S_P_500_Historical_Data__1[[#This Row],[return]]+1)</f>
        <v>2.7706281011936895E-3</v>
      </c>
      <c r="E2442">
        <f>MATCH(S_P_500_Historical_Data__1[[#This Row],[return]],_xlfn.ANCHORARRAY($N$7),1)</f>
        <v>72</v>
      </c>
      <c r="F2442" t="e">
        <f>MATCH(S_P_500_Historical_Data__1[[#This Row],[log1p(return)]],S:S,1)-6</f>
        <v>#N/A</v>
      </c>
    </row>
    <row r="2443" spans="1:6" x14ac:dyDescent="0.35">
      <c r="A2443" s="10">
        <v>32905</v>
      </c>
      <c r="B2443">
        <v>328.8</v>
      </c>
      <c r="C2443">
        <v>-8.9999999999999998E-4</v>
      </c>
      <c r="D2443">
        <f>LOG(S_P_500_Historical_Data__1[[#This Row],[return]]+1)</f>
        <v>-3.910410285829482E-4</v>
      </c>
      <c r="E2443">
        <f>MATCH(S_P_500_Historical_Data__1[[#This Row],[return]],_xlfn.ANCHORARRAY($N$7),1)</f>
        <v>69</v>
      </c>
      <c r="F2443" t="e">
        <f>MATCH(S_P_500_Historical_Data__1[[#This Row],[log1p(return)]],S:S,1)-6</f>
        <v>#N/A</v>
      </c>
    </row>
    <row r="2444" spans="1:6" x14ac:dyDescent="0.35">
      <c r="A2444" s="10">
        <v>32904</v>
      </c>
      <c r="B2444">
        <v>329.1</v>
      </c>
      <c r="C2444">
        <v>1.89E-2</v>
      </c>
      <c r="D2444">
        <f>LOG(S_P_500_Historical_Data__1[[#This Row],[return]]+1)</f>
        <v>8.1315622406624034E-3</v>
      </c>
      <c r="E2444">
        <f>MATCH(S_P_500_Historical_Data__1[[#This Row],[return]],_xlfn.ANCHORARRAY($N$7),1)</f>
        <v>76</v>
      </c>
      <c r="F2444" t="e">
        <f>MATCH(S_P_500_Historical_Data__1[[#This Row],[log1p(return)]],S:S,1)-6</f>
        <v>#N/A</v>
      </c>
    </row>
    <row r="2445" spans="1:6" x14ac:dyDescent="0.35">
      <c r="A2445" s="10">
        <v>32903</v>
      </c>
      <c r="B2445">
        <v>323</v>
      </c>
      <c r="C2445">
        <v>-6.7999999999999996E-3</v>
      </c>
      <c r="D2445">
        <f>LOG(S_P_500_Historical_Data__1[[#This Row],[return]]+1)</f>
        <v>-2.963289117473315E-3</v>
      </c>
      <c r="E2445">
        <f>MATCH(S_P_500_Historical_Data__1[[#This Row],[return]],_xlfn.ANCHORARRAY($N$7),1)</f>
        <v>67</v>
      </c>
      <c r="F2445" t="e">
        <f>MATCH(S_P_500_Historical_Data__1[[#This Row],[log1p(return)]],S:S,1)-6</f>
        <v>#N/A</v>
      </c>
    </row>
    <row r="2446" spans="1:6" x14ac:dyDescent="0.35">
      <c r="A2446" s="10">
        <v>32902</v>
      </c>
      <c r="B2446">
        <v>325.2</v>
      </c>
      <c r="C2446">
        <v>-1.8E-3</v>
      </c>
      <c r="D2446">
        <f>LOG(S_P_500_Historical_Data__1[[#This Row],[return]]+1)</f>
        <v>-7.8243446989642584E-4</v>
      </c>
      <c r="E2446">
        <f>MATCH(S_P_500_Historical_Data__1[[#This Row],[return]],_xlfn.ANCHORARRAY($N$7),1)</f>
        <v>69</v>
      </c>
      <c r="F2446" t="e">
        <f>MATCH(S_P_500_Historical_Data__1[[#This Row],[log1p(return)]],S:S,1)-6</f>
        <v>#N/A</v>
      </c>
    </row>
    <row r="2447" spans="1:6" x14ac:dyDescent="0.35">
      <c r="A2447" s="10">
        <v>32899</v>
      </c>
      <c r="B2447">
        <v>325.8</v>
      </c>
      <c r="C2447">
        <v>-8.9999999999999998E-4</v>
      </c>
      <c r="D2447">
        <f>LOG(S_P_500_Historical_Data__1[[#This Row],[return]]+1)</f>
        <v>-3.910410285829482E-4</v>
      </c>
      <c r="E2447">
        <f>MATCH(S_P_500_Historical_Data__1[[#This Row],[return]],_xlfn.ANCHORARRAY($N$7),1)</f>
        <v>69</v>
      </c>
      <c r="F2447" t="e">
        <f>MATCH(S_P_500_Historical_Data__1[[#This Row],[log1p(return)]],S:S,1)-6</f>
        <v>#N/A</v>
      </c>
    </row>
    <row r="2448" spans="1:6" x14ac:dyDescent="0.35">
      <c r="A2448" s="10">
        <v>32898</v>
      </c>
      <c r="B2448">
        <v>326.10000000000002</v>
      </c>
      <c r="C2448">
        <v>-1.2699999999999999E-2</v>
      </c>
      <c r="D2448">
        <f>LOG(S_P_500_Historical_Data__1[[#This Row],[return]]+1)</f>
        <v>-5.5508629859640128E-3</v>
      </c>
      <c r="E2448">
        <f>MATCH(S_P_500_Historical_Data__1[[#This Row],[return]],_xlfn.ANCHORARRAY($N$7),1)</f>
        <v>65</v>
      </c>
      <c r="F2448" t="e">
        <f>MATCH(S_P_500_Historical_Data__1[[#This Row],[log1p(return)]],S:S,1)-6</f>
        <v>#N/A</v>
      </c>
    </row>
    <row r="2449" spans="1:6" x14ac:dyDescent="0.35">
      <c r="A2449" s="10">
        <v>32897</v>
      </c>
      <c r="B2449">
        <v>330.3</v>
      </c>
      <c r="C2449">
        <v>-3.8999999999999998E-3</v>
      </c>
      <c r="D2449">
        <f>LOG(S_P_500_Historical_Data__1[[#This Row],[return]]+1)</f>
        <v>-1.6970599014588432E-3</v>
      </c>
      <c r="E2449">
        <f>MATCH(S_P_500_Historical_Data__1[[#This Row],[return]],_xlfn.ANCHORARRAY($N$7),1)</f>
        <v>68</v>
      </c>
      <c r="F2449" t="e">
        <f>MATCH(S_P_500_Historical_Data__1[[#This Row],[log1p(return)]],S:S,1)-6</f>
        <v>#N/A</v>
      </c>
    </row>
    <row r="2450" spans="1:6" x14ac:dyDescent="0.35">
      <c r="A2450" s="10">
        <v>32896</v>
      </c>
      <c r="B2450">
        <v>331.6</v>
      </c>
      <c r="C2450">
        <v>3.5999999999999999E-3</v>
      </c>
      <c r="D2450">
        <f>LOG(S_P_500_Historical_Data__1[[#This Row],[return]]+1)</f>
        <v>1.5606526425729409E-3</v>
      </c>
      <c r="E2450">
        <f>MATCH(S_P_500_Historical_Data__1[[#This Row],[return]],_xlfn.ANCHORARRAY($N$7),1)</f>
        <v>71</v>
      </c>
      <c r="F2450" t="e">
        <f>MATCH(S_P_500_Historical_Data__1[[#This Row],[log1p(return)]],S:S,1)-6</f>
        <v>#N/A</v>
      </c>
    </row>
    <row r="2451" spans="1:6" x14ac:dyDescent="0.35">
      <c r="A2451" s="10">
        <v>32895</v>
      </c>
      <c r="B2451">
        <v>330.4</v>
      </c>
      <c r="C2451">
        <v>-2.5700000000000001E-2</v>
      </c>
      <c r="D2451">
        <f>LOG(S_P_500_Historical_Data__1[[#This Row],[return]]+1)</f>
        <v>-1.130729745018326E-2</v>
      </c>
      <c r="E2451">
        <f>MATCH(S_P_500_Historical_Data__1[[#This Row],[return]],_xlfn.ANCHORARRAY($N$7),1)</f>
        <v>61</v>
      </c>
      <c r="F2451" t="e">
        <f>MATCH(S_P_500_Historical_Data__1[[#This Row],[log1p(return)]],S:S,1)-6</f>
        <v>#N/A</v>
      </c>
    </row>
    <row r="2452" spans="1:6" x14ac:dyDescent="0.35">
      <c r="A2452" s="10">
        <v>32892</v>
      </c>
      <c r="B2452">
        <v>339.1</v>
      </c>
      <c r="C2452">
        <v>2.7000000000000001E-3</v>
      </c>
      <c r="D2452">
        <f>LOG(S_P_500_Historical_Data__1[[#This Row],[return]]+1)</f>
        <v>1.1710149414006937E-3</v>
      </c>
      <c r="E2452">
        <f>MATCH(S_P_500_Historical_Data__1[[#This Row],[return]],_xlfn.ANCHORARRAY($N$7),1)</f>
        <v>71</v>
      </c>
      <c r="F2452" t="e">
        <f>MATCH(S_P_500_Historical_Data__1[[#This Row],[log1p(return)]],S:S,1)-6</f>
        <v>#N/A</v>
      </c>
    </row>
    <row r="2453" spans="1:6" x14ac:dyDescent="0.35">
      <c r="A2453" s="10">
        <v>32891</v>
      </c>
      <c r="B2453">
        <v>338.2</v>
      </c>
      <c r="C2453">
        <v>2.3999999999999998E-3</v>
      </c>
      <c r="D2453">
        <f>LOG(S_P_500_Historical_Data__1[[#This Row],[return]]+1)</f>
        <v>1.0410579860935677E-3</v>
      </c>
      <c r="E2453">
        <f>MATCH(S_P_500_Historical_Data__1[[#This Row],[return]],_xlfn.ANCHORARRAY($N$7),1)</f>
        <v>71</v>
      </c>
      <c r="F2453" t="e">
        <f>MATCH(S_P_500_Historical_Data__1[[#This Row],[log1p(return)]],S:S,1)-6</f>
        <v>#N/A</v>
      </c>
    </row>
    <row r="2454" spans="1:6" x14ac:dyDescent="0.35">
      <c r="A2454" s="10">
        <v>32890</v>
      </c>
      <c r="B2454">
        <v>337.4</v>
      </c>
      <c r="C2454">
        <v>-0.01</v>
      </c>
      <c r="D2454">
        <f>LOG(S_P_500_Historical_Data__1[[#This Row],[return]]+1)</f>
        <v>-4.3648054024500883E-3</v>
      </c>
      <c r="E2454">
        <f>MATCH(S_P_500_Historical_Data__1[[#This Row],[return]],_xlfn.ANCHORARRAY($N$7),1)</f>
        <v>66</v>
      </c>
      <c r="F2454" t="e">
        <f>MATCH(S_P_500_Historical_Data__1[[#This Row],[log1p(return)]],S:S,1)-6</f>
        <v>#N/A</v>
      </c>
    </row>
    <row r="2455" spans="1:6" x14ac:dyDescent="0.35">
      <c r="A2455" s="10">
        <v>32889</v>
      </c>
      <c r="B2455">
        <v>340.8</v>
      </c>
      <c r="C2455">
        <v>1.1299999999999999E-2</v>
      </c>
      <c r="D2455">
        <f>LOG(S_P_500_Historical_Data__1[[#This Row],[return]]+1)</f>
        <v>4.8800072406343965E-3</v>
      </c>
      <c r="E2455">
        <f>MATCH(S_P_500_Historical_Data__1[[#This Row],[return]],_xlfn.ANCHORARRAY($N$7),1)</f>
        <v>74</v>
      </c>
      <c r="F2455" t="e">
        <f>MATCH(S_P_500_Historical_Data__1[[#This Row],[log1p(return)]],S:S,1)-6</f>
        <v>#N/A</v>
      </c>
    </row>
    <row r="2456" spans="1:6" x14ac:dyDescent="0.35">
      <c r="A2456" s="10">
        <v>32888</v>
      </c>
      <c r="B2456">
        <v>337</v>
      </c>
      <c r="C2456">
        <v>-8.5000000000000006E-3</v>
      </c>
      <c r="D2456">
        <f>LOG(S_P_500_Historical_Data__1[[#This Row],[return]]+1)</f>
        <v>-3.7072814586785003E-3</v>
      </c>
      <c r="E2456">
        <f>MATCH(S_P_500_Historical_Data__1[[#This Row],[return]],_xlfn.ANCHORARRAY($N$7),1)</f>
        <v>67</v>
      </c>
      <c r="F2456" t="e">
        <f>MATCH(S_P_500_Historical_Data__1[[#This Row],[log1p(return)]],S:S,1)-6</f>
        <v>#N/A</v>
      </c>
    </row>
    <row r="2457" spans="1:6" x14ac:dyDescent="0.35">
      <c r="A2457" s="10">
        <v>32885</v>
      </c>
      <c r="B2457">
        <v>339.9</v>
      </c>
      <c r="C2457">
        <v>-2.47E-2</v>
      </c>
      <c r="D2457">
        <f>LOG(S_P_500_Historical_Data__1[[#This Row],[return]]+1)</f>
        <v>-1.0861775784210864E-2</v>
      </c>
      <c r="E2457">
        <f>MATCH(S_P_500_Historical_Data__1[[#This Row],[return]],_xlfn.ANCHORARRAY($N$7),1)</f>
        <v>61</v>
      </c>
      <c r="F2457" t="e">
        <f>MATCH(S_P_500_Historical_Data__1[[#This Row],[log1p(return)]],S:S,1)-6</f>
        <v>#N/A</v>
      </c>
    </row>
    <row r="2458" spans="1:6" x14ac:dyDescent="0.35">
      <c r="A2458" s="10">
        <v>32884</v>
      </c>
      <c r="B2458">
        <v>348.5</v>
      </c>
      <c r="C2458">
        <v>3.5000000000000001E-3</v>
      </c>
      <c r="D2458">
        <f>LOG(S_P_500_Historical_Data__1[[#This Row],[return]]+1)</f>
        <v>1.5173768235043782E-3</v>
      </c>
      <c r="E2458">
        <f>MATCH(S_P_500_Historical_Data__1[[#This Row],[return]],_xlfn.ANCHORARRAY($N$7),1)</f>
        <v>71</v>
      </c>
      <c r="F2458" t="e">
        <f>MATCH(S_P_500_Historical_Data__1[[#This Row],[log1p(return)]],S:S,1)-6</f>
        <v>#N/A</v>
      </c>
    </row>
    <row r="2459" spans="1:6" x14ac:dyDescent="0.35">
      <c r="A2459" s="10">
        <v>32883</v>
      </c>
      <c r="B2459">
        <v>347.3</v>
      </c>
      <c r="C2459">
        <v>-6.6E-3</v>
      </c>
      <c r="D2459">
        <f>LOG(S_P_500_Historical_Data__1[[#This Row],[return]]+1)</f>
        <v>-2.8758443407954841E-3</v>
      </c>
      <c r="E2459">
        <f>MATCH(S_P_500_Historical_Data__1[[#This Row],[return]],_xlfn.ANCHORARRAY($N$7),1)</f>
        <v>67</v>
      </c>
      <c r="F2459" t="e">
        <f>MATCH(S_P_500_Historical_Data__1[[#This Row],[log1p(return)]],S:S,1)-6</f>
        <v>#N/A</v>
      </c>
    </row>
    <row r="2460" spans="1:6" x14ac:dyDescent="0.35">
      <c r="A2460" s="10">
        <v>32882</v>
      </c>
      <c r="B2460">
        <v>349.6</v>
      </c>
      <c r="C2460">
        <v>-1.1900000000000001E-2</v>
      </c>
      <c r="D2460">
        <f>LOG(S_P_500_Historical_Data__1[[#This Row],[return]]+1)</f>
        <v>-5.1991007053961312E-3</v>
      </c>
      <c r="E2460">
        <f>MATCH(S_P_500_Historical_Data__1[[#This Row],[return]],_xlfn.ANCHORARRAY($N$7),1)</f>
        <v>66</v>
      </c>
      <c r="F2460" t="e">
        <f>MATCH(S_P_500_Historical_Data__1[[#This Row],[log1p(return)]],S:S,1)-6</f>
        <v>#N/A</v>
      </c>
    </row>
    <row r="2461" spans="1:6" x14ac:dyDescent="0.35">
      <c r="A2461" s="10">
        <v>32881</v>
      </c>
      <c r="B2461">
        <v>353.8</v>
      </c>
      <c r="C2461">
        <v>4.4999999999999997E-3</v>
      </c>
      <c r="D2461">
        <f>LOG(S_P_500_Historical_Data__1[[#This Row],[return]]+1)</f>
        <v>1.9499410842679385E-3</v>
      </c>
      <c r="E2461">
        <f>MATCH(S_P_500_Historical_Data__1[[#This Row],[return]],_xlfn.ANCHORARRAY($N$7),1)</f>
        <v>71</v>
      </c>
      <c r="F2461" t="e">
        <f>MATCH(S_P_500_Historical_Data__1[[#This Row],[log1p(return)]],S:S,1)-6</f>
        <v>#N/A</v>
      </c>
    </row>
    <row r="2462" spans="1:6" x14ac:dyDescent="0.35">
      <c r="A2462" s="10">
        <v>32878</v>
      </c>
      <c r="B2462">
        <v>352.2</v>
      </c>
      <c r="C2462">
        <v>-9.7999999999999997E-3</v>
      </c>
      <c r="D2462">
        <f>LOG(S_P_500_Historical_Data__1[[#This Row],[return]]+1)</f>
        <v>-4.2770780045347373E-3</v>
      </c>
      <c r="E2462">
        <f>MATCH(S_P_500_Historical_Data__1[[#This Row],[return]],_xlfn.ANCHORARRAY($N$7),1)</f>
        <v>66</v>
      </c>
      <c r="F2462" t="e">
        <f>MATCH(S_P_500_Historical_Data__1[[#This Row],[log1p(return)]],S:S,1)-6</f>
        <v>#N/A</v>
      </c>
    </row>
    <row r="2463" spans="1:6" x14ac:dyDescent="0.35">
      <c r="A2463" s="10">
        <v>32877</v>
      </c>
      <c r="B2463">
        <v>355.7</v>
      </c>
      <c r="C2463">
        <v>-8.6E-3</v>
      </c>
      <c r="D2463">
        <f>LOG(S_P_500_Historical_Data__1[[#This Row],[return]]+1)</f>
        <v>-3.7510854308679064E-3</v>
      </c>
      <c r="E2463">
        <f>MATCH(S_P_500_Historical_Data__1[[#This Row],[return]],_xlfn.ANCHORARRAY($N$7),1)</f>
        <v>67</v>
      </c>
      <c r="F2463" t="e">
        <f>MATCH(S_P_500_Historical_Data__1[[#This Row],[log1p(return)]],S:S,1)-6</f>
        <v>#N/A</v>
      </c>
    </row>
    <row r="2464" spans="1:6" x14ac:dyDescent="0.35">
      <c r="A2464" s="10">
        <v>32876</v>
      </c>
      <c r="B2464">
        <v>358.8</v>
      </c>
      <c r="C2464">
        <v>-2.5000000000000001E-3</v>
      </c>
      <c r="D2464">
        <f>LOG(S_P_500_Historical_Data__1[[#This Row],[return]]+1)</f>
        <v>-1.0870956412141377E-3</v>
      </c>
      <c r="E2464">
        <f>MATCH(S_P_500_Historical_Data__1[[#This Row],[return]],_xlfn.ANCHORARRAY($N$7),1)</f>
        <v>69</v>
      </c>
      <c r="F2464" t="e">
        <f>MATCH(S_P_500_Historical_Data__1[[#This Row],[log1p(return)]],S:S,1)-6</f>
        <v>#N/A</v>
      </c>
    </row>
    <row r="2465" spans="1:6" x14ac:dyDescent="0.35">
      <c r="A2465" s="10">
        <v>32875</v>
      </c>
      <c r="B2465">
        <v>359.7</v>
      </c>
      <c r="C2465">
        <v>1.78E-2</v>
      </c>
      <c r="D2465">
        <f>LOG(S_P_500_Historical_Data__1[[#This Row],[return]]+1)</f>
        <v>7.6624465372758781E-3</v>
      </c>
      <c r="E2465">
        <f>MATCH(S_P_500_Historical_Data__1[[#This Row],[return]],_xlfn.ANCHORARRAY($N$7),1)</f>
        <v>76</v>
      </c>
      <c r="F2465" t="e">
        <f>MATCH(S_P_500_Historical_Data__1[[#This Row],[log1p(return)]],S:S,1)-6</f>
        <v>#N/A</v>
      </c>
    </row>
    <row r="2466" spans="1:6" x14ac:dyDescent="0.35">
      <c r="A2466" s="10">
        <v>32871</v>
      </c>
      <c r="B2466">
        <v>353.4</v>
      </c>
      <c r="C2466">
        <v>7.7000000000000002E-3</v>
      </c>
      <c r="D2466">
        <f>LOG(S_P_500_Historical_Data__1[[#This Row],[return]]+1)</f>
        <v>3.3312585613267391E-3</v>
      </c>
      <c r="E2466">
        <f>MATCH(S_P_500_Historical_Data__1[[#This Row],[return]],_xlfn.ANCHORARRAY($N$7),1)</f>
        <v>72</v>
      </c>
      <c r="F2466" t="e">
        <f>MATCH(S_P_500_Historical_Data__1[[#This Row],[log1p(return)]],S:S,1)-6</f>
        <v>#N/A</v>
      </c>
    </row>
    <row r="2467" spans="1:6" x14ac:dyDescent="0.35">
      <c r="A2467" s="10">
        <v>32870</v>
      </c>
      <c r="B2467">
        <v>350.7</v>
      </c>
      <c r="C2467">
        <v>5.4000000000000003E-3</v>
      </c>
      <c r="D2467">
        <f>LOG(S_P_500_Historical_Data__1[[#This Row],[return]]+1)</f>
        <v>2.3388808920564892E-3</v>
      </c>
      <c r="E2467">
        <f>MATCH(S_P_500_Historical_Data__1[[#This Row],[return]],_xlfn.ANCHORARRAY($N$7),1)</f>
        <v>72</v>
      </c>
      <c r="F2467" t="e">
        <f>MATCH(S_P_500_Historical_Data__1[[#This Row],[log1p(return)]],S:S,1)-6</f>
        <v>#N/A</v>
      </c>
    </row>
    <row r="2468" spans="1:6" x14ac:dyDescent="0.35">
      <c r="A2468" s="10">
        <v>32869</v>
      </c>
      <c r="B2468">
        <v>348.8</v>
      </c>
      <c r="C2468">
        <v>5.7999999999999996E-3</v>
      </c>
      <c r="D2468">
        <f>LOG(S_P_500_Historical_Data__1[[#This Row],[return]]+1)</f>
        <v>2.5116312849083121E-3</v>
      </c>
      <c r="E2468">
        <f>MATCH(S_P_500_Historical_Data__1[[#This Row],[return]],_xlfn.ANCHORARRAY($N$7),1)</f>
        <v>72</v>
      </c>
      <c r="F2468" t="e">
        <f>MATCH(S_P_500_Historical_Data__1[[#This Row],[log1p(return)]],S:S,1)-6</f>
        <v>#N/A</v>
      </c>
    </row>
    <row r="2469" spans="1:6" x14ac:dyDescent="0.35">
      <c r="A2469" s="10">
        <v>32868</v>
      </c>
      <c r="B2469">
        <v>346.8</v>
      </c>
      <c r="C2469">
        <v>-1.6999999999999999E-3</v>
      </c>
      <c r="D2469">
        <f>LOG(S_P_500_Historical_Data__1[[#This Row],[return]]+1)</f>
        <v>-7.3892888689954276E-4</v>
      </c>
      <c r="E2469">
        <f>MATCH(S_P_500_Historical_Data__1[[#This Row],[return]],_xlfn.ANCHORARRAY($N$7),1)</f>
        <v>69</v>
      </c>
      <c r="F2469" t="e">
        <f>MATCH(S_P_500_Historical_Data__1[[#This Row],[log1p(return)]],S:S,1)-6</f>
        <v>#N/A</v>
      </c>
    </row>
    <row r="2470" spans="1:6" x14ac:dyDescent="0.35">
      <c r="A2470" s="10">
        <v>32864</v>
      </c>
      <c r="B2470">
        <v>347.4</v>
      </c>
      <c r="C2470">
        <v>7.4999999999999997E-3</v>
      </c>
      <c r="D2470">
        <f>LOG(S_P_500_Historical_Data__1[[#This Row],[return]]+1)</f>
        <v>3.2450548131470851E-3</v>
      </c>
      <c r="E2470">
        <f>MATCH(S_P_500_Historical_Data__1[[#This Row],[return]],_xlfn.ANCHORARRAY($N$7),1)</f>
        <v>72</v>
      </c>
      <c r="F2470" t="e">
        <f>MATCH(S_P_500_Historical_Data__1[[#This Row],[log1p(return)]],S:S,1)-6</f>
        <v>#N/A</v>
      </c>
    </row>
    <row r="2471" spans="1:6" x14ac:dyDescent="0.35">
      <c r="A2471" s="10">
        <v>32863</v>
      </c>
      <c r="B2471">
        <v>344.8</v>
      </c>
      <c r="C2471">
        <v>5.7999999999999996E-3</v>
      </c>
      <c r="D2471">
        <f>LOG(S_P_500_Historical_Data__1[[#This Row],[return]]+1)</f>
        <v>2.5116312849083121E-3</v>
      </c>
      <c r="E2471">
        <f>MATCH(S_P_500_Historical_Data__1[[#This Row],[return]],_xlfn.ANCHORARRAY($N$7),1)</f>
        <v>72</v>
      </c>
      <c r="F2471" t="e">
        <f>MATCH(S_P_500_Historical_Data__1[[#This Row],[log1p(return)]],S:S,1)-6</f>
        <v>#N/A</v>
      </c>
    </row>
    <row r="2472" spans="1:6" x14ac:dyDescent="0.35">
      <c r="A2472" s="10">
        <v>32862</v>
      </c>
      <c r="B2472">
        <v>342.8</v>
      </c>
      <c r="C2472">
        <v>8.9999999999999998E-4</v>
      </c>
      <c r="D2472">
        <f>LOG(S_P_500_Historical_Data__1[[#This Row],[return]]+1)</f>
        <v>3.9068924991008801E-4</v>
      </c>
      <c r="E2472">
        <f>MATCH(S_P_500_Historical_Data__1[[#This Row],[return]],_xlfn.ANCHORARRAY($N$7),1)</f>
        <v>70</v>
      </c>
      <c r="F2472" t="e">
        <f>MATCH(S_P_500_Historical_Data__1[[#This Row],[log1p(return)]],S:S,1)-6</f>
        <v>#N/A</v>
      </c>
    </row>
    <row r="2473" spans="1:6" x14ac:dyDescent="0.35">
      <c r="A2473" s="10">
        <v>32861</v>
      </c>
      <c r="B2473">
        <v>342.5</v>
      </c>
      <c r="C2473">
        <v>-3.5000000000000001E-3</v>
      </c>
      <c r="D2473">
        <f>LOG(S_P_500_Historical_Data__1[[#This Row],[return]]+1)</f>
        <v>-1.5226969634935688E-3</v>
      </c>
      <c r="E2473">
        <f>MATCH(S_P_500_Historical_Data__1[[#This Row],[return]],_xlfn.ANCHORARRAY($N$7),1)</f>
        <v>69</v>
      </c>
      <c r="F2473" t="e">
        <f>MATCH(S_P_500_Historical_Data__1[[#This Row],[log1p(return)]],S:S,1)-6</f>
        <v>#N/A</v>
      </c>
    </row>
    <row r="2474" spans="1:6" x14ac:dyDescent="0.35">
      <c r="A2474" s="10">
        <v>32860</v>
      </c>
      <c r="B2474">
        <v>343.7</v>
      </c>
      <c r="C2474">
        <v>-1.83E-2</v>
      </c>
      <c r="D2474">
        <f>LOG(S_P_500_Historical_Data__1[[#This Row],[return]]+1)</f>
        <v>-8.0212090054163666E-3</v>
      </c>
      <c r="E2474">
        <f>MATCH(S_P_500_Historical_Data__1[[#This Row],[return]],_xlfn.ANCHORARRAY($N$7),1)</f>
        <v>64</v>
      </c>
      <c r="F2474" t="e">
        <f>MATCH(S_P_500_Historical_Data__1[[#This Row],[log1p(return)]],S:S,1)-6</f>
        <v>#N/A</v>
      </c>
    </row>
    <row r="2475" spans="1:6" x14ac:dyDescent="0.35">
      <c r="A2475" s="10">
        <v>32857</v>
      </c>
      <c r="B2475">
        <v>350.1</v>
      </c>
      <c r="C2475">
        <v>-2.3E-3</v>
      </c>
      <c r="D2475">
        <f>LOG(S_P_500_Historical_Data__1[[#This Row],[return]]+1)</f>
        <v>-1.0000277816796898E-3</v>
      </c>
      <c r="E2475">
        <f>MATCH(S_P_500_Historical_Data__1[[#This Row],[return]],_xlfn.ANCHORARRAY($N$7),1)</f>
        <v>69</v>
      </c>
      <c r="F2475" t="e">
        <f>MATCH(S_P_500_Historical_Data__1[[#This Row],[log1p(return)]],S:S,1)-6</f>
        <v>#N/A</v>
      </c>
    </row>
    <row r="2476" spans="1:6" x14ac:dyDescent="0.35">
      <c r="A2476" s="10">
        <v>32856</v>
      </c>
      <c r="B2476">
        <v>350.9</v>
      </c>
      <c r="C2476">
        <v>-5.4000000000000003E-3</v>
      </c>
      <c r="D2476">
        <f>LOG(S_P_500_Historical_Data__1[[#This Row],[return]]+1)</f>
        <v>-2.3515451037938442E-3</v>
      </c>
      <c r="E2476">
        <f>MATCH(S_P_500_Historical_Data__1[[#This Row],[return]],_xlfn.ANCHORARRAY($N$7),1)</f>
        <v>68</v>
      </c>
      <c r="F2476" t="e">
        <f>MATCH(S_P_500_Historical_Data__1[[#This Row],[log1p(return)]],S:S,1)-6</f>
        <v>#N/A</v>
      </c>
    </row>
    <row r="2477" spans="1:6" x14ac:dyDescent="0.35">
      <c r="A2477" s="10">
        <v>32855</v>
      </c>
      <c r="B2477">
        <v>352.8</v>
      </c>
      <c r="C2477">
        <v>3.0999999999999999E-3</v>
      </c>
      <c r="D2477">
        <f>LOG(S_P_500_Historical_Data__1[[#This Row],[return]]+1)</f>
        <v>1.3442304116013512E-3</v>
      </c>
      <c r="E2477">
        <f>MATCH(S_P_500_Historical_Data__1[[#This Row],[return]],_xlfn.ANCHORARRAY($N$7),1)</f>
        <v>71</v>
      </c>
      <c r="F2477" t="e">
        <f>MATCH(S_P_500_Historical_Data__1[[#This Row],[log1p(return)]],S:S,1)-6</f>
        <v>#N/A</v>
      </c>
    </row>
    <row r="2478" spans="1:6" x14ac:dyDescent="0.35">
      <c r="A2478" s="10">
        <v>32854</v>
      </c>
      <c r="B2478">
        <v>351.7</v>
      </c>
      <c r="C2478">
        <v>8.8999999999999999E-3</v>
      </c>
      <c r="D2478">
        <f>LOG(S_P_500_Historical_Data__1[[#This Row],[return]]+1)</f>
        <v>3.8481220342979866E-3</v>
      </c>
      <c r="E2478">
        <f>MATCH(S_P_500_Historical_Data__1[[#This Row],[return]],_xlfn.ANCHORARRAY($N$7),1)</f>
        <v>73</v>
      </c>
      <c r="F2478" t="e">
        <f>MATCH(S_P_500_Historical_Data__1[[#This Row],[log1p(return)]],S:S,1)-6</f>
        <v>#N/A</v>
      </c>
    </row>
    <row r="2479" spans="1:6" x14ac:dyDescent="0.35">
      <c r="A2479" s="10">
        <v>32853</v>
      </c>
      <c r="B2479">
        <v>348.6</v>
      </c>
      <c r="C2479">
        <v>-2.9999999999999997E-4</v>
      </c>
      <c r="D2479">
        <f>LOG(S_P_500_Historical_Data__1[[#This Row],[return]]+1)</f>
        <v>-1.3030789173217684E-4</v>
      </c>
      <c r="E2479">
        <f>MATCH(S_P_500_Historical_Data__1[[#This Row],[return]],_xlfn.ANCHORARRAY($N$7),1)</f>
        <v>70</v>
      </c>
      <c r="F2479" t="e">
        <f>MATCH(S_P_500_Historical_Data__1[[#This Row],[log1p(return)]],S:S,1)-6</f>
        <v>#N/A</v>
      </c>
    </row>
    <row r="2480" spans="1:6" x14ac:dyDescent="0.35">
      <c r="A2480" s="10">
        <v>32850</v>
      </c>
      <c r="B2480">
        <v>348.7</v>
      </c>
      <c r="C2480">
        <v>3.2000000000000002E-3</v>
      </c>
      <c r="D2480">
        <f>LOG(S_P_500_Historical_Data__1[[#This Row],[return]]+1)</f>
        <v>1.3875234866412602E-3</v>
      </c>
      <c r="E2480">
        <f>MATCH(S_P_500_Historical_Data__1[[#This Row],[return]],_xlfn.ANCHORARRAY($N$7),1)</f>
        <v>71</v>
      </c>
      <c r="F2480" t="e">
        <f>MATCH(S_P_500_Historical_Data__1[[#This Row],[log1p(return)]],S:S,1)-6</f>
        <v>#N/A</v>
      </c>
    </row>
    <row r="2481" spans="1:6" x14ac:dyDescent="0.35">
      <c r="A2481" s="10">
        <v>32849</v>
      </c>
      <c r="B2481">
        <v>347.6</v>
      </c>
      <c r="C2481">
        <v>-2.8999999999999998E-3</v>
      </c>
      <c r="D2481">
        <f>LOG(S_P_500_Historical_Data__1[[#This Row],[return]]+1)</f>
        <v>-1.2612837441822772E-3</v>
      </c>
      <c r="E2481">
        <f>MATCH(S_P_500_Historical_Data__1[[#This Row],[return]],_xlfn.ANCHORARRAY($N$7),1)</f>
        <v>69</v>
      </c>
      <c r="F2481" t="e">
        <f>MATCH(S_P_500_Historical_Data__1[[#This Row],[log1p(return)]],S:S,1)-6</f>
        <v>#N/A</v>
      </c>
    </row>
    <row r="2482" spans="1:6" x14ac:dyDescent="0.35">
      <c r="A2482" s="10">
        <v>32848</v>
      </c>
      <c r="B2482">
        <v>348.6</v>
      </c>
      <c r="C2482">
        <v>-2.8999999999999998E-3</v>
      </c>
      <c r="D2482">
        <f>LOG(S_P_500_Historical_Data__1[[#This Row],[return]]+1)</f>
        <v>-1.2612837441822772E-3</v>
      </c>
      <c r="E2482">
        <f>MATCH(S_P_500_Historical_Data__1[[#This Row],[return]],_xlfn.ANCHORARRAY($N$7),1)</f>
        <v>69</v>
      </c>
      <c r="F2482" t="e">
        <f>MATCH(S_P_500_Historical_Data__1[[#This Row],[log1p(return)]],S:S,1)-6</f>
        <v>#N/A</v>
      </c>
    </row>
    <row r="2483" spans="1:6" x14ac:dyDescent="0.35">
      <c r="A2483" s="10">
        <v>32847</v>
      </c>
      <c r="B2483">
        <v>349.6</v>
      </c>
      <c r="C2483">
        <v>-5.1000000000000004E-3</v>
      </c>
      <c r="D2483">
        <f>LOG(S_P_500_Historical_Data__1[[#This Row],[return]]+1)</f>
        <v>-2.2205691343960407E-3</v>
      </c>
      <c r="E2483">
        <f>MATCH(S_P_500_Historical_Data__1[[#This Row],[return]],_xlfn.ANCHORARRAY($N$7),1)</f>
        <v>68</v>
      </c>
      <c r="F2483" t="e">
        <f>MATCH(S_P_500_Historical_Data__1[[#This Row],[log1p(return)]],S:S,1)-6</f>
        <v>#N/A</v>
      </c>
    </row>
    <row r="2484" spans="1:6" x14ac:dyDescent="0.35">
      <c r="A2484" s="10">
        <v>32846</v>
      </c>
      <c r="B2484">
        <v>351.4</v>
      </c>
      <c r="C2484">
        <v>2.3E-3</v>
      </c>
      <c r="D2484">
        <f>LOG(S_P_500_Historical_Data__1[[#This Row],[return]]+1)</f>
        <v>9.9773035779373003E-4</v>
      </c>
      <c r="E2484">
        <f>MATCH(S_P_500_Historical_Data__1[[#This Row],[return]],_xlfn.ANCHORARRAY($N$7),1)</f>
        <v>70</v>
      </c>
      <c r="F2484" t="e">
        <f>MATCH(S_P_500_Historical_Data__1[[#This Row],[log1p(return)]],S:S,1)-6</f>
        <v>#N/A</v>
      </c>
    </row>
    <row r="2485" spans="1:6" x14ac:dyDescent="0.35">
      <c r="A2485" s="10">
        <v>32843</v>
      </c>
      <c r="B2485">
        <v>350.6</v>
      </c>
      <c r="C2485">
        <v>1.3299999999999999E-2</v>
      </c>
      <c r="D2485">
        <f>LOG(S_P_500_Historical_Data__1[[#This Row],[return]]+1)</f>
        <v>5.7380426514248547E-3</v>
      </c>
      <c r="E2485">
        <f>MATCH(S_P_500_Historical_Data__1[[#This Row],[return]],_xlfn.ANCHORARRAY($N$7),1)</f>
        <v>74</v>
      </c>
      <c r="F2485" t="e">
        <f>MATCH(S_P_500_Historical_Data__1[[#This Row],[log1p(return)]],S:S,1)-6</f>
        <v>#N/A</v>
      </c>
    </row>
    <row r="2486" spans="1:6" x14ac:dyDescent="0.35">
      <c r="A2486" s="10">
        <v>32842</v>
      </c>
      <c r="B2486">
        <v>346</v>
      </c>
      <c r="C2486">
        <v>7.0000000000000001E-3</v>
      </c>
      <c r="D2486">
        <f>LOG(S_P_500_Historical_Data__1[[#This Row],[return]]+1)</f>
        <v>3.0294705536179621E-3</v>
      </c>
      <c r="E2486">
        <f>MATCH(S_P_500_Historical_Data__1[[#This Row],[return]],_xlfn.ANCHORARRAY($N$7),1)</f>
        <v>72</v>
      </c>
      <c r="F2486" t="e">
        <f>MATCH(S_P_500_Historical_Data__1[[#This Row],[log1p(return)]],S:S,1)-6</f>
        <v>#N/A</v>
      </c>
    </row>
    <row r="2487" spans="1:6" x14ac:dyDescent="0.35">
      <c r="A2487" s="10">
        <v>32841</v>
      </c>
      <c r="B2487">
        <v>343.6</v>
      </c>
      <c r="C2487">
        <v>-6.4000000000000003E-3</v>
      </c>
      <c r="D2487">
        <f>LOG(S_P_500_Historical_Data__1[[#This Row],[return]]+1)</f>
        <v>-2.7884171674950114E-3</v>
      </c>
      <c r="E2487">
        <f>MATCH(S_P_500_Historical_Data__1[[#This Row],[return]],_xlfn.ANCHORARRAY($N$7),1)</f>
        <v>68</v>
      </c>
      <c r="F2487" t="e">
        <f>MATCH(S_P_500_Historical_Data__1[[#This Row],[log1p(return)]],S:S,1)-6</f>
        <v>#N/A</v>
      </c>
    </row>
    <row r="2488" spans="1:6" x14ac:dyDescent="0.35">
      <c r="A2488" s="10">
        <v>32840</v>
      </c>
      <c r="B2488">
        <v>345.8</v>
      </c>
      <c r="C2488">
        <v>5.9999999999999995E-4</v>
      </c>
      <c r="D2488">
        <f>LOG(S_P_500_Historical_Data__1[[#This Row],[return]]+1)</f>
        <v>2.6049854739031814E-4</v>
      </c>
      <c r="E2488">
        <f>MATCH(S_P_500_Historical_Data__1[[#This Row],[return]],_xlfn.ANCHORARRAY($N$7),1)</f>
        <v>70</v>
      </c>
      <c r="F2488" t="e">
        <f>MATCH(S_P_500_Historical_Data__1[[#This Row],[log1p(return)]],S:S,1)-6</f>
        <v>#N/A</v>
      </c>
    </row>
    <row r="2489" spans="1:6" x14ac:dyDescent="0.35">
      <c r="A2489" s="10">
        <v>32839</v>
      </c>
      <c r="B2489">
        <v>345.6</v>
      </c>
      <c r="C2489">
        <v>4.7000000000000002E-3</v>
      </c>
      <c r="D2489">
        <f>LOG(S_P_500_Historical_Data__1[[#This Row],[return]]+1)</f>
        <v>2.0364022595292615E-3</v>
      </c>
      <c r="E2489">
        <f>MATCH(S_P_500_Historical_Data__1[[#This Row],[return]],_xlfn.ANCHORARRAY($N$7),1)</f>
        <v>71</v>
      </c>
      <c r="F2489" t="e">
        <f>MATCH(S_P_500_Historical_Data__1[[#This Row],[log1p(return)]],S:S,1)-6</f>
        <v>#N/A</v>
      </c>
    </row>
    <row r="2490" spans="1:6" x14ac:dyDescent="0.35">
      <c r="A2490" s="10">
        <v>32836</v>
      </c>
      <c r="B2490">
        <v>344</v>
      </c>
      <c r="C2490">
        <v>6.1000000000000004E-3</v>
      </c>
      <c r="D2490">
        <f>LOG(S_P_500_Historical_Data__1[[#This Row],[return]]+1)</f>
        <v>2.641149000039878E-3</v>
      </c>
      <c r="E2490">
        <f>MATCH(S_P_500_Historical_Data__1[[#This Row],[return]],_xlfn.ANCHORARRAY($N$7),1)</f>
        <v>72</v>
      </c>
      <c r="F2490" t="e">
        <f>MATCH(S_P_500_Historical_Data__1[[#This Row],[log1p(return)]],S:S,1)-6</f>
        <v>#N/A</v>
      </c>
    </row>
    <row r="2491" spans="1:6" x14ac:dyDescent="0.35">
      <c r="A2491" s="10">
        <v>32834</v>
      </c>
      <c r="B2491">
        <v>341.9</v>
      </c>
      <c r="C2491">
        <v>6.7999999999999996E-3</v>
      </c>
      <c r="D2491">
        <f>LOG(S_P_500_Historical_Data__1[[#This Row],[return]]+1)</f>
        <v>2.9432068763250671E-3</v>
      </c>
      <c r="E2491">
        <f>MATCH(S_P_500_Historical_Data__1[[#This Row],[return]],_xlfn.ANCHORARRAY($N$7),1)</f>
        <v>72</v>
      </c>
      <c r="F2491" t="e">
        <f>MATCH(S_P_500_Historical_Data__1[[#This Row],[log1p(return)]],S:S,1)-6</f>
        <v>#N/A</v>
      </c>
    </row>
    <row r="2492" spans="1:6" x14ac:dyDescent="0.35">
      <c r="A2492" s="10">
        <v>32833</v>
      </c>
      <c r="B2492">
        <v>339.6</v>
      </c>
      <c r="C2492">
        <v>5.9999999999999995E-4</v>
      </c>
      <c r="D2492">
        <f>LOG(S_P_500_Historical_Data__1[[#This Row],[return]]+1)</f>
        <v>2.6049854739031814E-4</v>
      </c>
      <c r="E2492">
        <f>MATCH(S_P_500_Historical_Data__1[[#This Row],[return]],_xlfn.ANCHORARRAY($N$7),1)</f>
        <v>70</v>
      </c>
      <c r="F2492" t="e">
        <f>MATCH(S_P_500_Historical_Data__1[[#This Row],[log1p(return)]],S:S,1)-6</f>
        <v>#N/A</v>
      </c>
    </row>
    <row r="2493" spans="1:6" x14ac:dyDescent="0.35">
      <c r="A2493" s="10">
        <v>32832</v>
      </c>
      <c r="B2493">
        <v>339.4</v>
      </c>
      <c r="C2493">
        <v>-6.4000000000000003E-3</v>
      </c>
      <c r="D2493">
        <f>LOG(S_P_500_Historical_Data__1[[#This Row],[return]]+1)</f>
        <v>-2.7884171674950114E-3</v>
      </c>
      <c r="E2493">
        <f>MATCH(S_P_500_Historical_Data__1[[#This Row],[return]],_xlfn.ANCHORARRAY($N$7),1)</f>
        <v>68</v>
      </c>
      <c r="F2493" t="e">
        <f>MATCH(S_P_500_Historical_Data__1[[#This Row],[log1p(return)]],S:S,1)-6</f>
        <v>#N/A</v>
      </c>
    </row>
    <row r="2494" spans="1:6" x14ac:dyDescent="0.35">
      <c r="A2494" s="10">
        <v>32829</v>
      </c>
      <c r="B2494">
        <v>341.6</v>
      </c>
      <c r="C2494">
        <v>2.8999999999999998E-3</v>
      </c>
      <c r="D2494">
        <f>LOG(S_P_500_Historical_Data__1[[#This Row],[return]]+1)</f>
        <v>1.2576313122309249E-3</v>
      </c>
      <c r="E2494">
        <f>MATCH(S_P_500_Historical_Data__1[[#This Row],[return]],_xlfn.ANCHORARRAY($N$7),1)</f>
        <v>71</v>
      </c>
      <c r="F2494" t="e">
        <f>MATCH(S_P_500_Historical_Data__1[[#This Row],[log1p(return)]],S:S,1)-6</f>
        <v>#N/A</v>
      </c>
    </row>
    <row r="2495" spans="1:6" x14ac:dyDescent="0.35">
      <c r="A2495" s="10">
        <v>32828</v>
      </c>
      <c r="B2495">
        <v>340.6</v>
      </c>
      <c r="C2495">
        <v>2.9999999999999997E-4</v>
      </c>
      <c r="D2495">
        <f>LOG(S_P_500_Historical_Data__1[[#This Row],[return]]+1)</f>
        <v>1.3026880522704667E-4</v>
      </c>
      <c r="E2495">
        <f>MATCH(S_P_500_Historical_Data__1[[#This Row],[return]],_xlfn.ANCHORARRAY($N$7),1)</f>
        <v>70</v>
      </c>
      <c r="F2495" t="e">
        <f>MATCH(S_P_500_Historical_Data__1[[#This Row],[log1p(return)]],S:S,1)-6</f>
        <v>#N/A</v>
      </c>
    </row>
    <row r="2496" spans="1:6" x14ac:dyDescent="0.35">
      <c r="A2496" s="10">
        <v>32827</v>
      </c>
      <c r="B2496">
        <v>340.5</v>
      </c>
      <c r="C2496">
        <v>7.4000000000000003E-3</v>
      </c>
      <c r="D2496">
        <f>LOG(S_P_500_Historical_Data__1[[#This Row],[return]]+1)</f>
        <v>3.2019465216924438E-3</v>
      </c>
      <c r="E2496">
        <f>MATCH(S_P_500_Historical_Data__1[[#This Row],[return]],_xlfn.ANCHORARRAY($N$7),1)</f>
        <v>72</v>
      </c>
      <c r="F2496" t="e">
        <f>MATCH(S_P_500_Historical_Data__1[[#This Row],[log1p(return)]],S:S,1)-6</f>
        <v>#N/A</v>
      </c>
    </row>
    <row r="2497" spans="1:6" x14ac:dyDescent="0.35">
      <c r="A2497" s="10">
        <v>32826</v>
      </c>
      <c r="B2497">
        <v>338</v>
      </c>
      <c r="C2497">
        <v>-4.7000000000000002E-3</v>
      </c>
      <c r="D2497">
        <f>LOG(S_P_500_Historical_Data__1[[#This Row],[return]]+1)</f>
        <v>-2.0459959305970396E-3</v>
      </c>
      <c r="E2497">
        <f>MATCH(S_P_500_Historical_Data__1[[#This Row],[return]],_xlfn.ANCHORARRAY($N$7),1)</f>
        <v>68</v>
      </c>
      <c r="F2497" t="e">
        <f>MATCH(S_P_500_Historical_Data__1[[#This Row],[log1p(return)]],S:S,1)-6</f>
        <v>#N/A</v>
      </c>
    </row>
    <row r="2498" spans="1:6" x14ac:dyDescent="0.35">
      <c r="A2498" s="10">
        <v>32825</v>
      </c>
      <c r="B2498">
        <v>339.6</v>
      </c>
      <c r="C2498">
        <v>1.5E-3</v>
      </c>
      <c r="D2498">
        <f>LOG(S_P_500_Historical_Data__1[[#This Row],[return]]+1)</f>
        <v>6.5095362959505818E-4</v>
      </c>
      <c r="E2498">
        <f>MATCH(S_P_500_Historical_Data__1[[#This Row],[return]],_xlfn.ANCHORARRAY($N$7),1)</f>
        <v>70</v>
      </c>
      <c r="F2498" t="e">
        <f>MATCH(S_P_500_Historical_Data__1[[#This Row],[log1p(return)]],S:S,1)-6</f>
        <v>#N/A</v>
      </c>
    </row>
    <row r="2499" spans="1:6" x14ac:dyDescent="0.35">
      <c r="A2499" s="10">
        <v>32822</v>
      </c>
      <c r="B2499">
        <v>339.1</v>
      </c>
      <c r="C2499">
        <v>7.4000000000000003E-3</v>
      </c>
      <c r="D2499">
        <f>LOG(S_P_500_Historical_Data__1[[#This Row],[return]]+1)</f>
        <v>3.2019465216924438E-3</v>
      </c>
      <c r="E2499">
        <f>MATCH(S_P_500_Historical_Data__1[[#This Row],[return]],_xlfn.ANCHORARRAY($N$7),1)</f>
        <v>72</v>
      </c>
      <c r="F2499" t="e">
        <f>MATCH(S_P_500_Historical_Data__1[[#This Row],[log1p(return)]],S:S,1)-6</f>
        <v>#N/A</v>
      </c>
    </row>
    <row r="2500" spans="1:6" x14ac:dyDescent="0.35">
      <c r="A2500" s="10">
        <v>32821</v>
      </c>
      <c r="B2500">
        <v>336.6</v>
      </c>
      <c r="C2500">
        <v>-4.4000000000000003E-3</v>
      </c>
      <c r="D2500">
        <f>LOG(S_P_500_Historical_Data__1[[#This Row],[return]]+1)</f>
        <v>-1.9151120634443696E-3</v>
      </c>
      <c r="E2500">
        <f>MATCH(S_P_500_Historical_Data__1[[#This Row],[return]],_xlfn.ANCHORARRAY($N$7),1)</f>
        <v>68</v>
      </c>
      <c r="F2500" t="e">
        <f>MATCH(S_P_500_Historical_Data__1[[#This Row],[log1p(return)]],S:S,1)-6</f>
        <v>#N/A</v>
      </c>
    </row>
    <row r="2501" spans="1:6" x14ac:dyDescent="0.35">
      <c r="A2501" s="10">
        <v>32820</v>
      </c>
      <c r="B2501">
        <v>338.1</v>
      </c>
      <c r="C2501">
        <v>9.9000000000000008E-3</v>
      </c>
      <c r="D2501">
        <f>LOG(S_P_500_Historical_Data__1[[#This Row],[return]]+1)</f>
        <v>4.2783722001624534E-3</v>
      </c>
      <c r="E2501">
        <f>MATCH(S_P_500_Historical_Data__1[[#This Row],[return]],_xlfn.ANCHORARRAY($N$7),1)</f>
        <v>73</v>
      </c>
      <c r="F2501" t="e">
        <f>MATCH(S_P_500_Historical_Data__1[[#This Row],[log1p(return)]],S:S,1)-6</f>
        <v>#N/A</v>
      </c>
    </row>
    <row r="2502" spans="1:6" x14ac:dyDescent="0.35">
      <c r="A2502" s="10">
        <v>32819</v>
      </c>
      <c r="B2502">
        <v>334.8</v>
      </c>
      <c r="C2502">
        <v>6.6E-3</v>
      </c>
      <c r="D2502">
        <f>LOG(S_P_500_Historical_Data__1[[#This Row],[return]]+1)</f>
        <v>2.8569260611206074E-3</v>
      </c>
      <c r="E2502">
        <f>MATCH(S_P_500_Historical_Data__1[[#This Row],[return]],_xlfn.ANCHORARRAY($N$7),1)</f>
        <v>72</v>
      </c>
      <c r="F2502" t="e">
        <f>MATCH(S_P_500_Historical_Data__1[[#This Row],[log1p(return)]],S:S,1)-6</f>
        <v>#N/A</v>
      </c>
    </row>
    <row r="2503" spans="1:6" x14ac:dyDescent="0.35">
      <c r="A2503" s="10">
        <v>32818</v>
      </c>
      <c r="B2503">
        <v>332.6</v>
      </c>
      <c r="C2503">
        <v>-1.4800000000000001E-2</v>
      </c>
      <c r="D2503">
        <f>LOG(S_P_500_Historical_Data__1[[#This Row],[return]]+1)</f>
        <v>-6.475596832934416E-3</v>
      </c>
      <c r="E2503">
        <f>MATCH(S_P_500_Historical_Data__1[[#This Row],[return]],_xlfn.ANCHORARRAY($N$7),1)</f>
        <v>65</v>
      </c>
      <c r="F2503" t="e">
        <f>MATCH(S_P_500_Historical_Data__1[[#This Row],[log1p(return)]],S:S,1)-6</f>
        <v>#N/A</v>
      </c>
    </row>
    <row r="2504" spans="1:6" x14ac:dyDescent="0.35">
      <c r="A2504" s="10">
        <v>32815</v>
      </c>
      <c r="B2504">
        <v>337.6</v>
      </c>
      <c r="C2504">
        <v>-2.7000000000000001E-3</v>
      </c>
      <c r="D2504">
        <f>LOG(S_P_500_Historical_Data__1[[#This Row],[return]]+1)</f>
        <v>-1.1741809597139673E-3</v>
      </c>
      <c r="E2504">
        <f>MATCH(S_P_500_Historical_Data__1[[#This Row],[return]],_xlfn.ANCHORARRAY($N$7),1)</f>
        <v>69</v>
      </c>
      <c r="F2504" t="e">
        <f>MATCH(S_P_500_Historical_Data__1[[#This Row],[log1p(return)]],S:S,1)-6</f>
        <v>#N/A</v>
      </c>
    </row>
    <row r="2505" spans="1:6" x14ac:dyDescent="0.35">
      <c r="A2505" s="10">
        <v>32814</v>
      </c>
      <c r="B2505">
        <v>338.5</v>
      </c>
      <c r="C2505">
        <v>-7.9000000000000008E-3</v>
      </c>
      <c r="D2505">
        <f>LOG(S_P_500_Historical_Data__1[[#This Row],[return]]+1)</f>
        <v>-3.4445503666347198E-3</v>
      </c>
      <c r="E2505">
        <f>MATCH(S_P_500_Historical_Data__1[[#This Row],[return]],_xlfn.ANCHORARRAY($N$7),1)</f>
        <v>67</v>
      </c>
      <c r="F2505" t="e">
        <f>MATCH(S_P_500_Historical_Data__1[[#This Row],[log1p(return)]],S:S,1)-6</f>
        <v>#N/A</v>
      </c>
    </row>
    <row r="2506" spans="1:6" x14ac:dyDescent="0.35">
      <c r="A2506" s="10">
        <v>32813</v>
      </c>
      <c r="B2506">
        <v>341.2</v>
      </c>
      <c r="C2506">
        <v>2.3999999999999998E-3</v>
      </c>
      <c r="D2506">
        <f>LOG(S_P_500_Historical_Data__1[[#This Row],[return]]+1)</f>
        <v>1.0410579860935677E-3</v>
      </c>
      <c r="E2506">
        <f>MATCH(S_P_500_Historical_Data__1[[#This Row],[return]],_xlfn.ANCHORARRAY($N$7),1)</f>
        <v>71</v>
      </c>
      <c r="F2506" t="e">
        <f>MATCH(S_P_500_Historical_Data__1[[#This Row],[log1p(return)]],S:S,1)-6</f>
        <v>#N/A</v>
      </c>
    </row>
    <row r="2507" spans="1:6" x14ac:dyDescent="0.35">
      <c r="A2507" s="10">
        <v>32812</v>
      </c>
      <c r="B2507">
        <v>340.4</v>
      </c>
      <c r="C2507">
        <v>1.5800000000000002E-2</v>
      </c>
      <c r="D2507">
        <f>LOG(S_P_500_Historical_Data__1[[#This Row],[return]]+1)</f>
        <v>6.8082084925788905E-3</v>
      </c>
      <c r="E2507">
        <f>MATCH(S_P_500_Historical_Data__1[[#This Row],[return]],_xlfn.ANCHORARRAY($N$7),1)</f>
        <v>75</v>
      </c>
      <c r="F2507" t="e">
        <f>MATCH(S_P_500_Historical_Data__1[[#This Row],[log1p(return)]],S:S,1)-6</f>
        <v>#N/A</v>
      </c>
    </row>
    <row r="2508" spans="1:6" x14ac:dyDescent="0.35">
      <c r="A2508" s="10">
        <v>32811</v>
      </c>
      <c r="B2508">
        <v>335.1</v>
      </c>
      <c r="C2508">
        <v>0</v>
      </c>
      <c r="D2508">
        <f>LOG(S_P_500_Historical_Data__1[[#This Row],[return]]+1)</f>
        <v>0</v>
      </c>
      <c r="E2508">
        <f>MATCH(S_P_500_Historical_Data__1[[#This Row],[return]],_xlfn.ANCHORARRAY($N$7),1)</f>
        <v>70</v>
      </c>
      <c r="F2508" t="e">
        <f>MATCH(S_P_500_Historical_Data__1[[#This Row],[log1p(return)]],S:S,1)-6</f>
        <v>#N/A</v>
      </c>
    </row>
    <row r="2509" spans="1:6" x14ac:dyDescent="0.35">
      <c r="A2509" s="10">
        <v>32808</v>
      </c>
      <c r="B2509">
        <v>335.1</v>
      </c>
      <c r="C2509">
        <v>-8.3000000000000001E-3</v>
      </c>
      <c r="D2509">
        <f>LOG(S_P_500_Historical_Data__1[[#This Row],[return]]+1)</f>
        <v>-3.6196867665898593E-3</v>
      </c>
      <c r="E2509">
        <f>MATCH(S_P_500_Historical_Data__1[[#This Row],[return]],_xlfn.ANCHORARRAY($N$7),1)</f>
        <v>67</v>
      </c>
      <c r="F2509" t="e">
        <f>MATCH(S_P_500_Historical_Data__1[[#This Row],[log1p(return)]],S:S,1)-6</f>
        <v>#N/A</v>
      </c>
    </row>
    <row r="2510" spans="1:6" x14ac:dyDescent="0.35">
      <c r="A2510" s="10">
        <v>32807</v>
      </c>
      <c r="B2510">
        <v>337.9</v>
      </c>
      <c r="C2510">
        <v>-1.34E-2</v>
      </c>
      <c r="D2510">
        <f>LOG(S_P_500_Historical_Data__1[[#This Row],[return]]+1)</f>
        <v>-5.8588888738775611E-3</v>
      </c>
      <c r="E2510">
        <f>MATCH(S_P_500_Historical_Data__1[[#This Row],[return]],_xlfn.ANCHORARRAY($N$7),1)</f>
        <v>65</v>
      </c>
      <c r="F2510" t="e">
        <f>MATCH(S_P_500_Historical_Data__1[[#This Row],[log1p(return)]],S:S,1)-6</f>
        <v>#N/A</v>
      </c>
    </row>
    <row r="2511" spans="1:6" x14ac:dyDescent="0.35">
      <c r="A2511" s="10">
        <v>32806</v>
      </c>
      <c r="B2511">
        <v>342.5</v>
      </c>
      <c r="C2511">
        <v>-3.5000000000000001E-3</v>
      </c>
      <c r="D2511">
        <f>LOG(S_P_500_Historical_Data__1[[#This Row],[return]]+1)</f>
        <v>-1.5226969634935688E-3</v>
      </c>
      <c r="E2511">
        <f>MATCH(S_P_500_Historical_Data__1[[#This Row],[return]],_xlfn.ANCHORARRAY($N$7),1)</f>
        <v>69</v>
      </c>
      <c r="F2511" t="e">
        <f>MATCH(S_P_500_Historical_Data__1[[#This Row],[log1p(return)]],S:S,1)-6</f>
        <v>#N/A</v>
      </c>
    </row>
    <row r="2512" spans="1:6" x14ac:dyDescent="0.35">
      <c r="A2512" s="10">
        <v>32805</v>
      </c>
      <c r="B2512">
        <v>343.7</v>
      </c>
      <c r="C2512">
        <v>-3.2000000000000002E-3</v>
      </c>
      <c r="D2512">
        <f>LOG(S_P_500_Historical_Data__1[[#This Row],[return]]+1)</f>
        <v>-1.3919706849055953E-3</v>
      </c>
      <c r="E2512">
        <f>MATCH(S_P_500_Historical_Data__1[[#This Row],[return]],_xlfn.ANCHORARRAY($N$7),1)</f>
        <v>69</v>
      </c>
      <c r="F2512" t="e">
        <f>MATCH(S_P_500_Historical_Data__1[[#This Row],[log1p(return)]],S:S,1)-6</f>
        <v>#N/A</v>
      </c>
    </row>
    <row r="2513" spans="1:6" x14ac:dyDescent="0.35">
      <c r="A2513" s="10">
        <v>32804</v>
      </c>
      <c r="B2513">
        <v>344.8</v>
      </c>
      <c r="C2513">
        <v>-6.8999999999999999E-3</v>
      </c>
      <c r="D2513">
        <f>LOG(S_P_500_Historical_Data__1[[#This Row],[return]]+1)</f>
        <v>-3.0070181092943012E-3</v>
      </c>
      <c r="E2513">
        <f>MATCH(S_P_500_Historical_Data__1[[#This Row],[return]],_xlfn.ANCHORARRAY($N$7),1)</f>
        <v>67</v>
      </c>
      <c r="F2513" t="e">
        <f>MATCH(S_P_500_Historical_Data__1[[#This Row],[log1p(return)]],S:S,1)-6</f>
        <v>#N/A</v>
      </c>
    </row>
    <row r="2514" spans="1:6" x14ac:dyDescent="0.35">
      <c r="A2514" s="10">
        <v>32801</v>
      </c>
      <c r="B2514">
        <v>347.2</v>
      </c>
      <c r="C2514">
        <v>2.9999999999999997E-4</v>
      </c>
      <c r="D2514">
        <f>LOG(S_P_500_Historical_Data__1[[#This Row],[return]]+1)</f>
        <v>1.3026880522704667E-4</v>
      </c>
      <c r="E2514">
        <f>MATCH(S_P_500_Historical_Data__1[[#This Row],[return]],_xlfn.ANCHORARRAY($N$7),1)</f>
        <v>70</v>
      </c>
      <c r="F2514" t="e">
        <f>MATCH(S_P_500_Historical_Data__1[[#This Row],[log1p(return)]],S:S,1)-6</f>
        <v>#N/A</v>
      </c>
    </row>
    <row r="2515" spans="1:6" x14ac:dyDescent="0.35">
      <c r="A2515" s="10">
        <v>32800</v>
      </c>
      <c r="B2515">
        <v>347.1</v>
      </c>
      <c r="C2515">
        <v>1.55E-2</v>
      </c>
      <c r="D2515">
        <f>LOG(S_P_500_Historical_Data__1[[#This Row],[return]]+1)</f>
        <v>6.6799277408255879E-3</v>
      </c>
      <c r="E2515">
        <f>MATCH(S_P_500_Historical_Data__1[[#This Row],[return]],_xlfn.ANCHORARRAY($N$7),1)</f>
        <v>75</v>
      </c>
      <c r="F2515" t="e">
        <f>MATCH(S_P_500_Historical_Data__1[[#This Row],[log1p(return)]],S:S,1)-6</f>
        <v>#N/A</v>
      </c>
    </row>
    <row r="2516" spans="1:6" x14ac:dyDescent="0.35">
      <c r="A2516" s="10">
        <v>32799</v>
      </c>
      <c r="B2516">
        <v>341.8</v>
      </c>
      <c r="C2516">
        <v>1.8E-3</v>
      </c>
      <c r="D2516">
        <f>LOG(S_P_500_Historical_Data__1[[#This Row],[return]]+1)</f>
        <v>7.8102735349552951E-4</v>
      </c>
      <c r="E2516">
        <f>MATCH(S_P_500_Historical_Data__1[[#This Row],[return]],_xlfn.ANCHORARRAY($N$7),1)</f>
        <v>70</v>
      </c>
      <c r="F2516" t="e">
        <f>MATCH(S_P_500_Historical_Data__1[[#This Row],[log1p(return)]],S:S,1)-6</f>
        <v>#N/A</v>
      </c>
    </row>
    <row r="2517" spans="1:6" x14ac:dyDescent="0.35">
      <c r="A2517" s="10">
        <v>32798</v>
      </c>
      <c r="B2517">
        <v>341.2</v>
      </c>
      <c r="C2517">
        <v>-5.0000000000000001E-3</v>
      </c>
      <c r="D2517">
        <f>LOG(S_P_500_Historical_Data__1[[#This Row],[return]]+1)</f>
        <v>-2.176919254274547E-3</v>
      </c>
      <c r="E2517">
        <f>MATCH(S_P_500_Historical_Data__1[[#This Row],[return]],_xlfn.ANCHORARRAY($N$7),1)</f>
        <v>68</v>
      </c>
      <c r="F2517" t="e">
        <f>MATCH(S_P_500_Historical_Data__1[[#This Row],[log1p(return)]],S:S,1)-6</f>
        <v>#N/A</v>
      </c>
    </row>
    <row r="2518" spans="1:6" x14ac:dyDescent="0.35">
      <c r="A2518" s="10">
        <v>32797</v>
      </c>
      <c r="B2518">
        <v>342.9</v>
      </c>
      <c r="C2518">
        <v>2.7900000000000001E-2</v>
      </c>
      <c r="D2518">
        <f>LOG(S_P_500_Historical_Data__1[[#This Row],[return]]+1)</f>
        <v>1.1950866059398414E-2</v>
      </c>
      <c r="E2518">
        <f>MATCH(S_P_500_Historical_Data__1[[#This Row],[return]],_xlfn.ANCHORARRAY($N$7),1)</f>
        <v>79</v>
      </c>
      <c r="F2518" t="e">
        <f>MATCH(S_P_500_Historical_Data__1[[#This Row],[log1p(return)]],S:S,1)-6</f>
        <v>#N/A</v>
      </c>
    </row>
    <row r="2519" spans="1:6" x14ac:dyDescent="0.35">
      <c r="A2519" s="10">
        <v>32794</v>
      </c>
      <c r="B2519">
        <v>333.6</v>
      </c>
      <c r="C2519">
        <v>-6.13E-2</v>
      </c>
      <c r="D2519">
        <f>LOG(S_P_500_Historical_Data__1[[#This Row],[return]]+1)</f>
        <v>-2.7473182134144267E-2</v>
      </c>
      <c r="E2519">
        <f>MATCH(S_P_500_Historical_Data__1[[#This Row],[return]],_xlfn.ANCHORARRAY($N$7),1)</f>
        <v>49</v>
      </c>
      <c r="F2519" t="e">
        <f>MATCH(S_P_500_Historical_Data__1[[#This Row],[log1p(return)]],S:S,1)-6</f>
        <v>#N/A</v>
      </c>
    </row>
    <row r="2520" spans="1:6" x14ac:dyDescent="0.35">
      <c r="A2520" s="10">
        <v>32793</v>
      </c>
      <c r="B2520">
        <v>355.4</v>
      </c>
      <c r="C2520">
        <v>-4.4999999999999997E-3</v>
      </c>
      <c r="D2520">
        <f>LOG(S_P_500_Historical_Data__1[[#This Row],[return]]+1)</f>
        <v>-1.9587356365716219E-3</v>
      </c>
      <c r="E2520">
        <f>MATCH(S_P_500_Historical_Data__1[[#This Row],[return]],_xlfn.ANCHORARRAY($N$7),1)</f>
        <v>68</v>
      </c>
      <c r="F2520" t="e">
        <f>MATCH(S_P_500_Historical_Data__1[[#This Row],[log1p(return)]],S:S,1)-6</f>
        <v>#N/A</v>
      </c>
    </row>
    <row r="2521" spans="1:6" x14ac:dyDescent="0.35">
      <c r="A2521" s="10">
        <v>32792</v>
      </c>
      <c r="B2521">
        <v>357</v>
      </c>
      <c r="C2521">
        <v>-5.7999999999999996E-3</v>
      </c>
      <c r="D2521">
        <f>LOG(S_P_500_Historical_Data__1[[#This Row],[return]]+1)</f>
        <v>-2.5262411970196374E-3</v>
      </c>
      <c r="E2521">
        <f>MATCH(S_P_500_Historical_Data__1[[#This Row],[return]],_xlfn.ANCHORARRAY($N$7),1)</f>
        <v>68</v>
      </c>
      <c r="F2521" t="e">
        <f>MATCH(S_P_500_Historical_Data__1[[#This Row],[log1p(return)]],S:S,1)-6</f>
        <v>#N/A</v>
      </c>
    </row>
    <row r="2522" spans="1:6" x14ac:dyDescent="0.35">
      <c r="A2522" s="10">
        <v>32791</v>
      </c>
      <c r="B2522">
        <v>359.1</v>
      </c>
      <c r="C2522">
        <v>-1.9E-3</v>
      </c>
      <c r="D2522">
        <f>LOG(S_P_500_Historical_Data__1[[#This Row],[return]]+1)</f>
        <v>-8.2594441151506628E-4</v>
      </c>
      <c r="E2522">
        <f>MATCH(S_P_500_Historical_Data__1[[#This Row],[return]],_xlfn.ANCHORARRAY($N$7),1)</f>
        <v>69</v>
      </c>
      <c r="F2522" t="e">
        <f>MATCH(S_P_500_Historical_Data__1[[#This Row],[log1p(return)]],S:S,1)-6</f>
        <v>#N/A</v>
      </c>
    </row>
    <row r="2523" spans="1:6" x14ac:dyDescent="0.35">
      <c r="A2523" s="10">
        <v>32790</v>
      </c>
      <c r="B2523">
        <v>359.8</v>
      </c>
      <c r="C2523">
        <v>2.8E-3</v>
      </c>
      <c r="D2523">
        <f>LOG(S_P_500_Historical_Data__1[[#This Row],[return]]+1)</f>
        <v>1.2143252861788671E-3</v>
      </c>
      <c r="E2523">
        <f>MATCH(S_P_500_Historical_Data__1[[#This Row],[return]],_xlfn.ANCHORARRAY($N$7),1)</f>
        <v>71</v>
      </c>
      <c r="F2523" t="e">
        <f>MATCH(S_P_500_Historical_Data__1[[#This Row],[log1p(return)]],S:S,1)-6</f>
        <v>#N/A</v>
      </c>
    </row>
    <row r="2524" spans="1:6" x14ac:dyDescent="0.35">
      <c r="A2524" s="10">
        <v>32787</v>
      </c>
      <c r="B2524">
        <v>358.8</v>
      </c>
      <c r="C2524">
        <v>5.0000000000000001E-3</v>
      </c>
      <c r="D2524">
        <f>LOG(S_P_500_Historical_Data__1[[#This Row],[return]]+1)</f>
        <v>2.1660617565076304E-3</v>
      </c>
      <c r="E2524">
        <f>MATCH(S_P_500_Historical_Data__1[[#This Row],[return]],_xlfn.ANCHORARRAY($N$7),1)</f>
        <v>71</v>
      </c>
      <c r="F2524" t="e">
        <f>MATCH(S_P_500_Historical_Data__1[[#This Row],[log1p(return)]],S:S,1)-6</f>
        <v>#N/A</v>
      </c>
    </row>
    <row r="2525" spans="1:6" x14ac:dyDescent="0.35">
      <c r="A2525" s="10">
        <v>32786</v>
      </c>
      <c r="B2525">
        <v>357</v>
      </c>
      <c r="C2525">
        <v>2.9999999999999997E-4</v>
      </c>
      <c r="D2525">
        <f>LOG(S_P_500_Historical_Data__1[[#This Row],[return]]+1)</f>
        <v>1.3026880522704667E-4</v>
      </c>
      <c r="E2525">
        <f>MATCH(S_P_500_Historical_Data__1[[#This Row],[return]],_xlfn.ANCHORARRAY($N$7),1)</f>
        <v>70</v>
      </c>
      <c r="F2525" t="e">
        <f>MATCH(S_P_500_Historical_Data__1[[#This Row],[log1p(return)]],S:S,1)-6</f>
        <v>#N/A</v>
      </c>
    </row>
    <row r="2526" spans="1:6" x14ac:dyDescent="0.35">
      <c r="A2526" s="10">
        <v>32785</v>
      </c>
      <c r="B2526">
        <v>356.9</v>
      </c>
      <c r="C2526">
        <v>6.1999999999999998E-3</v>
      </c>
      <c r="D2526">
        <f>LOG(S_P_500_Historical_Data__1[[#This Row],[return]]+1)</f>
        <v>2.6843129897293583E-3</v>
      </c>
      <c r="E2526">
        <f>MATCH(S_P_500_Historical_Data__1[[#This Row],[return]],_xlfn.ANCHORARRAY($N$7),1)</f>
        <v>72</v>
      </c>
      <c r="F2526" t="e">
        <f>MATCH(S_P_500_Historical_Data__1[[#This Row],[log1p(return)]],S:S,1)-6</f>
        <v>#N/A</v>
      </c>
    </row>
    <row r="2527" spans="1:6" x14ac:dyDescent="0.35">
      <c r="A2527" s="10">
        <v>32784</v>
      </c>
      <c r="B2527">
        <v>354.7</v>
      </c>
      <c r="C2527">
        <v>1.0800000000000001E-2</v>
      </c>
      <c r="D2527">
        <f>LOG(S_P_500_Historical_Data__1[[#This Row],[return]]+1)</f>
        <v>4.6652332478771099E-3</v>
      </c>
      <c r="E2527">
        <f>MATCH(S_P_500_Historical_Data__1[[#This Row],[return]],_xlfn.ANCHORARRAY($N$7),1)</f>
        <v>73</v>
      </c>
      <c r="F2527" t="e">
        <f>MATCH(S_P_500_Historical_Data__1[[#This Row],[log1p(return)]],S:S,1)-6</f>
        <v>#N/A</v>
      </c>
    </row>
    <row r="2528" spans="1:6" x14ac:dyDescent="0.35">
      <c r="A2528" s="10">
        <v>32783</v>
      </c>
      <c r="B2528">
        <v>350.9</v>
      </c>
      <c r="C2528">
        <v>5.1999999999999998E-3</v>
      </c>
      <c r="D2528">
        <f>LOG(S_P_500_Historical_Data__1[[#This Row],[return]]+1)</f>
        <v>2.2524799205384093E-3</v>
      </c>
      <c r="E2528">
        <f>MATCH(S_P_500_Historical_Data__1[[#This Row],[return]],_xlfn.ANCHORARRAY($N$7),1)</f>
        <v>71</v>
      </c>
      <c r="F2528" t="e">
        <f>MATCH(S_P_500_Historical_Data__1[[#This Row],[log1p(return)]],S:S,1)-6</f>
        <v>#N/A</v>
      </c>
    </row>
    <row r="2529" spans="1:6" x14ac:dyDescent="0.35">
      <c r="A2529" s="10">
        <v>32780</v>
      </c>
      <c r="B2529">
        <v>349.1</v>
      </c>
      <c r="C2529">
        <v>1.4E-3</v>
      </c>
      <c r="D2529">
        <f>LOG(S_P_500_Historical_Data__1[[#This Row],[return]]+1)</f>
        <v>6.0758706289037307E-4</v>
      </c>
      <c r="E2529">
        <f>MATCH(S_P_500_Historical_Data__1[[#This Row],[return]],_xlfn.ANCHORARRAY($N$7),1)</f>
        <v>70</v>
      </c>
      <c r="F2529" t="e">
        <f>MATCH(S_P_500_Historical_Data__1[[#This Row],[log1p(return)]],S:S,1)-6</f>
        <v>#N/A</v>
      </c>
    </row>
    <row r="2530" spans="1:6" x14ac:dyDescent="0.35">
      <c r="A2530" s="10">
        <v>32779</v>
      </c>
      <c r="B2530">
        <v>348.6</v>
      </c>
      <c r="C2530">
        <v>1.01E-2</v>
      </c>
      <c r="D2530">
        <f>LOG(S_P_500_Historical_Data__1[[#This Row],[return]]+1)</f>
        <v>4.3643711077510335E-3</v>
      </c>
      <c r="E2530">
        <f>MATCH(S_P_500_Historical_Data__1[[#This Row],[return]],_xlfn.ANCHORARRAY($N$7),1)</f>
        <v>73</v>
      </c>
      <c r="F2530" t="e">
        <f>MATCH(S_P_500_Historical_Data__1[[#This Row],[log1p(return)]],S:S,1)-6</f>
        <v>#N/A</v>
      </c>
    </row>
    <row r="2531" spans="1:6" x14ac:dyDescent="0.35">
      <c r="A2531" s="10">
        <v>32778</v>
      </c>
      <c r="B2531">
        <v>345.1</v>
      </c>
      <c r="C2531">
        <v>2.3E-3</v>
      </c>
      <c r="D2531">
        <f>LOG(S_P_500_Historical_Data__1[[#This Row],[return]]+1)</f>
        <v>9.9773035779373003E-4</v>
      </c>
      <c r="E2531">
        <f>MATCH(S_P_500_Historical_Data__1[[#This Row],[return]],_xlfn.ANCHORARRAY($N$7),1)</f>
        <v>70</v>
      </c>
      <c r="F2531" t="e">
        <f>MATCH(S_P_500_Historical_Data__1[[#This Row],[log1p(return)]],S:S,1)-6</f>
        <v>#N/A</v>
      </c>
    </row>
    <row r="2532" spans="1:6" x14ac:dyDescent="0.35">
      <c r="A2532" s="10">
        <v>32777</v>
      </c>
      <c r="B2532">
        <v>344.3</v>
      </c>
      <c r="C2532">
        <v>2.9999999999999997E-4</v>
      </c>
      <c r="D2532">
        <f>LOG(S_P_500_Historical_Data__1[[#This Row],[return]]+1)</f>
        <v>1.3026880522704667E-4</v>
      </c>
      <c r="E2532">
        <f>MATCH(S_P_500_Historical_Data__1[[#This Row],[return]],_xlfn.ANCHORARRAY($N$7),1)</f>
        <v>70</v>
      </c>
      <c r="F2532" t="e">
        <f>MATCH(S_P_500_Historical_Data__1[[#This Row],[log1p(return)]],S:S,1)-6</f>
        <v>#N/A</v>
      </c>
    </row>
    <row r="2533" spans="1:6" x14ac:dyDescent="0.35">
      <c r="A2533" s="10">
        <v>32776</v>
      </c>
      <c r="B2533">
        <v>344.2</v>
      </c>
      <c r="C2533">
        <v>-8.3999999999999995E-3</v>
      </c>
      <c r="D2533">
        <f>LOG(S_P_500_Historical_Data__1[[#This Row],[return]]+1)</f>
        <v>-3.6634819042161626E-3</v>
      </c>
      <c r="E2533">
        <f>MATCH(S_P_500_Historical_Data__1[[#This Row],[return]],_xlfn.ANCHORARRAY($N$7),1)</f>
        <v>67</v>
      </c>
      <c r="F2533" t="e">
        <f>MATCH(S_P_500_Historical_Data__1[[#This Row],[log1p(return)]],S:S,1)-6</f>
        <v>#N/A</v>
      </c>
    </row>
    <row r="2534" spans="1:6" x14ac:dyDescent="0.35">
      <c r="A2534" s="10">
        <v>32773</v>
      </c>
      <c r="B2534">
        <v>347.1</v>
      </c>
      <c r="C2534">
        <v>4.0000000000000001E-3</v>
      </c>
      <c r="D2534">
        <f>LOG(S_P_500_Historical_Data__1[[#This Row],[return]]+1)</f>
        <v>1.7337128090005314E-3</v>
      </c>
      <c r="E2534">
        <f>MATCH(S_P_500_Historical_Data__1[[#This Row],[return]],_xlfn.ANCHORARRAY($N$7),1)</f>
        <v>71</v>
      </c>
      <c r="F2534" t="e">
        <f>MATCH(S_P_500_Historical_Data__1[[#This Row],[log1p(return)]],S:S,1)-6</f>
        <v>#N/A</v>
      </c>
    </row>
    <row r="2535" spans="1:6" x14ac:dyDescent="0.35">
      <c r="A2535" s="10">
        <v>32772</v>
      </c>
      <c r="B2535">
        <v>345.7</v>
      </c>
      <c r="C2535">
        <v>-2.3E-3</v>
      </c>
      <c r="D2535">
        <f>LOG(S_P_500_Historical_Data__1[[#This Row],[return]]+1)</f>
        <v>-1.0000277816796898E-3</v>
      </c>
      <c r="E2535">
        <f>MATCH(S_P_500_Historical_Data__1[[#This Row],[return]],_xlfn.ANCHORARRAY($N$7),1)</f>
        <v>69</v>
      </c>
      <c r="F2535" t="e">
        <f>MATCH(S_P_500_Historical_Data__1[[#This Row],[log1p(return)]],S:S,1)-6</f>
        <v>#N/A</v>
      </c>
    </row>
    <row r="2536" spans="1:6" x14ac:dyDescent="0.35">
      <c r="A2536" s="10">
        <v>32771</v>
      </c>
      <c r="B2536">
        <v>346.5</v>
      </c>
      <c r="C2536">
        <v>-2.9999999999999997E-4</v>
      </c>
      <c r="D2536">
        <f>LOG(S_P_500_Historical_Data__1[[#This Row],[return]]+1)</f>
        <v>-1.3030789173217684E-4</v>
      </c>
      <c r="E2536">
        <f>MATCH(S_P_500_Historical_Data__1[[#This Row],[return]],_xlfn.ANCHORARRAY($N$7),1)</f>
        <v>70</v>
      </c>
      <c r="F2536" t="e">
        <f>MATCH(S_P_500_Historical_Data__1[[#This Row],[log1p(return)]],S:S,1)-6</f>
        <v>#N/A</v>
      </c>
    </row>
    <row r="2537" spans="1:6" x14ac:dyDescent="0.35">
      <c r="A2537" s="10">
        <v>32770</v>
      </c>
      <c r="B2537">
        <v>346.6</v>
      </c>
      <c r="C2537">
        <v>-2.9999999999999997E-4</v>
      </c>
      <c r="D2537">
        <f>LOG(S_P_500_Historical_Data__1[[#This Row],[return]]+1)</f>
        <v>-1.3030789173217684E-4</v>
      </c>
      <c r="E2537">
        <f>MATCH(S_P_500_Historical_Data__1[[#This Row],[return]],_xlfn.ANCHORARRAY($N$7),1)</f>
        <v>70</v>
      </c>
      <c r="F2537" t="e">
        <f>MATCH(S_P_500_Historical_Data__1[[#This Row],[log1p(return)]],S:S,1)-6</f>
        <v>#N/A</v>
      </c>
    </row>
    <row r="2538" spans="1:6" x14ac:dyDescent="0.35">
      <c r="A2538" s="10">
        <v>32769</v>
      </c>
      <c r="B2538">
        <v>346.7</v>
      </c>
      <c r="C2538">
        <v>4.5999999999999999E-3</v>
      </c>
      <c r="D2538">
        <f>LOG(S_P_500_Historical_Data__1[[#This Row],[return]]+1)</f>
        <v>1.9931738235304782E-3</v>
      </c>
      <c r="E2538">
        <f>MATCH(S_P_500_Historical_Data__1[[#This Row],[return]],_xlfn.ANCHORARRAY($N$7),1)</f>
        <v>71</v>
      </c>
      <c r="F2538" t="e">
        <f>MATCH(S_P_500_Historical_Data__1[[#This Row],[log1p(return)]],S:S,1)-6</f>
        <v>#N/A</v>
      </c>
    </row>
    <row r="2539" spans="1:6" x14ac:dyDescent="0.35">
      <c r="A2539" s="10">
        <v>32766</v>
      </c>
      <c r="B2539">
        <v>345.1</v>
      </c>
      <c r="C2539">
        <v>5.4999999999999997E-3</v>
      </c>
      <c r="D2539">
        <f>LOG(S_P_500_Historical_Data__1[[#This Row],[return]]+1)</f>
        <v>2.382074932760771E-3</v>
      </c>
      <c r="E2539">
        <f>MATCH(S_P_500_Historical_Data__1[[#This Row],[return]],_xlfn.ANCHORARRAY($N$7),1)</f>
        <v>72</v>
      </c>
      <c r="F2539" t="e">
        <f>MATCH(S_P_500_Historical_Data__1[[#This Row],[log1p(return)]],S:S,1)-6</f>
        <v>#N/A</v>
      </c>
    </row>
    <row r="2540" spans="1:6" x14ac:dyDescent="0.35">
      <c r="A2540" s="10">
        <v>32765</v>
      </c>
      <c r="B2540">
        <v>343.2</v>
      </c>
      <c r="C2540">
        <v>-6.7000000000000002E-3</v>
      </c>
      <c r="D2540">
        <f>LOG(S_P_500_Historical_Data__1[[#This Row],[return]]+1)</f>
        <v>-2.9195645282691818E-3</v>
      </c>
      <c r="E2540">
        <f>MATCH(S_P_500_Historical_Data__1[[#This Row],[return]],_xlfn.ANCHORARRAY($N$7),1)</f>
        <v>67</v>
      </c>
      <c r="F2540" t="e">
        <f>MATCH(S_P_500_Historical_Data__1[[#This Row],[log1p(return)]],S:S,1)-6</f>
        <v>#N/A</v>
      </c>
    </row>
    <row r="2541" spans="1:6" x14ac:dyDescent="0.35">
      <c r="A2541" s="10">
        <v>32764</v>
      </c>
      <c r="B2541">
        <v>345.5</v>
      </c>
      <c r="C2541">
        <v>-9.1999999999999998E-3</v>
      </c>
      <c r="D2541">
        <f>LOG(S_P_500_Historical_Data__1[[#This Row],[return]]+1)</f>
        <v>-4.0140020862006187E-3</v>
      </c>
      <c r="E2541">
        <f>MATCH(S_P_500_Historical_Data__1[[#This Row],[return]],_xlfn.ANCHORARRAY($N$7),1)</f>
        <v>67</v>
      </c>
      <c r="F2541" t="e">
        <f>MATCH(S_P_500_Historical_Data__1[[#This Row],[log1p(return)]],S:S,1)-6</f>
        <v>#N/A</v>
      </c>
    </row>
    <row r="2542" spans="1:6" x14ac:dyDescent="0.35">
      <c r="A2542" s="10">
        <v>32763</v>
      </c>
      <c r="B2542">
        <v>348.7</v>
      </c>
      <c r="C2542">
        <v>2.8999999999999998E-3</v>
      </c>
      <c r="D2542">
        <f>LOG(S_P_500_Historical_Data__1[[#This Row],[return]]+1)</f>
        <v>1.2576313122309249E-3</v>
      </c>
      <c r="E2542">
        <f>MATCH(S_P_500_Historical_Data__1[[#This Row],[return]],_xlfn.ANCHORARRAY($N$7),1)</f>
        <v>71</v>
      </c>
      <c r="F2542" t="e">
        <f>MATCH(S_P_500_Historical_Data__1[[#This Row],[log1p(return)]],S:S,1)-6</f>
        <v>#N/A</v>
      </c>
    </row>
    <row r="2543" spans="1:6" x14ac:dyDescent="0.35">
      <c r="A2543" s="10">
        <v>32762</v>
      </c>
      <c r="B2543">
        <v>347.7</v>
      </c>
      <c r="C2543">
        <v>-3.2000000000000002E-3</v>
      </c>
      <c r="D2543">
        <f>LOG(S_P_500_Historical_Data__1[[#This Row],[return]]+1)</f>
        <v>-1.3919706849055953E-3</v>
      </c>
      <c r="E2543">
        <f>MATCH(S_P_500_Historical_Data__1[[#This Row],[return]],_xlfn.ANCHORARRAY($N$7),1)</f>
        <v>69</v>
      </c>
      <c r="F2543" t="e">
        <f>MATCH(S_P_500_Historical_Data__1[[#This Row],[log1p(return)]],S:S,1)-6</f>
        <v>#N/A</v>
      </c>
    </row>
    <row r="2544" spans="1:6" x14ac:dyDescent="0.35">
      <c r="A2544" s="10">
        <v>32759</v>
      </c>
      <c r="B2544">
        <v>348.8</v>
      </c>
      <c r="C2544">
        <v>1.1000000000000001E-3</v>
      </c>
      <c r="D2544">
        <f>LOG(S_P_500_Historical_Data__1[[#This Row],[return]]+1)</f>
        <v>4.7746137445523157E-4</v>
      </c>
      <c r="E2544">
        <f>MATCH(S_P_500_Historical_Data__1[[#This Row],[return]],_xlfn.ANCHORARRAY($N$7),1)</f>
        <v>70</v>
      </c>
      <c r="F2544" t="e">
        <f>MATCH(S_P_500_Historical_Data__1[[#This Row],[log1p(return)]],S:S,1)-6</f>
        <v>#N/A</v>
      </c>
    </row>
    <row r="2545" spans="1:6" x14ac:dyDescent="0.35">
      <c r="A2545" s="10">
        <v>32758</v>
      </c>
      <c r="B2545">
        <v>348.4</v>
      </c>
      <c r="C2545">
        <v>-2.3E-3</v>
      </c>
      <c r="D2545">
        <f>LOG(S_P_500_Historical_Data__1[[#This Row],[return]]+1)</f>
        <v>-1.0000277816796898E-3</v>
      </c>
      <c r="E2545">
        <f>MATCH(S_P_500_Historical_Data__1[[#This Row],[return]],_xlfn.ANCHORARRAY($N$7),1)</f>
        <v>69</v>
      </c>
      <c r="F2545" t="e">
        <f>MATCH(S_P_500_Historical_Data__1[[#This Row],[log1p(return)]],S:S,1)-6</f>
        <v>#N/A</v>
      </c>
    </row>
    <row r="2546" spans="1:6" x14ac:dyDescent="0.35">
      <c r="A2546" s="10">
        <v>32757</v>
      </c>
      <c r="B2546">
        <v>349.2</v>
      </c>
      <c r="C2546">
        <v>-9.5999999999999992E-3</v>
      </c>
      <c r="D2546">
        <f>LOG(S_P_500_Historical_Data__1[[#This Row],[return]]+1)</f>
        <v>-4.1893683239572653E-3</v>
      </c>
      <c r="E2546">
        <f>MATCH(S_P_500_Historical_Data__1[[#This Row],[return]],_xlfn.ANCHORARRAY($N$7),1)</f>
        <v>66</v>
      </c>
      <c r="F2546" t="e">
        <f>MATCH(S_P_500_Historical_Data__1[[#This Row],[log1p(return)]],S:S,1)-6</f>
        <v>#N/A</v>
      </c>
    </row>
    <row r="2547" spans="1:6" x14ac:dyDescent="0.35">
      <c r="A2547" s="10">
        <v>32756</v>
      </c>
      <c r="B2547">
        <v>352.6</v>
      </c>
      <c r="C2547">
        <v>-3.0999999999999999E-3</v>
      </c>
      <c r="D2547">
        <f>LOG(S_P_500_Historical_Data__1[[#This Row],[return]]+1)</f>
        <v>-1.3484040016265256E-3</v>
      </c>
      <c r="E2547">
        <f>MATCH(S_P_500_Historical_Data__1[[#This Row],[return]],_xlfn.ANCHORARRAY($N$7),1)</f>
        <v>69</v>
      </c>
      <c r="F2547" t="e">
        <f>MATCH(S_P_500_Historical_Data__1[[#This Row],[log1p(return)]],S:S,1)-6</f>
        <v>#N/A</v>
      </c>
    </row>
    <row r="2548" spans="1:6" x14ac:dyDescent="0.35">
      <c r="A2548" s="10">
        <v>32752</v>
      </c>
      <c r="B2548">
        <v>353.7</v>
      </c>
      <c r="C2548">
        <v>6.4999999999999997E-3</v>
      </c>
      <c r="D2548">
        <f>LOG(S_P_500_Historical_Data__1[[#This Row],[return]]+1)</f>
        <v>2.8137792246732954E-3</v>
      </c>
      <c r="E2548">
        <f>MATCH(S_P_500_Historical_Data__1[[#This Row],[return]],_xlfn.ANCHORARRAY($N$7),1)</f>
        <v>72</v>
      </c>
      <c r="F2548" t="e">
        <f>MATCH(S_P_500_Historical_Data__1[[#This Row],[log1p(return)]],S:S,1)-6</f>
        <v>#N/A</v>
      </c>
    </row>
    <row r="2549" spans="1:6" x14ac:dyDescent="0.35">
      <c r="A2549" s="10">
        <v>32751</v>
      </c>
      <c r="B2549">
        <v>351.4</v>
      </c>
      <c r="C2549">
        <v>2.3E-3</v>
      </c>
      <c r="D2549">
        <f>LOG(S_P_500_Historical_Data__1[[#This Row],[return]]+1)</f>
        <v>9.9773035779373003E-4</v>
      </c>
      <c r="E2549">
        <f>MATCH(S_P_500_Historical_Data__1[[#This Row],[return]],_xlfn.ANCHORARRAY($N$7),1)</f>
        <v>70</v>
      </c>
      <c r="F2549" t="e">
        <f>MATCH(S_P_500_Historical_Data__1[[#This Row],[log1p(return)]],S:S,1)-6</f>
        <v>#N/A</v>
      </c>
    </row>
    <row r="2550" spans="1:6" x14ac:dyDescent="0.35">
      <c r="A2550" s="10">
        <v>32750</v>
      </c>
      <c r="B2550">
        <v>350.6</v>
      </c>
      <c r="C2550">
        <v>2.3E-3</v>
      </c>
      <c r="D2550">
        <f>LOG(S_P_500_Historical_Data__1[[#This Row],[return]]+1)</f>
        <v>9.9773035779373003E-4</v>
      </c>
      <c r="E2550">
        <f>MATCH(S_P_500_Historical_Data__1[[#This Row],[return]],_xlfn.ANCHORARRAY($N$7),1)</f>
        <v>70</v>
      </c>
      <c r="F2550" t="e">
        <f>MATCH(S_P_500_Historical_Data__1[[#This Row],[log1p(return)]],S:S,1)-6</f>
        <v>#N/A</v>
      </c>
    </row>
    <row r="2551" spans="1:6" x14ac:dyDescent="0.35">
      <c r="A2551" s="10">
        <v>32749</v>
      </c>
      <c r="B2551">
        <v>349.8</v>
      </c>
      <c r="C2551">
        <v>-6.4999999999999997E-3</v>
      </c>
      <c r="D2551">
        <f>LOG(S_P_500_Historical_Data__1[[#This Row],[return]]+1)</f>
        <v>-2.8321285541660227E-3</v>
      </c>
      <c r="E2551">
        <f>MATCH(S_P_500_Historical_Data__1[[#This Row],[return]],_xlfn.ANCHORARRAY($N$7),1)</f>
        <v>67</v>
      </c>
      <c r="F2551" t="e">
        <f>MATCH(S_P_500_Historical_Data__1[[#This Row],[log1p(return)]],S:S,1)-6</f>
        <v>#N/A</v>
      </c>
    </row>
    <row r="2552" spans="1:6" x14ac:dyDescent="0.35">
      <c r="A2552" s="10">
        <v>32748</v>
      </c>
      <c r="B2552">
        <v>352.1</v>
      </c>
      <c r="C2552">
        <v>4.5999999999999999E-3</v>
      </c>
      <c r="D2552">
        <f>LOG(S_P_500_Historical_Data__1[[#This Row],[return]]+1)</f>
        <v>1.9931738235304782E-3</v>
      </c>
      <c r="E2552">
        <f>MATCH(S_P_500_Historical_Data__1[[#This Row],[return]],_xlfn.ANCHORARRAY($N$7),1)</f>
        <v>71</v>
      </c>
      <c r="F2552" t="e">
        <f>MATCH(S_P_500_Historical_Data__1[[#This Row],[log1p(return)]],S:S,1)-6</f>
        <v>#N/A</v>
      </c>
    </row>
    <row r="2553" spans="1:6" x14ac:dyDescent="0.35">
      <c r="A2553" s="10">
        <v>32745</v>
      </c>
      <c r="B2553">
        <v>350.5</v>
      </c>
      <c r="C2553">
        <v>-2.8E-3</v>
      </c>
      <c r="D2553">
        <f>LOG(S_P_500_Historical_Data__1[[#This Row],[return]]+1)</f>
        <v>-1.2177301682641921E-3</v>
      </c>
      <c r="E2553">
        <f>MATCH(S_P_500_Historical_Data__1[[#This Row],[return]],_xlfn.ANCHORARRAY($N$7),1)</f>
        <v>69</v>
      </c>
      <c r="F2553" t="e">
        <f>MATCH(S_P_500_Historical_Data__1[[#This Row],[log1p(return)]],S:S,1)-6</f>
        <v>#N/A</v>
      </c>
    </row>
    <row r="2554" spans="1:6" x14ac:dyDescent="0.35">
      <c r="A2554" s="10">
        <v>32744</v>
      </c>
      <c r="B2554">
        <v>351.5</v>
      </c>
      <c r="C2554">
        <v>1.9699999999999999E-2</v>
      </c>
      <c r="D2554">
        <f>LOG(S_P_500_Historical_Data__1[[#This Row],[return]]+1)</f>
        <v>8.4724193027221426E-3</v>
      </c>
      <c r="E2554">
        <f>MATCH(S_P_500_Historical_Data__1[[#This Row],[return]],_xlfn.ANCHORARRAY($N$7),1)</f>
        <v>76</v>
      </c>
      <c r="F2554" t="e">
        <f>MATCH(S_P_500_Historical_Data__1[[#This Row],[log1p(return)]],S:S,1)-6</f>
        <v>#N/A</v>
      </c>
    </row>
    <row r="2555" spans="1:6" x14ac:dyDescent="0.35">
      <c r="A2555" s="10">
        <v>32743</v>
      </c>
      <c r="B2555">
        <v>344.7</v>
      </c>
      <c r="C2555">
        <v>1.03E-2</v>
      </c>
      <c r="D2555">
        <f>LOG(S_P_500_Historical_Data__1[[#This Row],[return]]+1)</f>
        <v>4.4503529892243581E-3</v>
      </c>
      <c r="E2555">
        <f>MATCH(S_P_500_Historical_Data__1[[#This Row],[return]],_xlfn.ANCHORARRAY($N$7),1)</f>
        <v>73</v>
      </c>
      <c r="F2555" t="e">
        <f>MATCH(S_P_500_Historical_Data__1[[#This Row],[log1p(return)]],S:S,1)-6</f>
        <v>#N/A</v>
      </c>
    </row>
    <row r="2556" spans="1:6" x14ac:dyDescent="0.35">
      <c r="A2556" s="10">
        <v>32742</v>
      </c>
      <c r="B2556">
        <v>341.2</v>
      </c>
      <c r="C2556">
        <v>1.5E-3</v>
      </c>
      <c r="D2556">
        <f>LOG(S_P_500_Historical_Data__1[[#This Row],[return]]+1)</f>
        <v>6.5095362959505818E-4</v>
      </c>
      <c r="E2556">
        <f>MATCH(S_P_500_Historical_Data__1[[#This Row],[return]],_xlfn.ANCHORARRAY($N$7),1)</f>
        <v>70</v>
      </c>
      <c r="F2556" t="e">
        <f>MATCH(S_P_500_Historical_Data__1[[#This Row],[log1p(return)]],S:S,1)-6</f>
        <v>#N/A</v>
      </c>
    </row>
    <row r="2557" spans="1:6" x14ac:dyDescent="0.35">
      <c r="A2557" s="10">
        <v>32741</v>
      </c>
      <c r="B2557">
        <v>340.7</v>
      </c>
      <c r="C2557">
        <v>-1.5299999999999999E-2</v>
      </c>
      <c r="D2557">
        <f>LOG(S_P_500_Historical_Data__1[[#This Row],[return]]+1)</f>
        <v>-6.6960620805254709E-3</v>
      </c>
      <c r="E2557">
        <f>MATCH(S_P_500_Historical_Data__1[[#This Row],[return]],_xlfn.ANCHORARRAY($N$7),1)</f>
        <v>65</v>
      </c>
      <c r="F2557" t="e">
        <f>MATCH(S_P_500_Historical_Data__1[[#This Row],[log1p(return)]],S:S,1)-6</f>
        <v>#N/A</v>
      </c>
    </row>
    <row r="2558" spans="1:6" x14ac:dyDescent="0.35">
      <c r="A2558" s="10">
        <v>32738</v>
      </c>
      <c r="B2558">
        <v>346</v>
      </c>
      <c r="C2558">
        <v>4.5999999999999999E-3</v>
      </c>
      <c r="D2558">
        <f>LOG(S_P_500_Historical_Data__1[[#This Row],[return]]+1)</f>
        <v>1.9931738235304782E-3</v>
      </c>
      <c r="E2558">
        <f>MATCH(S_P_500_Historical_Data__1[[#This Row],[return]],_xlfn.ANCHORARRAY($N$7),1)</f>
        <v>71</v>
      </c>
      <c r="F2558" t="e">
        <f>MATCH(S_P_500_Historical_Data__1[[#This Row],[log1p(return)]],S:S,1)-6</f>
        <v>#N/A</v>
      </c>
    </row>
    <row r="2559" spans="1:6" x14ac:dyDescent="0.35">
      <c r="A2559" s="10">
        <v>32737</v>
      </c>
      <c r="B2559">
        <v>344.4</v>
      </c>
      <c r="C2559">
        <v>-3.8E-3</v>
      </c>
      <c r="D2559">
        <f>LOG(S_P_500_Historical_Data__1[[#This Row],[return]]+1)</f>
        <v>-1.6534626036354312E-3</v>
      </c>
      <c r="E2559">
        <f>MATCH(S_P_500_Historical_Data__1[[#This Row],[return]],_xlfn.ANCHORARRAY($N$7),1)</f>
        <v>68</v>
      </c>
      <c r="F2559" t="e">
        <f>MATCH(S_P_500_Historical_Data__1[[#This Row],[log1p(return)]],S:S,1)-6</f>
        <v>#N/A</v>
      </c>
    </row>
    <row r="2560" spans="1:6" x14ac:dyDescent="0.35">
      <c r="A2560" s="10">
        <v>32736</v>
      </c>
      <c r="B2560">
        <v>345.7</v>
      </c>
      <c r="C2560">
        <v>2.8999999999999998E-3</v>
      </c>
      <c r="D2560">
        <f>LOG(S_P_500_Historical_Data__1[[#This Row],[return]]+1)</f>
        <v>1.2576313122309249E-3</v>
      </c>
      <c r="E2560">
        <f>MATCH(S_P_500_Historical_Data__1[[#This Row],[return]],_xlfn.ANCHORARRAY($N$7),1)</f>
        <v>71</v>
      </c>
      <c r="F2560" t="e">
        <f>MATCH(S_P_500_Historical_Data__1[[#This Row],[log1p(return)]],S:S,1)-6</f>
        <v>#N/A</v>
      </c>
    </row>
    <row r="2561" spans="1:6" x14ac:dyDescent="0.35">
      <c r="A2561" s="10">
        <v>32735</v>
      </c>
      <c r="B2561">
        <v>344.7</v>
      </c>
      <c r="C2561">
        <v>4.7000000000000002E-3</v>
      </c>
      <c r="D2561">
        <f>LOG(S_P_500_Historical_Data__1[[#This Row],[return]]+1)</f>
        <v>2.0364022595292615E-3</v>
      </c>
      <c r="E2561">
        <f>MATCH(S_P_500_Historical_Data__1[[#This Row],[return]],_xlfn.ANCHORARRAY($N$7),1)</f>
        <v>71</v>
      </c>
      <c r="F2561" t="e">
        <f>MATCH(S_P_500_Historical_Data__1[[#This Row],[log1p(return)]],S:S,1)-6</f>
        <v>#N/A</v>
      </c>
    </row>
    <row r="2562" spans="1:6" x14ac:dyDescent="0.35">
      <c r="A2562" s="10">
        <v>32734</v>
      </c>
      <c r="B2562">
        <v>343.1</v>
      </c>
      <c r="C2562">
        <v>-4.5999999999999999E-3</v>
      </c>
      <c r="D2562">
        <f>LOG(S_P_500_Historical_Data__1[[#This Row],[return]]+1)</f>
        <v>-2.0023635919956925E-3</v>
      </c>
      <c r="E2562">
        <f>MATCH(S_P_500_Historical_Data__1[[#This Row],[return]],_xlfn.ANCHORARRAY($N$7),1)</f>
        <v>68</v>
      </c>
      <c r="F2562" t="e">
        <f>MATCH(S_P_500_Historical_Data__1[[#This Row],[log1p(return)]],S:S,1)-6</f>
        <v>#N/A</v>
      </c>
    </row>
    <row r="2563" spans="1:6" x14ac:dyDescent="0.35">
      <c r="A2563" s="10">
        <v>32731</v>
      </c>
      <c r="B2563">
        <v>344.7</v>
      </c>
      <c r="C2563">
        <v>-1.01E-2</v>
      </c>
      <c r="D2563">
        <f>LOG(S_P_500_Historical_Data__1[[#This Row],[return]]+1)</f>
        <v>-4.4086757476465635E-3</v>
      </c>
      <c r="E2563">
        <f>MATCH(S_P_500_Historical_Data__1[[#This Row],[return]],_xlfn.ANCHORARRAY($N$7),1)</f>
        <v>66</v>
      </c>
      <c r="F2563" t="e">
        <f>MATCH(S_P_500_Historical_Data__1[[#This Row],[log1p(return)]],S:S,1)-6</f>
        <v>#N/A</v>
      </c>
    </row>
    <row r="2564" spans="1:6" x14ac:dyDescent="0.35">
      <c r="A2564" s="10">
        <v>32730</v>
      </c>
      <c r="B2564">
        <v>348.2</v>
      </c>
      <c r="C2564">
        <v>3.7000000000000002E-3</v>
      </c>
      <c r="D2564">
        <f>LOG(S_P_500_Historical_Data__1[[#This Row],[return]]+1)</f>
        <v>1.603924149797819E-3</v>
      </c>
      <c r="E2564">
        <f>MATCH(S_P_500_Historical_Data__1[[#This Row],[return]],_xlfn.ANCHORARRAY($N$7),1)</f>
        <v>71</v>
      </c>
      <c r="F2564" t="e">
        <f>MATCH(S_P_500_Historical_Data__1[[#This Row],[log1p(return)]],S:S,1)-6</f>
        <v>#N/A</v>
      </c>
    </row>
    <row r="2565" spans="1:6" x14ac:dyDescent="0.35">
      <c r="A2565" s="10">
        <v>32729</v>
      </c>
      <c r="B2565">
        <v>346.9</v>
      </c>
      <c r="C2565">
        <v>-7.1999999999999998E-3</v>
      </c>
      <c r="D2565">
        <f>LOG(S_P_500_Historical_Data__1[[#This Row],[return]]+1)</f>
        <v>-3.1382315093265779E-3</v>
      </c>
      <c r="E2565">
        <f>MATCH(S_P_500_Historical_Data__1[[#This Row],[return]],_xlfn.ANCHORARRAY($N$7),1)</f>
        <v>67</v>
      </c>
      <c r="F2565" t="e">
        <f>MATCH(S_P_500_Historical_Data__1[[#This Row],[log1p(return)]],S:S,1)-6</f>
        <v>#N/A</v>
      </c>
    </row>
    <row r="2566" spans="1:6" x14ac:dyDescent="0.35">
      <c r="A2566" s="10">
        <v>32728</v>
      </c>
      <c r="B2566">
        <v>349.4</v>
      </c>
      <c r="C2566">
        <v>0</v>
      </c>
      <c r="D2566">
        <f>LOG(S_P_500_Historical_Data__1[[#This Row],[return]]+1)</f>
        <v>0</v>
      </c>
      <c r="E2566">
        <f>MATCH(S_P_500_Historical_Data__1[[#This Row],[return]],_xlfn.ANCHORARRAY($N$7),1)</f>
        <v>70</v>
      </c>
      <c r="F2566" t="e">
        <f>MATCH(S_P_500_Historical_Data__1[[#This Row],[log1p(return)]],S:S,1)-6</f>
        <v>#N/A</v>
      </c>
    </row>
    <row r="2567" spans="1:6" x14ac:dyDescent="0.35">
      <c r="A2567" s="10">
        <v>32727</v>
      </c>
      <c r="B2567">
        <v>349.4</v>
      </c>
      <c r="C2567">
        <v>1.6E-2</v>
      </c>
      <c r="D2567">
        <f>LOG(S_P_500_Historical_Data__1[[#This Row],[return]]+1)</f>
        <v>6.8937079479004558E-3</v>
      </c>
      <c r="E2567">
        <f>MATCH(S_P_500_Historical_Data__1[[#This Row],[return]],_xlfn.ANCHORARRAY($N$7),1)</f>
        <v>75</v>
      </c>
      <c r="F2567" t="e">
        <f>MATCH(S_P_500_Historical_Data__1[[#This Row],[log1p(return)]],S:S,1)-6</f>
        <v>#N/A</v>
      </c>
    </row>
    <row r="2568" spans="1:6" x14ac:dyDescent="0.35">
      <c r="A2568" s="10">
        <v>32724</v>
      </c>
      <c r="B2568">
        <v>343.9</v>
      </c>
      <c r="C2568">
        <v>-2.3E-3</v>
      </c>
      <c r="D2568">
        <f>LOG(S_P_500_Historical_Data__1[[#This Row],[return]]+1)</f>
        <v>-1.0000277816796898E-3</v>
      </c>
      <c r="E2568">
        <f>MATCH(S_P_500_Historical_Data__1[[#This Row],[return]],_xlfn.ANCHORARRAY($N$7),1)</f>
        <v>69</v>
      </c>
      <c r="F2568" t="e">
        <f>MATCH(S_P_500_Historical_Data__1[[#This Row],[log1p(return)]],S:S,1)-6</f>
        <v>#N/A</v>
      </c>
    </row>
    <row r="2569" spans="1:6" x14ac:dyDescent="0.35">
      <c r="A2569" s="10">
        <v>32723</v>
      </c>
      <c r="B2569">
        <v>344.7</v>
      </c>
      <c r="C2569">
        <v>1.1999999999999999E-3</v>
      </c>
      <c r="D2569">
        <f>LOG(S_P_500_Historical_Data__1[[#This Row],[return]]+1)</f>
        <v>5.2084093618567006E-4</v>
      </c>
      <c r="E2569">
        <f>MATCH(S_P_500_Historical_Data__1[[#This Row],[return]],_xlfn.ANCHORARRAY($N$7),1)</f>
        <v>70</v>
      </c>
      <c r="F2569" t="e">
        <f>MATCH(S_P_500_Historical_Data__1[[#This Row],[log1p(return)]],S:S,1)-6</f>
        <v>#N/A</v>
      </c>
    </row>
    <row r="2570" spans="1:6" x14ac:dyDescent="0.35">
      <c r="A2570" s="10">
        <v>32722</v>
      </c>
      <c r="B2570">
        <v>344.3</v>
      </c>
      <c r="C2570">
        <v>1.5E-3</v>
      </c>
      <c r="D2570">
        <f>LOG(S_P_500_Historical_Data__1[[#This Row],[return]]+1)</f>
        <v>6.5095362959505818E-4</v>
      </c>
      <c r="E2570">
        <f>MATCH(S_P_500_Historical_Data__1[[#This Row],[return]],_xlfn.ANCHORARRAY($N$7),1)</f>
        <v>70</v>
      </c>
      <c r="F2570" t="e">
        <f>MATCH(S_P_500_Historical_Data__1[[#This Row],[log1p(return)]],S:S,1)-6</f>
        <v>#N/A</v>
      </c>
    </row>
    <row r="2571" spans="1:6" x14ac:dyDescent="0.35">
      <c r="A2571" s="10">
        <v>32721</v>
      </c>
      <c r="B2571">
        <v>343.8</v>
      </c>
      <c r="C2571">
        <v>-6.6E-3</v>
      </c>
      <c r="D2571">
        <f>LOG(S_P_500_Historical_Data__1[[#This Row],[return]]+1)</f>
        <v>-2.8758443407954841E-3</v>
      </c>
      <c r="E2571">
        <f>MATCH(S_P_500_Historical_Data__1[[#This Row],[return]],_xlfn.ANCHORARRAY($N$7),1)</f>
        <v>67</v>
      </c>
      <c r="F2571" t="e">
        <f>MATCH(S_P_500_Historical_Data__1[[#This Row],[log1p(return)]],S:S,1)-6</f>
        <v>#N/A</v>
      </c>
    </row>
    <row r="2572" spans="1:6" x14ac:dyDescent="0.35">
      <c r="A2572" s="10">
        <v>32720</v>
      </c>
      <c r="B2572">
        <v>346.1</v>
      </c>
      <c r="C2572">
        <v>1.17E-2</v>
      </c>
      <c r="D2572">
        <f>LOG(S_P_500_Historical_Data__1[[#This Row],[return]]+1)</f>
        <v>5.0517499939958894E-3</v>
      </c>
      <c r="E2572">
        <f>MATCH(S_P_500_Historical_Data__1[[#This Row],[return]],_xlfn.ANCHORARRAY($N$7),1)</f>
        <v>74</v>
      </c>
      <c r="F2572" t="e">
        <f>MATCH(S_P_500_Historical_Data__1[[#This Row],[log1p(return)]],S:S,1)-6</f>
        <v>#N/A</v>
      </c>
    </row>
    <row r="2573" spans="1:6" x14ac:dyDescent="0.35">
      <c r="A2573" s="10">
        <v>32717</v>
      </c>
      <c r="B2573">
        <v>342.1</v>
      </c>
      <c r="C2573">
        <v>2.9999999999999997E-4</v>
      </c>
      <c r="D2573">
        <f>LOG(S_P_500_Historical_Data__1[[#This Row],[return]]+1)</f>
        <v>1.3026880522704667E-4</v>
      </c>
      <c r="E2573">
        <f>MATCH(S_P_500_Historical_Data__1[[#This Row],[return]],_xlfn.ANCHORARRAY($N$7),1)</f>
        <v>70</v>
      </c>
      <c r="F2573" t="e">
        <f>MATCH(S_P_500_Historical_Data__1[[#This Row],[log1p(return)]],S:S,1)-6</f>
        <v>#N/A</v>
      </c>
    </row>
    <row r="2574" spans="1:6" x14ac:dyDescent="0.35">
      <c r="A2574" s="10">
        <v>32716</v>
      </c>
      <c r="B2574">
        <v>342</v>
      </c>
      <c r="C2574">
        <v>1.15E-2</v>
      </c>
      <c r="D2574">
        <f>LOG(S_P_500_Historical_Data__1[[#This Row],[return]]+1)</f>
        <v>4.9658871068235209E-3</v>
      </c>
      <c r="E2574">
        <f>MATCH(S_P_500_Historical_Data__1[[#This Row],[return]],_xlfn.ANCHORARRAY($N$7),1)</f>
        <v>74</v>
      </c>
      <c r="F2574" t="e">
        <f>MATCH(S_P_500_Historical_Data__1[[#This Row],[log1p(return)]],S:S,1)-6</f>
        <v>#N/A</v>
      </c>
    </row>
    <row r="2575" spans="1:6" x14ac:dyDescent="0.35">
      <c r="A2575" s="10">
        <v>32715</v>
      </c>
      <c r="B2575">
        <v>338.1</v>
      </c>
      <c r="C2575">
        <v>1.26E-2</v>
      </c>
      <c r="D2575">
        <f>LOG(S_P_500_Historical_Data__1[[#This Row],[return]]+1)</f>
        <v>5.4379230508221094E-3</v>
      </c>
      <c r="E2575">
        <f>MATCH(S_P_500_Historical_Data__1[[#This Row],[return]],_xlfn.ANCHORARRAY($N$7),1)</f>
        <v>74</v>
      </c>
      <c r="F2575" t="e">
        <f>MATCH(S_P_500_Historical_Data__1[[#This Row],[log1p(return)]],S:S,1)-6</f>
        <v>#N/A</v>
      </c>
    </row>
    <row r="2576" spans="1:6" x14ac:dyDescent="0.35">
      <c r="A2576" s="10">
        <v>32714</v>
      </c>
      <c r="B2576">
        <v>333.9</v>
      </c>
      <c r="C2576">
        <v>5.9999999999999995E-4</v>
      </c>
      <c r="D2576">
        <f>LOG(S_P_500_Historical_Data__1[[#This Row],[return]]+1)</f>
        <v>2.6049854739031814E-4</v>
      </c>
      <c r="E2576">
        <f>MATCH(S_P_500_Historical_Data__1[[#This Row],[return]],_xlfn.ANCHORARRAY($N$7),1)</f>
        <v>70</v>
      </c>
      <c r="F2576" t="e">
        <f>MATCH(S_P_500_Historical_Data__1[[#This Row],[log1p(return)]],S:S,1)-6</f>
        <v>#N/A</v>
      </c>
    </row>
    <row r="2577" spans="1:6" x14ac:dyDescent="0.35">
      <c r="A2577" s="10">
        <v>32713</v>
      </c>
      <c r="B2577">
        <v>333.7</v>
      </c>
      <c r="C2577">
        <v>-6.4999999999999997E-3</v>
      </c>
      <c r="D2577">
        <f>LOG(S_P_500_Historical_Data__1[[#This Row],[return]]+1)</f>
        <v>-2.8321285541660227E-3</v>
      </c>
      <c r="E2577">
        <f>MATCH(S_P_500_Historical_Data__1[[#This Row],[return]],_xlfn.ANCHORARRAY($N$7),1)</f>
        <v>67</v>
      </c>
      <c r="F2577" t="e">
        <f>MATCH(S_P_500_Historical_Data__1[[#This Row],[log1p(return)]],S:S,1)-6</f>
        <v>#N/A</v>
      </c>
    </row>
    <row r="2578" spans="1:6" x14ac:dyDescent="0.35">
      <c r="A2578" s="10">
        <v>32710</v>
      </c>
      <c r="B2578">
        <v>335.9</v>
      </c>
      <c r="C2578">
        <v>7.1999999999999998E-3</v>
      </c>
      <c r="D2578">
        <f>LOG(S_P_500_Historical_Data__1[[#This Row],[return]]+1)</f>
        <v>3.1157170998062241E-3</v>
      </c>
      <c r="E2578">
        <f>MATCH(S_P_500_Historical_Data__1[[#This Row],[return]],_xlfn.ANCHORARRAY($N$7),1)</f>
        <v>72</v>
      </c>
      <c r="F2578" t="e">
        <f>MATCH(S_P_500_Historical_Data__1[[#This Row],[log1p(return)]],S:S,1)-6</f>
        <v>#N/A</v>
      </c>
    </row>
    <row r="2579" spans="1:6" x14ac:dyDescent="0.35">
      <c r="A2579" s="10">
        <v>32709</v>
      </c>
      <c r="B2579">
        <v>333.5</v>
      </c>
      <c r="C2579">
        <v>-6.6E-3</v>
      </c>
      <c r="D2579">
        <f>LOG(S_P_500_Historical_Data__1[[#This Row],[return]]+1)</f>
        <v>-2.8758443407954841E-3</v>
      </c>
      <c r="E2579">
        <f>MATCH(S_P_500_Historical_Data__1[[#This Row],[return]],_xlfn.ANCHORARRAY($N$7),1)</f>
        <v>67</v>
      </c>
      <c r="F2579" t="e">
        <f>MATCH(S_P_500_Historical_Data__1[[#This Row],[log1p(return)]],S:S,1)-6</f>
        <v>#N/A</v>
      </c>
    </row>
    <row r="2580" spans="1:6" x14ac:dyDescent="0.35">
      <c r="A2580" s="10">
        <v>32708</v>
      </c>
      <c r="B2580">
        <v>335.7</v>
      </c>
      <c r="C2580">
        <v>1.2999999999999999E-2</v>
      </c>
      <c r="D2580">
        <f>LOG(S_P_500_Historical_Data__1[[#This Row],[return]]+1)</f>
        <v>5.6094453602803856E-3</v>
      </c>
      <c r="E2580">
        <f>MATCH(S_P_500_Historical_Data__1[[#This Row],[return]],_xlfn.ANCHORARRAY($N$7),1)</f>
        <v>74</v>
      </c>
      <c r="F2580" t="e">
        <f>MATCH(S_P_500_Historical_Data__1[[#This Row],[log1p(return)]],S:S,1)-6</f>
        <v>#N/A</v>
      </c>
    </row>
    <row r="2581" spans="1:6" x14ac:dyDescent="0.35">
      <c r="A2581" s="10">
        <v>32707</v>
      </c>
      <c r="B2581">
        <v>331.4</v>
      </c>
      <c r="C2581">
        <v>-3.0000000000000001E-3</v>
      </c>
      <c r="D2581">
        <f>LOG(S_P_500_Historical_Data__1[[#This Row],[return]]+1)</f>
        <v>-1.3048416883442813E-3</v>
      </c>
      <c r="E2581">
        <f>MATCH(S_P_500_Historical_Data__1[[#This Row],[return]],_xlfn.ANCHORARRAY($N$7),1)</f>
        <v>69</v>
      </c>
      <c r="F2581" t="e">
        <f>MATCH(S_P_500_Historical_Data__1[[#This Row],[log1p(return)]],S:S,1)-6</f>
        <v>#N/A</v>
      </c>
    </row>
    <row r="2582" spans="1:6" x14ac:dyDescent="0.35">
      <c r="A2582" s="10">
        <v>32706</v>
      </c>
      <c r="B2582">
        <v>332.4</v>
      </c>
      <c r="C2582">
        <v>1.8E-3</v>
      </c>
      <c r="D2582">
        <f>LOG(S_P_500_Historical_Data__1[[#This Row],[return]]+1)</f>
        <v>7.8102735349552951E-4</v>
      </c>
      <c r="E2582">
        <f>MATCH(S_P_500_Historical_Data__1[[#This Row],[return]],_xlfn.ANCHORARRAY($N$7),1)</f>
        <v>70</v>
      </c>
      <c r="F2582" t="e">
        <f>MATCH(S_P_500_Historical_Data__1[[#This Row],[log1p(return)]],S:S,1)-6</f>
        <v>#N/A</v>
      </c>
    </row>
    <row r="2583" spans="1:6" x14ac:dyDescent="0.35">
      <c r="A2583" s="10">
        <v>32703</v>
      </c>
      <c r="B2583">
        <v>331.8</v>
      </c>
      <c r="C2583">
        <v>5.7999999999999996E-3</v>
      </c>
      <c r="D2583">
        <f>LOG(S_P_500_Historical_Data__1[[#This Row],[return]]+1)</f>
        <v>2.5116312849083121E-3</v>
      </c>
      <c r="E2583">
        <f>MATCH(S_P_500_Historical_Data__1[[#This Row],[return]],_xlfn.ANCHORARRAY($N$7),1)</f>
        <v>72</v>
      </c>
      <c r="F2583" t="e">
        <f>MATCH(S_P_500_Historical_Data__1[[#This Row],[log1p(return)]],S:S,1)-6</f>
        <v>#N/A</v>
      </c>
    </row>
    <row r="2584" spans="1:6" x14ac:dyDescent="0.35">
      <c r="A2584" s="10">
        <v>32702</v>
      </c>
      <c r="B2584">
        <v>329.9</v>
      </c>
      <c r="C2584">
        <v>2.9999999999999997E-4</v>
      </c>
      <c r="D2584">
        <f>LOG(S_P_500_Historical_Data__1[[#This Row],[return]]+1)</f>
        <v>1.3026880522704667E-4</v>
      </c>
      <c r="E2584">
        <f>MATCH(S_P_500_Historical_Data__1[[#This Row],[return]],_xlfn.ANCHORARRAY($N$7),1)</f>
        <v>70</v>
      </c>
      <c r="F2584" t="e">
        <f>MATCH(S_P_500_Historical_Data__1[[#This Row],[log1p(return)]],S:S,1)-6</f>
        <v>#N/A</v>
      </c>
    </row>
    <row r="2585" spans="1:6" x14ac:dyDescent="0.35">
      <c r="A2585" s="10">
        <v>32701</v>
      </c>
      <c r="B2585">
        <v>329.8</v>
      </c>
      <c r="C2585">
        <v>3.0000000000000001E-3</v>
      </c>
      <c r="D2585">
        <f>LOG(S_P_500_Historical_Data__1[[#This Row],[return]]+1)</f>
        <v>1.300933020418072E-3</v>
      </c>
      <c r="E2585">
        <f>MATCH(S_P_500_Historical_Data__1[[#This Row],[return]],_xlfn.ANCHORARRAY($N$7),1)</f>
        <v>71</v>
      </c>
      <c r="F2585" t="e">
        <f>MATCH(S_P_500_Historical_Data__1[[#This Row],[log1p(return)]],S:S,1)-6</f>
        <v>#N/A</v>
      </c>
    </row>
    <row r="2586" spans="1:6" x14ac:dyDescent="0.35">
      <c r="A2586" s="10">
        <v>32700</v>
      </c>
      <c r="B2586">
        <v>328.8</v>
      </c>
      <c r="C2586">
        <v>5.1999999999999998E-3</v>
      </c>
      <c r="D2586">
        <f>LOG(S_P_500_Historical_Data__1[[#This Row],[return]]+1)</f>
        <v>2.2524799205384093E-3</v>
      </c>
      <c r="E2586">
        <f>MATCH(S_P_500_Historical_Data__1[[#This Row],[return]],_xlfn.ANCHORARRAY($N$7),1)</f>
        <v>71</v>
      </c>
      <c r="F2586" t="e">
        <f>MATCH(S_P_500_Historical_Data__1[[#This Row],[log1p(return)]],S:S,1)-6</f>
        <v>#N/A</v>
      </c>
    </row>
    <row r="2587" spans="1:6" x14ac:dyDescent="0.35">
      <c r="A2587" s="10">
        <v>32699</v>
      </c>
      <c r="B2587">
        <v>327.10000000000002</v>
      </c>
      <c r="C2587">
        <v>6.7999999999999996E-3</v>
      </c>
      <c r="D2587">
        <f>LOG(S_P_500_Historical_Data__1[[#This Row],[return]]+1)</f>
        <v>2.9432068763250671E-3</v>
      </c>
      <c r="E2587">
        <f>MATCH(S_P_500_Historical_Data__1[[#This Row],[return]],_xlfn.ANCHORARRAY($N$7),1)</f>
        <v>72</v>
      </c>
      <c r="F2587" t="e">
        <f>MATCH(S_P_500_Historical_Data__1[[#This Row],[log1p(return)]],S:S,1)-6</f>
        <v>#N/A</v>
      </c>
    </row>
    <row r="2588" spans="1:6" x14ac:dyDescent="0.35">
      <c r="A2588" s="10">
        <v>32696</v>
      </c>
      <c r="B2588">
        <v>324.89999999999998</v>
      </c>
      <c r="C2588">
        <v>1.03E-2</v>
      </c>
      <c r="D2588">
        <f>LOG(S_P_500_Historical_Data__1[[#This Row],[return]]+1)</f>
        <v>4.4503529892243581E-3</v>
      </c>
      <c r="E2588">
        <f>MATCH(S_P_500_Historical_Data__1[[#This Row],[return]],_xlfn.ANCHORARRAY($N$7),1)</f>
        <v>73</v>
      </c>
      <c r="F2588" t="e">
        <f>MATCH(S_P_500_Historical_Data__1[[#This Row],[log1p(return)]],S:S,1)-6</f>
        <v>#N/A</v>
      </c>
    </row>
    <row r="2589" spans="1:6" x14ac:dyDescent="0.35">
      <c r="A2589" s="10">
        <v>32695</v>
      </c>
      <c r="B2589">
        <v>321.60000000000002</v>
      </c>
      <c r="C2589">
        <v>3.0999999999999999E-3</v>
      </c>
      <c r="D2589">
        <f>LOG(S_P_500_Historical_Data__1[[#This Row],[return]]+1)</f>
        <v>1.3442304116013512E-3</v>
      </c>
      <c r="E2589">
        <f>MATCH(S_P_500_Historical_Data__1[[#This Row],[return]],_xlfn.ANCHORARRAY($N$7),1)</f>
        <v>71</v>
      </c>
      <c r="F2589" t="e">
        <f>MATCH(S_P_500_Historical_Data__1[[#This Row],[log1p(return)]],S:S,1)-6</f>
        <v>#N/A</v>
      </c>
    </row>
    <row r="2590" spans="1:6" x14ac:dyDescent="0.35">
      <c r="A2590" s="10">
        <v>32694</v>
      </c>
      <c r="B2590">
        <v>320.60000000000002</v>
      </c>
      <c r="C2590">
        <v>4.4000000000000003E-3</v>
      </c>
      <c r="D2590">
        <f>LOG(S_P_500_Historical_Data__1[[#This Row],[return]]+1)</f>
        <v>1.9067040408848018E-3</v>
      </c>
      <c r="E2590">
        <f>MATCH(S_P_500_Historical_Data__1[[#This Row],[return]],_xlfn.ANCHORARRAY($N$7),1)</f>
        <v>71</v>
      </c>
      <c r="F2590" t="e">
        <f>MATCH(S_P_500_Historical_Data__1[[#This Row],[log1p(return)]],S:S,1)-6</f>
        <v>#N/A</v>
      </c>
    </row>
    <row r="2591" spans="1:6" x14ac:dyDescent="0.35">
      <c r="A2591" s="10">
        <v>32692</v>
      </c>
      <c r="B2591">
        <v>319.2</v>
      </c>
      <c r="C2591">
        <v>3.8E-3</v>
      </c>
      <c r="D2591">
        <f>LOG(S_P_500_Historical_Data__1[[#This Row],[return]]+1)</f>
        <v>1.6471913460381594E-3</v>
      </c>
      <c r="E2591">
        <f>MATCH(S_P_500_Historical_Data__1[[#This Row],[return]],_xlfn.ANCHORARRAY($N$7),1)</f>
        <v>71</v>
      </c>
      <c r="F2591" t="e">
        <f>MATCH(S_P_500_Historical_Data__1[[#This Row],[log1p(return)]],S:S,1)-6</f>
        <v>#N/A</v>
      </c>
    </row>
    <row r="2592" spans="1:6" x14ac:dyDescent="0.35">
      <c r="A2592" s="10">
        <v>32689</v>
      </c>
      <c r="B2592">
        <v>318</v>
      </c>
      <c r="C2592">
        <v>-5.3E-3</v>
      </c>
      <c r="D2592">
        <f>LOG(S_P_500_Historical_Data__1[[#This Row],[return]]+1)</f>
        <v>-2.307882058273408E-3</v>
      </c>
      <c r="E2592">
        <f>MATCH(S_P_500_Historical_Data__1[[#This Row],[return]],_xlfn.ANCHORARRAY($N$7),1)</f>
        <v>68</v>
      </c>
      <c r="F2592" t="e">
        <f>MATCH(S_P_500_Historical_Data__1[[#This Row],[log1p(return)]],S:S,1)-6</f>
        <v>#N/A</v>
      </c>
    </row>
    <row r="2593" spans="1:6" x14ac:dyDescent="0.35">
      <c r="A2593" s="10">
        <v>32688</v>
      </c>
      <c r="B2593">
        <v>319.7</v>
      </c>
      <c r="C2593">
        <v>-1.8700000000000001E-2</v>
      </c>
      <c r="D2593">
        <f>LOG(S_P_500_Historical_Data__1[[#This Row],[return]]+1)</f>
        <v>-8.198201155355956E-3</v>
      </c>
      <c r="E2593">
        <f>MATCH(S_P_500_Historical_Data__1[[#This Row],[return]],_xlfn.ANCHORARRAY($N$7),1)</f>
        <v>63</v>
      </c>
      <c r="F2593" t="e">
        <f>MATCH(S_P_500_Historical_Data__1[[#This Row],[log1p(return)]],S:S,1)-6</f>
        <v>#N/A</v>
      </c>
    </row>
    <row r="2594" spans="1:6" x14ac:dyDescent="0.35">
      <c r="A2594" s="10">
        <v>32687</v>
      </c>
      <c r="B2594">
        <v>325.8</v>
      </c>
      <c r="C2594">
        <v>-7.9000000000000008E-3</v>
      </c>
      <c r="D2594">
        <f>LOG(S_P_500_Historical_Data__1[[#This Row],[return]]+1)</f>
        <v>-3.4445503666347198E-3</v>
      </c>
      <c r="E2594">
        <f>MATCH(S_P_500_Historical_Data__1[[#This Row],[return]],_xlfn.ANCHORARRAY($N$7),1)</f>
        <v>67</v>
      </c>
      <c r="F2594" t="e">
        <f>MATCH(S_P_500_Historical_Data__1[[#This Row],[log1p(return)]],S:S,1)-6</f>
        <v>#N/A</v>
      </c>
    </row>
    <row r="2595" spans="1:6" x14ac:dyDescent="0.35">
      <c r="A2595" s="10">
        <v>32686</v>
      </c>
      <c r="B2595">
        <v>328.4</v>
      </c>
      <c r="C2595">
        <v>5.4999999999999997E-3</v>
      </c>
      <c r="D2595">
        <f>LOG(S_P_500_Historical_Data__1[[#This Row],[return]]+1)</f>
        <v>2.382074932760771E-3</v>
      </c>
      <c r="E2595">
        <f>MATCH(S_P_500_Historical_Data__1[[#This Row],[return]],_xlfn.ANCHORARRAY($N$7),1)</f>
        <v>72</v>
      </c>
      <c r="F2595" t="e">
        <f>MATCH(S_P_500_Historical_Data__1[[#This Row],[log1p(return)]],S:S,1)-6</f>
        <v>#N/A</v>
      </c>
    </row>
    <row r="2596" spans="1:6" x14ac:dyDescent="0.35">
      <c r="A2596" s="10">
        <v>32685</v>
      </c>
      <c r="B2596">
        <v>326.60000000000002</v>
      </c>
      <c r="C2596">
        <v>-4.3E-3</v>
      </c>
      <c r="D2596">
        <f>LOG(S_P_500_Historical_Data__1[[#This Row],[return]]+1)</f>
        <v>-1.8714928717335991E-3</v>
      </c>
      <c r="E2596">
        <f>MATCH(S_P_500_Historical_Data__1[[#This Row],[return]],_xlfn.ANCHORARRAY($N$7),1)</f>
        <v>68</v>
      </c>
      <c r="F2596" t="e">
        <f>MATCH(S_P_500_Historical_Data__1[[#This Row],[log1p(return)]],S:S,1)-6</f>
        <v>#N/A</v>
      </c>
    </row>
    <row r="2597" spans="1:6" x14ac:dyDescent="0.35">
      <c r="A2597" s="10">
        <v>32682</v>
      </c>
      <c r="B2597">
        <v>328</v>
      </c>
      <c r="C2597">
        <v>1.77E-2</v>
      </c>
      <c r="D2597">
        <f>LOG(S_P_500_Historical_Data__1[[#This Row],[return]]+1)</f>
        <v>7.6197745174033556E-3</v>
      </c>
      <c r="E2597">
        <f>MATCH(S_P_500_Historical_Data__1[[#This Row],[return]],_xlfn.ANCHORARRAY($N$7),1)</f>
        <v>76</v>
      </c>
      <c r="F2597" t="e">
        <f>MATCH(S_P_500_Historical_Data__1[[#This Row],[log1p(return)]],S:S,1)-6</f>
        <v>#N/A</v>
      </c>
    </row>
    <row r="2598" spans="1:6" x14ac:dyDescent="0.35">
      <c r="A2598" s="10">
        <v>32681</v>
      </c>
      <c r="B2598">
        <v>322.3</v>
      </c>
      <c r="C2598">
        <v>5.5999999999999999E-3</v>
      </c>
      <c r="D2598">
        <f>LOG(S_P_500_Historical_Data__1[[#This Row],[return]]+1)</f>
        <v>2.4252646779013543E-3</v>
      </c>
      <c r="E2598">
        <f>MATCH(S_P_500_Historical_Data__1[[#This Row],[return]],_xlfn.ANCHORARRAY($N$7),1)</f>
        <v>72</v>
      </c>
      <c r="F2598" t="e">
        <f>MATCH(S_P_500_Historical_Data__1[[#This Row],[log1p(return)]],S:S,1)-6</f>
        <v>#N/A</v>
      </c>
    </row>
    <row r="2599" spans="1:6" x14ac:dyDescent="0.35">
      <c r="A2599" s="10">
        <v>32680</v>
      </c>
      <c r="B2599">
        <v>320.5</v>
      </c>
      <c r="C2599">
        <v>-2.2000000000000001E-3</v>
      </c>
      <c r="D2599">
        <f>LOG(S_P_500_Historical_Data__1[[#This Row],[return]]+1)</f>
        <v>-9.5650039683711904E-4</v>
      </c>
      <c r="E2599">
        <f>MATCH(S_P_500_Historical_Data__1[[#This Row],[return]],_xlfn.ANCHORARRAY($N$7),1)</f>
        <v>69</v>
      </c>
      <c r="F2599" t="e">
        <f>MATCH(S_P_500_Historical_Data__1[[#This Row],[log1p(return)]],S:S,1)-6</f>
        <v>#N/A</v>
      </c>
    </row>
    <row r="2600" spans="1:6" x14ac:dyDescent="0.35">
      <c r="A2600" s="10">
        <v>32679</v>
      </c>
      <c r="B2600">
        <v>321.2</v>
      </c>
      <c r="C2600">
        <v>-2.2000000000000001E-3</v>
      </c>
      <c r="D2600">
        <f>LOG(S_P_500_Historical_Data__1[[#This Row],[return]]+1)</f>
        <v>-9.5650039683711904E-4</v>
      </c>
      <c r="E2600">
        <f>MATCH(S_P_500_Historical_Data__1[[#This Row],[return]],_xlfn.ANCHORARRAY($N$7),1)</f>
        <v>69</v>
      </c>
      <c r="F2600" t="e">
        <f>MATCH(S_P_500_Historical_Data__1[[#This Row],[log1p(return)]],S:S,1)-6</f>
        <v>#N/A</v>
      </c>
    </row>
    <row r="2601" spans="1:6" x14ac:dyDescent="0.35">
      <c r="A2601" s="10">
        <v>32678</v>
      </c>
      <c r="B2601">
        <v>321.89999999999998</v>
      </c>
      <c r="C2601">
        <v>1.6000000000000001E-3</v>
      </c>
      <c r="D2601">
        <f>LOG(S_P_500_Historical_Data__1[[#This Row],[return]]+1)</f>
        <v>6.943158663544807E-4</v>
      </c>
      <c r="E2601">
        <f>MATCH(S_P_500_Historical_Data__1[[#This Row],[return]],_xlfn.ANCHORARRAY($N$7),1)</f>
        <v>70</v>
      </c>
      <c r="F2601" t="e">
        <f>MATCH(S_P_500_Historical_Data__1[[#This Row],[log1p(return)]],S:S,1)-6</f>
        <v>#N/A</v>
      </c>
    </row>
    <row r="2602" spans="1:6" x14ac:dyDescent="0.35">
      <c r="A2602" s="10">
        <v>32675</v>
      </c>
      <c r="B2602">
        <v>321.39999999999998</v>
      </c>
      <c r="C2602">
        <v>4.1000000000000003E-3</v>
      </c>
      <c r="D2602">
        <f>LOG(S_P_500_Historical_Data__1[[#This Row],[return]]+1)</f>
        <v>1.7769670774395734E-3</v>
      </c>
      <c r="E2602">
        <f>MATCH(S_P_500_Historical_Data__1[[#This Row],[return]],_xlfn.ANCHORARRAY($N$7),1)</f>
        <v>71</v>
      </c>
      <c r="F2602" t="e">
        <f>MATCH(S_P_500_Historical_Data__1[[#This Row],[log1p(return)]],S:S,1)-6</f>
        <v>#N/A</v>
      </c>
    </row>
    <row r="2603" spans="1:6" x14ac:dyDescent="0.35">
      <c r="A2603" s="10">
        <v>32674</v>
      </c>
      <c r="B2603">
        <v>320.10000000000002</v>
      </c>
      <c r="C2603">
        <v>-1.14E-2</v>
      </c>
      <c r="D2603">
        <f>LOG(S_P_500_Historical_Data__1[[#This Row],[return]]+1)</f>
        <v>-4.979393875242006E-3</v>
      </c>
      <c r="E2603">
        <f>MATCH(S_P_500_Historical_Data__1[[#This Row],[return]],_xlfn.ANCHORARRAY($N$7),1)</f>
        <v>66</v>
      </c>
      <c r="F2603" t="e">
        <f>MATCH(S_P_500_Historical_Data__1[[#This Row],[log1p(return)]],S:S,1)-6</f>
        <v>#N/A</v>
      </c>
    </row>
    <row r="2604" spans="1:6" x14ac:dyDescent="0.35">
      <c r="A2604" s="10">
        <v>32673</v>
      </c>
      <c r="B2604">
        <v>323.8</v>
      </c>
      <c r="C2604">
        <v>-2.9999999999999997E-4</v>
      </c>
      <c r="D2604">
        <f>LOG(S_P_500_Historical_Data__1[[#This Row],[return]]+1)</f>
        <v>-1.3030789173217684E-4</v>
      </c>
      <c r="E2604">
        <f>MATCH(S_P_500_Historical_Data__1[[#This Row],[return]],_xlfn.ANCHORARRAY($N$7),1)</f>
        <v>70</v>
      </c>
      <c r="F2604" t="e">
        <f>MATCH(S_P_500_Historical_Data__1[[#This Row],[log1p(return)]],S:S,1)-6</f>
        <v>#N/A</v>
      </c>
    </row>
    <row r="2605" spans="1:6" x14ac:dyDescent="0.35">
      <c r="A2605" s="10">
        <v>32672</v>
      </c>
      <c r="B2605">
        <v>323.89999999999998</v>
      </c>
      <c r="C2605">
        <v>-7.1000000000000004E-3</v>
      </c>
      <c r="D2605">
        <f>LOG(S_P_500_Historical_Data__1[[#This Row],[return]]+1)</f>
        <v>-3.0944893043338452E-3</v>
      </c>
      <c r="E2605">
        <f>MATCH(S_P_500_Historical_Data__1[[#This Row],[return]],_xlfn.ANCHORARRAY($N$7),1)</f>
        <v>67</v>
      </c>
      <c r="F2605" t="e">
        <f>MATCH(S_P_500_Historical_Data__1[[#This Row],[log1p(return)]],S:S,1)-6</f>
        <v>#N/A</v>
      </c>
    </row>
    <row r="2606" spans="1:6" x14ac:dyDescent="0.35">
      <c r="A2606" s="10">
        <v>32671</v>
      </c>
      <c r="B2606">
        <v>326.2</v>
      </c>
      <c r="C2606">
        <v>-1.5E-3</v>
      </c>
      <c r="D2606">
        <f>LOG(S_P_500_Historical_Data__1[[#This Row],[return]]+1)</f>
        <v>-6.5193079327860188E-4</v>
      </c>
      <c r="E2606">
        <f>MATCH(S_P_500_Historical_Data__1[[#This Row],[return]],_xlfn.ANCHORARRAY($N$7),1)</f>
        <v>69</v>
      </c>
      <c r="F2606" t="e">
        <f>MATCH(S_P_500_Historical_Data__1[[#This Row],[log1p(return)]],S:S,1)-6</f>
        <v>#N/A</v>
      </c>
    </row>
    <row r="2607" spans="1:6" x14ac:dyDescent="0.35">
      <c r="A2607" s="10">
        <v>32668</v>
      </c>
      <c r="B2607">
        <v>326.7</v>
      </c>
      <c r="C2607">
        <v>-2.9999999999999997E-4</v>
      </c>
      <c r="D2607">
        <f>LOG(S_P_500_Historical_Data__1[[#This Row],[return]]+1)</f>
        <v>-1.3030789173217684E-4</v>
      </c>
      <c r="E2607">
        <f>MATCH(S_P_500_Historical_Data__1[[#This Row],[return]],_xlfn.ANCHORARRAY($N$7),1)</f>
        <v>70</v>
      </c>
      <c r="F2607" t="e">
        <f>MATCH(S_P_500_Historical_Data__1[[#This Row],[log1p(return)]],S:S,1)-6</f>
        <v>#N/A</v>
      </c>
    </row>
    <row r="2608" spans="1:6" x14ac:dyDescent="0.35">
      <c r="A2608" s="10">
        <v>32667</v>
      </c>
      <c r="B2608">
        <v>326.8</v>
      </c>
      <c r="C2608">
        <v>-2.9999999999999997E-4</v>
      </c>
      <c r="D2608">
        <f>LOG(S_P_500_Historical_Data__1[[#This Row],[return]]+1)</f>
        <v>-1.3030789173217684E-4</v>
      </c>
      <c r="E2608">
        <f>MATCH(S_P_500_Historical_Data__1[[#This Row],[return]],_xlfn.ANCHORARRAY($N$7),1)</f>
        <v>70</v>
      </c>
      <c r="F2608" t="e">
        <f>MATCH(S_P_500_Historical_Data__1[[#This Row],[log1p(return)]],S:S,1)-6</f>
        <v>#N/A</v>
      </c>
    </row>
    <row r="2609" spans="1:6" x14ac:dyDescent="0.35">
      <c r="A2609" s="10">
        <v>32666</v>
      </c>
      <c r="B2609">
        <v>326.89999999999998</v>
      </c>
      <c r="C2609">
        <v>8.3000000000000001E-3</v>
      </c>
      <c r="D2609">
        <f>LOG(S_P_500_Historical_Data__1[[#This Row],[return]]+1)</f>
        <v>3.5897671891398659E-3</v>
      </c>
      <c r="E2609">
        <f>MATCH(S_P_500_Historical_Data__1[[#This Row],[return]],_xlfn.ANCHORARRAY($N$7),1)</f>
        <v>72</v>
      </c>
      <c r="F2609" t="e">
        <f>MATCH(S_P_500_Historical_Data__1[[#This Row],[log1p(return)]],S:S,1)-6</f>
        <v>#N/A</v>
      </c>
    </row>
    <row r="2610" spans="1:6" x14ac:dyDescent="0.35">
      <c r="A2610" s="10">
        <v>32665</v>
      </c>
      <c r="B2610">
        <v>324.2</v>
      </c>
      <c r="C2610">
        <v>6.7999999999999996E-3</v>
      </c>
      <c r="D2610">
        <f>LOG(S_P_500_Historical_Data__1[[#This Row],[return]]+1)</f>
        <v>2.9432068763250671E-3</v>
      </c>
      <c r="E2610">
        <f>MATCH(S_P_500_Historical_Data__1[[#This Row],[return]],_xlfn.ANCHORARRAY($N$7),1)</f>
        <v>72</v>
      </c>
      <c r="F2610" t="e">
        <f>MATCH(S_P_500_Historical_Data__1[[#This Row],[log1p(return)]],S:S,1)-6</f>
        <v>#N/A</v>
      </c>
    </row>
    <row r="2611" spans="1:6" x14ac:dyDescent="0.35">
      <c r="A2611" s="10">
        <v>32664</v>
      </c>
      <c r="B2611">
        <v>322</v>
      </c>
      <c r="C2611">
        <v>-1.0800000000000001E-2</v>
      </c>
      <c r="D2611">
        <f>LOG(S_P_500_Historical_Data__1[[#This Row],[return]]+1)</f>
        <v>-4.7158923107403373E-3</v>
      </c>
      <c r="E2611">
        <f>MATCH(S_P_500_Historical_Data__1[[#This Row],[return]],_xlfn.ANCHORARRAY($N$7),1)</f>
        <v>66</v>
      </c>
      <c r="F2611" t="e">
        <f>MATCH(S_P_500_Historical_Data__1[[#This Row],[log1p(return)]],S:S,1)-6</f>
        <v>#N/A</v>
      </c>
    </row>
    <row r="2612" spans="1:6" x14ac:dyDescent="0.35">
      <c r="A2612" s="10">
        <v>32661</v>
      </c>
      <c r="B2612">
        <v>325.5</v>
      </c>
      <c r="C2612">
        <v>1.09E-2</v>
      </c>
      <c r="D2612">
        <f>LOG(S_P_500_Historical_Data__1[[#This Row],[return]]+1)</f>
        <v>4.7081965443362675E-3</v>
      </c>
      <c r="E2612">
        <f>MATCH(S_P_500_Historical_Data__1[[#This Row],[return]],_xlfn.ANCHORARRAY($N$7),1)</f>
        <v>73</v>
      </c>
      <c r="F2612" t="e">
        <f>MATCH(S_P_500_Historical_Data__1[[#This Row],[log1p(return)]],S:S,1)-6</f>
        <v>#N/A</v>
      </c>
    </row>
    <row r="2613" spans="1:6" x14ac:dyDescent="0.35">
      <c r="A2613" s="10">
        <v>32660</v>
      </c>
      <c r="B2613">
        <v>322</v>
      </c>
      <c r="C2613">
        <v>4.7000000000000002E-3</v>
      </c>
      <c r="D2613">
        <f>LOG(S_P_500_Historical_Data__1[[#This Row],[return]]+1)</f>
        <v>2.0364022595292615E-3</v>
      </c>
      <c r="E2613">
        <f>MATCH(S_P_500_Historical_Data__1[[#This Row],[return]],_xlfn.ANCHORARRAY($N$7),1)</f>
        <v>71</v>
      </c>
      <c r="F2613" t="e">
        <f>MATCH(S_P_500_Historical_Data__1[[#This Row],[log1p(return)]],S:S,1)-6</f>
        <v>#N/A</v>
      </c>
    </row>
    <row r="2614" spans="1:6" x14ac:dyDescent="0.35">
      <c r="A2614" s="10">
        <v>32659</v>
      </c>
      <c r="B2614">
        <v>320.5</v>
      </c>
      <c r="C2614">
        <v>4.4000000000000003E-3</v>
      </c>
      <c r="D2614">
        <f>LOG(S_P_500_Historical_Data__1[[#This Row],[return]]+1)</f>
        <v>1.9067040408848018E-3</v>
      </c>
      <c r="E2614">
        <f>MATCH(S_P_500_Historical_Data__1[[#This Row],[return]],_xlfn.ANCHORARRAY($N$7),1)</f>
        <v>71</v>
      </c>
      <c r="F2614" t="e">
        <f>MATCH(S_P_500_Historical_Data__1[[#This Row],[log1p(return)]],S:S,1)-6</f>
        <v>#N/A</v>
      </c>
    </row>
    <row r="2615" spans="1:6" x14ac:dyDescent="0.35">
      <c r="A2615" s="10">
        <v>32658</v>
      </c>
      <c r="B2615">
        <v>319.10000000000002</v>
      </c>
      <c r="C2615">
        <v>-7.7999999999999996E-3</v>
      </c>
      <c r="D2615">
        <f>LOG(S_P_500_Historical_Data__1[[#This Row],[return]]+1)</f>
        <v>-3.4007772998332414E-3</v>
      </c>
      <c r="E2615">
        <f>MATCH(S_P_500_Historical_Data__1[[#This Row],[return]],_xlfn.ANCHORARRAY($N$7),1)</f>
        <v>67</v>
      </c>
      <c r="F2615" t="e">
        <f>MATCH(S_P_500_Historical_Data__1[[#This Row],[log1p(return)]],S:S,1)-6</f>
        <v>#N/A</v>
      </c>
    </row>
    <row r="2616" spans="1:6" x14ac:dyDescent="0.35">
      <c r="A2616" s="10">
        <v>32654</v>
      </c>
      <c r="B2616">
        <v>321.60000000000002</v>
      </c>
      <c r="C2616">
        <v>7.4999999999999997E-3</v>
      </c>
      <c r="D2616">
        <f>LOG(S_P_500_Historical_Data__1[[#This Row],[return]]+1)</f>
        <v>3.2450548131470851E-3</v>
      </c>
      <c r="E2616">
        <f>MATCH(S_P_500_Historical_Data__1[[#This Row],[return]],_xlfn.ANCHORARRAY($N$7),1)</f>
        <v>72</v>
      </c>
      <c r="F2616" t="e">
        <f>MATCH(S_P_500_Historical_Data__1[[#This Row],[log1p(return)]],S:S,1)-6</f>
        <v>#N/A</v>
      </c>
    </row>
    <row r="2617" spans="1:6" x14ac:dyDescent="0.35">
      <c r="A2617" s="10">
        <v>32653</v>
      </c>
      <c r="B2617">
        <v>319.2</v>
      </c>
      <c r="C2617">
        <v>2.9999999999999997E-4</v>
      </c>
      <c r="D2617">
        <f>LOG(S_P_500_Historical_Data__1[[#This Row],[return]]+1)</f>
        <v>1.3026880522704667E-4</v>
      </c>
      <c r="E2617">
        <f>MATCH(S_P_500_Historical_Data__1[[#This Row],[return]],_xlfn.ANCHORARRAY($N$7),1)</f>
        <v>70</v>
      </c>
      <c r="F2617" t="e">
        <f>MATCH(S_P_500_Historical_Data__1[[#This Row],[log1p(return)]],S:S,1)-6</f>
        <v>#N/A</v>
      </c>
    </row>
    <row r="2618" spans="1:6" x14ac:dyDescent="0.35">
      <c r="A2618" s="10">
        <v>32652</v>
      </c>
      <c r="B2618">
        <v>319.10000000000002</v>
      </c>
      <c r="C2618">
        <v>2.5000000000000001E-3</v>
      </c>
      <c r="D2618">
        <f>LOG(S_P_500_Historical_Data__1[[#This Row],[return]]+1)</f>
        <v>1.084381292219893E-3</v>
      </c>
      <c r="E2618">
        <f>MATCH(S_P_500_Historical_Data__1[[#This Row],[return]],_xlfn.ANCHORARRAY($N$7),1)</f>
        <v>71</v>
      </c>
      <c r="F2618" t="e">
        <f>MATCH(S_P_500_Historical_Data__1[[#This Row],[log1p(return)]],S:S,1)-6</f>
        <v>#N/A</v>
      </c>
    </row>
    <row r="2619" spans="1:6" x14ac:dyDescent="0.35">
      <c r="A2619" s="10">
        <v>32651</v>
      </c>
      <c r="B2619">
        <v>318.3</v>
      </c>
      <c r="C2619">
        <v>-1.15E-2</v>
      </c>
      <c r="D2619">
        <f>LOG(S_P_500_Historical_Data__1[[#This Row],[return]]+1)</f>
        <v>-5.0233263503088764E-3</v>
      </c>
      <c r="E2619">
        <f>MATCH(S_P_500_Historical_Data__1[[#This Row],[return]],_xlfn.ANCHORARRAY($N$7),1)</f>
        <v>66</v>
      </c>
      <c r="F2619" t="e">
        <f>MATCH(S_P_500_Historical_Data__1[[#This Row],[log1p(return)]],S:S,1)-6</f>
        <v>#N/A</v>
      </c>
    </row>
    <row r="2620" spans="1:6" x14ac:dyDescent="0.35">
      <c r="A2620" s="10">
        <v>32650</v>
      </c>
      <c r="B2620">
        <v>322</v>
      </c>
      <c r="C2620">
        <v>2.5000000000000001E-3</v>
      </c>
      <c r="D2620">
        <f>LOG(S_P_500_Historical_Data__1[[#This Row],[return]]+1)</f>
        <v>1.084381292219893E-3</v>
      </c>
      <c r="E2620">
        <f>MATCH(S_P_500_Historical_Data__1[[#This Row],[return]],_xlfn.ANCHORARRAY($N$7),1)</f>
        <v>71</v>
      </c>
      <c r="F2620" t="e">
        <f>MATCH(S_P_500_Historical_Data__1[[#This Row],[log1p(return)]],S:S,1)-6</f>
        <v>#N/A</v>
      </c>
    </row>
    <row r="2621" spans="1:6" x14ac:dyDescent="0.35">
      <c r="A2621" s="10">
        <v>32647</v>
      </c>
      <c r="B2621">
        <v>321.2</v>
      </c>
      <c r="C2621">
        <v>1.01E-2</v>
      </c>
      <c r="D2621">
        <f>LOG(S_P_500_Historical_Data__1[[#This Row],[return]]+1)</f>
        <v>4.3643711077510335E-3</v>
      </c>
      <c r="E2621">
        <f>MATCH(S_P_500_Historical_Data__1[[#This Row],[return]],_xlfn.ANCHORARRAY($N$7),1)</f>
        <v>73</v>
      </c>
      <c r="F2621" t="e">
        <f>MATCH(S_P_500_Historical_Data__1[[#This Row],[log1p(return)]],S:S,1)-6</f>
        <v>#N/A</v>
      </c>
    </row>
    <row r="2622" spans="1:6" x14ac:dyDescent="0.35">
      <c r="A2622" s="10">
        <v>32646</v>
      </c>
      <c r="B2622">
        <v>318</v>
      </c>
      <c r="C2622">
        <v>1.6000000000000001E-3</v>
      </c>
      <c r="D2622">
        <f>LOG(S_P_500_Historical_Data__1[[#This Row],[return]]+1)</f>
        <v>6.943158663544807E-4</v>
      </c>
      <c r="E2622">
        <f>MATCH(S_P_500_Historical_Data__1[[#This Row],[return]],_xlfn.ANCHORARRAY($N$7),1)</f>
        <v>70</v>
      </c>
      <c r="F2622" t="e">
        <f>MATCH(S_P_500_Historical_Data__1[[#This Row],[log1p(return)]],S:S,1)-6</f>
        <v>#N/A</v>
      </c>
    </row>
    <row r="2623" spans="1:6" x14ac:dyDescent="0.35">
      <c r="A2623" s="10">
        <v>32645</v>
      </c>
      <c r="B2623">
        <v>317.5</v>
      </c>
      <c r="C2623">
        <v>7.0000000000000001E-3</v>
      </c>
      <c r="D2623">
        <f>LOG(S_P_500_Historical_Data__1[[#This Row],[return]]+1)</f>
        <v>3.0294705536179621E-3</v>
      </c>
      <c r="E2623">
        <f>MATCH(S_P_500_Historical_Data__1[[#This Row],[return]],_xlfn.ANCHORARRAY($N$7),1)</f>
        <v>72</v>
      </c>
      <c r="F2623" t="e">
        <f>MATCH(S_P_500_Historical_Data__1[[#This Row],[log1p(return)]],S:S,1)-6</f>
        <v>#N/A</v>
      </c>
    </row>
    <row r="2624" spans="1:6" x14ac:dyDescent="0.35">
      <c r="A2624" s="10">
        <v>32644</v>
      </c>
      <c r="B2624">
        <v>315.3</v>
      </c>
      <c r="C2624">
        <v>-2.8E-3</v>
      </c>
      <c r="D2624">
        <f>LOG(S_P_500_Historical_Data__1[[#This Row],[return]]+1)</f>
        <v>-1.2177301682641921E-3</v>
      </c>
      <c r="E2624">
        <f>MATCH(S_P_500_Historical_Data__1[[#This Row],[return]],_xlfn.ANCHORARRAY($N$7),1)</f>
        <v>69</v>
      </c>
      <c r="F2624" t="e">
        <f>MATCH(S_P_500_Historical_Data__1[[#This Row],[log1p(return)]],S:S,1)-6</f>
        <v>#N/A</v>
      </c>
    </row>
    <row r="2625" spans="1:6" x14ac:dyDescent="0.35">
      <c r="A2625" s="10">
        <v>32643</v>
      </c>
      <c r="B2625">
        <v>316.2</v>
      </c>
      <c r="C2625">
        <v>7.6E-3</v>
      </c>
      <c r="D2625">
        <f>LOG(S_P_500_Historical_Data__1[[#This Row],[return]]+1)</f>
        <v>3.2881588260754474E-3</v>
      </c>
      <c r="E2625">
        <f>MATCH(S_P_500_Historical_Data__1[[#This Row],[return]],_xlfn.ANCHORARRAY($N$7),1)</f>
        <v>72</v>
      </c>
      <c r="F2625" t="e">
        <f>MATCH(S_P_500_Historical_Data__1[[#This Row],[log1p(return)]],S:S,1)-6</f>
        <v>#N/A</v>
      </c>
    </row>
    <row r="2626" spans="1:6" x14ac:dyDescent="0.35">
      <c r="A2626" s="10">
        <v>32640</v>
      </c>
      <c r="B2626">
        <v>313.8</v>
      </c>
      <c r="C2626">
        <v>2.2499999999999999E-2</v>
      </c>
      <c r="D2626">
        <f>LOG(S_P_500_Historical_Data__1[[#This Row],[return]]+1)</f>
        <v>9.6633166793793981E-3</v>
      </c>
      <c r="E2626">
        <f>MATCH(S_P_500_Historical_Data__1[[#This Row],[return]],_xlfn.ANCHORARRAY($N$7),1)</f>
        <v>77</v>
      </c>
      <c r="F2626" t="e">
        <f>MATCH(S_P_500_Historical_Data__1[[#This Row],[log1p(return)]],S:S,1)-6</f>
        <v>#N/A</v>
      </c>
    </row>
    <row r="2627" spans="1:6" x14ac:dyDescent="0.35">
      <c r="A2627" s="10">
        <v>32639</v>
      </c>
      <c r="B2627">
        <v>306.89999999999998</v>
      </c>
      <c r="C2627">
        <v>3.5999999999999999E-3</v>
      </c>
      <c r="D2627">
        <f>LOG(S_P_500_Historical_Data__1[[#This Row],[return]]+1)</f>
        <v>1.5606526425729409E-3</v>
      </c>
      <c r="E2627">
        <f>MATCH(S_P_500_Historical_Data__1[[#This Row],[return]],_xlfn.ANCHORARRAY($N$7),1)</f>
        <v>71</v>
      </c>
      <c r="F2627" t="e">
        <f>MATCH(S_P_500_Historical_Data__1[[#This Row],[log1p(return)]],S:S,1)-6</f>
        <v>#N/A</v>
      </c>
    </row>
    <row r="2628" spans="1:6" x14ac:dyDescent="0.35">
      <c r="A2628" s="10">
        <v>32638</v>
      </c>
      <c r="B2628">
        <v>305.8</v>
      </c>
      <c r="C2628">
        <v>2E-3</v>
      </c>
      <c r="D2628">
        <f>LOG(S_P_500_Historical_Data__1[[#This Row],[return]]+1)</f>
        <v>8.6772153122691327E-4</v>
      </c>
      <c r="E2628">
        <f>MATCH(S_P_500_Historical_Data__1[[#This Row],[return]],_xlfn.ANCHORARRAY($N$7),1)</f>
        <v>70</v>
      </c>
      <c r="F2628" t="e">
        <f>MATCH(S_P_500_Historical_Data__1[[#This Row],[log1p(return)]],S:S,1)-6</f>
        <v>#N/A</v>
      </c>
    </row>
    <row r="2629" spans="1:6" x14ac:dyDescent="0.35">
      <c r="A2629" s="10">
        <v>32637</v>
      </c>
      <c r="B2629">
        <v>305.2</v>
      </c>
      <c r="C2629">
        <v>-2.5999999999999999E-3</v>
      </c>
      <c r="D2629">
        <f>LOG(S_P_500_Historical_Data__1[[#This Row],[return]]+1)</f>
        <v>-1.1306361176558091E-3</v>
      </c>
      <c r="E2629">
        <f>MATCH(S_P_500_Historical_Data__1[[#This Row],[return]],_xlfn.ANCHORARRAY($N$7),1)</f>
        <v>69</v>
      </c>
      <c r="F2629" t="e">
        <f>MATCH(S_P_500_Historical_Data__1[[#This Row],[log1p(return)]],S:S,1)-6</f>
        <v>#N/A</v>
      </c>
    </row>
    <row r="2630" spans="1:6" x14ac:dyDescent="0.35">
      <c r="A2630" s="10">
        <v>32636</v>
      </c>
      <c r="B2630">
        <v>306</v>
      </c>
      <c r="C2630">
        <v>-5.1999999999999998E-3</v>
      </c>
      <c r="D2630">
        <f>LOG(S_P_500_Historical_Data__1[[#This Row],[return]]+1)</f>
        <v>-2.2642234021016117E-3</v>
      </c>
      <c r="E2630">
        <f>MATCH(S_P_500_Historical_Data__1[[#This Row],[return]],_xlfn.ANCHORARRAY($N$7),1)</f>
        <v>68</v>
      </c>
      <c r="F2630" t="e">
        <f>MATCH(S_P_500_Historical_Data__1[[#This Row],[log1p(return)]],S:S,1)-6</f>
        <v>#N/A</v>
      </c>
    </row>
    <row r="2631" spans="1:6" x14ac:dyDescent="0.35">
      <c r="A2631" s="10">
        <v>32633</v>
      </c>
      <c r="B2631">
        <v>307.60000000000002</v>
      </c>
      <c r="C2631">
        <v>-5.9999999999999995E-4</v>
      </c>
      <c r="D2631">
        <f>LOG(S_P_500_Historical_Data__1[[#This Row],[return]]+1)</f>
        <v>-2.6065489343199378E-4</v>
      </c>
      <c r="E2631">
        <f>MATCH(S_P_500_Historical_Data__1[[#This Row],[return]],_xlfn.ANCHORARRAY($N$7),1)</f>
        <v>69</v>
      </c>
      <c r="F2631" t="e">
        <f>MATCH(S_P_500_Historical_Data__1[[#This Row],[log1p(return)]],S:S,1)-6</f>
        <v>#N/A</v>
      </c>
    </row>
    <row r="2632" spans="1:6" x14ac:dyDescent="0.35">
      <c r="A2632" s="10">
        <v>32632</v>
      </c>
      <c r="B2632">
        <v>307.8</v>
      </c>
      <c r="C2632">
        <v>-1.2999999999999999E-3</v>
      </c>
      <c r="D2632">
        <f>LOG(S_P_500_Historical_Data__1[[#This Row],[return]]+1)</f>
        <v>-5.6495012367016714E-4</v>
      </c>
      <c r="E2632">
        <f>MATCH(S_P_500_Historical_Data__1[[#This Row],[return]],_xlfn.ANCHORARRAY($N$7),1)</f>
        <v>69</v>
      </c>
      <c r="F2632" t="e">
        <f>MATCH(S_P_500_Historical_Data__1[[#This Row],[log1p(return)]],S:S,1)-6</f>
        <v>#N/A</v>
      </c>
    </row>
    <row r="2633" spans="1:6" x14ac:dyDescent="0.35">
      <c r="A2633" s="10">
        <v>32631</v>
      </c>
      <c r="B2633">
        <v>308.2</v>
      </c>
      <c r="C2633">
        <v>2.9999999999999997E-4</v>
      </c>
      <c r="D2633">
        <f>LOG(S_P_500_Historical_Data__1[[#This Row],[return]]+1)</f>
        <v>1.3026880522704667E-4</v>
      </c>
      <c r="E2633">
        <f>MATCH(S_P_500_Historical_Data__1[[#This Row],[return]],_xlfn.ANCHORARRAY($N$7),1)</f>
        <v>70</v>
      </c>
      <c r="F2633" t="e">
        <f>MATCH(S_P_500_Historical_Data__1[[#This Row],[log1p(return)]],S:S,1)-6</f>
        <v>#N/A</v>
      </c>
    </row>
    <row r="2634" spans="1:6" x14ac:dyDescent="0.35">
      <c r="A2634" s="10">
        <v>32630</v>
      </c>
      <c r="B2634">
        <v>308.10000000000002</v>
      </c>
      <c r="C2634">
        <v>-3.2000000000000002E-3</v>
      </c>
      <c r="D2634">
        <f>LOG(S_P_500_Historical_Data__1[[#This Row],[return]]+1)</f>
        <v>-1.3919706849055953E-3</v>
      </c>
      <c r="E2634">
        <f>MATCH(S_P_500_Historical_Data__1[[#This Row],[return]],_xlfn.ANCHORARRAY($N$7),1)</f>
        <v>69</v>
      </c>
      <c r="F2634" t="e">
        <f>MATCH(S_P_500_Historical_Data__1[[#This Row],[log1p(return)]],S:S,1)-6</f>
        <v>#N/A</v>
      </c>
    </row>
    <row r="2635" spans="1:6" x14ac:dyDescent="0.35">
      <c r="A2635" s="10">
        <v>32629</v>
      </c>
      <c r="B2635">
        <v>309.10000000000002</v>
      </c>
      <c r="C2635">
        <v>-1.6000000000000001E-3</v>
      </c>
      <c r="D2635">
        <f>LOG(S_P_500_Historical_Data__1[[#This Row],[return]]+1)</f>
        <v>-6.9542766165125167E-4</v>
      </c>
      <c r="E2635">
        <f>MATCH(S_P_500_Historical_Data__1[[#This Row],[return]],_xlfn.ANCHORARRAY($N$7),1)</f>
        <v>69</v>
      </c>
      <c r="F2635" t="e">
        <f>MATCH(S_P_500_Historical_Data__1[[#This Row],[log1p(return)]],S:S,1)-6</f>
        <v>#N/A</v>
      </c>
    </row>
    <row r="2636" spans="1:6" x14ac:dyDescent="0.35">
      <c r="A2636" s="10">
        <v>32626</v>
      </c>
      <c r="B2636">
        <v>309.60000000000002</v>
      </c>
      <c r="C2636">
        <v>0</v>
      </c>
      <c r="D2636">
        <f>LOG(S_P_500_Historical_Data__1[[#This Row],[return]]+1)</f>
        <v>0</v>
      </c>
      <c r="E2636">
        <f>MATCH(S_P_500_Historical_Data__1[[#This Row],[return]],_xlfn.ANCHORARRAY($N$7),1)</f>
        <v>70</v>
      </c>
      <c r="F2636" t="e">
        <f>MATCH(S_P_500_Historical_Data__1[[#This Row],[log1p(return)]],S:S,1)-6</f>
        <v>#N/A</v>
      </c>
    </row>
    <row r="2637" spans="1:6" x14ac:dyDescent="0.35">
      <c r="A2637" s="10">
        <v>32625</v>
      </c>
      <c r="B2637">
        <v>309.60000000000002</v>
      </c>
      <c r="C2637">
        <v>8.8000000000000005E-3</v>
      </c>
      <c r="D2637">
        <f>LOG(S_P_500_Historical_Data__1[[#This Row],[return]]+1)</f>
        <v>3.8050735650251716E-3</v>
      </c>
      <c r="E2637">
        <f>MATCH(S_P_500_Historical_Data__1[[#This Row],[return]],_xlfn.ANCHORARRAY($N$7),1)</f>
        <v>73</v>
      </c>
      <c r="F2637" t="e">
        <f>MATCH(S_P_500_Historical_Data__1[[#This Row],[log1p(return)]],S:S,1)-6</f>
        <v>#N/A</v>
      </c>
    </row>
    <row r="2638" spans="1:6" x14ac:dyDescent="0.35">
      <c r="A2638" s="10">
        <v>32624</v>
      </c>
      <c r="B2638">
        <v>306.89999999999998</v>
      </c>
      <c r="C2638">
        <v>2.9999999999999997E-4</v>
      </c>
      <c r="D2638">
        <f>LOG(S_P_500_Historical_Data__1[[#This Row],[return]]+1)</f>
        <v>1.3026880522704667E-4</v>
      </c>
      <c r="E2638">
        <f>MATCH(S_P_500_Historical_Data__1[[#This Row],[return]],_xlfn.ANCHORARRAY($N$7),1)</f>
        <v>70</v>
      </c>
      <c r="F2638" t="e">
        <f>MATCH(S_P_500_Historical_Data__1[[#This Row],[log1p(return)]],S:S,1)-6</f>
        <v>#N/A</v>
      </c>
    </row>
    <row r="2639" spans="1:6" x14ac:dyDescent="0.35">
      <c r="A2639" s="10">
        <v>32623</v>
      </c>
      <c r="B2639">
        <v>306.8</v>
      </c>
      <c r="C2639">
        <v>-6.1999999999999998E-3</v>
      </c>
      <c r="D2639">
        <f>LOG(S_P_500_Historical_Data__1[[#This Row],[return]]+1)</f>
        <v>-2.7010075904860013E-3</v>
      </c>
      <c r="E2639">
        <f>MATCH(S_P_500_Historical_Data__1[[#This Row],[return]],_xlfn.ANCHORARRAY($N$7),1)</f>
        <v>68</v>
      </c>
      <c r="F2639" t="e">
        <f>MATCH(S_P_500_Historical_Data__1[[#This Row],[log1p(return)]],S:S,1)-6</f>
        <v>#N/A</v>
      </c>
    </row>
    <row r="2640" spans="1:6" x14ac:dyDescent="0.35">
      <c r="A2640" s="10">
        <v>32622</v>
      </c>
      <c r="B2640">
        <v>308.7</v>
      </c>
      <c r="C2640">
        <v>-2.8999999999999998E-3</v>
      </c>
      <c r="D2640">
        <f>LOG(S_P_500_Historical_Data__1[[#This Row],[return]]+1)</f>
        <v>-1.2612837441822772E-3</v>
      </c>
      <c r="E2640">
        <f>MATCH(S_P_500_Historical_Data__1[[#This Row],[return]],_xlfn.ANCHORARRAY($N$7),1)</f>
        <v>69</v>
      </c>
      <c r="F2640" t="e">
        <f>MATCH(S_P_500_Historical_Data__1[[#This Row],[log1p(return)]],S:S,1)-6</f>
        <v>#N/A</v>
      </c>
    </row>
    <row r="2641" spans="1:6" x14ac:dyDescent="0.35">
      <c r="A2641" s="10">
        <v>32619</v>
      </c>
      <c r="B2641">
        <v>309.60000000000002</v>
      </c>
      <c r="C2641">
        <v>1.11E-2</v>
      </c>
      <c r="D2641">
        <f>LOG(S_P_500_Historical_Data__1[[#This Row],[return]]+1)</f>
        <v>4.7941103887121335E-3</v>
      </c>
      <c r="E2641">
        <f>MATCH(S_P_500_Historical_Data__1[[#This Row],[return]],_xlfn.ANCHORARRAY($N$7),1)</f>
        <v>73</v>
      </c>
      <c r="F2641" t="e">
        <f>MATCH(S_P_500_Historical_Data__1[[#This Row],[log1p(return)]],S:S,1)-6</f>
        <v>#N/A</v>
      </c>
    </row>
    <row r="2642" spans="1:6" x14ac:dyDescent="0.35">
      <c r="A2642" s="10">
        <v>32618</v>
      </c>
      <c r="B2642">
        <v>306.2</v>
      </c>
      <c r="C2642">
        <v>-2.8999999999999998E-3</v>
      </c>
      <c r="D2642">
        <f>LOG(S_P_500_Historical_Data__1[[#This Row],[return]]+1)</f>
        <v>-1.2612837441822772E-3</v>
      </c>
      <c r="E2642">
        <f>MATCH(S_P_500_Historical_Data__1[[#This Row],[return]],_xlfn.ANCHORARRAY($N$7),1)</f>
        <v>69</v>
      </c>
      <c r="F2642" t="e">
        <f>MATCH(S_P_500_Historical_Data__1[[#This Row],[log1p(return)]],S:S,1)-6</f>
        <v>#N/A</v>
      </c>
    </row>
    <row r="2643" spans="1:6" x14ac:dyDescent="0.35">
      <c r="A2643" s="10">
        <v>32617</v>
      </c>
      <c r="B2643">
        <v>307.10000000000002</v>
      </c>
      <c r="C2643">
        <v>3.5999999999999999E-3</v>
      </c>
      <c r="D2643">
        <f>LOG(S_P_500_Historical_Data__1[[#This Row],[return]]+1)</f>
        <v>1.5606526425729409E-3</v>
      </c>
      <c r="E2643">
        <f>MATCH(S_P_500_Historical_Data__1[[#This Row],[return]],_xlfn.ANCHORARRAY($N$7),1)</f>
        <v>71</v>
      </c>
      <c r="F2643" t="e">
        <f>MATCH(S_P_500_Historical_Data__1[[#This Row],[log1p(return)]],S:S,1)-6</f>
        <v>#N/A</v>
      </c>
    </row>
    <row r="2644" spans="1:6" x14ac:dyDescent="0.35">
      <c r="A2644" s="10">
        <v>32616</v>
      </c>
      <c r="B2644">
        <v>306</v>
      </c>
      <c r="C2644">
        <v>1.43E-2</v>
      </c>
      <c r="D2644">
        <f>LOG(S_P_500_Historical_Data__1[[#This Row],[return]]+1)</f>
        <v>6.1664254854314057E-3</v>
      </c>
      <c r="E2644">
        <f>MATCH(S_P_500_Historical_Data__1[[#This Row],[return]],_xlfn.ANCHORARRAY($N$7),1)</f>
        <v>75</v>
      </c>
      <c r="F2644" t="e">
        <f>MATCH(S_P_500_Historical_Data__1[[#This Row],[log1p(return)]],S:S,1)-6</f>
        <v>#N/A</v>
      </c>
    </row>
    <row r="2645" spans="1:6" x14ac:dyDescent="0.35">
      <c r="A2645" s="10">
        <v>32615</v>
      </c>
      <c r="B2645">
        <v>301.7</v>
      </c>
      <c r="C2645">
        <v>1E-3</v>
      </c>
      <c r="D2645">
        <f>LOG(S_P_500_Historical_Data__1[[#This Row],[return]]+1)</f>
        <v>4.340774793185929E-4</v>
      </c>
      <c r="E2645">
        <f>MATCH(S_P_500_Historical_Data__1[[#This Row],[return]],_xlfn.ANCHORARRAY($N$7),1)</f>
        <v>70</v>
      </c>
      <c r="F2645" t="e">
        <f>MATCH(S_P_500_Historical_Data__1[[#This Row],[log1p(return)]],S:S,1)-6</f>
        <v>#N/A</v>
      </c>
    </row>
    <row r="2646" spans="1:6" x14ac:dyDescent="0.35">
      <c r="A2646" s="10">
        <v>32612</v>
      </c>
      <c r="B2646">
        <v>301.39999999999998</v>
      </c>
      <c r="C2646">
        <v>1.6899999999999998E-2</v>
      </c>
      <c r="D2646">
        <f>LOG(S_P_500_Historical_Data__1[[#This Row],[return]]+1)</f>
        <v>7.2782473342443204E-3</v>
      </c>
      <c r="E2646">
        <f>MATCH(S_P_500_Historical_Data__1[[#This Row],[return]],_xlfn.ANCHORARRAY($N$7),1)</f>
        <v>75</v>
      </c>
      <c r="F2646" t="e">
        <f>MATCH(S_P_500_Historical_Data__1[[#This Row],[log1p(return)]],S:S,1)-6</f>
        <v>#N/A</v>
      </c>
    </row>
    <row r="2647" spans="1:6" x14ac:dyDescent="0.35">
      <c r="A2647" s="10">
        <v>32611</v>
      </c>
      <c r="B2647">
        <v>296.39999999999998</v>
      </c>
      <c r="C2647">
        <v>-8.6999999999999994E-3</v>
      </c>
      <c r="D2647">
        <f>LOG(S_P_500_Historical_Data__1[[#This Row],[return]]+1)</f>
        <v>-3.7948938216755385E-3</v>
      </c>
      <c r="E2647">
        <f>MATCH(S_P_500_Historical_Data__1[[#This Row],[return]],_xlfn.ANCHORARRAY($N$7),1)</f>
        <v>67</v>
      </c>
      <c r="F2647" t="e">
        <f>MATCH(S_P_500_Historical_Data__1[[#This Row],[log1p(return)]],S:S,1)-6</f>
        <v>#N/A</v>
      </c>
    </row>
    <row r="2648" spans="1:6" x14ac:dyDescent="0.35">
      <c r="A2648" s="10">
        <v>32610</v>
      </c>
      <c r="B2648">
        <v>299</v>
      </c>
      <c r="C2648">
        <v>1.6999999999999999E-3</v>
      </c>
      <c r="D2648">
        <f>LOG(S_P_500_Historical_Data__1[[#This Row],[return]]+1)</f>
        <v>7.3767377403320331E-4</v>
      </c>
      <c r="E2648">
        <f>MATCH(S_P_500_Historical_Data__1[[#This Row],[return]],_xlfn.ANCHORARRAY($N$7),1)</f>
        <v>70</v>
      </c>
      <c r="F2648" t="e">
        <f>MATCH(S_P_500_Historical_Data__1[[#This Row],[log1p(return)]],S:S,1)-6</f>
        <v>#N/A</v>
      </c>
    </row>
    <row r="2649" spans="1:6" x14ac:dyDescent="0.35">
      <c r="A2649" s="10">
        <v>32609</v>
      </c>
      <c r="B2649">
        <v>298.5</v>
      </c>
      <c r="C2649">
        <v>4.7000000000000002E-3</v>
      </c>
      <c r="D2649">
        <f>LOG(S_P_500_Historical_Data__1[[#This Row],[return]]+1)</f>
        <v>2.0364022595292615E-3</v>
      </c>
      <c r="E2649">
        <f>MATCH(S_P_500_Historical_Data__1[[#This Row],[return]],_xlfn.ANCHORARRAY($N$7),1)</f>
        <v>71</v>
      </c>
      <c r="F2649" t="e">
        <f>MATCH(S_P_500_Historical_Data__1[[#This Row],[log1p(return)]],S:S,1)-6</f>
        <v>#N/A</v>
      </c>
    </row>
    <row r="2650" spans="1:6" x14ac:dyDescent="0.35">
      <c r="A2650" s="10">
        <v>32608</v>
      </c>
      <c r="B2650">
        <v>297.10000000000002</v>
      </c>
      <c r="C2650">
        <v>-2.9999999999999997E-4</v>
      </c>
      <c r="D2650">
        <f>LOG(S_P_500_Historical_Data__1[[#This Row],[return]]+1)</f>
        <v>-1.3030789173217684E-4</v>
      </c>
      <c r="E2650">
        <f>MATCH(S_P_500_Historical_Data__1[[#This Row],[return]],_xlfn.ANCHORARRAY($N$7),1)</f>
        <v>70</v>
      </c>
      <c r="F2650" t="e">
        <f>MATCH(S_P_500_Historical_Data__1[[#This Row],[log1p(return)]],S:S,1)-6</f>
        <v>#N/A</v>
      </c>
    </row>
    <row r="2651" spans="1:6" x14ac:dyDescent="0.35">
      <c r="A2651" s="10">
        <v>32605</v>
      </c>
      <c r="B2651">
        <v>297.2</v>
      </c>
      <c r="C2651">
        <v>6.4000000000000003E-3</v>
      </c>
      <c r="D2651">
        <f>LOG(S_P_500_Historical_Data__1[[#This Row],[return]]+1)</f>
        <v>2.7706281011936895E-3</v>
      </c>
      <c r="E2651">
        <f>MATCH(S_P_500_Historical_Data__1[[#This Row],[return]],_xlfn.ANCHORARRAY($N$7),1)</f>
        <v>72</v>
      </c>
      <c r="F2651" t="e">
        <f>MATCH(S_P_500_Historical_Data__1[[#This Row],[log1p(return)]],S:S,1)-6</f>
        <v>#N/A</v>
      </c>
    </row>
    <row r="2652" spans="1:6" x14ac:dyDescent="0.35">
      <c r="A2652" s="10">
        <v>32604</v>
      </c>
      <c r="B2652">
        <v>295.3</v>
      </c>
      <c r="C2652">
        <v>-3.0000000000000001E-3</v>
      </c>
      <c r="D2652">
        <f>LOG(S_P_500_Historical_Data__1[[#This Row],[return]]+1)</f>
        <v>-1.3048416883442813E-3</v>
      </c>
      <c r="E2652">
        <f>MATCH(S_P_500_Historical_Data__1[[#This Row],[return]],_xlfn.ANCHORARRAY($N$7),1)</f>
        <v>69</v>
      </c>
      <c r="F2652" t="e">
        <f>MATCH(S_P_500_Historical_Data__1[[#This Row],[log1p(return)]],S:S,1)-6</f>
        <v>#N/A</v>
      </c>
    </row>
    <row r="2653" spans="1:6" x14ac:dyDescent="0.35">
      <c r="A2653" s="10">
        <v>32603</v>
      </c>
      <c r="B2653">
        <v>296.2</v>
      </c>
      <c r="C2653">
        <v>3.0000000000000001E-3</v>
      </c>
      <c r="D2653">
        <f>LOG(S_P_500_Historical_Data__1[[#This Row],[return]]+1)</f>
        <v>1.300933020418072E-3</v>
      </c>
      <c r="E2653">
        <f>MATCH(S_P_500_Historical_Data__1[[#This Row],[return]],_xlfn.ANCHORARRAY($N$7),1)</f>
        <v>71</v>
      </c>
      <c r="F2653" t="e">
        <f>MATCH(S_P_500_Historical_Data__1[[#This Row],[log1p(return)]],S:S,1)-6</f>
        <v>#N/A</v>
      </c>
    </row>
    <row r="2654" spans="1:6" x14ac:dyDescent="0.35">
      <c r="A2654" s="10">
        <v>32602</v>
      </c>
      <c r="B2654">
        <v>295.3</v>
      </c>
      <c r="C2654">
        <v>-3.7000000000000002E-3</v>
      </c>
      <c r="D2654">
        <f>LOG(S_P_500_Historical_Data__1[[#This Row],[return]]+1)</f>
        <v>-1.609869681952335E-3</v>
      </c>
      <c r="E2654">
        <f>MATCH(S_P_500_Historical_Data__1[[#This Row],[return]],_xlfn.ANCHORARRAY($N$7),1)</f>
        <v>68</v>
      </c>
      <c r="F2654" t="e">
        <f>MATCH(S_P_500_Historical_Data__1[[#This Row],[log1p(return)]],S:S,1)-6</f>
        <v>#N/A</v>
      </c>
    </row>
    <row r="2655" spans="1:6" x14ac:dyDescent="0.35">
      <c r="A2655" s="10">
        <v>32601</v>
      </c>
      <c r="B2655">
        <v>296.39999999999998</v>
      </c>
      <c r="C2655">
        <v>5.1000000000000004E-3</v>
      </c>
      <c r="D2655">
        <f>LOG(S_P_500_Historical_Data__1[[#This Row],[return]]+1)</f>
        <v>2.2092729880147646E-3</v>
      </c>
      <c r="E2655">
        <f>MATCH(S_P_500_Historical_Data__1[[#This Row],[return]],_xlfn.ANCHORARRAY($N$7),1)</f>
        <v>71</v>
      </c>
      <c r="F2655" t="e">
        <f>MATCH(S_P_500_Historical_Data__1[[#This Row],[log1p(return)]],S:S,1)-6</f>
        <v>#N/A</v>
      </c>
    </row>
    <row r="2656" spans="1:6" x14ac:dyDescent="0.35">
      <c r="A2656" s="10">
        <v>32598</v>
      </c>
      <c r="B2656">
        <v>294.89999999999998</v>
      </c>
      <c r="C2656">
        <v>8.2000000000000007E-3</v>
      </c>
      <c r="D2656">
        <f>LOG(S_P_500_Historical_Data__1[[#This Row],[return]]+1)</f>
        <v>3.546693102131761E-3</v>
      </c>
      <c r="E2656">
        <f>MATCH(S_P_500_Historical_Data__1[[#This Row],[return]],_xlfn.ANCHORARRAY($N$7),1)</f>
        <v>72</v>
      </c>
      <c r="F2656" t="e">
        <f>MATCH(S_P_500_Historical_Data__1[[#This Row],[log1p(return)]],S:S,1)-6</f>
        <v>#N/A</v>
      </c>
    </row>
    <row r="2657" spans="1:6" x14ac:dyDescent="0.35">
      <c r="A2657" s="10">
        <v>32597</v>
      </c>
      <c r="B2657">
        <v>292.5</v>
      </c>
      <c r="C2657">
        <v>2.9999999999999997E-4</v>
      </c>
      <c r="D2657">
        <f>LOG(S_P_500_Historical_Data__1[[#This Row],[return]]+1)</f>
        <v>1.3026880522704667E-4</v>
      </c>
      <c r="E2657">
        <f>MATCH(S_P_500_Historical_Data__1[[#This Row],[return]],_xlfn.ANCHORARRAY($N$7),1)</f>
        <v>70</v>
      </c>
      <c r="F2657" t="e">
        <f>MATCH(S_P_500_Historical_Data__1[[#This Row],[log1p(return)]],S:S,1)-6</f>
        <v>#N/A</v>
      </c>
    </row>
    <row r="2658" spans="1:6" x14ac:dyDescent="0.35">
      <c r="A2658" s="10">
        <v>32596</v>
      </c>
      <c r="B2658">
        <v>292.39999999999998</v>
      </c>
      <c r="C2658">
        <v>2.7000000000000001E-3</v>
      </c>
      <c r="D2658">
        <f>LOG(S_P_500_Historical_Data__1[[#This Row],[return]]+1)</f>
        <v>1.1710149414006937E-3</v>
      </c>
      <c r="E2658">
        <f>MATCH(S_P_500_Historical_Data__1[[#This Row],[return]],_xlfn.ANCHORARRAY($N$7),1)</f>
        <v>71</v>
      </c>
      <c r="F2658" t="e">
        <f>MATCH(S_P_500_Historical_Data__1[[#This Row],[log1p(return)]],S:S,1)-6</f>
        <v>#N/A</v>
      </c>
    </row>
    <row r="2659" spans="1:6" x14ac:dyDescent="0.35">
      <c r="A2659" s="10">
        <v>32595</v>
      </c>
      <c r="B2659">
        <v>291.60000000000002</v>
      </c>
      <c r="C2659">
        <v>3.3999999999999998E-3</v>
      </c>
      <c r="D2659">
        <f>LOG(S_P_500_Historical_Data__1[[#This Row],[return]]+1)</f>
        <v>1.4740966917327273E-3</v>
      </c>
      <c r="E2659">
        <f>MATCH(S_P_500_Historical_Data__1[[#This Row],[return]],_xlfn.ANCHORARRAY($N$7),1)</f>
        <v>71</v>
      </c>
      <c r="F2659" t="e">
        <f>MATCH(S_P_500_Historical_Data__1[[#This Row],[log1p(return)]],S:S,1)-6</f>
        <v>#N/A</v>
      </c>
    </row>
    <row r="2660" spans="1:6" x14ac:dyDescent="0.35">
      <c r="A2660" s="10">
        <v>32594</v>
      </c>
      <c r="B2660">
        <v>290.60000000000002</v>
      </c>
      <c r="C2660">
        <v>5.4999999999999997E-3</v>
      </c>
      <c r="D2660">
        <f>LOG(S_P_500_Historical_Data__1[[#This Row],[return]]+1)</f>
        <v>2.382074932760771E-3</v>
      </c>
      <c r="E2660">
        <f>MATCH(S_P_500_Historical_Data__1[[#This Row],[return]],_xlfn.ANCHORARRAY($N$7),1)</f>
        <v>72</v>
      </c>
      <c r="F2660" t="e">
        <f>MATCH(S_P_500_Historical_Data__1[[#This Row],[log1p(return)]],S:S,1)-6</f>
        <v>#N/A</v>
      </c>
    </row>
    <row r="2661" spans="1:6" x14ac:dyDescent="0.35">
      <c r="A2661" s="10">
        <v>32590</v>
      </c>
      <c r="B2661">
        <v>289</v>
      </c>
      <c r="C2661">
        <v>-5.1999999999999998E-3</v>
      </c>
      <c r="D2661">
        <f>LOG(S_P_500_Historical_Data__1[[#This Row],[return]]+1)</f>
        <v>-2.2642234021016117E-3</v>
      </c>
      <c r="E2661">
        <f>MATCH(S_P_500_Historical_Data__1[[#This Row],[return]],_xlfn.ANCHORARRAY($N$7),1)</f>
        <v>68</v>
      </c>
      <c r="F2661" t="e">
        <f>MATCH(S_P_500_Historical_Data__1[[#This Row],[log1p(return)]],S:S,1)-6</f>
        <v>#N/A</v>
      </c>
    </row>
    <row r="2662" spans="1:6" x14ac:dyDescent="0.35">
      <c r="A2662" s="10">
        <v>32589</v>
      </c>
      <c r="B2662">
        <v>290.5</v>
      </c>
      <c r="C2662">
        <v>-2.7000000000000001E-3</v>
      </c>
      <c r="D2662">
        <f>LOG(S_P_500_Historical_Data__1[[#This Row],[return]]+1)</f>
        <v>-1.1741809597139673E-3</v>
      </c>
      <c r="E2662">
        <f>MATCH(S_P_500_Historical_Data__1[[#This Row],[return]],_xlfn.ANCHORARRAY($N$7),1)</f>
        <v>69</v>
      </c>
      <c r="F2662" t="e">
        <f>MATCH(S_P_500_Historical_Data__1[[#This Row],[log1p(return)]],S:S,1)-6</f>
        <v>#N/A</v>
      </c>
    </row>
    <row r="2663" spans="1:6" x14ac:dyDescent="0.35">
      <c r="A2663" s="10">
        <v>32588</v>
      </c>
      <c r="B2663">
        <v>291.3</v>
      </c>
      <c r="C2663">
        <v>4.7999999999999996E-3</v>
      </c>
      <c r="D2663">
        <f>LOG(S_P_500_Historical_Data__1[[#This Row],[return]]+1)</f>
        <v>2.0796263931208716E-3</v>
      </c>
      <c r="E2663">
        <f>MATCH(S_P_500_Historical_Data__1[[#This Row],[return]],_xlfn.ANCHORARRAY($N$7),1)</f>
        <v>71</v>
      </c>
      <c r="F2663" t="e">
        <f>MATCH(S_P_500_Historical_Data__1[[#This Row],[log1p(return)]],S:S,1)-6</f>
        <v>#N/A</v>
      </c>
    </row>
    <row r="2664" spans="1:6" x14ac:dyDescent="0.35">
      <c r="A2664" s="10">
        <v>32587</v>
      </c>
      <c r="B2664">
        <v>289.89999999999998</v>
      </c>
      <c r="C2664">
        <v>-9.5999999999999992E-3</v>
      </c>
      <c r="D2664">
        <f>LOG(S_P_500_Historical_Data__1[[#This Row],[return]]+1)</f>
        <v>-4.1893683239572653E-3</v>
      </c>
      <c r="E2664">
        <f>MATCH(S_P_500_Historical_Data__1[[#This Row],[return]],_xlfn.ANCHORARRAY($N$7),1)</f>
        <v>66</v>
      </c>
      <c r="F2664" t="e">
        <f>MATCH(S_P_500_Historical_Data__1[[#This Row],[log1p(return)]],S:S,1)-6</f>
        <v>#N/A</v>
      </c>
    </row>
    <row r="2665" spans="1:6" x14ac:dyDescent="0.35">
      <c r="A2665" s="10">
        <v>32584</v>
      </c>
      <c r="B2665">
        <v>292.7</v>
      </c>
      <c r="C2665">
        <v>-2.24E-2</v>
      </c>
      <c r="D2665">
        <f>LOG(S_P_500_Historical_Data__1[[#This Row],[return]]+1)</f>
        <v>-9.8388071015209754E-3</v>
      </c>
      <c r="E2665">
        <f>MATCH(S_P_500_Historical_Data__1[[#This Row],[return]],_xlfn.ANCHORARRAY($N$7),1)</f>
        <v>62</v>
      </c>
      <c r="F2665" t="e">
        <f>MATCH(S_P_500_Historical_Data__1[[#This Row],[log1p(return)]],S:S,1)-6</f>
        <v>#N/A</v>
      </c>
    </row>
    <row r="2666" spans="1:6" x14ac:dyDescent="0.35">
      <c r="A2666" s="10">
        <v>32583</v>
      </c>
      <c r="B2666">
        <v>299.39999999999998</v>
      </c>
      <c r="C2666">
        <v>9.1000000000000004E-3</v>
      </c>
      <c r="D2666">
        <f>LOG(S_P_500_Historical_Data__1[[#This Row],[return]]+1)</f>
        <v>3.9342061737084174E-3</v>
      </c>
      <c r="E2666">
        <f>MATCH(S_P_500_Historical_Data__1[[#This Row],[return]],_xlfn.ANCHORARRAY($N$7),1)</f>
        <v>73</v>
      </c>
      <c r="F2666" t="e">
        <f>MATCH(S_P_500_Historical_Data__1[[#This Row],[log1p(return)]],S:S,1)-6</f>
        <v>#N/A</v>
      </c>
    </row>
    <row r="2667" spans="1:6" x14ac:dyDescent="0.35">
      <c r="A2667" s="10">
        <v>32582</v>
      </c>
      <c r="B2667">
        <v>296.7</v>
      </c>
      <c r="C2667">
        <v>5.4000000000000003E-3</v>
      </c>
      <c r="D2667">
        <f>LOG(S_P_500_Historical_Data__1[[#This Row],[return]]+1)</f>
        <v>2.3388808920564892E-3</v>
      </c>
      <c r="E2667">
        <f>MATCH(S_P_500_Historical_Data__1[[#This Row],[return]],_xlfn.ANCHORARRAY($N$7),1)</f>
        <v>72</v>
      </c>
      <c r="F2667" t="e">
        <f>MATCH(S_P_500_Historical_Data__1[[#This Row],[log1p(return)]],S:S,1)-6</f>
        <v>#N/A</v>
      </c>
    </row>
    <row r="2668" spans="1:6" x14ac:dyDescent="0.35">
      <c r="A2668" s="10">
        <v>32581</v>
      </c>
      <c r="B2668">
        <v>295.10000000000002</v>
      </c>
      <c r="C2668">
        <v>-6.9999999999999999E-4</v>
      </c>
      <c r="D2668">
        <f>LOG(S_P_500_Historical_Data__1[[#This Row],[return]]+1)</f>
        <v>-3.041125891607762E-4</v>
      </c>
      <c r="E2668">
        <f>MATCH(S_P_500_Historical_Data__1[[#This Row],[return]],_xlfn.ANCHORARRAY($N$7),1)</f>
        <v>69</v>
      </c>
      <c r="F2668" t="e">
        <f>MATCH(S_P_500_Historical_Data__1[[#This Row],[log1p(return)]],S:S,1)-6</f>
        <v>#N/A</v>
      </c>
    </row>
    <row r="2669" spans="1:6" x14ac:dyDescent="0.35">
      <c r="A2669" s="10">
        <v>32580</v>
      </c>
      <c r="B2669">
        <v>295.3</v>
      </c>
      <c r="C2669">
        <v>8.2000000000000007E-3</v>
      </c>
      <c r="D2669">
        <f>LOG(S_P_500_Historical_Data__1[[#This Row],[return]]+1)</f>
        <v>3.546693102131761E-3</v>
      </c>
      <c r="E2669">
        <f>MATCH(S_P_500_Historical_Data__1[[#This Row],[return]],_xlfn.ANCHORARRAY($N$7),1)</f>
        <v>72</v>
      </c>
      <c r="F2669" t="e">
        <f>MATCH(S_P_500_Historical_Data__1[[#This Row],[log1p(return)]],S:S,1)-6</f>
        <v>#N/A</v>
      </c>
    </row>
    <row r="2670" spans="1:6" x14ac:dyDescent="0.35">
      <c r="A2670" s="10">
        <v>32577</v>
      </c>
      <c r="B2670">
        <v>292.89999999999998</v>
      </c>
      <c r="C2670">
        <v>-3.3999999999999998E-3</v>
      </c>
      <c r="D2670">
        <f>LOG(S_P_500_Historical_Data__1[[#This Row],[return]]+1)</f>
        <v>-1.4791171649618719E-3</v>
      </c>
      <c r="E2670">
        <f>MATCH(S_P_500_Historical_Data__1[[#This Row],[return]],_xlfn.ANCHORARRAY($N$7),1)</f>
        <v>69</v>
      </c>
      <c r="F2670" t="e">
        <f>MATCH(S_P_500_Historical_Data__1[[#This Row],[log1p(return)]],S:S,1)-6</f>
        <v>#N/A</v>
      </c>
    </row>
    <row r="2671" spans="1:6" x14ac:dyDescent="0.35">
      <c r="A2671" s="10">
        <v>32576</v>
      </c>
      <c r="B2671">
        <v>293.89999999999998</v>
      </c>
      <c r="C2671">
        <v>-6.9999999999999999E-4</v>
      </c>
      <c r="D2671">
        <f>LOG(S_P_500_Historical_Data__1[[#This Row],[return]]+1)</f>
        <v>-3.041125891607762E-4</v>
      </c>
      <c r="E2671">
        <f>MATCH(S_P_500_Historical_Data__1[[#This Row],[return]],_xlfn.ANCHORARRAY($N$7),1)</f>
        <v>69</v>
      </c>
      <c r="F2671" t="e">
        <f>MATCH(S_P_500_Historical_Data__1[[#This Row],[log1p(return)]],S:S,1)-6</f>
        <v>#N/A</v>
      </c>
    </row>
    <row r="2672" spans="1:6" x14ac:dyDescent="0.35">
      <c r="A2672" s="10">
        <v>32575</v>
      </c>
      <c r="B2672">
        <v>294.10000000000002</v>
      </c>
      <c r="C2672">
        <v>6.9999999999999999E-4</v>
      </c>
      <c r="D2672">
        <f>LOG(S_P_500_Historical_Data__1[[#This Row],[return]]+1)</f>
        <v>3.0389978481245835E-4</v>
      </c>
      <c r="E2672">
        <f>MATCH(S_P_500_Historical_Data__1[[#This Row],[return]],_xlfn.ANCHORARRAY($N$7),1)</f>
        <v>70</v>
      </c>
      <c r="F2672" t="e">
        <f>MATCH(S_P_500_Historical_Data__1[[#This Row],[log1p(return)]],S:S,1)-6</f>
        <v>#N/A</v>
      </c>
    </row>
    <row r="2673" spans="1:6" x14ac:dyDescent="0.35">
      <c r="A2673" s="10">
        <v>32574</v>
      </c>
      <c r="B2673">
        <v>293.89999999999998</v>
      </c>
      <c r="C2673">
        <v>-3.0999999999999999E-3</v>
      </c>
      <c r="D2673">
        <f>LOG(S_P_500_Historical_Data__1[[#This Row],[return]]+1)</f>
        <v>-1.3484040016265256E-3</v>
      </c>
      <c r="E2673">
        <f>MATCH(S_P_500_Historical_Data__1[[#This Row],[return]],_xlfn.ANCHORARRAY($N$7),1)</f>
        <v>69</v>
      </c>
      <c r="F2673" t="e">
        <f>MATCH(S_P_500_Historical_Data__1[[#This Row],[log1p(return)]],S:S,1)-6</f>
        <v>#N/A</v>
      </c>
    </row>
    <row r="2674" spans="1:6" x14ac:dyDescent="0.35">
      <c r="A2674" s="10">
        <v>32573</v>
      </c>
      <c r="B2674">
        <v>294.8</v>
      </c>
      <c r="C2674">
        <v>1.24E-2</v>
      </c>
      <c r="D2674">
        <f>LOG(S_P_500_Historical_Data__1[[#This Row],[return]]+1)</f>
        <v>5.3521364862166125E-3</v>
      </c>
      <c r="E2674">
        <f>MATCH(S_P_500_Historical_Data__1[[#This Row],[return]],_xlfn.ANCHORARRAY($N$7),1)</f>
        <v>74</v>
      </c>
      <c r="F2674" t="e">
        <f>MATCH(S_P_500_Historical_Data__1[[#This Row],[log1p(return)]],S:S,1)-6</f>
        <v>#N/A</v>
      </c>
    </row>
    <row r="2675" spans="1:6" x14ac:dyDescent="0.35">
      <c r="A2675" s="10">
        <v>32570</v>
      </c>
      <c r="B2675">
        <v>291.2</v>
      </c>
      <c r="C2675">
        <v>4.4999999999999997E-3</v>
      </c>
      <c r="D2675">
        <f>LOG(S_P_500_Historical_Data__1[[#This Row],[return]]+1)</f>
        <v>1.9499410842679385E-3</v>
      </c>
      <c r="E2675">
        <f>MATCH(S_P_500_Historical_Data__1[[#This Row],[return]],_xlfn.ANCHORARRAY($N$7),1)</f>
        <v>71</v>
      </c>
      <c r="F2675" t="e">
        <f>MATCH(S_P_500_Historical_Data__1[[#This Row],[log1p(return)]],S:S,1)-6</f>
        <v>#N/A</v>
      </c>
    </row>
    <row r="2676" spans="1:6" x14ac:dyDescent="0.35">
      <c r="A2676" s="10">
        <v>32569</v>
      </c>
      <c r="B2676">
        <v>289.89999999999998</v>
      </c>
      <c r="C2676">
        <v>9.7999999999999997E-3</v>
      </c>
      <c r="D2676">
        <f>LOG(S_P_500_Historical_Data__1[[#This Row],[return]]+1)</f>
        <v>4.2353663594674896E-3</v>
      </c>
      <c r="E2676">
        <f>MATCH(S_P_500_Historical_Data__1[[#This Row],[return]],_xlfn.ANCHORARRAY($N$7),1)</f>
        <v>73</v>
      </c>
      <c r="F2676" t="e">
        <f>MATCH(S_P_500_Historical_Data__1[[#This Row],[log1p(return)]],S:S,1)-6</f>
        <v>#N/A</v>
      </c>
    </row>
    <row r="2677" spans="1:6" x14ac:dyDescent="0.35">
      <c r="A2677" s="10">
        <v>32568</v>
      </c>
      <c r="B2677">
        <v>287.10000000000002</v>
      </c>
      <c r="C2677">
        <v>-6.1999999999999998E-3</v>
      </c>
      <c r="D2677">
        <f>LOG(S_P_500_Historical_Data__1[[#This Row],[return]]+1)</f>
        <v>-2.7010075904860013E-3</v>
      </c>
      <c r="E2677">
        <f>MATCH(S_P_500_Historical_Data__1[[#This Row],[return]],_xlfn.ANCHORARRAY($N$7),1)</f>
        <v>68</v>
      </c>
      <c r="F2677" t="e">
        <f>MATCH(S_P_500_Historical_Data__1[[#This Row],[log1p(return)]],S:S,1)-6</f>
        <v>#N/A</v>
      </c>
    </row>
    <row r="2678" spans="1:6" x14ac:dyDescent="0.35">
      <c r="A2678" s="10">
        <v>32567</v>
      </c>
      <c r="B2678">
        <v>288.89999999999998</v>
      </c>
      <c r="C2678">
        <v>3.8E-3</v>
      </c>
      <c r="D2678">
        <f>LOG(S_P_500_Historical_Data__1[[#This Row],[return]]+1)</f>
        <v>1.6471913460381594E-3</v>
      </c>
      <c r="E2678">
        <f>MATCH(S_P_500_Historical_Data__1[[#This Row],[return]],_xlfn.ANCHORARRAY($N$7),1)</f>
        <v>71</v>
      </c>
      <c r="F2678" t="e">
        <f>MATCH(S_P_500_Historical_Data__1[[#This Row],[log1p(return)]],S:S,1)-6</f>
        <v>#N/A</v>
      </c>
    </row>
    <row r="2679" spans="1:6" x14ac:dyDescent="0.35">
      <c r="A2679" s="10">
        <v>32566</v>
      </c>
      <c r="B2679">
        <v>287.8</v>
      </c>
      <c r="C2679">
        <v>2.3999999999999998E-3</v>
      </c>
      <c r="D2679">
        <f>LOG(S_P_500_Historical_Data__1[[#This Row],[return]]+1)</f>
        <v>1.0410579860935677E-3</v>
      </c>
      <c r="E2679">
        <f>MATCH(S_P_500_Historical_Data__1[[#This Row],[return]],_xlfn.ANCHORARRAY($N$7),1)</f>
        <v>71</v>
      </c>
      <c r="F2679" t="e">
        <f>MATCH(S_P_500_Historical_Data__1[[#This Row],[log1p(return)]],S:S,1)-6</f>
        <v>#N/A</v>
      </c>
    </row>
    <row r="2680" spans="1:6" x14ac:dyDescent="0.35">
      <c r="A2680" s="10">
        <v>32563</v>
      </c>
      <c r="B2680">
        <v>287.10000000000002</v>
      </c>
      <c r="C2680">
        <v>-1.7100000000000001E-2</v>
      </c>
      <c r="D2680">
        <f>LOG(S_P_500_Historical_Data__1[[#This Row],[return]]+1)</f>
        <v>-7.4906649322245018E-3</v>
      </c>
      <c r="E2680">
        <f>MATCH(S_P_500_Historical_Data__1[[#This Row],[return]],_xlfn.ANCHORARRAY($N$7),1)</f>
        <v>64</v>
      </c>
      <c r="F2680" t="e">
        <f>MATCH(S_P_500_Historical_Data__1[[#This Row],[log1p(return)]],S:S,1)-6</f>
        <v>#N/A</v>
      </c>
    </row>
    <row r="2681" spans="1:6" x14ac:dyDescent="0.35">
      <c r="A2681" s="10">
        <v>32562</v>
      </c>
      <c r="B2681">
        <v>292.10000000000002</v>
      </c>
      <c r="C2681">
        <v>4.1000000000000003E-3</v>
      </c>
      <c r="D2681">
        <f>LOG(S_P_500_Historical_Data__1[[#This Row],[return]]+1)</f>
        <v>1.7769670774395734E-3</v>
      </c>
      <c r="E2681">
        <f>MATCH(S_P_500_Historical_Data__1[[#This Row],[return]],_xlfn.ANCHORARRAY($N$7),1)</f>
        <v>71</v>
      </c>
      <c r="F2681" t="e">
        <f>MATCH(S_P_500_Historical_Data__1[[#This Row],[log1p(return)]],S:S,1)-6</f>
        <v>#N/A</v>
      </c>
    </row>
    <row r="2682" spans="1:6" x14ac:dyDescent="0.35">
      <c r="A2682" s="10">
        <v>32561</v>
      </c>
      <c r="B2682">
        <v>290.89999999999998</v>
      </c>
      <c r="C2682">
        <v>-1.72E-2</v>
      </c>
      <c r="D2682">
        <f>LOG(S_P_500_Historical_Data__1[[#This Row],[return]]+1)</f>
        <v>-7.5348521919566943E-3</v>
      </c>
      <c r="E2682">
        <f>MATCH(S_P_500_Historical_Data__1[[#This Row],[return]],_xlfn.ANCHORARRAY($N$7),1)</f>
        <v>64</v>
      </c>
      <c r="F2682" t="e">
        <f>MATCH(S_P_500_Historical_Data__1[[#This Row],[log1p(return)]],S:S,1)-6</f>
        <v>#N/A</v>
      </c>
    </row>
    <row r="2683" spans="1:6" x14ac:dyDescent="0.35">
      <c r="A2683" s="10">
        <v>32560</v>
      </c>
      <c r="B2683">
        <v>296</v>
      </c>
      <c r="C2683">
        <v>-2.7000000000000001E-3</v>
      </c>
      <c r="D2683">
        <f>LOG(S_P_500_Historical_Data__1[[#This Row],[return]]+1)</f>
        <v>-1.1741809597139673E-3</v>
      </c>
      <c r="E2683">
        <f>MATCH(S_P_500_Historical_Data__1[[#This Row],[return]],_xlfn.ANCHORARRAY($N$7),1)</f>
        <v>69</v>
      </c>
      <c r="F2683" t="e">
        <f>MATCH(S_P_500_Historical_Data__1[[#This Row],[log1p(return)]],S:S,1)-6</f>
        <v>#N/A</v>
      </c>
    </row>
    <row r="2684" spans="1:6" x14ac:dyDescent="0.35">
      <c r="A2684" s="10">
        <v>32556</v>
      </c>
      <c r="B2684">
        <v>296.8</v>
      </c>
      <c r="C2684">
        <v>6.7999999999999996E-3</v>
      </c>
      <c r="D2684">
        <f>LOG(S_P_500_Historical_Data__1[[#This Row],[return]]+1)</f>
        <v>2.9432068763250671E-3</v>
      </c>
      <c r="E2684">
        <f>MATCH(S_P_500_Historical_Data__1[[#This Row],[return]],_xlfn.ANCHORARRAY($N$7),1)</f>
        <v>72</v>
      </c>
      <c r="F2684" t="e">
        <f>MATCH(S_P_500_Historical_Data__1[[#This Row],[log1p(return)]],S:S,1)-6</f>
        <v>#N/A</v>
      </c>
    </row>
    <row r="2685" spans="1:6" x14ac:dyDescent="0.35">
      <c r="A2685" s="10">
        <v>32555</v>
      </c>
      <c r="B2685">
        <v>294.8</v>
      </c>
      <c r="C2685">
        <v>2E-3</v>
      </c>
      <c r="D2685">
        <f>LOG(S_P_500_Historical_Data__1[[#This Row],[return]]+1)</f>
        <v>8.6772153122691327E-4</v>
      </c>
      <c r="E2685">
        <f>MATCH(S_P_500_Historical_Data__1[[#This Row],[return]],_xlfn.ANCHORARRAY($N$7),1)</f>
        <v>70</v>
      </c>
      <c r="F2685" t="e">
        <f>MATCH(S_P_500_Historical_Data__1[[#This Row],[log1p(return)]],S:S,1)-6</f>
        <v>#N/A</v>
      </c>
    </row>
    <row r="2686" spans="1:6" x14ac:dyDescent="0.35">
      <c r="A2686" s="10">
        <v>32554</v>
      </c>
      <c r="B2686">
        <v>294.2</v>
      </c>
      <c r="C2686">
        <v>8.2000000000000007E-3</v>
      </c>
      <c r="D2686">
        <f>LOG(S_P_500_Historical_Data__1[[#This Row],[return]]+1)</f>
        <v>3.546693102131761E-3</v>
      </c>
      <c r="E2686">
        <f>MATCH(S_P_500_Historical_Data__1[[#This Row],[return]],_xlfn.ANCHORARRAY($N$7),1)</f>
        <v>72</v>
      </c>
      <c r="F2686" t="e">
        <f>MATCH(S_P_500_Historical_Data__1[[#This Row],[log1p(return)]],S:S,1)-6</f>
        <v>#N/A</v>
      </c>
    </row>
    <row r="2687" spans="1:6" x14ac:dyDescent="0.35">
      <c r="A2687" s="10">
        <v>32553</v>
      </c>
      <c r="B2687">
        <v>291.8</v>
      </c>
      <c r="C2687">
        <v>-2.3999999999999998E-3</v>
      </c>
      <c r="D2687">
        <f>LOG(S_P_500_Historical_Data__1[[#This Row],[return]]+1)</f>
        <v>-1.0435595295137823E-3</v>
      </c>
      <c r="E2687">
        <f>MATCH(S_P_500_Historical_Data__1[[#This Row],[return]],_xlfn.ANCHORARRAY($N$7),1)</f>
        <v>69</v>
      </c>
      <c r="F2687" t="e">
        <f>MATCH(S_P_500_Historical_Data__1[[#This Row],[log1p(return)]],S:S,1)-6</f>
        <v>#N/A</v>
      </c>
    </row>
    <row r="2688" spans="1:6" x14ac:dyDescent="0.35">
      <c r="A2688" s="10">
        <v>32552</v>
      </c>
      <c r="B2688">
        <v>292.5</v>
      </c>
      <c r="C2688">
        <v>1.6999999999999999E-3</v>
      </c>
      <c r="D2688">
        <f>LOG(S_P_500_Historical_Data__1[[#This Row],[return]]+1)</f>
        <v>7.3767377403320331E-4</v>
      </c>
      <c r="E2688">
        <f>MATCH(S_P_500_Historical_Data__1[[#This Row],[return]],_xlfn.ANCHORARRAY($N$7),1)</f>
        <v>70</v>
      </c>
      <c r="F2688" t="e">
        <f>MATCH(S_P_500_Historical_Data__1[[#This Row],[log1p(return)]],S:S,1)-6</f>
        <v>#N/A</v>
      </c>
    </row>
    <row r="2689" spans="1:6" x14ac:dyDescent="0.35">
      <c r="A2689" s="10">
        <v>32549</v>
      </c>
      <c r="B2689">
        <v>292</v>
      </c>
      <c r="C2689">
        <v>-1.38E-2</v>
      </c>
      <c r="D2689">
        <f>LOG(S_P_500_Historical_Data__1[[#This Row],[return]]+1)</f>
        <v>-6.035001804881087E-3</v>
      </c>
      <c r="E2689">
        <f>MATCH(S_P_500_Historical_Data__1[[#This Row],[return]],_xlfn.ANCHORARRAY($N$7),1)</f>
        <v>65</v>
      </c>
      <c r="F2689" t="e">
        <f>MATCH(S_P_500_Historical_Data__1[[#This Row],[log1p(return)]],S:S,1)-6</f>
        <v>#N/A</v>
      </c>
    </row>
    <row r="2690" spans="1:6" x14ac:dyDescent="0.35">
      <c r="A2690" s="10">
        <v>32548</v>
      </c>
      <c r="B2690">
        <v>296.10000000000002</v>
      </c>
      <c r="C2690">
        <v>-8.3999999999999995E-3</v>
      </c>
      <c r="D2690">
        <f>LOG(S_P_500_Historical_Data__1[[#This Row],[return]]+1)</f>
        <v>-3.6634819042161626E-3</v>
      </c>
      <c r="E2690">
        <f>MATCH(S_P_500_Historical_Data__1[[#This Row],[return]],_xlfn.ANCHORARRAY($N$7),1)</f>
        <v>67</v>
      </c>
      <c r="F2690" t="e">
        <f>MATCH(S_P_500_Historical_Data__1[[#This Row],[log1p(return)]],S:S,1)-6</f>
        <v>#N/A</v>
      </c>
    </row>
    <row r="2691" spans="1:6" x14ac:dyDescent="0.35">
      <c r="A2691" s="10">
        <v>32547</v>
      </c>
      <c r="B2691">
        <v>298.60000000000002</v>
      </c>
      <c r="C2691">
        <v>-3.3E-3</v>
      </c>
      <c r="D2691">
        <f>LOG(S_P_500_Historical_Data__1[[#This Row],[return]]+1)</f>
        <v>-1.4355417390583397E-3</v>
      </c>
      <c r="E2691">
        <f>MATCH(S_P_500_Historical_Data__1[[#This Row],[return]],_xlfn.ANCHORARRAY($N$7),1)</f>
        <v>69</v>
      </c>
      <c r="F2691" t="e">
        <f>MATCH(S_P_500_Historical_Data__1[[#This Row],[log1p(return)]],S:S,1)-6</f>
        <v>#N/A</v>
      </c>
    </row>
    <row r="2692" spans="1:6" x14ac:dyDescent="0.35">
      <c r="A2692" s="10">
        <v>32546</v>
      </c>
      <c r="B2692">
        <v>299.60000000000002</v>
      </c>
      <c r="C2692">
        <v>1.2200000000000001E-2</v>
      </c>
      <c r="D2692">
        <f>LOG(S_P_500_Historical_Data__1[[#This Row],[return]]+1)</f>
        <v>5.2663329727688423E-3</v>
      </c>
      <c r="E2692">
        <f>MATCH(S_P_500_Historical_Data__1[[#This Row],[return]],_xlfn.ANCHORARRAY($N$7),1)</f>
        <v>74</v>
      </c>
      <c r="F2692" t="e">
        <f>MATCH(S_P_500_Historical_Data__1[[#This Row],[log1p(return)]],S:S,1)-6</f>
        <v>#N/A</v>
      </c>
    </row>
    <row r="2693" spans="1:6" x14ac:dyDescent="0.35">
      <c r="A2693" s="10">
        <v>32545</v>
      </c>
      <c r="B2693">
        <v>296</v>
      </c>
      <c r="C2693">
        <v>-3.3999999999999998E-3</v>
      </c>
      <c r="D2693">
        <f>LOG(S_P_500_Historical_Data__1[[#This Row],[return]]+1)</f>
        <v>-1.4791171649618719E-3</v>
      </c>
      <c r="E2693">
        <f>MATCH(S_P_500_Historical_Data__1[[#This Row],[return]],_xlfn.ANCHORARRAY($N$7),1)</f>
        <v>69</v>
      </c>
      <c r="F2693" t="e">
        <f>MATCH(S_P_500_Historical_Data__1[[#This Row],[log1p(return)]],S:S,1)-6</f>
        <v>#N/A</v>
      </c>
    </row>
    <row r="2694" spans="1:6" x14ac:dyDescent="0.35">
      <c r="A2694" s="10">
        <v>32542</v>
      </c>
      <c r="B2694">
        <v>297</v>
      </c>
      <c r="C2694">
        <v>6.9999999999999999E-4</v>
      </c>
      <c r="D2694">
        <f>LOG(S_P_500_Historical_Data__1[[#This Row],[return]]+1)</f>
        <v>3.0389978481245835E-4</v>
      </c>
      <c r="E2694">
        <f>MATCH(S_P_500_Historical_Data__1[[#This Row],[return]],_xlfn.ANCHORARRAY($N$7),1)</f>
        <v>70</v>
      </c>
      <c r="F2694" t="e">
        <f>MATCH(S_P_500_Historical_Data__1[[#This Row],[log1p(return)]],S:S,1)-6</f>
        <v>#N/A</v>
      </c>
    </row>
    <row r="2695" spans="1:6" x14ac:dyDescent="0.35">
      <c r="A2695" s="10">
        <v>32541</v>
      </c>
      <c r="B2695">
        <v>296.8</v>
      </c>
      <c r="C2695">
        <v>-1E-3</v>
      </c>
      <c r="D2695">
        <f>LOG(S_P_500_Historical_Data__1[[#This Row],[return]]+1)</f>
        <v>-4.3451177401769168E-4</v>
      </c>
      <c r="E2695">
        <f>MATCH(S_P_500_Historical_Data__1[[#This Row],[return]],_xlfn.ANCHORARRAY($N$7),1)</f>
        <v>69</v>
      </c>
      <c r="F2695" t="e">
        <f>MATCH(S_P_500_Historical_Data__1[[#This Row],[log1p(return)]],S:S,1)-6</f>
        <v>#N/A</v>
      </c>
    </row>
    <row r="2696" spans="1:6" x14ac:dyDescent="0.35">
      <c r="A2696" s="10">
        <v>32540</v>
      </c>
      <c r="B2696">
        <v>297.10000000000002</v>
      </c>
      <c r="C2696">
        <v>-1.2999999999999999E-3</v>
      </c>
      <c r="D2696">
        <f>LOG(S_P_500_Historical_Data__1[[#This Row],[return]]+1)</f>
        <v>-5.6495012367016714E-4</v>
      </c>
      <c r="E2696">
        <f>MATCH(S_P_500_Historical_Data__1[[#This Row],[return]],_xlfn.ANCHORARRAY($N$7),1)</f>
        <v>69</v>
      </c>
      <c r="F2696" t="e">
        <f>MATCH(S_P_500_Historical_Data__1[[#This Row],[log1p(return)]],S:S,1)-6</f>
        <v>#N/A</v>
      </c>
    </row>
    <row r="2697" spans="1:6" x14ac:dyDescent="0.35">
      <c r="A2697" s="10">
        <v>32539</v>
      </c>
      <c r="B2697">
        <v>297.5</v>
      </c>
      <c r="C2697">
        <v>8.5000000000000006E-3</v>
      </c>
      <c r="D2697">
        <f>LOG(S_P_500_Historical_Data__1[[#This Row],[return]]+1)</f>
        <v>3.6759025487842203E-3</v>
      </c>
      <c r="E2697">
        <f>MATCH(S_P_500_Historical_Data__1[[#This Row],[return]],_xlfn.ANCHORARRAY($N$7),1)</f>
        <v>73</v>
      </c>
      <c r="F2697" t="e">
        <f>MATCH(S_P_500_Historical_Data__1[[#This Row],[log1p(return)]],S:S,1)-6</f>
        <v>#N/A</v>
      </c>
    </row>
    <row r="2698" spans="1:6" x14ac:dyDescent="0.35">
      <c r="A2698" s="10">
        <v>32538</v>
      </c>
      <c r="B2698">
        <v>295</v>
      </c>
      <c r="C2698">
        <v>4.1000000000000003E-3</v>
      </c>
      <c r="D2698">
        <f>LOG(S_P_500_Historical_Data__1[[#This Row],[return]]+1)</f>
        <v>1.7769670774395734E-3</v>
      </c>
      <c r="E2698">
        <f>MATCH(S_P_500_Historical_Data__1[[#This Row],[return]],_xlfn.ANCHORARRAY($N$7),1)</f>
        <v>71</v>
      </c>
      <c r="F2698" t="e">
        <f>MATCH(S_P_500_Historical_Data__1[[#This Row],[log1p(return)]],S:S,1)-6</f>
        <v>#N/A</v>
      </c>
    </row>
    <row r="2699" spans="1:6" x14ac:dyDescent="0.35">
      <c r="A2699" s="10">
        <v>32535</v>
      </c>
      <c r="B2699">
        <v>293.8</v>
      </c>
      <c r="C2699">
        <v>7.1999999999999998E-3</v>
      </c>
      <c r="D2699">
        <f>LOG(S_P_500_Historical_Data__1[[#This Row],[return]]+1)</f>
        <v>3.1157170998062241E-3</v>
      </c>
      <c r="E2699">
        <f>MATCH(S_P_500_Historical_Data__1[[#This Row],[return]],_xlfn.ANCHORARRAY($N$7),1)</f>
        <v>72</v>
      </c>
      <c r="F2699" t="e">
        <f>MATCH(S_P_500_Historical_Data__1[[#This Row],[log1p(return)]],S:S,1)-6</f>
        <v>#N/A</v>
      </c>
    </row>
    <row r="2700" spans="1:6" x14ac:dyDescent="0.35">
      <c r="A2700" s="10">
        <v>32534</v>
      </c>
      <c r="B2700">
        <v>291.7</v>
      </c>
      <c r="C2700">
        <v>8.9999999999999993E-3</v>
      </c>
      <c r="D2700">
        <f>LOG(S_P_500_Historical_Data__1[[#This Row],[return]]+1)</f>
        <v>3.8911662369104775E-3</v>
      </c>
      <c r="E2700">
        <f>MATCH(S_P_500_Historical_Data__1[[#This Row],[return]],_xlfn.ANCHORARRAY($N$7),1)</f>
        <v>73</v>
      </c>
      <c r="F2700" t="e">
        <f>MATCH(S_P_500_Historical_Data__1[[#This Row],[log1p(return)]],S:S,1)-6</f>
        <v>#N/A</v>
      </c>
    </row>
    <row r="2701" spans="1:6" x14ac:dyDescent="0.35">
      <c r="A2701" s="10">
        <v>32533</v>
      </c>
      <c r="B2701">
        <v>289.10000000000002</v>
      </c>
      <c r="C2701">
        <v>2.0999999999999999E-3</v>
      </c>
      <c r="D2701">
        <f>LOG(S_P_500_Historical_Data__1[[#This Row],[return]]+1)</f>
        <v>9.1106213122328433E-4</v>
      </c>
      <c r="E2701">
        <f>MATCH(S_P_500_Historical_Data__1[[#This Row],[return]],_xlfn.ANCHORARRAY($N$7),1)</f>
        <v>70</v>
      </c>
      <c r="F2701" t="e">
        <f>MATCH(S_P_500_Historical_Data__1[[#This Row],[log1p(return)]],S:S,1)-6</f>
        <v>#N/A</v>
      </c>
    </row>
    <row r="2702" spans="1:6" x14ac:dyDescent="0.35">
      <c r="A2702" s="10">
        <v>32532</v>
      </c>
      <c r="B2702">
        <v>288.5</v>
      </c>
      <c r="C2702">
        <v>1.41E-2</v>
      </c>
      <c r="D2702">
        <f>LOG(S_P_500_Historical_Data__1[[#This Row],[return]]+1)</f>
        <v>6.0807827160938794E-3</v>
      </c>
      <c r="E2702">
        <f>MATCH(S_P_500_Historical_Data__1[[#This Row],[return]],_xlfn.ANCHORARRAY($N$7),1)</f>
        <v>74</v>
      </c>
      <c r="F2702" t="e">
        <f>MATCH(S_P_500_Historical_Data__1[[#This Row],[log1p(return)]],S:S,1)-6</f>
        <v>#N/A</v>
      </c>
    </row>
    <row r="2703" spans="1:6" x14ac:dyDescent="0.35">
      <c r="A2703" s="10">
        <v>32531</v>
      </c>
      <c r="B2703">
        <v>284.5</v>
      </c>
      <c r="C2703">
        <v>-7.3000000000000001E-3</v>
      </c>
      <c r="D2703">
        <f>LOG(S_P_500_Historical_Data__1[[#This Row],[return]]+1)</f>
        <v>-3.181978120484515E-3</v>
      </c>
      <c r="E2703">
        <f>MATCH(S_P_500_Historical_Data__1[[#This Row],[return]],_xlfn.ANCHORARRAY($N$7),1)</f>
        <v>67</v>
      </c>
      <c r="F2703" t="e">
        <f>MATCH(S_P_500_Historical_Data__1[[#This Row],[log1p(return)]],S:S,1)-6</f>
        <v>#N/A</v>
      </c>
    </row>
    <row r="2704" spans="1:6" x14ac:dyDescent="0.35">
      <c r="A2704" s="10">
        <v>32528</v>
      </c>
      <c r="B2704">
        <v>286.60000000000002</v>
      </c>
      <c r="C2704">
        <v>-1E-3</v>
      </c>
      <c r="D2704">
        <f>LOG(S_P_500_Historical_Data__1[[#This Row],[return]]+1)</f>
        <v>-4.3451177401769168E-4</v>
      </c>
      <c r="E2704">
        <f>MATCH(S_P_500_Historical_Data__1[[#This Row],[return]],_xlfn.ANCHORARRAY($N$7),1)</f>
        <v>69</v>
      </c>
      <c r="F2704" t="e">
        <f>MATCH(S_P_500_Historical_Data__1[[#This Row],[log1p(return)]],S:S,1)-6</f>
        <v>#N/A</v>
      </c>
    </row>
    <row r="2705" spans="1:6" x14ac:dyDescent="0.35">
      <c r="A2705" s="10">
        <v>32527</v>
      </c>
      <c r="B2705">
        <v>286.89999999999998</v>
      </c>
      <c r="C2705">
        <v>1.4E-3</v>
      </c>
      <c r="D2705">
        <f>LOG(S_P_500_Historical_Data__1[[#This Row],[return]]+1)</f>
        <v>6.0758706289037307E-4</v>
      </c>
      <c r="E2705">
        <f>MATCH(S_P_500_Historical_Data__1[[#This Row],[return]],_xlfn.ANCHORARRAY($N$7),1)</f>
        <v>70</v>
      </c>
      <c r="F2705" t="e">
        <f>MATCH(S_P_500_Historical_Data__1[[#This Row],[log1p(return)]],S:S,1)-6</f>
        <v>#N/A</v>
      </c>
    </row>
    <row r="2706" spans="1:6" x14ac:dyDescent="0.35">
      <c r="A2706" s="10">
        <v>32526</v>
      </c>
      <c r="B2706">
        <v>286.5</v>
      </c>
      <c r="C2706">
        <v>1.0200000000000001E-2</v>
      </c>
      <c r="D2706">
        <f>LOG(S_P_500_Historical_Data__1[[#This Row],[return]]+1)</f>
        <v>4.4073641763307369E-3</v>
      </c>
      <c r="E2706">
        <f>MATCH(S_P_500_Historical_Data__1[[#This Row],[return]],_xlfn.ANCHORARRAY($N$7),1)</f>
        <v>73</v>
      </c>
      <c r="F2706" t="e">
        <f>MATCH(S_P_500_Historical_Data__1[[#This Row],[log1p(return)]],S:S,1)-6</f>
        <v>#N/A</v>
      </c>
    </row>
    <row r="2707" spans="1:6" x14ac:dyDescent="0.35">
      <c r="A2707" s="10">
        <v>32525</v>
      </c>
      <c r="B2707">
        <v>283.60000000000002</v>
      </c>
      <c r="C2707">
        <v>-1.8E-3</v>
      </c>
      <c r="D2707">
        <f>LOG(S_P_500_Historical_Data__1[[#This Row],[return]]+1)</f>
        <v>-7.8243446989642584E-4</v>
      </c>
      <c r="E2707">
        <f>MATCH(S_P_500_Historical_Data__1[[#This Row],[return]],_xlfn.ANCHORARRAY($N$7),1)</f>
        <v>69</v>
      </c>
      <c r="F2707" t="e">
        <f>MATCH(S_P_500_Historical_Data__1[[#This Row],[log1p(return)]],S:S,1)-6</f>
        <v>#N/A</v>
      </c>
    </row>
    <row r="2708" spans="1:6" x14ac:dyDescent="0.35">
      <c r="A2708" s="10">
        <v>32524</v>
      </c>
      <c r="B2708">
        <v>284.10000000000002</v>
      </c>
      <c r="C2708">
        <v>6.9999999999999999E-4</v>
      </c>
      <c r="D2708">
        <f>LOG(S_P_500_Historical_Data__1[[#This Row],[return]]+1)</f>
        <v>3.0389978481245835E-4</v>
      </c>
      <c r="E2708">
        <f>MATCH(S_P_500_Historical_Data__1[[#This Row],[return]],_xlfn.ANCHORARRAY($N$7),1)</f>
        <v>70</v>
      </c>
      <c r="F2708" t="e">
        <f>MATCH(S_P_500_Historical_Data__1[[#This Row],[log1p(return)]],S:S,1)-6</f>
        <v>#N/A</v>
      </c>
    </row>
    <row r="2709" spans="1:6" x14ac:dyDescent="0.35">
      <c r="A2709" s="10">
        <v>32521</v>
      </c>
      <c r="B2709">
        <v>283.89999999999998</v>
      </c>
      <c r="C2709">
        <v>2.5000000000000001E-3</v>
      </c>
      <c r="D2709">
        <f>LOG(S_P_500_Historical_Data__1[[#This Row],[return]]+1)</f>
        <v>1.084381292219893E-3</v>
      </c>
      <c r="E2709">
        <f>MATCH(S_P_500_Historical_Data__1[[#This Row],[return]],_xlfn.ANCHORARRAY($N$7),1)</f>
        <v>71</v>
      </c>
      <c r="F2709" t="e">
        <f>MATCH(S_P_500_Historical_Data__1[[#This Row],[log1p(return)]],S:S,1)-6</f>
        <v>#N/A</v>
      </c>
    </row>
    <row r="2710" spans="1:6" x14ac:dyDescent="0.35">
      <c r="A2710" s="10">
        <v>32520</v>
      </c>
      <c r="B2710">
        <v>283.2</v>
      </c>
      <c r="C2710">
        <v>4.3E-3</v>
      </c>
      <c r="D2710">
        <f>LOG(S_P_500_Historical_Data__1[[#This Row],[return]]+1)</f>
        <v>1.8634626925239726E-3</v>
      </c>
      <c r="E2710">
        <f>MATCH(S_P_500_Historical_Data__1[[#This Row],[return]],_xlfn.ANCHORARRAY($N$7),1)</f>
        <v>71</v>
      </c>
      <c r="F2710" t="e">
        <f>MATCH(S_P_500_Historical_Data__1[[#This Row],[log1p(return)]],S:S,1)-6</f>
        <v>#N/A</v>
      </c>
    </row>
    <row r="2711" spans="1:6" x14ac:dyDescent="0.35">
      <c r="A2711" s="10">
        <v>32519</v>
      </c>
      <c r="B2711">
        <v>282</v>
      </c>
      <c r="C2711">
        <v>5.7000000000000002E-3</v>
      </c>
      <c r="D2711">
        <f>LOG(S_P_500_Historical_Data__1[[#This Row],[return]]+1)</f>
        <v>2.4684501283325239E-3</v>
      </c>
      <c r="E2711">
        <f>MATCH(S_P_500_Historical_Data__1[[#This Row],[return]],_xlfn.ANCHORARRAY($N$7),1)</f>
        <v>72</v>
      </c>
      <c r="F2711" t="e">
        <f>MATCH(S_P_500_Historical_Data__1[[#This Row],[log1p(return)]],S:S,1)-6</f>
        <v>#N/A</v>
      </c>
    </row>
    <row r="2712" spans="1:6" x14ac:dyDescent="0.35">
      <c r="A2712" s="10">
        <v>32518</v>
      </c>
      <c r="B2712">
        <v>280.39999999999998</v>
      </c>
      <c r="C2712">
        <v>-2.0999999999999999E-3</v>
      </c>
      <c r="D2712">
        <f>LOG(S_P_500_Historical_Data__1[[#This Row],[return]]+1)</f>
        <v>-9.1297737411159135E-4</v>
      </c>
      <c r="E2712">
        <f>MATCH(S_P_500_Historical_Data__1[[#This Row],[return]],_xlfn.ANCHORARRAY($N$7),1)</f>
        <v>69</v>
      </c>
      <c r="F2712" t="e">
        <f>MATCH(S_P_500_Historical_Data__1[[#This Row],[log1p(return)]],S:S,1)-6</f>
        <v>#N/A</v>
      </c>
    </row>
    <row r="2713" spans="1:6" x14ac:dyDescent="0.35">
      <c r="A2713" s="10">
        <v>32517</v>
      </c>
      <c r="B2713">
        <v>281</v>
      </c>
      <c r="C2713">
        <v>1.1000000000000001E-3</v>
      </c>
      <c r="D2713">
        <f>LOG(S_P_500_Historical_Data__1[[#This Row],[return]]+1)</f>
        <v>4.7746137445523157E-4</v>
      </c>
      <c r="E2713">
        <f>MATCH(S_P_500_Historical_Data__1[[#This Row],[return]],_xlfn.ANCHORARRAY($N$7),1)</f>
        <v>70</v>
      </c>
      <c r="F2713" t="e">
        <f>MATCH(S_P_500_Historical_Data__1[[#This Row],[log1p(return)]],S:S,1)-6</f>
        <v>#N/A</v>
      </c>
    </row>
    <row r="2714" spans="1:6" x14ac:dyDescent="0.35">
      <c r="A2714" s="10">
        <v>32514</v>
      </c>
      <c r="B2714">
        <v>280.7</v>
      </c>
      <c r="C2714">
        <v>2.5000000000000001E-3</v>
      </c>
      <c r="D2714">
        <f>LOG(S_P_500_Historical_Data__1[[#This Row],[return]]+1)</f>
        <v>1.084381292219893E-3</v>
      </c>
      <c r="E2714">
        <f>MATCH(S_P_500_Historical_Data__1[[#This Row],[return]],_xlfn.ANCHORARRAY($N$7),1)</f>
        <v>71</v>
      </c>
      <c r="F2714" t="e">
        <f>MATCH(S_P_500_Historical_Data__1[[#This Row],[log1p(return)]],S:S,1)-6</f>
        <v>#N/A</v>
      </c>
    </row>
    <row r="2715" spans="1:6" x14ac:dyDescent="0.35">
      <c r="A2715" s="10">
        <v>32513</v>
      </c>
      <c r="B2715">
        <v>280</v>
      </c>
      <c r="C2715">
        <v>2.0999999999999999E-3</v>
      </c>
      <c r="D2715">
        <f>LOG(S_P_500_Historical_Data__1[[#This Row],[return]]+1)</f>
        <v>9.1106213122328433E-4</v>
      </c>
      <c r="E2715">
        <f>MATCH(S_P_500_Historical_Data__1[[#This Row],[return]],_xlfn.ANCHORARRAY($N$7),1)</f>
        <v>70</v>
      </c>
      <c r="F2715" t="e">
        <f>MATCH(S_P_500_Historical_Data__1[[#This Row],[log1p(return)]],S:S,1)-6</f>
        <v>#N/A</v>
      </c>
    </row>
    <row r="2716" spans="1:6" x14ac:dyDescent="0.35">
      <c r="A2716" s="10">
        <v>32512</v>
      </c>
      <c r="B2716">
        <v>279.39999999999998</v>
      </c>
      <c r="C2716">
        <v>1.49E-2</v>
      </c>
      <c r="D2716">
        <f>LOG(S_P_500_Historical_Data__1[[#This Row],[return]]+1)</f>
        <v>6.4232525076429788E-3</v>
      </c>
      <c r="E2716">
        <f>MATCH(S_P_500_Historical_Data__1[[#This Row],[return]],_xlfn.ANCHORARRAY($N$7),1)</f>
        <v>75</v>
      </c>
      <c r="F2716" t="e">
        <f>MATCH(S_P_500_Historical_Data__1[[#This Row],[log1p(return)]],S:S,1)-6</f>
        <v>#N/A</v>
      </c>
    </row>
    <row r="2717" spans="1:6" x14ac:dyDescent="0.35">
      <c r="A2717" s="10">
        <v>32511</v>
      </c>
      <c r="B2717">
        <v>275.3</v>
      </c>
      <c r="C2717">
        <v>-8.6E-3</v>
      </c>
      <c r="D2717">
        <f>LOG(S_P_500_Historical_Data__1[[#This Row],[return]]+1)</f>
        <v>-3.7510854308679064E-3</v>
      </c>
      <c r="E2717">
        <f>MATCH(S_P_500_Historical_Data__1[[#This Row],[return]],_xlfn.ANCHORARRAY($N$7),1)</f>
        <v>67</v>
      </c>
      <c r="F2717" t="e">
        <f>MATCH(S_P_500_Historical_Data__1[[#This Row],[log1p(return)]],S:S,1)-6</f>
        <v>#N/A</v>
      </c>
    </row>
    <row r="2718" spans="1:6" x14ac:dyDescent="0.35">
      <c r="A2718" s="10">
        <v>32507</v>
      </c>
      <c r="B2718">
        <v>277.7</v>
      </c>
      <c r="C2718">
        <v>-6.1000000000000004E-3</v>
      </c>
      <c r="D2718">
        <f>LOG(S_P_500_Historical_Data__1[[#This Row],[return]]+1)</f>
        <v>-2.6573093983775736E-3</v>
      </c>
      <c r="E2718">
        <f>MATCH(S_P_500_Historical_Data__1[[#This Row],[return]],_xlfn.ANCHORARRAY($N$7),1)</f>
        <v>68</v>
      </c>
      <c r="F2718" t="e">
        <f>MATCH(S_P_500_Historical_Data__1[[#This Row],[log1p(return)]],S:S,1)-6</f>
        <v>#N/A</v>
      </c>
    </row>
    <row r="2719" spans="1:6" x14ac:dyDescent="0.35">
      <c r="A2719" s="10">
        <v>32506</v>
      </c>
      <c r="B2719">
        <v>279.39999999999998</v>
      </c>
      <c r="C2719">
        <v>8.3000000000000001E-3</v>
      </c>
      <c r="D2719">
        <f>LOG(S_P_500_Historical_Data__1[[#This Row],[return]]+1)</f>
        <v>3.5897671891398659E-3</v>
      </c>
      <c r="E2719">
        <f>MATCH(S_P_500_Historical_Data__1[[#This Row],[return]],_xlfn.ANCHORARRAY($N$7),1)</f>
        <v>72</v>
      </c>
      <c r="F2719" t="e">
        <f>MATCH(S_P_500_Historical_Data__1[[#This Row],[log1p(return)]],S:S,1)-6</f>
        <v>#N/A</v>
      </c>
    </row>
    <row r="2720" spans="1:6" x14ac:dyDescent="0.35">
      <c r="A2720" s="10">
        <v>32505</v>
      </c>
      <c r="B2720">
        <v>277.10000000000002</v>
      </c>
      <c r="C2720">
        <v>1.1000000000000001E-3</v>
      </c>
      <c r="D2720">
        <f>LOG(S_P_500_Historical_Data__1[[#This Row],[return]]+1)</f>
        <v>4.7746137445523157E-4</v>
      </c>
      <c r="E2720">
        <f>MATCH(S_P_500_Historical_Data__1[[#This Row],[return]],_xlfn.ANCHORARRAY($N$7),1)</f>
        <v>70</v>
      </c>
      <c r="F2720" t="e">
        <f>MATCH(S_P_500_Historical_Data__1[[#This Row],[log1p(return)]],S:S,1)-6</f>
        <v>#N/A</v>
      </c>
    </row>
    <row r="2721" spans="1:6" x14ac:dyDescent="0.35">
      <c r="A2721" s="10">
        <v>32504</v>
      </c>
      <c r="B2721">
        <v>276.8</v>
      </c>
      <c r="C2721">
        <v>-4.0000000000000001E-3</v>
      </c>
      <c r="D2721">
        <f>LOG(S_P_500_Historical_Data__1[[#This Row],[return]]+1)</f>
        <v>-1.7406615763012701E-3</v>
      </c>
      <c r="E2721">
        <f>MATCH(S_P_500_Historical_Data__1[[#This Row],[return]],_xlfn.ANCHORARRAY($N$7),1)</f>
        <v>68</v>
      </c>
      <c r="F2721" t="e">
        <f>MATCH(S_P_500_Historical_Data__1[[#This Row],[log1p(return)]],S:S,1)-6</f>
        <v>#N/A</v>
      </c>
    </row>
    <row r="2722" spans="1:6" x14ac:dyDescent="0.35">
      <c r="A2722" s="10">
        <v>32500</v>
      </c>
      <c r="B2722">
        <v>277.89999999999998</v>
      </c>
      <c r="C2722">
        <v>3.5999999999999999E-3</v>
      </c>
      <c r="D2722">
        <f>LOG(S_P_500_Historical_Data__1[[#This Row],[return]]+1)</f>
        <v>1.5606526425729409E-3</v>
      </c>
      <c r="E2722">
        <f>MATCH(S_P_500_Historical_Data__1[[#This Row],[return]],_xlfn.ANCHORARRAY($N$7),1)</f>
        <v>71</v>
      </c>
      <c r="F2722" t="e">
        <f>MATCH(S_P_500_Historical_Data__1[[#This Row],[log1p(return)]],S:S,1)-6</f>
        <v>#N/A</v>
      </c>
    </row>
    <row r="2723" spans="1:6" x14ac:dyDescent="0.35">
      <c r="A2723" s="10">
        <v>32499</v>
      </c>
      <c r="B2723">
        <v>276.89999999999998</v>
      </c>
      <c r="C2723">
        <v>-1.8E-3</v>
      </c>
      <c r="D2723">
        <f>LOG(S_P_500_Historical_Data__1[[#This Row],[return]]+1)</f>
        <v>-7.8243446989642584E-4</v>
      </c>
      <c r="E2723">
        <f>MATCH(S_P_500_Historical_Data__1[[#This Row],[return]],_xlfn.ANCHORARRAY($N$7),1)</f>
        <v>69</v>
      </c>
      <c r="F2723" t="e">
        <f>MATCH(S_P_500_Historical_Data__1[[#This Row],[log1p(return)]],S:S,1)-6</f>
        <v>#N/A</v>
      </c>
    </row>
    <row r="2724" spans="1:6" x14ac:dyDescent="0.35">
      <c r="A2724" s="10">
        <v>32498</v>
      </c>
      <c r="B2724">
        <v>277.39999999999998</v>
      </c>
      <c r="C2724">
        <v>-4.0000000000000002E-4</v>
      </c>
      <c r="D2724">
        <f>LOG(S_P_500_Historical_Data__1[[#This Row],[return]]+1)</f>
        <v>-1.7375254558756316E-4</v>
      </c>
      <c r="E2724">
        <f>MATCH(S_P_500_Historical_Data__1[[#This Row],[return]],_xlfn.ANCHORARRAY($N$7),1)</f>
        <v>70</v>
      </c>
      <c r="F2724" t="e">
        <f>MATCH(S_P_500_Historical_Data__1[[#This Row],[log1p(return)]],S:S,1)-6</f>
        <v>#N/A</v>
      </c>
    </row>
    <row r="2725" spans="1:6" x14ac:dyDescent="0.35">
      <c r="A2725" s="10">
        <v>32497</v>
      </c>
      <c r="B2725">
        <v>277.5</v>
      </c>
      <c r="C2725">
        <v>-5.0000000000000001E-3</v>
      </c>
      <c r="D2725">
        <f>LOG(S_P_500_Historical_Data__1[[#This Row],[return]]+1)</f>
        <v>-2.176919254274547E-3</v>
      </c>
      <c r="E2725">
        <f>MATCH(S_P_500_Historical_Data__1[[#This Row],[return]],_xlfn.ANCHORARRAY($N$7),1)</f>
        <v>68</v>
      </c>
      <c r="F2725" t="e">
        <f>MATCH(S_P_500_Historical_Data__1[[#This Row],[log1p(return)]],S:S,1)-6</f>
        <v>#N/A</v>
      </c>
    </row>
    <row r="2726" spans="1:6" x14ac:dyDescent="0.35">
      <c r="A2726" s="10">
        <v>32496</v>
      </c>
      <c r="B2726">
        <v>278.89999999999998</v>
      </c>
      <c r="C2726">
        <v>9.4000000000000004E-3</v>
      </c>
      <c r="D2726">
        <f>LOG(S_P_500_Historical_Data__1[[#This Row],[return]]+1)</f>
        <v>4.0633003976670943E-3</v>
      </c>
      <c r="E2726">
        <f>MATCH(S_P_500_Historical_Data__1[[#This Row],[return]],_xlfn.ANCHORARRAY($N$7),1)</f>
        <v>73</v>
      </c>
      <c r="F2726" t="e">
        <f>MATCH(S_P_500_Historical_Data__1[[#This Row],[log1p(return)]],S:S,1)-6</f>
        <v>#N/A</v>
      </c>
    </row>
    <row r="2727" spans="1:6" x14ac:dyDescent="0.35">
      <c r="A2727" s="10">
        <v>32493</v>
      </c>
      <c r="B2727">
        <v>276.3</v>
      </c>
      <c r="C2727">
        <v>7.3000000000000001E-3</v>
      </c>
      <c r="D2727">
        <f>LOG(S_P_500_Historical_Data__1[[#This Row],[return]]+1)</f>
        <v>3.158833950862062E-3</v>
      </c>
      <c r="E2727">
        <f>MATCH(S_P_500_Historical_Data__1[[#This Row],[return]],_xlfn.ANCHORARRAY($N$7),1)</f>
        <v>72</v>
      </c>
      <c r="F2727" t="e">
        <f>MATCH(S_P_500_Historical_Data__1[[#This Row],[log1p(return)]],S:S,1)-6</f>
        <v>#N/A</v>
      </c>
    </row>
    <row r="2728" spans="1:6" x14ac:dyDescent="0.35">
      <c r="A2728" s="10">
        <v>32492</v>
      </c>
      <c r="B2728">
        <v>274.3</v>
      </c>
      <c r="C2728">
        <v>-3.5999999999999999E-3</v>
      </c>
      <c r="D2728">
        <f>LOG(S_P_500_Historical_Data__1[[#This Row],[return]]+1)</f>
        <v>-1.5662811355311203E-3</v>
      </c>
      <c r="E2728">
        <f>MATCH(S_P_500_Historical_Data__1[[#This Row],[return]],_xlfn.ANCHORARRAY($N$7),1)</f>
        <v>68</v>
      </c>
      <c r="F2728" t="e">
        <f>MATCH(S_P_500_Historical_Data__1[[#This Row],[log1p(return)]],S:S,1)-6</f>
        <v>#N/A</v>
      </c>
    </row>
    <row r="2729" spans="1:6" x14ac:dyDescent="0.35">
      <c r="A2729" s="10">
        <v>32491</v>
      </c>
      <c r="B2729">
        <v>275.3</v>
      </c>
      <c r="C2729">
        <v>-3.5999999999999999E-3</v>
      </c>
      <c r="D2729">
        <f>LOG(S_P_500_Historical_Data__1[[#This Row],[return]]+1)</f>
        <v>-1.5662811355311203E-3</v>
      </c>
      <c r="E2729">
        <f>MATCH(S_P_500_Historical_Data__1[[#This Row],[return]],_xlfn.ANCHORARRAY($N$7),1)</f>
        <v>68</v>
      </c>
      <c r="F2729" t="e">
        <f>MATCH(S_P_500_Historical_Data__1[[#This Row],[log1p(return)]],S:S,1)-6</f>
        <v>#N/A</v>
      </c>
    </row>
    <row r="2730" spans="1:6" x14ac:dyDescent="0.35">
      <c r="A2730" s="10">
        <v>32490</v>
      </c>
      <c r="B2730">
        <v>276.3</v>
      </c>
      <c r="C2730">
        <v>-6.9999999999999999E-4</v>
      </c>
      <c r="D2730">
        <f>LOG(S_P_500_Historical_Data__1[[#This Row],[return]]+1)</f>
        <v>-3.041125891607762E-4</v>
      </c>
      <c r="E2730">
        <f>MATCH(S_P_500_Historical_Data__1[[#This Row],[return]],_xlfn.ANCHORARRAY($N$7),1)</f>
        <v>69</v>
      </c>
      <c r="F2730" t="e">
        <f>MATCH(S_P_500_Historical_Data__1[[#This Row],[log1p(return)]],S:S,1)-6</f>
        <v>#N/A</v>
      </c>
    </row>
    <row r="2731" spans="1:6" x14ac:dyDescent="0.35">
      <c r="A2731" s="10">
        <v>32489</v>
      </c>
      <c r="B2731">
        <v>276.5</v>
      </c>
      <c r="C2731">
        <v>-1.8E-3</v>
      </c>
      <c r="D2731">
        <f>LOG(S_P_500_Historical_Data__1[[#This Row],[return]]+1)</f>
        <v>-7.8243446989642584E-4</v>
      </c>
      <c r="E2731">
        <f>MATCH(S_P_500_Historical_Data__1[[#This Row],[return]],_xlfn.ANCHORARRAY($N$7),1)</f>
        <v>69</v>
      </c>
      <c r="F2731" t="e">
        <f>MATCH(S_P_500_Historical_Data__1[[#This Row],[log1p(return)]],S:S,1)-6</f>
        <v>#N/A</v>
      </c>
    </row>
    <row r="2732" spans="1:6" x14ac:dyDescent="0.35">
      <c r="A2732" s="10">
        <v>32486</v>
      </c>
      <c r="B2732">
        <v>277</v>
      </c>
      <c r="C2732">
        <v>1.4E-3</v>
      </c>
      <c r="D2732">
        <f>LOG(S_P_500_Historical_Data__1[[#This Row],[return]]+1)</f>
        <v>6.0758706289037307E-4</v>
      </c>
      <c r="E2732">
        <f>MATCH(S_P_500_Historical_Data__1[[#This Row],[return]],_xlfn.ANCHORARRAY($N$7),1)</f>
        <v>70</v>
      </c>
      <c r="F2732" t="e">
        <f>MATCH(S_P_500_Historical_Data__1[[#This Row],[log1p(return)]],S:S,1)-6</f>
        <v>#N/A</v>
      </c>
    </row>
    <row r="2733" spans="1:6" x14ac:dyDescent="0.35">
      <c r="A2733" s="10">
        <v>32485</v>
      </c>
      <c r="B2733">
        <v>276.60000000000002</v>
      </c>
      <c r="C2733">
        <v>-5.4000000000000003E-3</v>
      </c>
      <c r="D2733">
        <f>LOG(S_P_500_Historical_Data__1[[#This Row],[return]]+1)</f>
        <v>-2.3515451037938442E-3</v>
      </c>
      <c r="E2733">
        <f>MATCH(S_P_500_Historical_Data__1[[#This Row],[return]],_xlfn.ANCHORARRAY($N$7),1)</f>
        <v>68</v>
      </c>
      <c r="F2733" t="e">
        <f>MATCH(S_P_500_Historical_Data__1[[#This Row],[log1p(return)]],S:S,1)-6</f>
        <v>#N/A</v>
      </c>
    </row>
    <row r="2734" spans="1:6" x14ac:dyDescent="0.35">
      <c r="A2734" s="10">
        <v>32484</v>
      </c>
      <c r="B2734">
        <v>278.10000000000002</v>
      </c>
      <c r="C2734">
        <v>1.8E-3</v>
      </c>
      <c r="D2734">
        <f>LOG(S_P_500_Historical_Data__1[[#This Row],[return]]+1)</f>
        <v>7.8102735349552951E-4</v>
      </c>
      <c r="E2734">
        <f>MATCH(S_P_500_Historical_Data__1[[#This Row],[return]],_xlfn.ANCHORARRAY($N$7),1)</f>
        <v>70</v>
      </c>
      <c r="F2734" t="e">
        <f>MATCH(S_P_500_Historical_Data__1[[#This Row],[log1p(return)]],S:S,1)-6</f>
        <v>#N/A</v>
      </c>
    </row>
    <row r="2735" spans="1:6" x14ac:dyDescent="0.35">
      <c r="A2735" s="10">
        <v>32483</v>
      </c>
      <c r="B2735">
        <v>277.60000000000002</v>
      </c>
      <c r="C2735">
        <v>9.7999999999999997E-3</v>
      </c>
      <c r="D2735">
        <f>LOG(S_P_500_Historical_Data__1[[#This Row],[return]]+1)</f>
        <v>4.2353663594674896E-3</v>
      </c>
      <c r="E2735">
        <f>MATCH(S_P_500_Historical_Data__1[[#This Row],[return]],_xlfn.ANCHORARRAY($N$7),1)</f>
        <v>73</v>
      </c>
      <c r="F2735" t="e">
        <f>MATCH(S_P_500_Historical_Data__1[[#This Row],[log1p(return)]],S:S,1)-6</f>
        <v>#N/A</v>
      </c>
    </row>
    <row r="2736" spans="1:6" x14ac:dyDescent="0.35">
      <c r="A2736" s="10">
        <v>32482</v>
      </c>
      <c r="B2736">
        <v>274.89999999999998</v>
      </c>
      <c r="C2736">
        <v>1.14E-2</v>
      </c>
      <c r="D2736">
        <f>LOG(S_P_500_Historical_Data__1[[#This Row],[return]]+1)</f>
        <v>4.9229492965257339E-3</v>
      </c>
      <c r="E2736">
        <f>MATCH(S_P_500_Historical_Data__1[[#This Row],[return]],_xlfn.ANCHORARRAY($N$7),1)</f>
        <v>74</v>
      </c>
      <c r="F2736" t="e">
        <f>MATCH(S_P_500_Historical_Data__1[[#This Row],[log1p(return)]],S:S,1)-6</f>
        <v>#N/A</v>
      </c>
    </row>
    <row r="2737" spans="1:6" x14ac:dyDescent="0.35">
      <c r="A2737" s="10">
        <v>32479</v>
      </c>
      <c r="B2737">
        <v>271.8</v>
      </c>
      <c r="C2737">
        <v>-2.5999999999999999E-3</v>
      </c>
      <c r="D2737">
        <f>LOG(S_P_500_Historical_Data__1[[#This Row],[return]]+1)</f>
        <v>-1.1306361176558091E-3</v>
      </c>
      <c r="E2737">
        <f>MATCH(S_P_500_Historical_Data__1[[#This Row],[return]],_xlfn.ANCHORARRAY($N$7),1)</f>
        <v>69</v>
      </c>
      <c r="F2737" t="e">
        <f>MATCH(S_P_500_Historical_Data__1[[#This Row],[log1p(return)]],S:S,1)-6</f>
        <v>#N/A</v>
      </c>
    </row>
    <row r="2738" spans="1:6" x14ac:dyDescent="0.35">
      <c r="A2738" s="10">
        <v>32478</v>
      </c>
      <c r="B2738">
        <v>272.5</v>
      </c>
      <c r="C2738">
        <v>-4.4000000000000003E-3</v>
      </c>
      <c r="D2738">
        <f>LOG(S_P_500_Historical_Data__1[[#This Row],[return]]+1)</f>
        <v>-1.9151120634443696E-3</v>
      </c>
      <c r="E2738">
        <f>MATCH(S_P_500_Historical_Data__1[[#This Row],[return]],_xlfn.ANCHORARRAY($N$7),1)</f>
        <v>68</v>
      </c>
      <c r="F2738" t="e">
        <f>MATCH(S_P_500_Historical_Data__1[[#This Row],[log1p(return)]],S:S,1)-6</f>
        <v>#N/A</v>
      </c>
    </row>
    <row r="2739" spans="1:6" x14ac:dyDescent="0.35">
      <c r="A2739" s="10">
        <v>32477</v>
      </c>
      <c r="B2739">
        <v>273.7</v>
      </c>
      <c r="C2739">
        <v>1.03E-2</v>
      </c>
      <c r="D2739">
        <f>LOG(S_P_500_Historical_Data__1[[#This Row],[return]]+1)</f>
        <v>4.4503529892243581E-3</v>
      </c>
      <c r="E2739">
        <f>MATCH(S_P_500_Historical_Data__1[[#This Row],[return]],_xlfn.ANCHORARRAY($N$7),1)</f>
        <v>73</v>
      </c>
      <c r="F2739" t="e">
        <f>MATCH(S_P_500_Historical_Data__1[[#This Row],[log1p(return)]],S:S,1)-6</f>
        <v>#N/A</v>
      </c>
    </row>
    <row r="2740" spans="1:6" x14ac:dyDescent="0.35">
      <c r="A2740" s="10">
        <v>32476</v>
      </c>
      <c r="B2740">
        <v>270.89999999999998</v>
      </c>
      <c r="C2740">
        <v>8.6E-3</v>
      </c>
      <c r="D2740">
        <f>LOG(S_P_500_Historical_Data__1[[#This Row],[return]]+1)</f>
        <v>3.7189638231145961E-3</v>
      </c>
      <c r="E2740">
        <f>MATCH(S_P_500_Historical_Data__1[[#This Row],[return]],_xlfn.ANCHORARRAY($N$7),1)</f>
        <v>73</v>
      </c>
      <c r="F2740" t="e">
        <f>MATCH(S_P_500_Historical_Data__1[[#This Row],[log1p(return)]],S:S,1)-6</f>
        <v>#N/A</v>
      </c>
    </row>
    <row r="2741" spans="1:6" x14ac:dyDescent="0.35">
      <c r="A2741" s="10">
        <v>32475</v>
      </c>
      <c r="B2741">
        <v>268.60000000000002</v>
      </c>
      <c r="C2741">
        <v>5.1999999999999998E-3</v>
      </c>
      <c r="D2741">
        <f>LOG(S_P_500_Historical_Data__1[[#This Row],[return]]+1)</f>
        <v>2.2524799205384093E-3</v>
      </c>
      <c r="E2741">
        <f>MATCH(S_P_500_Historical_Data__1[[#This Row],[return]],_xlfn.ANCHORARRAY($N$7),1)</f>
        <v>71</v>
      </c>
      <c r="F2741" t="e">
        <f>MATCH(S_P_500_Historical_Data__1[[#This Row],[log1p(return)]],S:S,1)-6</f>
        <v>#N/A</v>
      </c>
    </row>
    <row r="2742" spans="1:6" x14ac:dyDescent="0.35">
      <c r="A2742" s="10">
        <v>32472</v>
      </c>
      <c r="B2742">
        <v>267.2</v>
      </c>
      <c r="C2742">
        <v>-6.7000000000000002E-3</v>
      </c>
      <c r="D2742">
        <f>LOG(S_P_500_Historical_Data__1[[#This Row],[return]]+1)</f>
        <v>-2.9195645282691818E-3</v>
      </c>
      <c r="E2742">
        <f>MATCH(S_P_500_Historical_Data__1[[#This Row],[return]],_xlfn.ANCHORARRAY($N$7),1)</f>
        <v>67</v>
      </c>
      <c r="F2742" t="e">
        <f>MATCH(S_P_500_Historical_Data__1[[#This Row],[log1p(return)]],S:S,1)-6</f>
        <v>#N/A</v>
      </c>
    </row>
    <row r="2743" spans="1:6" x14ac:dyDescent="0.35">
      <c r="A2743" s="10">
        <v>32470</v>
      </c>
      <c r="B2743">
        <v>269</v>
      </c>
      <c r="C2743">
        <v>6.7000000000000002E-3</v>
      </c>
      <c r="D2743">
        <f>LOG(S_P_500_Historical_Data__1[[#This Row],[return]]+1)</f>
        <v>2.9000686113873687E-3</v>
      </c>
      <c r="E2743">
        <f>MATCH(S_P_500_Historical_Data__1[[#This Row],[return]],_xlfn.ANCHORARRAY($N$7),1)</f>
        <v>72</v>
      </c>
      <c r="F2743" t="e">
        <f>MATCH(S_P_500_Historical_Data__1[[#This Row],[log1p(return)]],S:S,1)-6</f>
        <v>#N/A</v>
      </c>
    </row>
    <row r="2744" spans="1:6" x14ac:dyDescent="0.35">
      <c r="A2744" s="10">
        <v>32469</v>
      </c>
      <c r="B2744">
        <v>267.2</v>
      </c>
      <c r="C2744">
        <v>3.8E-3</v>
      </c>
      <c r="D2744">
        <f>LOG(S_P_500_Historical_Data__1[[#This Row],[return]]+1)</f>
        <v>1.6471913460381594E-3</v>
      </c>
      <c r="E2744">
        <f>MATCH(S_P_500_Historical_Data__1[[#This Row],[return]],_xlfn.ANCHORARRAY($N$7),1)</f>
        <v>71</v>
      </c>
      <c r="F2744" t="e">
        <f>MATCH(S_P_500_Historical_Data__1[[#This Row],[log1p(return)]],S:S,1)-6</f>
        <v>#N/A</v>
      </c>
    </row>
    <row r="2745" spans="1:6" x14ac:dyDescent="0.35">
      <c r="A2745" s="10">
        <v>32468</v>
      </c>
      <c r="B2745">
        <v>266.2</v>
      </c>
      <c r="C2745">
        <v>-1.1000000000000001E-3</v>
      </c>
      <c r="D2745">
        <f>LOG(S_P_500_Historical_Data__1[[#This Row],[return]]+1)</f>
        <v>-4.7798687109621189E-4</v>
      </c>
      <c r="E2745">
        <f>MATCH(S_P_500_Historical_Data__1[[#This Row],[return]],_xlfn.ANCHORARRAY($N$7),1)</f>
        <v>69</v>
      </c>
      <c r="F2745" t="e">
        <f>MATCH(S_P_500_Historical_Data__1[[#This Row],[log1p(return)]],S:S,1)-6</f>
        <v>#N/A</v>
      </c>
    </row>
    <row r="2746" spans="1:6" x14ac:dyDescent="0.35">
      <c r="A2746" s="10">
        <v>32465</v>
      </c>
      <c r="B2746">
        <v>266.5</v>
      </c>
      <c r="C2746">
        <v>7.1999999999999998E-3</v>
      </c>
      <c r="D2746">
        <f>LOG(S_P_500_Historical_Data__1[[#This Row],[return]]+1)</f>
        <v>3.1157170998062241E-3</v>
      </c>
      <c r="E2746">
        <f>MATCH(S_P_500_Historical_Data__1[[#This Row],[return]],_xlfn.ANCHORARRAY($N$7),1)</f>
        <v>72</v>
      </c>
      <c r="F2746" t="e">
        <f>MATCH(S_P_500_Historical_Data__1[[#This Row],[log1p(return)]],S:S,1)-6</f>
        <v>#N/A</v>
      </c>
    </row>
    <row r="2747" spans="1:6" x14ac:dyDescent="0.35">
      <c r="A2747" s="10">
        <v>32464</v>
      </c>
      <c r="B2747">
        <v>264.60000000000002</v>
      </c>
      <c r="C2747">
        <v>3.0000000000000001E-3</v>
      </c>
      <c r="D2747">
        <f>LOG(S_P_500_Historical_Data__1[[#This Row],[return]]+1)</f>
        <v>1.300933020418072E-3</v>
      </c>
      <c r="E2747">
        <f>MATCH(S_P_500_Historical_Data__1[[#This Row],[return]],_xlfn.ANCHORARRAY($N$7),1)</f>
        <v>71</v>
      </c>
      <c r="F2747" t="e">
        <f>MATCH(S_P_500_Historical_Data__1[[#This Row],[log1p(return)]],S:S,1)-6</f>
        <v>#N/A</v>
      </c>
    </row>
    <row r="2748" spans="1:6" x14ac:dyDescent="0.35">
      <c r="A2748" s="10">
        <v>32463</v>
      </c>
      <c r="B2748">
        <v>263.8</v>
      </c>
      <c r="C2748">
        <v>-1.6799999999999999E-2</v>
      </c>
      <c r="D2748">
        <f>LOG(S_P_500_Historical_Data__1[[#This Row],[return]]+1)</f>
        <v>-7.3581301216023454E-3</v>
      </c>
      <c r="E2748">
        <f>MATCH(S_P_500_Historical_Data__1[[#This Row],[return]],_xlfn.ANCHORARRAY($N$7),1)</f>
        <v>64</v>
      </c>
      <c r="F2748" t="e">
        <f>MATCH(S_P_500_Historical_Data__1[[#This Row],[log1p(return)]],S:S,1)-6</f>
        <v>#N/A</v>
      </c>
    </row>
    <row r="2749" spans="1:6" x14ac:dyDescent="0.35">
      <c r="A2749" s="10">
        <v>32462</v>
      </c>
      <c r="B2749">
        <v>268.3</v>
      </c>
      <c r="C2749">
        <v>2.2000000000000001E-3</v>
      </c>
      <c r="D2749">
        <f>LOG(S_P_500_Historical_Data__1[[#This Row],[return]]+1)</f>
        <v>9.5439840645788652E-4</v>
      </c>
      <c r="E2749">
        <f>MATCH(S_P_500_Historical_Data__1[[#This Row],[return]],_xlfn.ANCHORARRAY($N$7),1)</f>
        <v>70</v>
      </c>
      <c r="F2749" t="e">
        <f>MATCH(S_P_500_Historical_Data__1[[#This Row],[log1p(return)]],S:S,1)-6</f>
        <v>#N/A</v>
      </c>
    </row>
    <row r="2750" spans="1:6" x14ac:dyDescent="0.35">
      <c r="A2750" s="10">
        <v>32461</v>
      </c>
      <c r="B2750">
        <v>267.7</v>
      </c>
      <c r="C2750">
        <v>-6.9999999999999999E-4</v>
      </c>
      <c r="D2750">
        <f>LOG(S_P_500_Historical_Data__1[[#This Row],[return]]+1)</f>
        <v>-3.041125891607762E-4</v>
      </c>
      <c r="E2750">
        <f>MATCH(S_P_500_Historical_Data__1[[#This Row],[return]],_xlfn.ANCHORARRAY($N$7),1)</f>
        <v>69</v>
      </c>
      <c r="F2750" t="e">
        <f>MATCH(S_P_500_Historical_Data__1[[#This Row],[log1p(return)]],S:S,1)-6</f>
        <v>#N/A</v>
      </c>
    </row>
    <row r="2751" spans="1:6" x14ac:dyDescent="0.35">
      <c r="A2751" s="10">
        <v>32458</v>
      </c>
      <c r="B2751">
        <v>267.89999999999998</v>
      </c>
      <c r="C2751">
        <v>-2.12E-2</v>
      </c>
      <c r="D2751">
        <f>LOG(S_P_500_Historical_Data__1[[#This Row],[return]]+1)</f>
        <v>-9.3060393202484184E-3</v>
      </c>
      <c r="E2751">
        <f>MATCH(S_P_500_Historical_Data__1[[#This Row],[return]],_xlfn.ANCHORARRAY($N$7),1)</f>
        <v>63</v>
      </c>
      <c r="F2751" t="e">
        <f>MATCH(S_P_500_Historical_Data__1[[#This Row],[log1p(return)]],S:S,1)-6</f>
        <v>#N/A</v>
      </c>
    </row>
    <row r="2752" spans="1:6" x14ac:dyDescent="0.35">
      <c r="A2752" s="10">
        <v>32457</v>
      </c>
      <c r="B2752">
        <v>273.7</v>
      </c>
      <c r="C2752">
        <v>1.5E-3</v>
      </c>
      <c r="D2752">
        <f>LOG(S_P_500_Historical_Data__1[[#This Row],[return]]+1)</f>
        <v>6.5095362959505818E-4</v>
      </c>
      <c r="E2752">
        <f>MATCH(S_P_500_Historical_Data__1[[#This Row],[return]],_xlfn.ANCHORARRAY($N$7),1)</f>
        <v>70</v>
      </c>
      <c r="F2752" t="e">
        <f>MATCH(S_P_500_Historical_Data__1[[#This Row],[log1p(return)]],S:S,1)-6</f>
        <v>#N/A</v>
      </c>
    </row>
    <row r="2753" spans="1:6" x14ac:dyDescent="0.35">
      <c r="A2753" s="10">
        <v>32456</v>
      </c>
      <c r="B2753">
        <v>273.3</v>
      </c>
      <c r="C2753">
        <v>-6.4999999999999997E-3</v>
      </c>
      <c r="D2753">
        <f>LOG(S_P_500_Historical_Data__1[[#This Row],[return]]+1)</f>
        <v>-2.8321285541660227E-3</v>
      </c>
      <c r="E2753">
        <f>MATCH(S_P_500_Historical_Data__1[[#This Row],[return]],_xlfn.ANCHORARRAY($N$7),1)</f>
        <v>67</v>
      </c>
      <c r="F2753" t="e">
        <f>MATCH(S_P_500_Historical_Data__1[[#This Row],[log1p(return)]],S:S,1)-6</f>
        <v>#N/A</v>
      </c>
    </row>
    <row r="2754" spans="1:6" x14ac:dyDescent="0.35">
      <c r="A2754" s="10">
        <v>32455</v>
      </c>
      <c r="B2754">
        <v>275.10000000000002</v>
      </c>
      <c r="C2754">
        <v>4.4000000000000003E-3</v>
      </c>
      <c r="D2754">
        <f>LOG(S_P_500_Historical_Data__1[[#This Row],[return]]+1)</f>
        <v>1.9067040408848018E-3</v>
      </c>
      <c r="E2754">
        <f>MATCH(S_P_500_Historical_Data__1[[#This Row],[return]],_xlfn.ANCHORARRAY($N$7),1)</f>
        <v>71</v>
      </c>
      <c r="F2754" t="e">
        <f>MATCH(S_P_500_Historical_Data__1[[#This Row],[log1p(return)]],S:S,1)-6</f>
        <v>#N/A</v>
      </c>
    </row>
    <row r="2755" spans="1:6" x14ac:dyDescent="0.35">
      <c r="A2755" s="10">
        <v>32454</v>
      </c>
      <c r="B2755">
        <v>273.89999999999998</v>
      </c>
      <c r="C2755">
        <v>-8.6999999999999994E-3</v>
      </c>
      <c r="D2755">
        <f>LOG(S_P_500_Historical_Data__1[[#This Row],[return]]+1)</f>
        <v>-3.7948938216755385E-3</v>
      </c>
      <c r="E2755">
        <f>MATCH(S_P_500_Historical_Data__1[[#This Row],[return]],_xlfn.ANCHORARRAY($N$7),1)</f>
        <v>67</v>
      </c>
      <c r="F2755" t="e">
        <f>MATCH(S_P_500_Historical_Data__1[[#This Row],[log1p(return)]],S:S,1)-6</f>
        <v>#N/A</v>
      </c>
    </row>
    <row r="2756" spans="1:6" x14ac:dyDescent="0.35">
      <c r="A2756" s="10">
        <v>32451</v>
      </c>
      <c r="B2756">
        <v>276.3</v>
      </c>
      <c r="C2756">
        <v>-1.04E-2</v>
      </c>
      <c r="D2756">
        <f>LOG(S_P_500_Historical_Data__1[[#This Row],[return]]+1)</f>
        <v>-4.5403133789357454E-3</v>
      </c>
      <c r="E2756">
        <f>MATCH(S_P_500_Historical_Data__1[[#This Row],[return]],_xlfn.ANCHORARRAY($N$7),1)</f>
        <v>66</v>
      </c>
      <c r="F2756" t="e">
        <f>MATCH(S_P_500_Historical_Data__1[[#This Row],[log1p(return)]],S:S,1)-6</f>
        <v>#N/A</v>
      </c>
    </row>
    <row r="2757" spans="1:6" x14ac:dyDescent="0.35">
      <c r="A2757" s="10">
        <v>32450</v>
      </c>
      <c r="B2757">
        <v>279.2</v>
      </c>
      <c r="C2757">
        <v>4.0000000000000002E-4</v>
      </c>
      <c r="D2757">
        <f>LOG(S_P_500_Historical_Data__1[[#This Row],[return]]+1)</f>
        <v>1.7368305846489969E-4</v>
      </c>
      <c r="E2757">
        <f>MATCH(S_P_500_Historical_Data__1[[#This Row],[return]],_xlfn.ANCHORARRAY($N$7),1)</f>
        <v>70</v>
      </c>
      <c r="F2757" t="e">
        <f>MATCH(S_P_500_Historical_Data__1[[#This Row],[log1p(return)]],S:S,1)-6</f>
        <v>#N/A</v>
      </c>
    </row>
    <row r="2758" spans="1:6" x14ac:dyDescent="0.35">
      <c r="A2758" s="10">
        <v>32449</v>
      </c>
      <c r="B2758">
        <v>279.10000000000002</v>
      </c>
      <c r="C2758">
        <v>0</v>
      </c>
      <c r="D2758">
        <f>LOG(S_P_500_Historical_Data__1[[#This Row],[return]]+1)</f>
        <v>0</v>
      </c>
      <c r="E2758">
        <f>MATCH(S_P_500_Historical_Data__1[[#This Row],[return]],_xlfn.ANCHORARRAY($N$7),1)</f>
        <v>70</v>
      </c>
      <c r="F2758" t="e">
        <f>MATCH(S_P_500_Historical_Data__1[[#This Row],[log1p(return)]],S:S,1)-6</f>
        <v>#N/A</v>
      </c>
    </row>
    <row r="2759" spans="1:6" x14ac:dyDescent="0.35">
      <c r="A2759" s="10">
        <v>32448</v>
      </c>
      <c r="B2759">
        <v>279.10000000000002</v>
      </c>
      <c r="C2759">
        <v>4.0000000000000002E-4</v>
      </c>
      <c r="D2759">
        <f>LOG(S_P_500_Historical_Data__1[[#This Row],[return]]+1)</f>
        <v>1.7368305846489969E-4</v>
      </c>
      <c r="E2759">
        <f>MATCH(S_P_500_Historical_Data__1[[#This Row],[return]],_xlfn.ANCHORARRAY($N$7),1)</f>
        <v>70</v>
      </c>
      <c r="F2759" t="e">
        <f>MATCH(S_P_500_Historical_Data__1[[#This Row],[log1p(return)]],S:S,1)-6</f>
        <v>#N/A</v>
      </c>
    </row>
    <row r="2760" spans="1:6" x14ac:dyDescent="0.35">
      <c r="A2760" s="10">
        <v>32447</v>
      </c>
      <c r="B2760">
        <v>279</v>
      </c>
      <c r="C2760">
        <v>1.8E-3</v>
      </c>
      <c r="D2760">
        <f>LOG(S_P_500_Historical_Data__1[[#This Row],[return]]+1)</f>
        <v>7.8102735349552951E-4</v>
      </c>
      <c r="E2760">
        <f>MATCH(S_P_500_Historical_Data__1[[#This Row],[return]],_xlfn.ANCHORARRAY($N$7),1)</f>
        <v>70</v>
      </c>
      <c r="F2760" t="e">
        <f>MATCH(S_P_500_Historical_Data__1[[#This Row],[log1p(return)]],S:S,1)-6</f>
        <v>#N/A</v>
      </c>
    </row>
    <row r="2761" spans="1:6" x14ac:dyDescent="0.35">
      <c r="A2761" s="10">
        <v>32444</v>
      </c>
      <c r="B2761">
        <v>278.5</v>
      </c>
      <c r="C2761">
        <v>4.3E-3</v>
      </c>
      <c r="D2761">
        <f>LOG(S_P_500_Historical_Data__1[[#This Row],[return]]+1)</f>
        <v>1.8634626925239726E-3</v>
      </c>
      <c r="E2761">
        <f>MATCH(S_P_500_Historical_Data__1[[#This Row],[return]],_xlfn.ANCHORARRAY($N$7),1)</f>
        <v>71</v>
      </c>
      <c r="F2761" t="e">
        <f>MATCH(S_P_500_Historical_Data__1[[#This Row],[log1p(return)]],S:S,1)-6</f>
        <v>#N/A</v>
      </c>
    </row>
    <row r="2762" spans="1:6" x14ac:dyDescent="0.35">
      <c r="A2762" s="10">
        <v>32443</v>
      </c>
      <c r="B2762">
        <v>277.3</v>
      </c>
      <c r="C2762">
        <v>-1.46E-2</v>
      </c>
      <c r="D2762">
        <f>LOG(S_P_500_Historical_Data__1[[#This Row],[return]]+1)</f>
        <v>-6.3874420611096704E-3</v>
      </c>
      <c r="E2762">
        <f>MATCH(S_P_500_Historical_Data__1[[#This Row],[return]],_xlfn.ANCHORARRAY($N$7),1)</f>
        <v>65</v>
      </c>
      <c r="F2762" t="e">
        <f>MATCH(S_P_500_Historical_Data__1[[#This Row],[log1p(return)]],S:S,1)-6</f>
        <v>#N/A</v>
      </c>
    </row>
    <row r="2763" spans="1:6" x14ac:dyDescent="0.35">
      <c r="A2763" s="10">
        <v>32442</v>
      </c>
      <c r="B2763">
        <v>281.39999999999998</v>
      </c>
      <c r="C2763">
        <v>-3.5000000000000001E-3</v>
      </c>
      <c r="D2763">
        <f>LOG(S_P_500_Historical_Data__1[[#This Row],[return]]+1)</f>
        <v>-1.5226969634935688E-3</v>
      </c>
      <c r="E2763">
        <f>MATCH(S_P_500_Historical_Data__1[[#This Row],[return]],_xlfn.ANCHORARRAY($N$7),1)</f>
        <v>69</v>
      </c>
      <c r="F2763" t="e">
        <f>MATCH(S_P_500_Historical_Data__1[[#This Row],[log1p(return)]],S:S,1)-6</f>
        <v>#N/A</v>
      </c>
    </row>
    <row r="2764" spans="1:6" x14ac:dyDescent="0.35">
      <c r="A2764" s="10">
        <v>32441</v>
      </c>
      <c r="B2764">
        <v>282.39999999999998</v>
      </c>
      <c r="C2764">
        <v>4.0000000000000002E-4</v>
      </c>
      <c r="D2764">
        <f>LOG(S_P_500_Historical_Data__1[[#This Row],[return]]+1)</f>
        <v>1.7368305846489969E-4</v>
      </c>
      <c r="E2764">
        <f>MATCH(S_P_500_Historical_Data__1[[#This Row],[return]],_xlfn.ANCHORARRAY($N$7),1)</f>
        <v>70</v>
      </c>
      <c r="F2764" t="e">
        <f>MATCH(S_P_500_Historical_Data__1[[#This Row],[log1p(return)]],S:S,1)-6</f>
        <v>#N/A</v>
      </c>
    </row>
    <row r="2765" spans="1:6" x14ac:dyDescent="0.35">
      <c r="A2765" s="10">
        <v>32440</v>
      </c>
      <c r="B2765">
        <v>282.3</v>
      </c>
      <c r="C2765">
        <v>-4.8999999999999998E-3</v>
      </c>
      <c r="D2765">
        <f>LOG(S_P_500_Historical_Data__1[[#This Row],[return]]+1)</f>
        <v>-2.1332737608552488E-3</v>
      </c>
      <c r="E2765">
        <f>MATCH(S_P_500_Historical_Data__1[[#This Row],[return]],_xlfn.ANCHORARRAY($N$7),1)</f>
        <v>68</v>
      </c>
      <c r="F2765" t="e">
        <f>MATCH(S_P_500_Historical_Data__1[[#This Row],[log1p(return)]],S:S,1)-6</f>
        <v>#N/A</v>
      </c>
    </row>
    <row r="2766" spans="1:6" x14ac:dyDescent="0.35">
      <c r="A2766" s="10">
        <v>32437</v>
      </c>
      <c r="B2766">
        <v>283.7</v>
      </c>
      <c r="C2766">
        <v>2.8E-3</v>
      </c>
      <c r="D2766">
        <f>LOG(S_P_500_Historical_Data__1[[#This Row],[return]]+1)</f>
        <v>1.2143252861788671E-3</v>
      </c>
      <c r="E2766">
        <f>MATCH(S_P_500_Historical_Data__1[[#This Row],[return]],_xlfn.ANCHORARRAY($N$7),1)</f>
        <v>71</v>
      </c>
      <c r="F2766" t="e">
        <f>MATCH(S_P_500_Historical_Data__1[[#This Row],[log1p(return)]],S:S,1)-6</f>
        <v>#N/A</v>
      </c>
    </row>
    <row r="2767" spans="1:6" x14ac:dyDescent="0.35">
      <c r="A2767" s="10">
        <v>32436</v>
      </c>
      <c r="B2767">
        <v>282.89999999999998</v>
      </c>
      <c r="C2767">
        <v>2.1299999999999999E-2</v>
      </c>
      <c r="D2767">
        <f>LOG(S_P_500_Historical_Data__1[[#This Row],[return]]+1)</f>
        <v>9.1533319077084854E-3</v>
      </c>
      <c r="E2767">
        <f>MATCH(S_P_500_Historical_Data__1[[#This Row],[return]],_xlfn.ANCHORARRAY($N$7),1)</f>
        <v>77</v>
      </c>
      <c r="F2767" t="e">
        <f>MATCH(S_P_500_Historical_Data__1[[#This Row],[log1p(return)]],S:S,1)-6</f>
        <v>#N/A</v>
      </c>
    </row>
    <row r="2768" spans="1:6" x14ac:dyDescent="0.35">
      <c r="A2768" s="10">
        <v>32435</v>
      </c>
      <c r="B2768">
        <v>277</v>
      </c>
      <c r="C2768">
        <v>-8.6E-3</v>
      </c>
      <c r="D2768">
        <f>LOG(S_P_500_Historical_Data__1[[#This Row],[return]]+1)</f>
        <v>-3.7510854308679064E-3</v>
      </c>
      <c r="E2768">
        <f>MATCH(S_P_500_Historical_Data__1[[#This Row],[return]],_xlfn.ANCHORARRAY($N$7),1)</f>
        <v>67</v>
      </c>
      <c r="F2768" t="e">
        <f>MATCH(S_P_500_Historical_Data__1[[#This Row],[log1p(return)]],S:S,1)-6</f>
        <v>#N/A</v>
      </c>
    </row>
    <row r="2769" spans="1:6" x14ac:dyDescent="0.35">
      <c r="A2769" s="10">
        <v>32434</v>
      </c>
      <c r="B2769">
        <v>279.39999999999998</v>
      </c>
      <c r="C2769">
        <v>1.09E-2</v>
      </c>
      <c r="D2769">
        <f>LOG(S_P_500_Historical_Data__1[[#This Row],[return]]+1)</f>
        <v>4.7081965443362675E-3</v>
      </c>
      <c r="E2769">
        <f>MATCH(S_P_500_Historical_Data__1[[#This Row],[return]],_xlfn.ANCHORARRAY($N$7),1)</f>
        <v>73</v>
      </c>
      <c r="F2769" t="e">
        <f>MATCH(S_P_500_Historical_Data__1[[#This Row],[log1p(return)]],S:S,1)-6</f>
        <v>#N/A</v>
      </c>
    </row>
    <row r="2770" spans="1:6" x14ac:dyDescent="0.35">
      <c r="A2770" s="10">
        <v>32433</v>
      </c>
      <c r="B2770">
        <v>276.39999999999998</v>
      </c>
      <c r="C2770">
        <v>3.3E-3</v>
      </c>
      <c r="D2770">
        <f>LOG(S_P_500_Historical_Data__1[[#This Row],[return]]+1)</f>
        <v>1.4308122463983271E-3</v>
      </c>
      <c r="E2770">
        <f>MATCH(S_P_500_Historical_Data__1[[#This Row],[return]],_xlfn.ANCHORARRAY($N$7),1)</f>
        <v>71</v>
      </c>
      <c r="F2770" t="e">
        <f>MATCH(S_P_500_Historical_Data__1[[#This Row],[log1p(return)]],S:S,1)-6</f>
        <v>#N/A</v>
      </c>
    </row>
    <row r="2771" spans="1:6" x14ac:dyDescent="0.35">
      <c r="A2771" s="10">
        <v>32430</v>
      </c>
      <c r="B2771">
        <v>275.5</v>
      </c>
      <c r="C2771">
        <v>1.1000000000000001E-3</v>
      </c>
      <c r="D2771">
        <f>LOG(S_P_500_Historical_Data__1[[#This Row],[return]]+1)</f>
        <v>4.7746137445523157E-4</v>
      </c>
      <c r="E2771">
        <f>MATCH(S_P_500_Historical_Data__1[[#This Row],[return]],_xlfn.ANCHORARRAY($N$7),1)</f>
        <v>70</v>
      </c>
      <c r="F2771" t="e">
        <f>MATCH(S_P_500_Historical_Data__1[[#This Row],[log1p(return)]],S:S,1)-6</f>
        <v>#N/A</v>
      </c>
    </row>
    <row r="2772" spans="1:6" x14ac:dyDescent="0.35">
      <c r="A2772" s="10">
        <v>32429</v>
      </c>
      <c r="B2772">
        <v>275.2</v>
      </c>
      <c r="C2772">
        <v>4.4000000000000003E-3</v>
      </c>
      <c r="D2772">
        <f>LOG(S_P_500_Historical_Data__1[[#This Row],[return]]+1)</f>
        <v>1.9067040408848018E-3</v>
      </c>
      <c r="E2772">
        <f>MATCH(S_P_500_Historical_Data__1[[#This Row],[return]],_xlfn.ANCHORARRAY($N$7),1)</f>
        <v>71</v>
      </c>
      <c r="F2772" t="e">
        <f>MATCH(S_P_500_Historical_Data__1[[#This Row],[log1p(return)]],S:S,1)-6</f>
        <v>#N/A</v>
      </c>
    </row>
    <row r="2773" spans="1:6" x14ac:dyDescent="0.35">
      <c r="A2773" s="10">
        <v>32428</v>
      </c>
      <c r="B2773">
        <v>274</v>
      </c>
      <c r="C2773">
        <v>-1.4E-2</v>
      </c>
      <c r="D2773">
        <f>LOG(S_P_500_Historical_Data__1[[#This Row],[return]]+1)</f>
        <v>-6.1230850587887945E-3</v>
      </c>
      <c r="E2773">
        <f>MATCH(S_P_500_Historical_Data__1[[#This Row],[return]],_xlfn.ANCHORARRAY($N$7),1)</f>
        <v>65</v>
      </c>
      <c r="F2773" t="e">
        <f>MATCH(S_P_500_Historical_Data__1[[#This Row],[log1p(return)]],S:S,1)-6</f>
        <v>#N/A</v>
      </c>
    </row>
    <row r="2774" spans="1:6" x14ac:dyDescent="0.35">
      <c r="A2774" s="10">
        <v>32427</v>
      </c>
      <c r="B2774">
        <v>277.89999999999998</v>
      </c>
      <c r="C2774">
        <v>-1.1000000000000001E-3</v>
      </c>
      <c r="D2774">
        <f>LOG(S_P_500_Historical_Data__1[[#This Row],[return]]+1)</f>
        <v>-4.7798687109621189E-4</v>
      </c>
      <c r="E2774">
        <f>MATCH(S_P_500_Historical_Data__1[[#This Row],[return]],_xlfn.ANCHORARRAY($N$7),1)</f>
        <v>69</v>
      </c>
      <c r="F2774" t="e">
        <f>MATCH(S_P_500_Historical_Data__1[[#This Row],[log1p(return)]],S:S,1)-6</f>
        <v>#N/A</v>
      </c>
    </row>
    <row r="2775" spans="1:6" x14ac:dyDescent="0.35">
      <c r="A2775" s="10">
        <v>32426</v>
      </c>
      <c r="B2775">
        <v>278.2</v>
      </c>
      <c r="C2775">
        <v>4.0000000000000002E-4</v>
      </c>
      <c r="D2775">
        <f>LOG(S_P_500_Historical_Data__1[[#This Row],[return]]+1)</f>
        <v>1.7368305846489969E-4</v>
      </c>
      <c r="E2775">
        <f>MATCH(S_P_500_Historical_Data__1[[#This Row],[return]],_xlfn.ANCHORARRAY($N$7),1)</f>
        <v>70</v>
      </c>
      <c r="F2775" t="e">
        <f>MATCH(S_P_500_Historical_Data__1[[#This Row],[log1p(return)]],S:S,1)-6</f>
        <v>#N/A</v>
      </c>
    </row>
    <row r="2776" spans="1:6" x14ac:dyDescent="0.35">
      <c r="A2776" s="10">
        <v>32423</v>
      </c>
      <c r="B2776">
        <v>278.10000000000002</v>
      </c>
      <c r="C2776">
        <v>2.0899999999999998E-2</v>
      </c>
      <c r="D2776">
        <f>LOG(S_P_500_Historical_Data__1[[#This Row],[return]]+1)</f>
        <v>8.9832038154718016E-3</v>
      </c>
      <c r="E2776">
        <f>MATCH(S_P_500_Historical_Data__1[[#This Row],[return]],_xlfn.ANCHORARRAY($N$7),1)</f>
        <v>77</v>
      </c>
      <c r="F2776" t="e">
        <f>MATCH(S_P_500_Historical_Data__1[[#This Row],[log1p(return)]],S:S,1)-6</f>
        <v>#N/A</v>
      </c>
    </row>
    <row r="2777" spans="1:6" x14ac:dyDescent="0.35">
      <c r="A2777" s="10">
        <v>32422</v>
      </c>
      <c r="B2777">
        <v>272.39999999999998</v>
      </c>
      <c r="C2777">
        <v>1.8E-3</v>
      </c>
      <c r="D2777">
        <f>LOG(S_P_500_Historical_Data__1[[#This Row],[return]]+1)</f>
        <v>7.8102735349552951E-4</v>
      </c>
      <c r="E2777">
        <f>MATCH(S_P_500_Historical_Data__1[[#This Row],[return]],_xlfn.ANCHORARRAY($N$7),1)</f>
        <v>70</v>
      </c>
      <c r="F2777" t="e">
        <f>MATCH(S_P_500_Historical_Data__1[[#This Row],[log1p(return)]],S:S,1)-6</f>
        <v>#N/A</v>
      </c>
    </row>
    <row r="2778" spans="1:6" x14ac:dyDescent="0.35">
      <c r="A2778" s="10">
        <v>32421</v>
      </c>
      <c r="B2778">
        <v>271.89999999999998</v>
      </c>
      <c r="C2778">
        <v>4.7999999999999996E-3</v>
      </c>
      <c r="D2778">
        <f>LOG(S_P_500_Historical_Data__1[[#This Row],[return]]+1)</f>
        <v>2.0796263931208716E-3</v>
      </c>
      <c r="E2778">
        <f>MATCH(S_P_500_Historical_Data__1[[#This Row],[return]],_xlfn.ANCHORARRAY($N$7),1)</f>
        <v>71</v>
      </c>
      <c r="F2778" t="e">
        <f>MATCH(S_P_500_Historical_Data__1[[#This Row],[log1p(return)]],S:S,1)-6</f>
        <v>#N/A</v>
      </c>
    </row>
    <row r="2779" spans="1:6" x14ac:dyDescent="0.35">
      <c r="A2779" s="10">
        <v>32420</v>
      </c>
      <c r="B2779">
        <v>270.60000000000002</v>
      </c>
      <c r="C2779">
        <v>-2.8999999999999998E-3</v>
      </c>
      <c r="D2779">
        <f>LOG(S_P_500_Historical_Data__1[[#This Row],[return]]+1)</f>
        <v>-1.2612837441822772E-3</v>
      </c>
      <c r="E2779">
        <f>MATCH(S_P_500_Historical_Data__1[[#This Row],[return]],_xlfn.ANCHORARRAY($N$7),1)</f>
        <v>69</v>
      </c>
      <c r="F2779" t="e">
        <f>MATCH(S_P_500_Historical_Data__1[[#This Row],[log1p(return)]],S:S,1)-6</f>
        <v>#N/A</v>
      </c>
    </row>
    <row r="2780" spans="1:6" x14ac:dyDescent="0.35">
      <c r="A2780" s="10">
        <v>32419</v>
      </c>
      <c r="B2780">
        <v>271.39999999999998</v>
      </c>
      <c r="C2780">
        <v>-1.8E-3</v>
      </c>
      <c r="D2780">
        <f>LOG(S_P_500_Historical_Data__1[[#This Row],[return]]+1)</f>
        <v>-7.8243446989642584E-4</v>
      </c>
      <c r="E2780">
        <f>MATCH(S_P_500_Historical_Data__1[[#This Row],[return]],_xlfn.ANCHORARRAY($N$7),1)</f>
        <v>69</v>
      </c>
      <c r="F2780" t="e">
        <f>MATCH(S_P_500_Historical_Data__1[[#This Row],[log1p(return)]],S:S,1)-6</f>
        <v>#N/A</v>
      </c>
    </row>
    <row r="2781" spans="1:6" x14ac:dyDescent="0.35">
      <c r="A2781" s="10">
        <v>32416</v>
      </c>
      <c r="B2781">
        <v>271.89999999999998</v>
      </c>
      <c r="C2781">
        <v>-2.5999999999999999E-3</v>
      </c>
      <c r="D2781">
        <f>LOG(S_P_500_Historical_Data__1[[#This Row],[return]]+1)</f>
        <v>-1.1306361176558091E-3</v>
      </c>
      <c r="E2781">
        <f>MATCH(S_P_500_Historical_Data__1[[#This Row],[return]],_xlfn.ANCHORARRAY($N$7),1)</f>
        <v>69</v>
      </c>
      <c r="F2781" t="e">
        <f>MATCH(S_P_500_Historical_Data__1[[#This Row],[log1p(return)]],S:S,1)-6</f>
        <v>#N/A</v>
      </c>
    </row>
    <row r="2782" spans="1:6" x14ac:dyDescent="0.35">
      <c r="A2782" s="10">
        <v>32415</v>
      </c>
      <c r="B2782">
        <v>272.60000000000002</v>
      </c>
      <c r="C2782">
        <v>1.2999999999999999E-2</v>
      </c>
      <c r="D2782">
        <f>LOG(S_P_500_Historical_Data__1[[#This Row],[return]]+1)</f>
        <v>5.6094453602803856E-3</v>
      </c>
      <c r="E2782">
        <f>MATCH(S_P_500_Historical_Data__1[[#This Row],[return]],_xlfn.ANCHORARRAY($N$7),1)</f>
        <v>74</v>
      </c>
      <c r="F2782" t="e">
        <f>MATCH(S_P_500_Historical_Data__1[[#This Row],[log1p(return)]],S:S,1)-6</f>
        <v>#N/A</v>
      </c>
    </row>
    <row r="2783" spans="1:6" x14ac:dyDescent="0.35">
      <c r="A2783" s="10">
        <v>32414</v>
      </c>
      <c r="B2783">
        <v>269.10000000000002</v>
      </c>
      <c r="C2783">
        <v>3.0000000000000001E-3</v>
      </c>
      <c r="D2783">
        <f>LOG(S_P_500_Historical_Data__1[[#This Row],[return]]+1)</f>
        <v>1.300933020418072E-3</v>
      </c>
      <c r="E2783">
        <f>MATCH(S_P_500_Historical_Data__1[[#This Row],[return]],_xlfn.ANCHORARRAY($N$7),1)</f>
        <v>71</v>
      </c>
      <c r="F2783" t="e">
        <f>MATCH(S_P_500_Historical_Data__1[[#This Row],[log1p(return)]],S:S,1)-6</f>
        <v>#N/A</v>
      </c>
    </row>
    <row r="2784" spans="1:6" x14ac:dyDescent="0.35">
      <c r="A2784" s="10">
        <v>32413</v>
      </c>
      <c r="B2784">
        <v>268.3</v>
      </c>
      <c r="C2784">
        <v>-2.2000000000000001E-3</v>
      </c>
      <c r="D2784">
        <f>LOG(S_P_500_Historical_Data__1[[#This Row],[return]]+1)</f>
        <v>-9.5650039683711904E-4</v>
      </c>
      <c r="E2784">
        <f>MATCH(S_P_500_Historical_Data__1[[#This Row],[return]],_xlfn.ANCHORARRAY($N$7),1)</f>
        <v>69</v>
      </c>
      <c r="F2784" t="e">
        <f>MATCH(S_P_500_Historical_Data__1[[#This Row],[log1p(return)]],S:S,1)-6</f>
        <v>#N/A</v>
      </c>
    </row>
    <row r="2785" spans="1:6" x14ac:dyDescent="0.35">
      <c r="A2785" s="10">
        <v>32412</v>
      </c>
      <c r="B2785">
        <v>268.89999999999998</v>
      </c>
      <c r="C2785">
        <v>-3.3E-3</v>
      </c>
      <c r="D2785">
        <f>LOG(S_P_500_Historical_Data__1[[#This Row],[return]]+1)</f>
        <v>-1.4355417390583397E-3</v>
      </c>
      <c r="E2785">
        <f>MATCH(S_P_500_Historical_Data__1[[#This Row],[return]],_xlfn.ANCHORARRAY($N$7),1)</f>
        <v>69</v>
      </c>
      <c r="F2785" t="e">
        <f>MATCH(S_P_500_Historical_Data__1[[#This Row],[log1p(return)]],S:S,1)-6</f>
        <v>#N/A</v>
      </c>
    </row>
    <row r="2786" spans="1:6" x14ac:dyDescent="0.35">
      <c r="A2786" s="10">
        <v>32409</v>
      </c>
      <c r="B2786">
        <v>269.8</v>
      </c>
      <c r="C2786">
        <v>2.2000000000000001E-3</v>
      </c>
      <c r="D2786">
        <f>LOG(S_P_500_Historical_Data__1[[#This Row],[return]]+1)</f>
        <v>9.5439840645788652E-4</v>
      </c>
      <c r="E2786">
        <f>MATCH(S_P_500_Historical_Data__1[[#This Row],[return]],_xlfn.ANCHORARRAY($N$7),1)</f>
        <v>70</v>
      </c>
      <c r="F2786" t="e">
        <f>MATCH(S_P_500_Historical_Data__1[[#This Row],[log1p(return)]],S:S,1)-6</f>
        <v>#N/A</v>
      </c>
    </row>
    <row r="2787" spans="1:6" x14ac:dyDescent="0.35">
      <c r="A2787" s="10">
        <v>32408</v>
      </c>
      <c r="B2787">
        <v>269.2</v>
      </c>
      <c r="C2787">
        <v>-3.7000000000000002E-3</v>
      </c>
      <c r="D2787">
        <f>LOG(S_P_500_Historical_Data__1[[#This Row],[return]]+1)</f>
        <v>-1.609869681952335E-3</v>
      </c>
      <c r="E2787">
        <f>MATCH(S_P_500_Historical_Data__1[[#This Row],[return]],_xlfn.ANCHORARRAY($N$7),1)</f>
        <v>68</v>
      </c>
      <c r="F2787" t="e">
        <f>MATCH(S_P_500_Historical_Data__1[[#This Row],[log1p(return)]],S:S,1)-6</f>
        <v>#N/A</v>
      </c>
    </row>
    <row r="2788" spans="1:6" x14ac:dyDescent="0.35">
      <c r="A2788" s="10">
        <v>32407</v>
      </c>
      <c r="B2788">
        <v>270.2</v>
      </c>
      <c r="C2788">
        <v>1.9E-3</v>
      </c>
      <c r="D2788">
        <f>LOG(S_P_500_Historical_Data__1[[#This Row],[return]]+1)</f>
        <v>8.2437660560550415E-4</v>
      </c>
      <c r="E2788">
        <f>MATCH(S_P_500_Historical_Data__1[[#This Row],[return]],_xlfn.ANCHORARRAY($N$7),1)</f>
        <v>70</v>
      </c>
      <c r="F2788" t="e">
        <f>MATCH(S_P_500_Historical_Data__1[[#This Row],[log1p(return)]],S:S,1)-6</f>
        <v>#N/A</v>
      </c>
    </row>
    <row r="2789" spans="1:6" x14ac:dyDescent="0.35">
      <c r="A2789" s="10">
        <v>32406</v>
      </c>
      <c r="B2789">
        <v>269.7</v>
      </c>
      <c r="C2789">
        <v>3.3E-3</v>
      </c>
      <c r="D2789">
        <f>LOG(S_P_500_Historical_Data__1[[#This Row],[return]]+1)</f>
        <v>1.4308122463983271E-3</v>
      </c>
      <c r="E2789">
        <f>MATCH(S_P_500_Historical_Data__1[[#This Row],[return]],_xlfn.ANCHORARRAY($N$7),1)</f>
        <v>71</v>
      </c>
      <c r="F2789" t="e">
        <f>MATCH(S_P_500_Historical_Data__1[[#This Row],[log1p(return)]],S:S,1)-6</f>
        <v>#N/A</v>
      </c>
    </row>
    <row r="2790" spans="1:6" x14ac:dyDescent="0.35">
      <c r="A2790" s="10">
        <v>32405</v>
      </c>
      <c r="B2790">
        <v>268.8</v>
      </c>
      <c r="C2790">
        <v>-6.7000000000000002E-3</v>
      </c>
      <c r="D2790">
        <f>LOG(S_P_500_Historical_Data__1[[#This Row],[return]]+1)</f>
        <v>-2.9195645282691818E-3</v>
      </c>
      <c r="E2790">
        <f>MATCH(S_P_500_Historical_Data__1[[#This Row],[return]],_xlfn.ANCHORARRAY($N$7),1)</f>
        <v>67</v>
      </c>
      <c r="F2790" t="e">
        <f>MATCH(S_P_500_Historical_Data__1[[#This Row],[log1p(return)]],S:S,1)-6</f>
        <v>#N/A</v>
      </c>
    </row>
    <row r="2791" spans="1:6" x14ac:dyDescent="0.35">
      <c r="A2791" s="10">
        <v>32402</v>
      </c>
      <c r="B2791">
        <v>270.60000000000002</v>
      </c>
      <c r="C2791">
        <v>9.2999999999999992E-3</v>
      </c>
      <c r="D2791">
        <f>LOG(S_P_500_Historical_Data__1[[#This Row],[return]]+1)</f>
        <v>4.0202732532416277E-3</v>
      </c>
      <c r="E2791">
        <f>MATCH(S_P_500_Historical_Data__1[[#This Row],[return]],_xlfn.ANCHORARRAY($N$7),1)</f>
        <v>73</v>
      </c>
      <c r="F2791" t="e">
        <f>MATCH(S_P_500_Historical_Data__1[[#This Row],[log1p(return)]],S:S,1)-6</f>
        <v>#N/A</v>
      </c>
    </row>
    <row r="2792" spans="1:6" x14ac:dyDescent="0.35">
      <c r="A2792" s="10">
        <v>32401</v>
      </c>
      <c r="B2792">
        <v>268.10000000000002</v>
      </c>
      <c r="C2792">
        <v>-4.4999999999999997E-3</v>
      </c>
      <c r="D2792">
        <f>LOG(S_P_500_Historical_Data__1[[#This Row],[return]]+1)</f>
        <v>-1.9587356365716219E-3</v>
      </c>
      <c r="E2792">
        <f>MATCH(S_P_500_Historical_Data__1[[#This Row],[return]],_xlfn.ANCHORARRAY($N$7),1)</f>
        <v>68</v>
      </c>
      <c r="F2792" t="e">
        <f>MATCH(S_P_500_Historical_Data__1[[#This Row],[log1p(return)]],S:S,1)-6</f>
        <v>#N/A</v>
      </c>
    </row>
    <row r="2793" spans="1:6" x14ac:dyDescent="0.35">
      <c r="A2793" s="10">
        <v>32400</v>
      </c>
      <c r="B2793">
        <v>269.3</v>
      </c>
      <c r="C2793">
        <v>7.1000000000000004E-3</v>
      </c>
      <c r="D2793">
        <f>LOG(S_P_500_Historical_Data__1[[#This Row],[return]]+1)</f>
        <v>3.0725959676749632E-3</v>
      </c>
      <c r="E2793">
        <f>MATCH(S_P_500_Historical_Data__1[[#This Row],[return]],_xlfn.ANCHORARRAY($N$7),1)</f>
        <v>72</v>
      </c>
      <c r="F2793" t="e">
        <f>MATCH(S_P_500_Historical_Data__1[[#This Row],[log1p(return)]],S:S,1)-6</f>
        <v>#N/A</v>
      </c>
    </row>
    <row r="2794" spans="1:6" x14ac:dyDescent="0.35">
      <c r="A2794" s="10">
        <v>32399</v>
      </c>
      <c r="B2794">
        <v>267.39999999999998</v>
      </c>
      <c r="C2794">
        <v>3.3999999999999998E-3</v>
      </c>
      <c r="D2794">
        <f>LOG(S_P_500_Historical_Data__1[[#This Row],[return]]+1)</f>
        <v>1.4740966917327273E-3</v>
      </c>
      <c r="E2794">
        <f>MATCH(S_P_500_Historical_Data__1[[#This Row],[return]],_xlfn.ANCHORARRAY($N$7),1)</f>
        <v>71</v>
      </c>
      <c r="F2794" t="e">
        <f>MATCH(S_P_500_Historical_Data__1[[#This Row],[log1p(return)]],S:S,1)-6</f>
        <v>#N/A</v>
      </c>
    </row>
    <row r="2795" spans="1:6" x14ac:dyDescent="0.35">
      <c r="A2795" s="10">
        <v>32398</v>
      </c>
      <c r="B2795">
        <v>266.5</v>
      </c>
      <c r="C2795">
        <v>-1.1000000000000001E-3</v>
      </c>
      <c r="D2795">
        <f>LOG(S_P_500_Historical_Data__1[[#This Row],[return]]+1)</f>
        <v>-4.7798687109621189E-4</v>
      </c>
      <c r="E2795">
        <f>MATCH(S_P_500_Historical_Data__1[[#This Row],[return]],_xlfn.ANCHORARRAY($N$7),1)</f>
        <v>69</v>
      </c>
      <c r="F2795" t="e">
        <f>MATCH(S_P_500_Historical_Data__1[[#This Row],[log1p(return)]],S:S,1)-6</f>
        <v>#N/A</v>
      </c>
    </row>
    <row r="2796" spans="1:6" x14ac:dyDescent="0.35">
      <c r="A2796" s="10">
        <v>32395</v>
      </c>
      <c r="B2796">
        <v>266.8</v>
      </c>
      <c r="C2796">
        <v>3.3999999999999998E-3</v>
      </c>
      <c r="D2796">
        <f>LOG(S_P_500_Historical_Data__1[[#This Row],[return]]+1)</f>
        <v>1.4740966917327273E-3</v>
      </c>
      <c r="E2796">
        <f>MATCH(S_P_500_Historical_Data__1[[#This Row],[return]],_xlfn.ANCHORARRAY($N$7),1)</f>
        <v>71</v>
      </c>
      <c r="F2796" t="e">
        <f>MATCH(S_P_500_Historical_Data__1[[#This Row],[log1p(return)]],S:S,1)-6</f>
        <v>#N/A</v>
      </c>
    </row>
    <row r="2797" spans="1:6" x14ac:dyDescent="0.35">
      <c r="A2797" s="10">
        <v>32394</v>
      </c>
      <c r="B2797">
        <v>265.89999999999998</v>
      </c>
      <c r="C2797">
        <v>0</v>
      </c>
      <c r="D2797">
        <f>LOG(S_P_500_Historical_Data__1[[#This Row],[return]]+1)</f>
        <v>0</v>
      </c>
      <c r="E2797">
        <f>MATCH(S_P_500_Historical_Data__1[[#This Row],[return]],_xlfn.ANCHORARRAY($N$7),1)</f>
        <v>70</v>
      </c>
      <c r="F2797" t="e">
        <f>MATCH(S_P_500_Historical_Data__1[[#This Row],[log1p(return)]],S:S,1)-6</f>
        <v>#N/A</v>
      </c>
    </row>
    <row r="2798" spans="1:6" x14ac:dyDescent="0.35">
      <c r="A2798" s="10">
        <v>32393</v>
      </c>
      <c r="B2798">
        <v>265.89999999999998</v>
      </c>
      <c r="C2798">
        <v>1.1000000000000001E-3</v>
      </c>
      <c r="D2798">
        <f>LOG(S_P_500_Historical_Data__1[[#This Row],[return]]+1)</f>
        <v>4.7746137445523157E-4</v>
      </c>
      <c r="E2798">
        <f>MATCH(S_P_500_Historical_Data__1[[#This Row],[return]],_xlfn.ANCHORARRAY($N$7),1)</f>
        <v>70</v>
      </c>
      <c r="F2798" t="e">
        <f>MATCH(S_P_500_Historical_Data__1[[#This Row],[log1p(return)]],S:S,1)-6</f>
        <v>#N/A</v>
      </c>
    </row>
    <row r="2799" spans="1:6" x14ac:dyDescent="0.35">
      <c r="A2799" s="10">
        <v>32392</v>
      </c>
      <c r="B2799">
        <v>265.60000000000002</v>
      </c>
      <c r="C2799">
        <v>4.1999999999999997E-3</v>
      </c>
      <c r="D2799">
        <f>LOG(S_P_500_Historical_Data__1[[#This Row],[return]]+1)</f>
        <v>1.8202170383280992E-3</v>
      </c>
      <c r="E2799">
        <f>MATCH(S_P_500_Historical_Data__1[[#This Row],[return]],_xlfn.ANCHORARRAY($N$7),1)</f>
        <v>71</v>
      </c>
      <c r="F2799" t="e">
        <f>MATCH(S_P_500_Historical_Data__1[[#This Row],[log1p(return)]],S:S,1)-6</f>
        <v>#N/A</v>
      </c>
    </row>
    <row r="2800" spans="1:6" x14ac:dyDescent="0.35">
      <c r="A2800" s="10">
        <v>32388</v>
      </c>
      <c r="B2800">
        <v>264.5</v>
      </c>
      <c r="C2800">
        <v>2.3599999999999999E-2</v>
      </c>
      <c r="D2800">
        <f>LOG(S_P_500_Historical_Data__1[[#This Row],[return]]+1)</f>
        <v>1.0130277215147886E-2</v>
      </c>
      <c r="E2800">
        <f>MATCH(S_P_500_Historical_Data__1[[#This Row],[return]],_xlfn.ANCHORARRAY($N$7),1)</f>
        <v>78</v>
      </c>
      <c r="F2800" t="e">
        <f>MATCH(S_P_500_Historical_Data__1[[#This Row],[log1p(return)]],S:S,1)-6</f>
        <v>#N/A</v>
      </c>
    </row>
    <row r="2801" spans="1:6" x14ac:dyDescent="0.35">
      <c r="A2801" s="10">
        <v>32387</v>
      </c>
      <c r="B2801">
        <v>258.39999999999998</v>
      </c>
      <c r="C2801">
        <v>-1.1900000000000001E-2</v>
      </c>
      <c r="D2801">
        <f>LOG(S_P_500_Historical_Data__1[[#This Row],[return]]+1)</f>
        <v>-5.1991007053961312E-3</v>
      </c>
      <c r="E2801">
        <f>MATCH(S_P_500_Historical_Data__1[[#This Row],[return]],_xlfn.ANCHORARRAY($N$7),1)</f>
        <v>66</v>
      </c>
      <c r="F2801" t="e">
        <f>MATCH(S_P_500_Historical_Data__1[[#This Row],[log1p(return)]],S:S,1)-6</f>
        <v>#N/A</v>
      </c>
    </row>
    <row r="2802" spans="1:6" x14ac:dyDescent="0.35">
      <c r="A2802" s="10">
        <v>32386</v>
      </c>
      <c r="B2802">
        <v>261.5</v>
      </c>
      <c r="C2802">
        <v>-3.8E-3</v>
      </c>
      <c r="D2802">
        <f>LOG(S_P_500_Historical_Data__1[[#This Row],[return]]+1)</f>
        <v>-1.6534626036354312E-3</v>
      </c>
      <c r="E2802">
        <f>MATCH(S_P_500_Historical_Data__1[[#This Row],[return]],_xlfn.ANCHORARRAY($N$7),1)</f>
        <v>68</v>
      </c>
      <c r="F2802" t="e">
        <f>MATCH(S_P_500_Historical_Data__1[[#This Row],[log1p(return)]],S:S,1)-6</f>
        <v>#N/A</v>
      </c>
    </row>
    <row r="2803" spans="1:6" x14ac:dyDescent="0.35">
      <c r="A2803" s="10">
        <v>32385</v>
      </c>
      <c r="B2803">
        <v>262.5</v>
      </c>
      <c r="C2803">
        <v>8.0000000000000004E-4</v>
      </c>
      <c r="D2803">
        <f>LOG(S_P_500_Historical_Data__1[[#This Row],[return]]+1)</f>
        <v>3.4729668536350247E-4</v>
      </c>
      <c r="E2803">
        <f>MATCH(S_P_500_Historical_Data__1[[#This Row],[return]],_xlfn.ANCHORARRAY($N$7),1)</f>
        <v>70</v>
      </c>
      <c r="F2803" t="e">
        <f>MATCH(S_P_500_Historical_Data__1[[#This Row],[log1p(return)]],S:S,1)-6</f>
        <v>#N/A</v>
      </c>
    </row>
    <row r="2804" spans="1:6" x14ac:dyDescent="0.35">
      <c r="A2804" s="10">
        <v>32384</v>
      </c>
      <c r="B2804">
        <v>262.3</v>
      </c>
      <c r="C2804">
        <v>0.01</v>
      </c>
      <c r="D2804">
        <f>LOG(S_P_500_Historical_Data__1[[#This Row],[return]]+1)</f>
        <v>4.3213737826425782E-3</v>
      </c>
      <c r="E2804">
        <f>MATCH(S_P_500_Historical_Data__1[[#This Row],[return]],_xlfn.ANCHORARRAY($N$7),1)</f>
        <v>73</v>
      </c>
      <c r="F2804" t="e">
        <f>MATCH(S_P_500_Historical_Data__1[[#This Row],[log1p(return)]],S:S,1)-6</f>
        <v>#N/A</v>
      </c>
    </row>
    <row r="2805" spans="1:6" x14ac:dyDescent="0.35">
      <c r="A2805" s="10">
        <v>32381</v>
      </c>
      <c r="B2805">
        <v>259.7</v>
      </c>
      <c r="C2805">
        <v>1.9E-3</v>
      </c>
      <c r="D2805">
        <f>LOG(S_P_500_Historical_Data__1[[#This Row],[return]]+1)</f>
        <v>8.2437660560550415E-4</v>
      </c>
      <c r="E2805">
        <f>MATCH(S_P_500_Historical_Data__1[[#This Row],[return]],_xlfn.ANCHORARRAY($N$7),1)</f>
        <v>70</v>
      </c>
      <c r="F2805" t="e">
        <f>MATCH(S_P_500_Historical_Data__1[[#This Row],[log1p(return)]],S:S,1)-6</f>
        <v>#N/A</v>
      </c>
    </row>
    <row r="2806" spans="1:6" x14ac:dyDescent="0.35">
      <c r="A2806" s="10">
        <v>32380</v>
      </c>
      <c r="B2806">
        <v>259.2</v>
      </c>
      <c r="C2806">
        <v>-7.3000000000000001E-3</v>
      </c>
      <c r="D2806">
        <f>LOG(S_P_500_Historical_Data__1[[#This Row],[return]]+1)</f>
        <v>-3.181978120484515E-3</v>
      </c>
      <c r="E2806">
        <f>MATCH(S_P_500_Historical_Data__1[[#This Row],[return]],_xlfn.ANCHORARRAY($N$7),1)</f>
        <v>67</v>
      </c>
      <c r="F2806" t="e">
        <f>MATCH(S_P_500_Historical_Data__1[[#This Row],[log1p(return)]],S:S,1)-6</f>
        <v>#N/A</v>
      </c>
    </row>
    <row r="2807" spans="1:6" x14ac:dyDescent="0.35">
      <c r="A2807" s="10">
        <v>32379</v>
      </c>
      <c r="B2807">
        <v>261.10000000000002</v>
      </c>
      <c r="C2807">
        <v>1.5599999999999999E-2</v>
      </c>
      <c r="D2807">
        <f>LOG(S_P_500_Historical_Data__1[[#This Row],[return]]+1)</f>
        <v>6.7226922016846409E-3</v>
      </c>
      <c r="E2807">
        <f>MATCH(S_P_500_Historical_Data__1[[#This Row],[return]],_xlfn.ANCHORARRAY($N$7),1)</f>
        <v>75</v>
      </c>
      <c r="F2807" t="e">
        <f>MATCH(S_P_500_Historical_Data__1[[#This Row],[log1p(return)]],S:S,1)-6</f>
        <v>#N/A</v>
      </c>
    </row>
    <row r="2808" spans="1:6" x14ac:dyDescent="0.35">
      <c r="A2808" s="10">
        <v>32378</v>
      </c>
      <c r="B2808">
        <v>257.10000000000002</v>
      </c>
      <c r="C2808">
        <v>4.0000000000000002E-4</v>
      </c>
      <c r="D2808">
        <f>LOG(S_P_500_Historical_Data__1[[#This Row],[return]]+1)</f>
        <v>1.7368305846489969E-4</v>
      </c>
      <c r="E2808">
        <f>MATCH(S_P_500_Historical_Data__1[[#This Row],[return]],_xlfn.ANCHORARRAY($N$7),1)</f>
        <v>70</v>
      </c>
      <c r="F2808" t="e">
        <f>MATCH(S_P_500_Historical_Data__1[[#This Row],[log1p(return)]],S:S,1)-6</f>
        <v>#N/A</v>
      </c>
    </row>
    <row r="2809" spans="1:6" x14ac:dyDescent="0.35">
      <c r="A2809" s="10">
        <v>32377</v>
      </c>
      <c r="B2809">
        <v>257</v>
      </c>
      <c r="C2809">
        <v>-1.23E-2</v>
      </c>
      <c r="D2809">
        <f>LOG(S_P_500_Historical_Data__1[[#This Row],[return]]+1)</f>
        <v>-5.3749462313953267E-3</v>
      </c>
      <c r="E2809">
        <f>MATCH(S_P_500_Historical_Data__1[[#This Row],[return]],_xlfn.ANCHORARRAY($N$7),1)</f>
        <v>66</v>
      </c>
      <c r="F2809" t="e">
        <f>MATCH(S_P_500_Historical_Data__1[[#This Row],[log1p(return)]],S:S,1)-6</f>
        <v>#N/A</v>
      </c>
    </row>
    <row r="2810" spans="1:6" x14ac:dyDescent="0.35">
      <c r="A2810" s="10">
        <v>32374</v>
      </c>
      <c r="B2810">
        <v>260.2</v>
      </c>
      <c r="C2810">
        <v>-3.0999999999999999E-3</v>
      </c>
      <c r="D2810">
        <f>LOG(S_P_500_Historical_Data__1[[#This Row],[return]]+1)</f>
        <v>-1.3484040016265256E-3</v>
      </c>
      <c r="E2810">
        <f>MATCH(S_P_500_Historical_Data__1[[#This Row],[return]],_xlfn.ANCHORARRAY($N$7),1)</f>
        <v>69</v>
      </c>
      <c r="F2810" t="e">
        <f>MATCH(S_P_500_Historical_Data__1[[#This Row],[log1p(return)]],S:S,1)-6</f>
        <v>#N/A</v>
      </c>
    </row>
    <row r="2811" spans="1:6" x14ac:dyDescent="0.35">
      <c r="A2811" s="10">
        <v>32373</v>
      </c>
      <c r="B2811">
        <v>261</v>
      </c>
      <c r="C2811">
        <v>8.0000000000000004E-4</v>
      </c>
      <c r="D2811">
        <f>LOG(S_P_500_Historical_Data__1[[#This Row],[return]]+1)</f>
        <v>3.4729668536350247E-4</v>
      </c>
      <c r="E2811">
        <f>MATCH(S_P_500_Historical_Data__1[[#This Row],[return]],_xlfn.ANCHORARRAY($N$7),1)</f>
        <v>70</v>
      </c>
      <c r="F2811" t="e">
        <f>MATCH(S_P_500_Historical_Data__1[[#This Row],[log1p(return)]],S:S,1)-6</f>
        <v>#N/A</v>
      </c>
    </row>
    <row r="2812" spans="1:6" x14ac:dyDescent="0.35">
      <c r="A2812" s="10">
        <v>32372</v>
      </c>
      <c r="B2812">
        <v>260.8</v>
      </c>
      <c r="C2812">
        <v>8.0000000000000004E-4</v>
      </c>
      <c r="D2812">
        <f>LOG(S_P_500_Historical_Data__1[[#This Row],[return]]+1)</f>
        <v>3.4729668536350247E-4</v>
      </c>
      <c r="E2812">
        <f>MATCH(S_P_500_Historical_Data__1[[#This Row],[return]],_xlfn.ANCHORARRAY($N$7),1)</f>
        <v>70</v>
      </c>
      <c r="F2812" t="e">
        <f>MATCH(S_P_500_Historical_Data__1[[#This Row],[log1p(return)]],S:S,1)-6</f>
        <v>#N/A</v>
      </c>
    </row>
    <row r="2813" spans="1:6" x14ac:dyDescent="0.35">
      <c r="A2813" s="10">
        <v>32371</v>
      </c>
      <c r="B2813">
        <v>260.60000000000002</v>
      </c>
      <c r="C2813">
        <v>7.3000000000000001E-3</v>
      </c>
      <c r="D2813">
        <f>LOG(S_P_500_Historical_Data__1[[#This Row],[return]]+1)</f>
        <v>3.158833950862062E-3</v>
      </c>
      <c r="E2813">
        <f>MATCH(S_P_500_Historical_Data__1[[#This Row],[return]],_xlfn.ANCHORARRAY($N$7),1)</f>
        <v>72</v>
      </c>
      <c r="F2813" t="e">
        <f>MATCH(S_P_500_Historical_Data__1[[#This Row],[log1p(return)]],S:S,1)-6</f>
        <v>#N/A</v>
      </c>
    </row>
    <row r="2814" spans="1:6" x14ac:dyDescent="0.35">
      <c r="A2814" s="10">
        <v>32370</v>
      </c>
      <c r="B2814">
        <v>258.7</v>
      </c>
      <c r="C2814">
        <v>-1.49E-2</v>
      </c>
      <c r="D2814">
        <f>LOG(S_P_500_Historical_Data__1[[#This Row],[return]]+1)</f>
        <v>-6.5196809300035029E-3</v>
      </c>
      <c r="E2814">
        <f>MATCH(S_P_500_Historical_Data__1[[#This Row],[return]],_xlfn.ANCHORARRAY($N$7),1)</f>
        <v>65</v>
      </c>
      <c r="F2814" t="e">
        <f>MATCH(S_P_500_Historical_Data__1[[#This Row],[log1p(return)]],S:S,1)-6</f>
        <v>#N/A</v>
      </c>
    </row>
    <row r="2815" spans="1:6" x14ac:dyDescent="0.35">
      <c r="A2815" s="10">
        <v>32367</v>
      </c>
      <c r="B2815">
        <v>262.60000000000002</v>
      </c>
      <c r="C2815">
        <v>-8.0000000000000004E-4</v>
      </c>
      <c r="D2815">
        <f>LOG(S_P_500_Historical_Data__1[[#This Row],[return]]+1)</f>
        <v>-3.4757463392091225E-4</v>
      </c>
      <c r="E2815">
        <f>MATCH(S_P_500_Historical_Data__1[[#This Row],[return]],_xlfn.ANCHORARRAY($N$7),1)</f>
        <v>69</v>
      </c>
      <c r="F2815" t="e">
        <f>MATCH(S_P_500_Historical_Data__1[[#This Row],[log1p(return)]],S:S,1)-6</f>
        <v>#N/A</v>
      </c>
    </row>
    <row r="2816" spans="1:6" x14ac:dyDescent="0.35">
      <c r="A2816" s="10">
        <v>32366</v>
      </c>
      <c r="B2816">
        <v>262.8</v>
      </c>
      <c r="C2816">
        <v>3.3999999999999998E-3</v>
      </c>
      <c r="D2816">
        <f>LOG(S_P_500_Historical_Data__1[[#This Row],[return]]+1)</f>
        <v>1.4740966917327273E-3</v>
      </c>
      <c r="E2816">
        <f>MATCH(S_P_500_Historical_Data__1[[#This Row],[return]],_xlfn.ANCHORARRAY($N$7),1)</f>
        <v>71</v>
      </c>
      <c r="F2816" t="e">
        <f>MATCH(S_P_500_Historical_Data__1[[#This Row],[log1p(return)]],S:S,1)-6</f>
        <v>#N/A</v>
      </c>
    </row>
    <row r="2817" spans="1:6" x14ac:dyDescent="0.35">
      <c r="A2817" s="10">
        <v>32365</v>
      </c>
      <c r="B2817">
        <v>261.89999999999998</v>
      </c>
      <c r="C2817">
        <v>-1.7299999999999999E-2</v>
      </c>
      <c r="D2817">
        <f>LOG(S_P_500_Historical_Data__1[[#This Row],[return]]+1)</f>
        <v>-7.5790439479758182E-3</v>
      </c>
      <c r="E2817">
        <f>MATCH(S_P_500_Historical_Data__1[[#This Row],[return]],_xlfn.ANCHORARRAY($N$7),1)</f>
        <v>64</v>
      </c>
      <c r="F2817" t="e">
        <f>MATCH(S_P_500_Historical_Data__1[[#This Row],[log1p(return)]],S:S,1)-6</f>
        <v>#N/A</v>
      </c>
    </row>
    <row r="2818" spans="1:6" x14ac:dyDescent="0.35">
      <c r="A2818" s="10">
        <v>32364</v>
      </c>
      <c r="B2818">
        <v>266.5</v>
      </c>
      <c r="C2818">
        <v>-1.2999999999999999E-2</v>
      </c>
      <c r="D2818">
        <f>LOG(S_P_500_Historical_Data__1[[#This Row],[return]]+1)</f>
        <v>-5.6828473303632727E-3</v>
      </c>
      <c r="E2818">
        <f>MATCH(S_P_500_Historical_Data__1[[#This Row],[return]],_xlfn.ANCHORARRAY($N$7),1)</f>
        <v>65</v>
      </c>
      <c r="F2818" t="e">
        <f>MATCH(S_P_500_Historical_Data__1[[#This Row],[log1p(return)]],S:S,1)-6</f>
        <v>#N/A</v>
      </c>
    </row>
    <row r="2819" spans="1:6" x14ac:dyDescent="0.35">
      <c r="A2819" s="10">
        <v>32363</v>
      </c>
      <c r="B2819">
        <v>270</v>
      </c>
      <c r="C2819">
        <v>-4.1000000000000003E-3</v>
      </c>
      <c r="D2819">
        <f>LOG(S_P_500_Historical_Data__1[[#This Row],[return]]+1)</f>
        <v>-1.7842676290416753E-3</v>
      </c>
      <c r="E2819">
        <f>MATCH(S_P_500_Historical_Data__1[[#This Row],[return]],_xlfn.ANCHORARRAY($N$7),1)</f>
        <v>68</v>
      </c>
      <c r="F2819" t="e">
        <f>MATCH(S_P_500_Historical_Data__1[[#This Row],[log1p(return)]],S:S,1)-6</f>
        <v>#N/A</v>
      </c>
    </row>
    <row r="2820" spans="1:6" x14ac:dyDescent="0.35">
      <c r="A2820" s="10">
        <v>32360</v>
      </c>
      <c r="B2820">
        <v>271.10000000000002</v>
      </c>
      <c r="C2820">
        <v>-2.8999999999999998E-3</v>
      </c>
      <c r="D2820">
        <f>LOG(S_P_500_Historical_Data__1[[#This Row],[return]]+1)</f>
        <v>-1.2612837441822772E-3</v>
      </c>
      <c r="E2820">
        <f>MATCH(S_P_500_Historical_Data__1[[#This Row],[return]],_xlfn.ANCHORARRAY($N$7),1)</f>
        <v>69</v>
      </c>
      <c r="F2820" t="e">
        <f>MATCH(S_P_500_Historical_Data__1[[#This Row],[log1p(return)]],S:S,1)-6</f>
        <v>#N/A</v>
      </c>
    </row>
    <row r="2821" spans="1:6" x14ac:dyDescent="0.35">
      <c r="A2821" s="10">
        <v>32359</v>
      </c>
      <c r="B2821">
        <v>271.89999999999998</v>
      </c>
      <c r="C2821">
        <v>-4.0000000000000001E-3</v>
      </c>
      <c r="D2821">
        <f>LOG(S_P_500_Historical_Data__1[[#This Row],[return]]+1)</f>
        <v>-1.7406615763012701E-3</v>
      </c>
      <c r="E2821">
        <f>MATCH(S_P_500_Historical_Data__1[[#This Row],[return]],_xlfn.ANCHORARRAY($N$7),1)</f>
        <v>68</v>
      </c>
      <c r="F2821" t="e">
        <f>MATCH(S_P_500_Historical_Data__1[[#This Row],[log1p(return)]],S:S,1)-6</f>
        <v>#N/A</v>
      </c>
    </row>
    <row r="2822" spans="1:6" x14ac:dyDescent="0.35">
      <c r="A2822" s="10">
        <v>32358</v>
      </c>
      <c r="B2822">
        <v>273</v>
      </c>
      <c r="C2822">
        <v>3.3E-3</v>
      </c>
      <c r="D2822">
        <f>LOG(S_P_500_Historical_Data__1[[#This Row],[return]]+1)</f>
        <v>1.4308122463983271E-3</v>
      </c>
      <c r="E2822">
        <f>MATCH(S_P_500_Historical_Data__1[[#This Row],[return]],_xlfn.ANCHORARRAY($N$7),1)</f>
        <v>71</v>
      </c>
      <c r="F2822" t="e">
        <f>MATCH(S_P_500_Historical_Data__1[[#This Row],[log1p(return)]],S:S,1)-6</f>
        <v>#N/A</v>
      </c>
    </row>
    <row r="2823" spans="1:6" x14ac:dyDescent="0.35">
      <c r="A2823" s="10">
        <v>32357</v>
      </c>
      <c r="B2823">
        <v>272.10000000000002</v>
      </c>
      <c r="C2823">
        <v>-4.0000000000000002E-4</v>
      </c>
      <c r="D2823">
        <f>LOG(S_P_500_Historical_Data__1[[#This Row],[return]]+1)</f>
        <v>-1.7375254558756316E-4</v>
      </c>
      <c r="E2823">
        <f>MATCH(S_P_500_Historical_Data__1[[#This Row],[return]],_xlfn.ANCHORARRAY($N$7),1)</f>
        <v>70</v>
      </c>
      <c r="F2823" t="e">
        <f>MATCH(S_P_500_Historical_Data__1[[#This Row],[log1p(return)]],S:S,1)-6</f>
        <v>#N/A</v>
      </c>
    </row>
    <row r="2824" spans="1:6" x14ac:dyDescent="0.35">
      <c r="A2824" s="10">
        <v>32356</v>
      </c>
      <c r="B2824">
        <v>272.2</v>
      </c>
      <c r="C2824">
        <v>6.9999999999999999E-4</v>
      </c>
      <c r="D2824">
        <f>LOG(S_P_500_Historical_Data__1[[#This Row],[return]]+1)</f>
        <v>3.0389978481245835E-4</v>
      </c>
      <c r="E2824">
        <f>MATCH(S_P_500_Historical_Data__1[[#This Row],[return]],_xlfn.ANCHORARRAY($N$7),1)</f>
        <v>70</v>
      </c>
      <c r="F2824" t="e">
        <f>MATCH(S_P_500_Historical_Data__1[[#This Row],[log1p(return)]],S:S,1)-6</f>
        <v>#N/A</v>
      </c>
    </row>
    <row r="2825" spans="1:6" x14ac:dyDescent="0.35">
      <c r="A2825" s="10">
        <v>32353</v>
      </c>
      <c r="B2825">
        <v>272</v>
      </c>
      <c r="C2825">
        <v>2.2599999999999999E-2</v>
      </c>
      <c r="D2825">
        <f>LOG(S_P_500_Historical_Data__1[[#This Row],[return]]+1)</f>
        <v>9.7057883905181525E-3</v>
      </c>
      <c r="E2825">
        <f>MATCH(S_P_500_Historical_Data__1[[#This Row],[return]],_xlfn.ANCHORARRAY($N$7),1)</f>
        <v>77</v>
      </c>
      <c r="F2825" t="e">
        <f>MATCH(S_P_500_Historical_Data__1[[#This Row],[log1p(return)]],S:S,1)-6</f>
        <v>#N/A</v>
      </c>
    </row>
    <row r="2826" spans="1:6" x14ac:dyDescent="0.35">
      <c r="A2826" s="10">
        <v>32352</v>
      </c>
      <c r="B2826">
        <v>266</v>
      </c>
      <c r="C2826">
        <v>1.3299999999999999E-2</v>
      </c>
      <c r="D2826">
        <f>LOG(S_P_500_Historical_Data__1[[#This Row],[return]]+1)</f>
        <v>5.7380426514248547E-3</v>
      </c>
      <c r="E2826">
        <f>MATCH(S_P_500_Historical_Data__1[[#This Row],[return]],_xlfn.ANCHORARRAY($N$7),1)</f>
        <v>74</v>
      </c>
      <c r="F2826" t="e">
        <f>MATCH(S_P_500_Historical_Data__1[[#This Row],[log1p(return)]],S:S,1)-6</f>
        <v>#N/A</v>
      </c>
    </row>
    <row r="2827" spans="1:6" x14ac:dyDescent="0.35">
      <c r="A2827" s="10">
        <v>32351</v>
      </c>
      <c r="B2827">
        <v>262.5</v>
      </c>
      <c r="C2827">
        <v>-1.0200000000000001E-2</v>
      </c>
      <c r="D2827">
        <f>LOG(S_P_500_Historical_Data__1[[#This Row],[return]]+1)</f>
        <v>-4.4525505248625636E-3</v>
      </c>
      <c r="E2827">
        <f>MATCH(S_P_500_Historical_Data__1[[#This Row],[return]],_xlfn.ANCHORARRAY($N$7),1)</f>
        <v>66</v>
      </c>
      <c r="F2827" t="e">
        <f>MATCH(S_P_500_Historical_Data__1[[#This Row],[log1p(return)]],S:S,1)-6</f>
        <v>#N/A</v>
      </c>
    </row>
    <row r="2828" spans="1:6" x14ac:dyDescent="0.35">
      <c r="A2828" s="10">
        <v>32350</v>
      </c>
      <c r="B2828">
        <v>265.2</v>
      </c>
      <c r="C2828">
        <v>1.9E-3</v>
      </c>
      <c r="D2828">
        <f>LOG(S_P_500_Historical_Data__1[[#This Row],[return]]+1)</f>
        <v>8.2437660560550415E-4</v>
      </c>
      <c r="E2828">
        <f>MATCH(S_P_500_Historical_Data__1[[#This Row],[return]],_xlfn.ANCHORARRAY($N$7),1)</f>
        <v>70</v>
      </c>
      <c r="F2828" t="e">
        <f>MATCH(S_P_500_Historical_Data__1[[#This Row],[log1p(return)]],S:S,1)-6</f>
        <v>#N/A</v>
      </c>
    </row>
    <row r="2829" spans="1:6" x14ac:dyDescent="0.35">
      <c r="A2829" s="10">
        <v>32349</v>
      </c>
      <c r="B2829">
        <v>264.7</v>
      </c>
      <c r="C2829">
        <v>4.5999999999999999E-3</v>
      </c>
      <c r="D2829">
        <f>LOG(S_P_500_Historical_Data__1[[#This Row],[return]]+1)</f>
        <v>1.9931738235304782E-3</v>
      </c>
      <c r="E2829">
        <f>MATCH(S_P_500_Historical_Data__1[[#This Row],[return]],_xlfn.ANCHORARRAY($N$7),1)</f>
        <v>71</v>
      </c>
      <c r="F2829" t="e">
        <f>MATCH(S_P_500_Historical_Data__1[[#This Row],[log1p(return)]],S:S,1)-6</f>
        <v>#N/A</v>
      </c>
    </row>
    <row r="2830" spans="1:6" x14ac:dyDescent="0.35">
      <c r="A2830" s="10">
        <v>32346</v>
      </c>
      <c r="B2830">
        <v>263.5</v>
      </c>
      <c r="C2830">
        <v>-1.2E-2</v>
      </c>
      <c r="D2830">
        <f>LOG(S_P_500_Historical_Data__1[[#This Row],[return]]+1)</f>
        <v>-5.2430554123718831E-3</v>
      </c>
      <c r="E2830">
        <f>MATCH(S_P_500_Historical_Data__1[[#This Row],[return]],_xlfn.ANCHORARRAY($N$7),1)</f>
        <v>66</v>
      </c>
      <c r="F2830" t="e">
        <f>MATCH(S_P_500_Historical_Data__1[[#This Row],[log1p(return)]],S:S,1)-6</f>
        <v>#N/A</v>
      </c>
    </row>
    <row r="2831" spans="1:6" x14ac:dyDescent="0.35">
      <c r="A2831" s="10">
        <v>32345</v>
      </c>
      <c r="B2831">
        <v>266.7</v>
      </c>
      <c r="C2831">
        <v>-1.2200000000000001E-2</v>
      </c>
      <c r="D2831">
        <f>LOG(S_P_500_Historical_Data__1[[#This Row],[return]]+1)</f>
        <v>-5.3309781744705839E-3</v>
      </c>
      <c r="E2831">
        <f>MATCH(S_P_500_Historical_Data__1[[#This Row],[return]],_xlfn.ANCHORARRAY($N$7),1)</f>
        <v>66</v>
      </c>
      <c r="F2831" t="e">
        <f>MATCH(S_P_500_Historical_Data__1[[#This Row],[log1p(return)]],S:S,1)-6</f>
        <v>#N/A</v>
      </c>
    </row>
    <row r="2832" spans="1:6" x14ac:dyDescent="0.35">
      <c r="A2832" s="10">
        <v>32344</v>
      </c>
      <c r="B2832">
        <v>270</v>
      </c>
      <c r="C2832">
        <v>5.5999999999999999E-3</v>
      </c>
      <c r="D2832">
        <f>LOG(S_P_500_Historical_Data__1[[#This Row],[return]]+1)</f>
        <v>2.4252646779013543E-3</v>
      </c>
      <c r="E2832">
        <f>MATCH(S_P_500_Historical_Data__1[[#This Row],[return]],_xlfn.ANCHORARRAY($N$7),1)</f>
        <v>72</v>
      </c>
      <c r="F2832" t="e">
        <f>MATCH(S_P_500_Historical_Data__1[[#This Row],[log1p(return)]],S:S,1)-6</f>
        <v>#N/A</v>
      </c>
    </row>
    <row r="2833" spans="1:6" x14ac:dyDescent="0.35">
      <c r="A2833" s="10">
        <v>32343</v>
      </c>
      <c r="B2833">
        <v>268.5</v>
      </c>
      <c r="C2833">
        <v>-7.4000000000000003E-3</v>
      </c>
      <c r="D2833">
        <f>LOG(S_P_500_Historical_Data__1[[#This Row],[return]]+1)</f>
        <v>-3.2257291386954146E-3</v>
      </c>
      <c r="E2833">
        <f>MATCH(S_P_500_Historical_Data__1[[#This Row],[return]],_xlfn.ANCHORARRAY($N$7),1)</f>
        <v>67</v>
      </c>
      <c r="F2833" t="e">
        <f>MATCH(S_P_500_Historical_Data__1[[#This Row],[log1p(return)]],S:S,1)-6</f>
        <v>#N/A</v>
      </c>
    </row>
    <row r="2834" spans="1:6" x14ac:dyDescent="0.35">
      <c r="A2834" s="10">
        <v>32342</v>
      </c>
      <c r="B2834">
        <v>270.5</v>
      </c>
      <c r="C2834">
        <v>-5.8999999999999999E-3</v>
      </c>
      <c r="D2834">
        <f>LOG(S_P_500_Historical_Data__1[[#This Row],[return]]+1)</f>
        <v>-2.5699262025288046E-3</v>
      </c>
      <c r="E2834">
        <f>MATCH(S_P_500_Historical_Data__1[[#This Row],[return]],_xlfn.ANCHORARRAY($N$7),1)</f>
        <v>68</v>
      </c>
      <c r="F2834" t="e">
        <f>MATCH(S_P_500_Historical_Data__1[[#This Row],[log1p(return)]],S:S,1)-6</f>
        <v>#N/A</v>
      </c>
    </row>
    <row r="2835" spans="1:6" x14ac:dyDescent="0.35">
      <c r="A2835" s="10">
        <v>32339</v>
      </c>
      <c r="B2835">
        <v>272.10000000000002</v>
      </c>
      <c r="C2835">
        <v>6.7000000000000002E-3</v>
      </c>
      <c r="D2835">
        <f>LOG(S_P_500_Historical_Data__1[[#This Row],[return]]+1)</f>
        <v>2.9000686113873687E-3</v>
      </c>
      <c r="E2835">
        <f>MATCH(S_P_500_Historical_Data__1[[#This Row],[return]],_xlfn.ANCHORARRAY($N$7),1)</f>
        <v>72</v>
      </c>
      <c r="F2835" t="e">
        <f>MATCH(S_P_500_Historical_Data__1[[#This Row],[log1p(return)]],S:S,1)-6</f>
        <v>#N/A</v>
      </c>
    </row>
    <row r="2836" spans="1:6" x14ac:dyDescent="0.35">
      <c r="A2836" s="10">
        <v>32338</v>
      </c>
      <c r="B2836">
        <v>270.3</v>
      </c>
      <c r="C2836">
        <v>3.7000000000000002E-3</v>
      </c>
      <c r="D2836">
        <f>LOG(S_P_500_Historical_Data__1[[#This Row],[return]]+1)</f>
        <v>1.603924149797819E-3</v>
      </c>
      <c r="E2836">
        <f>MATCH(S_P_500_Historical_Data__1[[#This Row],[return]],_xlfn.ANCHORARRAY($N$7),1)</f>
        <v>71</v>
      </c>
      <c r="F2836" t="e">
        <f>MATCH(S_P_500_Historical_Data__1[[#This Row],[log1p(return)]],S:S,1)-6</f>
        <v>#N/A</v>
      </c>
    </row>
    <row r="2837" spans="1:6" x14ac:dyDescent="0.35">
      <c r="A2837" s="10">
        <v>32337</v>
      </c>
      <c r="B2837">
        <v>269.3</v>
      </c>
      <c r="C2837">
        <v>5.1999999999999998E-3</v>
      </c>
      <c r="D2837">
        <f>LOG(S_P_500_Historical_Data__1[[#This Row],[return]]+1)</f>
        <v>2.2524799205384093E-3</v>
      </c>
      <c r="E2837">
        <f>MATCH(S_P_500_Historical_Data__1[[#This Row],[return]],_xlfn.ANCHORARRAY($N$7),1)</f>
        <v>71</v>
      </c>
      <c r="F2837" t="e">
        <f>MATCH(S_P_500_Historical_Data__1[[#This Row],[log1p(return)]],S:S,1)-6</f>
        <v>#N/A</v>
      </c>
    </row>
    <row r="2838" spans="1:6" x14ac:dyDescent="0.35">
      <c r="A2838" s="10">
        <v>32336</v>
      </c>
      <c r="B2838">
        <v>267.89999999999998</v>
      </c>
      <c r="C2838">
        <v>-0.01</v>
      </c>
      <c r="D2838">
        <f>LOG(S_P_500_Historical_Data__1[[#This Row],[return]]+1)</f>
        <v>-4.3648054024500883E-3</v>
      </c>
      <c r="E2838">
        <f>MATCH(S_P_500_Historical_Data__1[[#This Row],[return]],_xlfn.ANCHORARRAY($N$7),1)</f>
        <v>66</v>
      </c>
      <c r="F2838" t="e">
        <f>MATCH(S_P_500_Historical_Data__1[[#This Row],[log1p(return)]],S:S,1)-6</f>
        <v>#N/A</v>
      </c>
    </row>
    <row r="2839" spans="1:6" x14ac:dyDescent="0.35">
      <c r="A2839" s="10">
        <v>32335</v>
      </c>
      <c r="B2839">
        <v>270.60000000000002</v>
      </c>
      <c r="C2839">
        <v>2.2000000000000001E-3</v>
      </c>
      <c r="D2839">
        <f>LOG(S_P_500_Historical_Data__1[[#This Row],[return]]+1)</f>
        <v>9.5439840645788652E-4</v>
      </c>
      <c r="E2839">
        <f>MATCH(S_P_500_Historical_Data__1[[#This Row],[return]],_xlfn.ANCHORARRAY($N$7),1)</f>
        <v>70</v>
      </c>
      <c r="F2839" t="e">
        <f>MATCH(S_P_500_Historical_Data__1[[#This Row],[log1p(return)]],S:S,1)-6</f>
        <v>#N/A</v>
      </c>
    </row>
    <row r="2840" spans="1:6" x14ac:dyDescent="0.35">
      <c r="A2840" s="10">
        <v>32332</v>
      </c>
      <c r="B2840">
        <v>270</v>
      </c>
      <c r="C2840">
        <v>-6.6E-3</v>
      </c>
      <c r="D2840">
        <f>LOG(S_P_500_Historical_Data__1[[#This Row],[return]]+1)</f>
        <v>-2.8758443407954841E-3</v>
      </c>
      <c r="E2840">
        <f>MATCH(S_P_500_Historical_Data__1[[#This Row],[return]],_xlfn.ANCHORARRAY($N$7),1)</f>
        <v>67</v>
      </c>
      <c r="F2840" t="e">
        <f>MATCH(S_P_500_Historical_Data__1[[#This Row],[log1p(return)]],S:S,1)-6</f>
        <v>#N/A</v>
      </c>
    </row>
    <row r="2841" spans="1:6" x14ac:dyDescent="0.35">
      <c r="A2841" s="10">
        <v>32331</v>
      </c>
      <c r="B2841">
        <v>271.8</v>
      </c>
      <c r="C2841">
        <v>-6.9999999999999999E-4</v>
      </c>
      <c r="D2841">
        <f>LOG(S_P_500_Historical_Data__1[[#This Row],[return]]+1)</f>
        <v>-3.041125891607762E-4</v>
      </c>
      <c r="E2841">
        <f>MATCH(S_P_500_Historical_Data__1[[#This Row],[return]],_xlfn.ANCHORARRAY($N$7),1)</f>
        <v>69</v>
      </c>
      <c r="F2841" t="e">
        <f>MATCH(S_P_500_Historical_Data__1[[#This Row],[log1p(return)]],S:S,1)-6</f>
        <v>#N/A</v>
      </c>
    </row>
    <row r="2842" spans="1:6" x14ac:dyDescent="0.35">
      <c r="A2842" s="10">
        <v>32330</v>
      </c>
      <c r="B2842">
        <v>272</v>
      </c>
      <c r="C2842">
        <v>-1.38E-2</v>
      </c>
      <c r="D2842">
        <f>LOG(S_P_500_Historical_Data__1[[#This Row],[return]]+1)</f>
        <v>-6.035001804881087E-3</v>
      </c>
      <c r="E2842">
        <f>MATCH(S_P_500_Historical_Data__1[[#This Row],[return]],_xlfn.ANCHORARRAY($N$7),1)</f>
        <v>65</v>
      </c>
      <c r="F2842" t="e">
        <f>MATCH(S_P_500_Historical_Data__1[[#This Row],[log1p(return)]],S:S,1)-6</f>
        <v>#N/A</v>
      </c>
    </row>
    <row r="2843" spans="1:6" x14ac:dyDescent="0.35">
      <c r="A2843" s="10">
        <v>32329</v>
      </c>
      <c r="B2843">
        <v>275.8</v>
      </c>
      <c r="C2843">
        <v>1.47E-2</v>
      </c>
      <c r="D2843">
        <f>LOG(S_P_500_Historical_Data__1[[#This Row],[return]]+1)</f>
        <v>6.3376603745509538E-3</v>
      </c>
      <c r="E2843">
        <f>MATCH(S_P_500_Historical_Data__1[[#This Row],[return]],_xlfn.ANCHORARRAY($N$7),1)</f>
        <v>75</v>
      </c>
      <c r="F2843" t="e">
        <f>MATCH(S_P_500_Historical_Data__1[[#This Row],[log1p(return)]],S:S,1)-6</f>
        <v>#N/A</v>
      </c>
    </row>
    <row r="2844" spans="1:6" x14ac:dyDescent="0.35">
      <c r="A2844" s="10">
        <v>32325</v>
      </c>
      <c r="B2844">
        <v>271.8</v>
      </c>
      <c r="C2844">
        <v>-6.1999999999999998E-3</v>
      </c>
      <c r="D2844">
        <f>LOG(S_P_500_Historical_Data__1[[#This Row],[return]]+1)</f>
        <v>-2.7010075904860013E-3</v>
      </c>
      <c r="E2844">
        <f>MATCH(S_P_500_Historical_Data__1[[#This Row],[return]],_xlfn.ANCHORARRAY($N$7),1)</f>
        <v>68</v>
      </c>
      <c r="F2844" t="e">
        <f>MATCH(S_P_500_Historical_Data__1[[#This Row],[log1p(return)]],S:S,1)-6</f>
        <v>#N/A</v>
      </c>
    </row>
    <row r="2845" spans="1:6" x14ac:dyDescent="0.35">
      <c r="A2845" s="10">
        <v>32324</v>
      </c>
      <c r="B2845">
        <v>273.5</v>
      </c>
      <c r="C2845">
        <v>9.1999999999999998E-3</v>
      </c>
      <c r="D2845">
        <f>LOG(S_P_500_Historical_Data__1[[#This Row],[return]]+1)</f>
        <v>3.9772418455370443E-3</v>
      </c>
      <c r="E2845">
        <f>MATCH(S_P_500_Historical_Data__1[[#This Row],[return]],_xlfn.ANCHORARRAY($N$7),1)</f>
        <v>73</v>
      </c>
      <c r="F2845" t="e">
        <f>MATCH(S_P_500_Historical_Data__1[[#This Row],[log1p(return)]],S:S,1)-6</f>
        <v>#N/A</v>
      </c>
    </row>
    <row r="2846" spans="1:6" x14ac:dyDescent="0.35">
      <c r="A2846" s="10">
        <v>32323</v>
      </c>
      <c r="B2846">
        <v>271</v>
      </c>
      <c r="C2846">
        <v>-4.7999999999999996E-3</v>
      </c>
      <c r="D2846">
        <f>LOG(S_P_500_Historical_Data__1[[#This Row],[return]]+1)</f>
        <v>-2.0896326532565297E-3</v>
      </c>
      <c r="E2846">
        <f>MATCH(S_P_500_Historical_Data__1[[#This Row],[return]],_xlfn.ANCHORARRAY($N$7),1)</f>
        <v>68</v>
      </c>
      <c r="F2846" t="e">
        <f>MATCH(S_P_500_Historical_Data__1[[#This Row],[log1p(return)]],S:S,1)-6</f>
        <v>#N/A</v>
      </c>
    </row>
    <row r="2847" spans="1:6" x14ac:dyDescent="0.35">
      <c r="A2847" s="10">
        <v>32322</v>
      </c>
      <c r="B2847">
        <v>272.3</v>
      </c>
      <c r="C2847">
        <v>1.1900000000000001E-2</v>
      </c>
      <c r="D2847">
        <f>LOG(S_P_500_Historical_Data__1[[#This Row],[return]]+1)</f>
        <v>5.1375959088639034E-3</v>
      </c>
      <c r="E2847">
        <f>MATCH(S_P_500_Historical_Data__1[[#This Row],[return]],_xlfn.ANCHORARRAY($N$7),1)</f>
        <v>74</v>
      </c>
      <c r="F2847" t="e">
        <f>MATCH(S_P_500_Historical_Data__1[[#This Row],[log1p(return)]],S:S,1)-6</f>
        <v>#N/A</v>
      </c>
    </row>
    <row r="2848" spans="1:6" x14ac:dyDescent="0.35">
      <c r="A2848" s="10">
        <v>32321</v>
      </c>
      <c r="B2848">
        <v>269.10000000000002</v>
      </c>
      <c r="C2848">
        <v>-1.72E-2</v>
      </c>
      <c r="D2848">
        <f>LOG(S_P_500_Historical_Data__1[[#This Row],[return]]+1)</f>
        <v>-7.5348521919566943E-3</v>
      </c>
      <c r="E2848">
        <f>MATCH(S_P_500_Historical_Data__1[[#This Row],[return]],_xlfn.ANCHORARRAY($N$7),1)</f>
        <v>64</v>
      </c>
      <c r="F2848" t="e">
        <f>MATCH(S_P_500_Historical_Data__1[[#This Row],[log1p(return)]],S:S,1)-6</f>
        <v>#N/A</v>
      </c>
    </row>
    <row r="2849" spans="1:6" x14ac:dyDescent="0.35">
      <c r="A2849" s="10">
        <v>32318</v>
      </c>
      <c r="B2849">
        <v>273.8</v>
      </c>
      <c r="C2849">
        <v>-3.5999999999999999E-3</v>
      </c>
      <c r="D2849">
        <f>LOG(S_P_500_Historical_Data__1[[#This Row],[return]]+1)</f>
        <v>-1.5662811355311203E-3</v>
      </c>
      <c r="E2849">
        <f>MATCH(S_P_500_Historical_Data__1[[#This Row],[return]],_xlfn.ANCHORARRAY($N$7),1)</f>
        <v>68</v>
      </c>
      <c r="F2849" t="e">
        <f>MATCH(S_P_500_Historical_Data__1[[#This Row],[log1p(return)]],S:S,1)-6</f>
        <v>#N/A</v>
      </c>
    </row>
    <row r="2850" spans="1:6" x14ac:dyDescent="0.35">
      <c r="A2850" s="10">
        <v>32317</v>
      </c>
      <c r="B2850">
        <v>274.8</v>
      </c>
      <c r="C2850">
        <v>-3.3E-3</v>
      </c>
      <c r="D2850">
        <f>LOG(S_P_500_Historical_Data__1[[#This Row],[return]]+1)</f>
        <v>-1.4355417390583397E-3</v>
      </c>
      <c r="E2850">
        <f>MATCH(S_P_500_Historical_Data__1[[#This Row],[return]],_xlfn.ANCHORARRAY($N$7),1)</f>
        <v>69</v>
      </c>
      <c r="F2850" t="e">
        <f>MATCH(S_P_500_Historical_Data__1[[#This Row],[log1p(return)]],S:S,1)-6</f>
        <v>#N/A</v>
      </c>
    </row>
    <row r="2851" spans="1:6" x14ac:dyDescent="0.35">
      <c r="A2851" s="10">
        <v>32316</v>
      </c>
      <c r="B2851">
        <v>275.7</v>
      </c>
      <c r="C2851">
        <v>1.47E-2</v>
      </c>
      <c r="D2851">
        <f>LOG(S_P_500_Historical_Data__1[[#This Row],[return]]+1)</f>
        <v>6.3376603745509538E-3</v>
      </c>
      <c r="E2851">
        <f>MATCH(S_P_500_Historical_Data__1[[#This Row],[return]],_xlfn.ANCHORARRAY($N$7),1)</f>
        <v>75</v>
      </c>
      <c r="F2851" t="e">
        <f>MATCH(S_P_500_Historical_Data__1[[#This Row],[log1p(return)]],S:S,1)-6</f>
        <v>#N/A</v>
      </c>
    </row>
    <row r="2852" spans="1:6" x14ac:dyDescent="0.35">
      <c r="A2852" s="10">
        <v>32315</v>
      </c>
      <c r="B2852">
        <v>271.7</v>
      </c>
      <c r="C2852">
        <v>1.04E-2</v>
      </c>
      <c r="D2852">
        <f>LOG(S_P_500_Historical_Data__1[[#This Row],[return]]+1)</f>
        <v>4.4933375472743153E-3</v>
      </c>
      <c r="E2852">
        <f>MATCH(S_P_500_Historical_Data__1[[#This Row],[return]],_xlfn.ANCHORARRAY($N$7),1)</f>
        <v>73</v>
      </c>
      <c r="F2852" t="e">
        <f>MATCH(S_P_500_Historical_Data__1[[#This Row],[log1p(return)]],S:S,1)-6</f>
        <v>#N/A</v>
      </c>
    </row>
    <row r="2853" spans="1:6" x14ac:dyDescent="0.35">
      <c r="A2853" s="10">
        <v>32314</v>
      </c>
      <c r="B2853">
        <v>268.89999999999998</v>
      </c>
      <c r="C2853">
        <v>-6.6E-3</v>
      </c>
      <c r="D2853">
        <f>LOG(S_P_500_Historical_Data__1[[#This Row],[return]]+1)</f>
        <v>-2.8758443407954841E-3</v>
      </c>
      <c r="E2853">
        <f>MATCH(S_P_500_Historical_Data__1[[#This Row],[return]],_xlfn.ANCHORARRAY($N$7),1)</f>
        <v>67</v>
      </c>
      <c r="F2853" t="e">
        <f>MATCH(S_P_500_Historical_Data__1[[#This Row],[log1p(return)]],S:S,1)-6</f>
        <v>#N/A</v>
      </c>
    </row>
    <row r="2854" spans="1:6" x14ac:dyDescent="0.35">
      <c r="A2854" s="10">
        <v>32311</v>
      </c>
      <c r="B2854">
        <v>270.7</v>
      </c>
      <c r="C2854">
        <v>3.3E-3</v>
      </c>
      <c r="D2854">
        <f>LOG(S_P_500_Historical_Data__1[[#This Row],[return]]+1)</f>
        <v>1.4308122463983271E-3</v>
      </c>
      <c r="E2854">
        <f>MATCH(S_P_500_Historical_Data__1[[#This Row],[return]],_xlfn.ANCHORARRAY($N$7),1)</f>
        <v>71</v>
      </c>
      <c r="F2854" t="e">
        <f>MATCH(S_P_500_Historical_Data__1[[#This Row],[log1p(return)]],S:S,1)-6</f>
        <v>#N/A</v>
      </c>
    </row>
    <row r="2855" spans="1:6" x14ac:dyDescent="0.35">
      <c r="A2855" s="10">
        <v>32310</v>
      </c>
      <c r="B2855">
        <v>269.8</v>
      </c>
      <c r="C2855">
        <v>-1.6799999999999999E-2</v>
      </c>
      <c r="D2855">
        <f>LOG(S_P_500_Historical_Data__1[[#This Row],[return]]+1)</f>
        <v>-7.3581301216023454E-3</v>
      </c>
      <c r="E2855">
        <f>MATCH(S_P_500_Historical_Data__1[[#This Row],[return]],_xlfn.ANCHORARRAY($N$7),1)</f>
        <v>64</v>
      </c>
      <c r="F2855" t="e">
        <f>MATCH(S_P_500_Historical_Data__1[[#This Row],[log1p(return)]],S:S,1)-6</f>
        <v>#N/A</v>
      </c>
    </row>
    <row r="2856" spans="1:6" x14ac:dyDescent="0.35">
      <c r="A2856" s="10">
        <v>32309</v>
      </c>
      <c r="B2856">
        <v>274.39999999999998</v>
      </c>
      <c r="C2856">
        <v>4.0000000000000002E-4</v>
      </c>
      <c r="D2856">
        <f>LOG(S_P_500_Historical_Data__1[[#This Row],[return]]+1)</f>
        <v>1.7368305846489969E-4</v>
      </c>
      <c r="E2856">
        <f>MATCH(S_P_500_Historical_Data__1[[#This Row],[return]],_xlfn.ANCHORARRAY($N$7),1)</f>
        <v>70</v>
      </c>
      <c r="F2856" t="e">
        <f>MATCH(S_P_500_Historical_Data__1[[#This Row],[log1p(return)]],S:S,1)-6</f>
        <v>#N/A</v>
      </c>
    </row>
    <row r="2857" spans="1:6" x14ac:dyDescent="0.35">
      <c r="A2857" s="10">
        <v>32308</v>
      </c>
      <c r="B2857">
        <v>274.3</v>
      </c>
      <c r="C2857">
        <v>1.0699999999999999E-2</v>
      </c>
      <c r="D2857">
        <f>LOG(S_P_500_Historical_Data__1[[#This Row],[return]]+1)</f>
        <v>4.6222657007826302E-3</v>
      </c>
      <c r="E2857">
        <f>MATCH(S_P_500_Historical_Data__1[[#This Row],[return]],_xlfn.ANCHORARRAY($N$7),1)</f>
        <v>73</v>
      </c>
      <c r="F2857" t="e">
        <f>MATCH(S_P_500_Historical_Data__1[[#This Row],[log1p(return)]],S:S,1)-6</f>
        <v>#N/A</v>
      </c>
    </row>
    <row r="2858" spans="1:6" x14ac:dyDescent="0.35">
      <c r="A2858" s="10">
        <v>32307</v>
      </c>
      <c r="B2858">
        <v>271.39999999999998</v>
      </c>
      <c r="C2858">
        <v>4.0000000000000002E-4</v>
      </c>
      <c r="D2858">
        <f>LOG(S_P_500_Historical_Data__1[[#This Row],[return]]+1)</f>
        <v>1.7368305846489969E-4</v>
      </c>
      <c r="E2858">
        <f>MATCH(S_P_500_Historical_Data__1[[#This Row],[return]],_xlfn.ANCHORARRAY($N$7),1)</f>
        <v>70</v>
      </c>
      <c r="F2858" t="e">
        <f>MATCH(S_P_500_Historical_Data__1[[#This Row],[log1p(return)]],S:S,1)-6</f>
        <v>#N/A</v>
      </c>
    </row>
    <row r="2859" spans="1:6" x14ac:dyDescent="0.35">
      <c r="A2859" s="10">
        <v>32304</v>
      </c>
      <c r="B2859">
        <v>271.3</v>
      </c>
      <c r="C2859">
        <v>4.1000000000000003E-3</v>
      </c>
      <c r="D2859">
        <f>LOG(S_P_500_Historical_Data__1[[#This Row],[return]]+1)</f>
        <v>1.7769670774395734E-3</v>
      </c>
      <c r="E2859">
        <f>MATCH(S_P_500_Historical_Data__1[[#This Row],[return]],_xlfn.ANCHORARRAY($N$7),1)</f>
        <v>71</v>
      </c>
      <c r="F2859" t="e">
        <f>MATCH(S_P_500_Historical_Data__1[[#This Row],[log1p(return)]],S:S,1)-6</f>
        <v>#N/A</v>
      </c>
    </row>
    <row r="2860" spans="1:6" x14ac:dyDescent="0.35">
      <c r="A2860" s="10">
        <v>32303</v>
      </c>
      <c r="B2860">
        <v>270.2</v>
      </c>
      <c r="C2860">
        <v>-4.7999999999999996E-3</v>
      </c>
      <c r="D2860">
        <f>LOG(S_P_500_Historical_Data__1[[#This Row],[return]]+1)</f>
        <v>-2.0896326532565297E-3</v>
      </c>
      <c r="E2860">
        <f>MATCH(S_P_500_Historical_Data__1[[#This Row],[return]],_xlfn.ANCHORARRAY($N$7),1)</f>
        <v>68</v>
      </c>
      <c r="F2860" t="e">
        <f>MATCH(S_P_500_Historical_Data__1[[#This Row],[log1p(return)]],S:S,1)-6</f>
        <v>#N/A</v>
      </c>
    </row>
    <row r="2861" spans="1:6" x14ac:dyDescent="0.35">
      <c r="A2861" s="10">
        <v>32302</v>
      </c>
      <c r="B2861">
        <v>271.5</v>
      </c>
      <c r="C2861">
        <v>2.3800000000000002E-2</v>
      </c>
      <c r="D2861">
        <f>LOG(S_P_500_Historical_Data__1[[#This Row],[return]]+1)</f>
        <v>1.0215125214226638E-2</v>
      </c>
      <c r="E2861">
        <f>MATCH(S_P_500_Historical_Data__1[[#This Row],[return]],_xlfn.ANCHORARRAY($N$7),1)</f>
        <v>78</v>
      </c>
      <c r="F2861" t="e">
        <f>MATCH(S_P_500_Historical_Data__1[[#This Row],[log1p(return)]],S:S,1)-6</f>
        <v>#N/A</v>
      </c>
    </row>
    <row r="2862" spans="1:6" x14ac:dyDescent="0.35">
      <c r="A2862" s="10">
        <v>32301</v>
      </c>
      <c r="B2862">
        <v>265.2</v>
      </c>
      <c r="C2862">
        <v>-7.1000000000000004E-3</v>
      </c>
      <c r="D2862">
        <f>LOG(S_P_500_Historical_Data__1[[#This Row],[return]]+1)</f>
        <v>-3.0944893043338452E-3</v>
      </c>
      <c r="E2862">
        <f>MATCH(S_P_500_Historical_Data__1[[#This Row],[return]],_xlfn.ANCHORARRAY($N$7),1)</f>
        <v>67</v>
      </c>
      <c r="F2862" t="e">
        <f>MATCH(S_P_500_Historical_Data__1[[#This Row],[log1p(return)]],S:S,1)-6</f>
        <v>#N/A</v>
      </c>
    </row>
    <row r="2863" spans="1:6" x14ac:dyDescent="0.35">
      <c r="A2863" s="10">
        <v>32300</v>
      </c>
      <c r="B2863">
        <v>267.10000000000002</v>
      </c>
      <c r="C2863">
        <v>2.5999999999999999E-3</v>
      </c>
      <c r="D2863">
        <f>LOG(S_P_500_Historical_Data__1[[#This Row],[return]]+1)</f>
        <v>1.1277002770349424E-3</v>
      </c>
      <c r="E2863">
        <f>MATCH(S_P_500_Historical_Data__1[[#This Row],[return]],_xlfn.ANCHORARRAY($N$7),1)</f>
        <v>71</v>
      </c>
      <c r="F2863" t="e">
        <f>MATCH(S_P_500_Historical_Data__1[[#This Row],[log1p(return)]],S:S,1)-6</f>
        <v>#N/A</v>
      </c>
    </row>
    <row r="2864" spans="1:6" x14ac:dyDescent="0.35">
      <c r="A2864" s="10">
        <v>32297</v>
      </c>
      <c r="B2864">
        <v>266.39999999999998</v>
      </c>
      <c r="C2864">
        <v>4.1000000000000003E-3</v>
      </c>
      <c r="D2864">
        <f>LOG(S_P_500_Historical_Data__1[[#This Row],[return]]+1)</f>
        <v>1.7769670774395734E-3</v>
      </c>
      <c r="E2864">
        <f>MATCH(S_P_500_Historical_Data__1[[#This Row],[return]],_xlfn.ANCHORARRAY($N$7),1)</f>
        <v>71</v>
      </c>
      <c r="F2864" t="e">
        <f>MATCH(S_P_500_Historical_Data__1[[#This Row],[log1p(return)]],S:S,1)-6</f>
        <v>#N/A</v>
      </c>
    </row>
    <row r="2865" spans="1:6" x14ac:dyDescent="0.35">
      <c r="A2865" s="10">
        <v>32296</v>
      </c>
      <c r="B2865">
        <v>265.3</v>
      </c>
      <c r="C2865">
        <v>-5.1999999999999998E-3</v>
      </c>
      <c r="D2865">
        <f>LOG(S_P_500_Historical_Data__1[[#This Row],[return]]+1)</f>
        <v>-2.2642234021016117E-3</v>
      </c>
      <c r="E2865">
        <f>MATCH(S_P_500_Historical_Data__1[[#This Row],[return]],_xlfn.ANCHORARRAY($N$7),1)</f>
        <v>68</v>
      </c>
      <c r="F2865" t="e">
        <f>MATCH(S_P_500_Historical_Data__1[[#This Row],[log1p(return)]],S:S,1)-6</f>
        <v>#N/A</v>
      </c>
    </row>
    <row r="2866" spans="1:6" x14ac:dyDescent="0.35">
      <c r="A2866" s="10">
        <v>32295</v>
      </c>
      <c r="B2866">
        <v>266.7</v>
      </c>
      <c r="C2866">
        <v>1.72E-2</v>
      </c>
      <c r="D2866">
        <f>LOG(S_P_500_Historical_Data__1[[#This Row],[return]]+1)</f>
        <v>7.4063515036713219E-3</v>
      </c>
      <c r="E2866">
        <f>MATCH(S_P_500_Historical_Data__1[[#This Row],[return]],_xlfn.ANCHORARRAY($N$7),1)</f>
        <v>76</v>
      </c>
      <c r="F2866" t="e">
        <f>MATCH(S_P_500_Historical_Data__1[[#This Row],[log1p(return)]],S:S,1)-6</f>
        <v>#N/A</v>
      </c>
    </row>
    <row r="2867" spans="1:6" x14ac:dyDescent="0.35">
      <c r="A2867" s="10">
        <v>32294</v>
      </c>
      <c r="B2867">
        <v>262.2</v>
      </c>
      <c r="C2867">
        <v>3.4700000000000002E-2</v>
      </c>
      <c r="D2867">
        <f>LOG(S_P_500_Historical_Data__1[[#This Row],[return]]+1)</f>
        <v>1.4814449087053143E-2</v>
      </c>
      <c r="E2867">
        <f>MATCH(S_P_500_Historical_Data__1[[#This Row],[return]],_xlfn.ANCHORARRAY($N$7),1)</f>
        <v>81</v>
      </c>
      <c r="F2867" t="e">
        <f>MATCH(S_P_500_Historical_Data__1[[#This Row],[log1p(return)]],S:S,1)-6</f>
        <v>#N/A</v>
      </c>
    </row>
    <row r="2868" spans="1:6" x14ac:dyDescent="0.35">
      <c r="A2868" s="10">
        <v>32290</v>
      </c>
      <c r="B2868">
        <v>253.4</v>
      </c>
      <c r="C2868">
        <v>-4.7000000000000002E-3</v>
      </c>
      <c r="D2868">
        <f>LOG(S_P_500_Historical_Data__1[[#This Row],[return]]+1)</f>
        <v>-2.0459959305970396E-3</v>
      </c>
      <c r="E2868">
        <f>MATCH(S_P_500_Historical_Data__1[[#This Row],[return]],_xlfn.ANCHORARRAY($N$7),1)</f>
        <v>68</v>
      </c>
      <c r="F2868" t="e">
        <f>MATCH(S_P_500_Historical_Data__1[[#This Row],[log1p(return)]],S:S,1)-6</f>
        <v>#N/A</v>
      </c>
    </row>
    <row r="2869" spans="1:6" x14ac:dyDescent="0.35">
      <c r="A2869" s="10">
        <v>32289</v>
      </c>
      <c r="B2869">
        <v>254.6</v>
      </c>
      <c r="C2869">
        <v>3.2000000000000002E-3</v>
      </c>
      <c r="D2869">
        <f>LOG(S_P_500_Historical_Data__1[[#This Row],[return]]+1)</f>
        <v>1.3875234866412602E-3</v>
      </c>
      <c r="E2869">
        <f>MATCH(S_P_500_Historical_Data__1[[#This Row],[return]],_xlfn.ANCHORARRAY($N$7),1)</f>
        <v>71</v>
      </c>
      <c r="F2869" t="e">
        <f>MATCH(S_P_500_Historical_Data__1[[#This Row],[log1p(return)]],S:S,1)-6</f>
        <v>#N/A</v>
      </c>
    </row>
    <row r="2870" spans="1:6" x14ac:dyDescent="0.35">
      <c r="A2870" s="10">
        <v>32288</v>
      </c>
      <c r="B2870">
        <v>253.8</v>
      </c>
      <c r="C2870">
        <v>1.1999999999999999E-3</v>
      </c>
      <c r="D2870">
        <f>LOG(S_P_500_Historical_Data__1[[#This Row],[return]]+1)</f>
        <v>5.2084093618567006E-4</v>
      </c>
      <c r="E2870">
        <f>MATCH(S_P_500_Historical_Data__1[[#This Row],[return]],_xlfn.ANCHORARRAY($N$7),1)</f>
        <v>70</v>
      </c>
      <c r="F2870" t="e">
        <f>MATCH(S_P_500_Historical_Data__1[[#This Row],[log1p(return)]],S:S,1)-6</f>
        <v>#N/A</v>
      </c>
    </row>
    <row r="2871" spans="1:6" x14ac:dyDescent="0.35">
      <c r="A2871" s="10">
        <v>32287</v>
      </c>
      <c r="B2871">
        <v>253.5</v>
      </c>
      <c r="C2871">
        <v>1.0800000000000001E-2</v>
      </c>
      <c r="D2871">
        <f>LOG(S_P_500_Historical_Data__1[[#This Row],[return]]+1)</f>
        <v>4.6652332478771099E-3</v>
      </c>
      <c r="E2871">
        <f>MATCH(S_P_500_Historical_Data__1[[#This Row],[return]],_xlfn.ANCHORARRAY($N$7),1)</f>
        <v>73</v>
      </c>
      <c r="F2871" t="e">
        <f>MATCH(S_P_500_Historical_Data__1[[#This Row],[log1p(return)]],S:S,1)-6</f>
        <v>#N/A</v>
      </c>
    </row>
    <row r="2872" spans="1:6" x14ac:dyDescent="0.35">
      <c r="A2872" s="10">
        <v>32286</v>
      </c>
      <c r="B2872">
        <v>250.8</v>
      </c>
      <c r="C2872">
        <v>-8.6999999999999994E-3</v>
      </c>
      <c r="D2872">
        <f>LOG(S_P_500_Historical_Data__1[[#This Row],[return]]+1)</f>
        <v>-3.7948938216755385E-3</v>
      </c>
      <c r="E2872">
        <f>MATCH(S_P_500_Historical_Data__1[[#This Row],[return]],_xlfn.ANCHORARRAY($N$7),1)</f>
        <v>67</v>
      </c>
      <c r="F2872" t="e">
        <f>MATCH(S_P_500_Historical_Data__1[[#This Row],[log1p(return)]],S:S,1)-6</f>
        <v>#N/A</v>
      </c>
    </row>
    <row r="2873" spans="1:6" x14ac:dyDescent="0.35">
      <c r="A2873" s="10">
        <v>32283</v>
      </c>
      <c r="B2873">
        <v>253</v>
      </c>
      <c r="C2873">
        <v>1.6000000000000001E-3</v>
      </c>
      <c r="D2873">
        <f>LOG(S_P_500_Historical_Data__1[[#This Row],[return]]+1)</f>
        <v>6.943158663544807E-4</v>
      </c>
      <c r="E2873">
        <f>MATCH(S_P_500_Historical_Data__1[[#This Row],[return]],_xlfn.ANCHORARRAY($N$7),1)</f>
        <v>70</v>
      </c>
      <c r="F2873" t="e">
        <f>MATCH(S_P_500_Historical_Data__1[[#This Row],[log1p(return)]],S:S,1)-6</f>
        <v>#N/A</v>
      </c>
    </row>
    <row r="2874" spans="1:6" x14ac:dyDescent="0.35">
      <c r="A2874" s="10">
        <v>32282</v>
      </c>
      <c r="B2874">
        <v>252.6</v>
      </c>
      <c r="C2874">
        <v>5.1999999999999998E-3</v>
      </c>
      <c r="D2874">
        <f>LOG(S_P_500_Historical_Data__1[[#This Row],[return]]+1)</f>
        <v>2.2524799205384093E-3</v>
      </c>
      <c r="E2874">
        <f>MATCH(S_P_500_Historical_Data__1[[#This Row],[return]],_xlfn.ANCHORARRAY($N$7),1)</f>
        <v>71</v>
      </c>
      <c r="F2874" t="e">
        <f>MATCH(S_P_500_Historical_Data__1[[#This Row],[log1p(return)]],S:S,1)-6</f>
        <v>#N/A</v>
      </c>
    </row>
    <row r="2875" spans="1:6" x14ac:dyDescent="0.35">
      <c r="A2875" s="10">
        <v>32281</v>
      </c>
      <c r="B2875">
        <v>251.3</v>
      </c>
      <c r="C2875">
        <v>-1.61E-2</v>
      </c>
      <c r="D2875">
        <f>LOG(S_P_500_Historical_Data__1[[#This Row],[return]]+1)</f>
        <v>-7.0490394295535568E-3</v>
      </c>
      <c r="E2875">
        <f>MATCH(S_P_500_Historical_Data__1[[#This Row],[return]],_xlfn.ANCHORARRAY($N$7),1)</f>
        <v>64</v>
      </c>
      <c r="F2875" t="e">
        <f>MATCH(S_P_500_Historical_Data__1[[#This Row],[log1p(return)]],S:S,1)-6</f>
        <v>#N/A</v>
      </c>
    </row>
    <row r="2876" spans="1:6" x14ac:dyDescent="0.35">
      <c r="A2876" s="10">
        <v>32280</v>
      </c>
      <c r="B2876">
        <v>255.4</v>
      </c>
      <c r="C2876">
        <v>-1.2800000000000001E-2</v>
      </c>
      <c r="D2876">
        <f>LOG(S_P_500_Historical_Data__1[[#This Row],[return]]+1)</f>
        <v>-5.5948533108335519E-3</v>
      </c>
      <c r="E2876">
        <f>MATCH(S_P_500_Historical_Data__1[[#This Row],[return]],_xlfn.ANCHORARRAY($N$7),1)</f>
        <v>65</v>
      </c>
      <c r="F2876" t="e">
        <f>MATCH(S_P_500_Historical_Data__1[[#This Row],[log1p(return)]],S:S,1)-6</f>
        <v>#N/A</v>
      </c>
    </row>
    <row r="2877" spans="1:6" x14ac:dyDescent="0.35">
      <c r="A2877" s="10">
        <v>32279</v>
      </c>
      <c r="B2877">
        <v>258.7</v>
      </c>
      <c r="C2877">
        <v>7.4000000000000003E-3</v>
      </c>
      <c r="D2877">
        <f>LOG(S_P_500_Historical_Data__1[[#This Row],[return]]+1)</f>
        <v>3.2019465216924438E-3</v>
      </c>
      <c r="E2877">
        <f>MATCH(S_P_500_Historical_Data__1[[#This Row],[return]],_xlfn.ANCHORARRAY($N$7),1)</f>
        <v>72</v>
      </c>
      <c r="F2877" t="e">
        <f>MATCH(S_P_500_Historical_Data__1[[#This Row],[log1p(return)]],S:S,1)-6</f>
        <v>#N/A</v>
      </c>
    </row>
    <row r="2878" spans="1:6" x14ac:dyDescent="0.35">
      <c r="A2878" s="10">
        <v>32276</v>
      </c>
      <c r="B2878">
        <v>256.8</v>
      </c>
      <c r="C2878">
        <v>1.18E-2</v>
      </c>
      <c r="D2878">
        <f>LOG(S_P_500_Historical_Data__1[[#This Row],[return]]+1)</f>
        <v>5.0946750725485712E-3</v>
      </c>
      <c r="E2878">
        <f>MATCH(S_P_500_Historical_Data__1[[#This Row],[return]],_xlfn.ANCHORARRAY($N$7),1)</f>
        <v>74</v>
      </c>
      <c r="F2878" t="e">
        <f>MATCH(S_P_500_Historical_Data__1[[#This Row],[log1p(return)]],S:S,1)-6</f>
        <v>#N/A</v>
      </c>
    </row>
    <row r="2879" spans="1:6" x14ac:dyDescent="0.35">
      <c r="A2879" s="10">
        <v>32275</v>
      </c>
      <c r="B2879">
        <v>253.8</v>
      </c>
      <c r="C2879">
        <v>2E-3</v>
      </c>
      <c r="D2879">
        <f>LOG(S_P_500_Historical_Data__1[[#This Row],[return]]+1)</f>
        <v>8.6772153122691327E-4</v>
      </c>
      <c r="E2879">
        <f>MATCH(S_P_500_Historical_Data__1[[#This Row],[return]],_xlfn.ANCHORARRAY($N$7),1)</f>
        <v>70</v>
      </c>
      <c r="F2879" t="e">
        <f>MATCH(S_P_500_Historical_Data__1[[#This Row],[log1p(return)]],S:S,1)-6</f>
        <v>#N/A</v>
      </c>
    </row>
    <row r="2880" spans="1:6" x14ac:dyDescent="0.35">
      <c r="A2880" s="10">
        <v>32274</v>
      </c>
      <c r="B2880">
        <v>253.3</v>
      </c>
      <c r="C2880">
        <v>-1.67E-2</v>
      </c>
      <c r="D2880">
        <f>LOG(S_P_500_Historical_Data__1[[#This Row],[return]]+1)</f>
        <v>-7.3139608378721081E-3</v>
      </c>
      <c r="E2880">
        <f>MATCH(S_P_500_Historical_Data__1[[#This Row],[return]],_xlfn.ANCHORARRAY($N$7),1)</f>
        <v>64</v>
      </c>
      <c r="F2880" t="e">
        <f>MATCH(S_P_500_Historical_Data__1[[#This Row],[log1p(return)]],S:S,1)-6</f>
        <v>#N/A</v>
      </c>
    </row>
    <row r="2881" spans="1:6" x14ac:dyDescent="0.35">
      <c r="A2881" s="10">
        <v>32273</v>
      </c>
      <c r="B2881">
        <v>257.60000000000002</v>
      </c>
      <c r="C2881">
        <v>4.3E-3</v>
      </c>
      <c r="D2881">
        <f>LOG(S_P_500_Historical_Data__1[[#This Row],[return]]+1)</f>
        <v>1.8634626925239726E-3</v>
      </c>
      <c r="E2881">
        <f>MATCH(S_P_500_Historical_Data__1[[#This Row],[return]],_xlfn.ANCHORARRAY($N$7),1)</f>
        <v>71</v>
      </c>
      <c r="F2881" t="e">
        <f>MATCH(S_P_500_Historical_Data__1[[#This Row],[log1p(return)]],S:S,1)-6</f>
        <v>#N/A</v>
      </c>
    </row>
    <row r="2882" spans="1:6" x14ac:dyDescent="0.35">
      <c r="A2882" s="10">
        <v>32272</v>
      </c>
      <c r="B2882">
        <v>256.5</v>
      </c>
      <c r="C2882">
        <v>-3.8999999999999998E-3</v>
      </c>
      <c r="D2882">
        <f>LOG(S_P_500_Historical_Data__1[[#This Row],[return]]+1)</f>
        <v>-1.6970599014588432E-3</v>
      </c>
      <c r="E2882">
        <f>MATCH(S_P_500_Historical_Data__1[[#This Row],[return]],_xlfn.ANCHORARRAY($N$7),1)</f>
        <v>68</v>
      </c>
      <c r="F2882" t="e">
        <f>MATCH(S_P_500_Historical_Data__1[[#This Row],[log1p(return)]],S:S,1)-6</f>
        <v>#N/A</v>
      </c>
    </row>
    <row r="2883" spans="1:6" x14ac:dyDescent="0.35">
      <c r="A2883" s="10">
        <v>32269</v>
      </c>
      <c r="B2883">
        <v>257.5</v>
      </c>
      <c r="C2883">
        <v>-5.0000000000000001E-3</v>
      </c>
      <c r="D2883">
        <f>LOG(S_P_500_Historical_Data__1[[#This Row],[return]]+1)</f>
        <v>-2.176919254274547E-3</v>
      </c>
      <c r="E2883">
        <f>MATCH(S_P_500_Historical_Data__1[[#This Row],[return]],_xlfn.ANCHORARRAY($N$7),1)</f>
        <v>68</v>
      </c>
      <c r="F2883" t="e">
        <f>MATCH(S_P_500_Historical_Data__1[[#This Row],[log1p(return)]],S:S,1)-6</f>
        <v>#N/A</v>
      </c>
    </row>
    <row r="2884" spans="1:6" x14ac:dyDescent="0.35">
      <c r="A2884" s="10">
        <v>32268</v>
      </c>
      <c r="B2884">
        <v>258.8</v>
      </c>
      <c r="C2884">
        <v>-5.7999999999999996E-3</v>
      </c>
      <c r="D2884">
        <f>LOG(S_P_500_Historical_Data__1[[#This Row],[return]]+1)</f>
        <v>-2.5262411970196374E-3</v>
      </c>
      <c r="E2884">
        <f>MATCH(S_P_500_Historical_Data__1[[#This Row],[return]],_xlfn.ANCHORARRAY($N$7),1)</f>
        <v>68</v>
      </c>
      <c r="F2884" t="e">
        <f>MATCH(S_P_500_Historical_Data__1[[#This Row],[log1p(return)]],S:S,1)-6</f>
        <v>#N/A</v>
      </c>
    </row>
    <row r="2885" spans="1:6" x14ac:dyDescent="0.35">
      <c r="A2885" s="10">
        <v>32267</v>
      </c>
      <c r="B2885">
        <v>260.3</v>
      </c>
      <c r="C2885">
        <v>-1.03E-2</v>
      </c>
      <c r="D2885">
        <f>LOG(S_P_500_Historical_Data__1[[#This Row],[return]]+1)</f>
        <v>-4.4964297349936724E-3</v>
      </c>
      <c r="E2885">
        <f>MATCH(S_P_500_Historical_Data__1[[#This Row],[return]],_xlfn.ANCHORARRAY($N$7),1)</f>
        <v>66</v>
      </c>
      <c r="F2885" t="e">
        <f>MATCH(S_P_500_Historical_Data__1[[#This Row],[log1p(return)]],S:S,1)-6</f>
        <v>#N/A</v>
      </c>
    </row>
    <row r="2886" spans="1:6" x14ac:dyDescent="0.35">
      <c r="A2886" s="10">
        <v>32266</v>
      </c>
      <c r="B2886">
        <v>263</v>
      </c>
      <c r="C2886">
        <v>5.4000000000000003E-3</v>
      </c>
      <c r="D2886">
        <f>LOG(S_P_500_Historical_Data__1[[#This Row],[return]]+1)</f>
        <v>2.3388808920564892E-3</v>
      </c>
      <c r="E2886">
        <f>MATCH(S_P_500_Historical_Data__1[[#This Row],[return]],_xlfn.ANCHORARRAY($N$7),1)</f>
        <v>72</v>
      </c>
      <c r="F2886" t="e">
        <f>MATCH(S_P_500_Historical_Data__1[[#This Row],[log1p(return)]],S:S,1)-6</f>
        <v>#N/A</v>
      </c>
    </row>
    <row r="2887" spans="1:6" x14ac:dyDescent="0.35">
      <c r="A2887" s="10">
        <v>32265</v>
      </c>
      <c r="B2887">
        <v>261.60000000000002</v>
      </c>
      <c r="C2887">
        <v>1.1000000000000001E-3</v>
      </c>
      <c r="D2887">
        <f>LOG(S_P_500_Historical_Data__1[[#This Row],[return]]+1)</f>
        <v>4.7746137445523157E-4</v>
      </c>
      <c r="E2887">
        <f>MATCH(S_P_500_Historical_Data__1[[#This Row],[return]],_xlfn.ANCHORARRAY($N$7),1)</f>
        <v>70</v>
      </c>
      <c r="F2887" t="e">
        <f>MATCH(S_P_500_Historical_Data__1[[#This Row],[log1p(return)]],S:S,1)-6</f>
        <v>#N/A</v>
      </c>
    </row>
    <row r="2888" spans="1:6" x14ac:dyDescent="0.35">
      <c r="A2888" s="10">
        <v>32262</v>
      </c>
      <c r="B2888">
        <v>261.3</v>
      </c>
      <c r="C2888">
        <v>-5.0000000000000001E-3</v>
      </c>
      <c r="D2888">
        <f>LOG(S_P_500_Historical_Data__1[[#This Row],[return]]+1)</f>
        <v>-2.176919254274547E-3</v>
      </c>
      <c r="E2888">
        <f>MATCH(S_P_500_Historical_Data__1[[#This Row],[return]],_xlfn.ANCHORARRAY($N$7),1)</f>
        <v>68</v>
      </c>
      <c r="F2888" t="e">
        <f>MATCH(S_P_500_Historical_Data__1[[#This Row],[log1p(return)]],S:S,1)-6</f>
        <v>#N/A</v>
      </c>
    </row>
    <row r="2889" spans="1:6" x14ac:dyDescent="0.35">
      <c r="A2889" s="10">
        <v>32261</v>
      </c>
      <c r="B2889">
        <v>262.60000000000002</v>
      </c>
      <c r="C2889">
        <v>-4.4999999999999997E-3</v>
      </c>
      <c r="D2889">
        <f>LOG(S_P_500_Historical_Data__1[[#This Row],[return]]+1)</f>
        <v>-1.9587356365716219E-3</v>
      </c>
      <c r="E2889">
        <f>MATCH(S_P_500_Historical_Data__1[[#This Row],[return]],_xlfn.ANCHORARRAY($N$7),1)</f>
        <v>68</v>
      </c>
      <c r="F2889" t="e">
        <f>MATCH(S_P_500_Historical_Data__1[[#This Row],[log1p(return)]],S:S,1)-6</f>
        <v>#N/A</v>
      </c>
    </row>
    <row r="2890" spans="1:6" x14ac:dyDescent="0.35">
      <c r="A2890" s="10">
        <v>32260</v>
      </c>
      <c r="B2890">
        <v>263.8</v>
      </c>
      <c r="C2890">
        <v>-4.0000000000000002E-4</v>
      </c>
      <c r="D2890">
        <f>LOG(S_P_500_Historical_Data__1[[#This Row],[return]]+1)</f>
        <v>-1.7375254558756316E-4</v>
      </c>
      <c r="E2890">
        <f>MATCH(S_P_500_Historical_Data__1[[#This Row],[return]],_xlfn.ANCHORARRAY($N$7),1)</f>
        <v>70</v>
      </c>
      <c r="F2890" t="e">
        <f>MATCH(S_P_500_Historical_Data__1[[#This Row],[log1p(return)]],S:S,1)-6</f>
        <v>#N/A</v>
      </c>
    </row>
    <row r="2891" spans="1:6" x14ac:dyDescent="0.35">
      <c r="A2891" s="10">
        <v>32259</v>
      </c>
      <c r="B2891">
        <v>263.89999999999998</v>
      </c>
      <c r="C2891">
        <v>5.3E-3</v>
      </c>
      <c r="D2891">
        <f>LOG(S_P_500_Historical_Data__1[[#This Row],[return]]+1)</f>
        <v>2.2956825549339671E-3</v>
      </c>
      <c r="E2891">
        <f>MATCH(S_P_500_Historical_Data__1[[#This Row],[return]],_xlfn.ANCHORARRAY($N$7),1)</f>
        <v>71</v>
      </c>
      <c r="F2891" t="e">
        <f>MATCH(S_P_500_Historical_Data__1[[#This Row],[log1p(return)]],S:S,1)-6</f>
        <v>#N/A</v>
      </c>
    </row>
    <row r="2892" spans="1:6" x14ac:dyDescent="0.35">
      <c r="A2892" s="10">
        <v>32258</v>
      </c>
      <c r="B2892">
        <v>262.5</v>
      </c>
      <c r="C2892">
        <v>9.1999999999999998E-3</v>
      </c>
      <c r="D2892">
        <f>LOG(S_P_500_Historical_Data__1[[#This Row],[return]]+1)</f>
        <v>3.9772418455370443E-3</v>
      </c>
      <c r="E2892">
        <f>MATCH(S_P_500_Historical_Data__1[[#This Row],[return]],_xlfn.ANCHORARRAY($N$7),1)</f>
        <v>73</v>
      </c>
      <c r="F2892" t="e">
        <f>MATCH(S_P_500_Historical_Data__1[[#This Row],[log1p(return)]],S:S,1)-6</f>
        <v>#N/A</v>
      </c>
    </row>
    <row r="2893" spans="1:6" x14ac:dyDescent="0.35">
      <c r="A2893" s="10">
        <v>32255</v>
      </c>
      <c r="B2893">
        <v>260.10000000000002</v>
      </c>
      <c r="C2893">
        <v>1.44E-2</v>
      </c>
      <c r="D2893">
        <f>LOG(S_P_500_Historical_Data__1[[#This Row],[return]]+1)</f>
        <v>6.2092405376574572E-3</v>
      </c>
      <c r="E2893">
        <f>MATCH(S_P_500_Historical_Data__1[[#This Row],[return]],_xlfn.ANCHORARRAY($N$7),1)</f>
        <v>75</v>
      </c>
      <c r="F2893" t="e">
        <f>MATCH(S_P_500_Historical_Data__1[[#This Row],[log1p(return)]],S:S,1)-6</f>
        <v>#N/A</v>
      </c>
    </row>
    <row r="2894" spans="1:6" x14ac:dyDescent="0.35">
      <c r="A2894" s="10">
        <v>32254</v>
      </c>
      <c r="B2894">
        <v>256.39999999999998</v>
      </c>
      <c r="C2894">
        <v>1.1999999999999999E-3</v>
      </c>
      <c r="D2894">
        <f>LOG(S_P_500_Historical_Data__1[[#This Row],[return]]+1)</f>
        <v>5.2084093618567006E-4</v>
      </c>
      <c r="E2894">
        <f>MATCH(S_P_500_Historical_Data__1[[#This Row],[return]],_xlfn.ANCHORARRAY($N$7),1)</f>
        <v>70</v>
      </c>
      <c r="F2894" t="e">
        <f>MATCH(S_P_500_Historical_Data__1[[#This Row],[log1p(return)]],S:S,1)-6</f>
        <v>#N/A</v>
      </c>
    </row>
    <row r="2895" spans="1:6" x14ac:dyDescent="0.35">
      <c r="A2895" s="10">
        <v>32253</v>
      </c>
      <c r="B2895">
        <v>256.10000000000002</v>
      </c>
      <c r="C2895">
        <v>-7.0000000000000001E-3</v>
      </c>
      <c r="D2895">
        <f>LOG(S_P_500_Historical_Data__1[[#This Row],[return]]+1)</f>
        <v>-3.0507515046188267E-3</v>
      </c>
      <c r="E2895">
        <f>MATCH(S_P_500_Historical_Data__1[[#This Row],[return]],_xlfn.ANCHORARRAY($N$7),1)</f>
        <v>67</v>
      </c>
      <c r="F2895" t="e">
        <f>MATCH(S_P_500_Historical_Data__1[[#This Row],[log1p(return)]],S:S,1)-6</f>
        <v>#N/A</v>
      </c>
    </row>
    <row r="2896" spans="1:6" x14ac:dyDescent="0.35">
      <c r="A2896" s="10">
        <v>32252</v>
      </c>
      <c r="B2896">
        <v>257.89999999999998</v>
      </c>
      <c r="C2896">
        <v>-5.0000000000000001E-3</v>
      </c>
      <c r="D2896">
        <f>LOG(S_P_500_Historical_Data__1[[#This Row],[return]]+1)</f>
        <v>-2.176919254274547E-3</v>
      </c>
      <c r="E2896">
        <f>MATCH(S_P_500_Historical_Data__1[[#This Row],[return]],_xlfn.ANCHORARRAY($N$7),1)</f>
        <v>68</v>
      </c>
      <c r="F2896" t="e">
        <f>MATCH(S_P_500_Historical_Data__1[[#This Row],[log1p(return)]],S:S,1)-6</f>
        <v>#N/A</v>
      </c>
    </row>
    <row r="2897" spans="1:6" x14ac:dyDescent="0.35">
      <c r="A2897" s="10">
        <v>32251</v>
      </c>
      <c r="B2897">
        <v>259.2</v>
      </c>
      <c r="C2897">
        <v>-2.3E-3</v>
      </c>
      <c r="D2897">
        <f>LOG(S_P_500_Historical_Data__1[[#This Row],[return]]+1)</f>
        <v>-1.0000277816796898E-3</v>
      </c>
      <c r="E2897">
        <f>MATCH(S_P_500_Historical_Data__1[[#This Row],[return]],_xlfn.ANCHORARRAY($N$7),1)</f>
        <v>69</v>
      </c>
      <c r="F2897" t="e">
        <f>MATCH(S_P_500_Historical_Data__1[[#This Row],[log1p(return)]],S:S,1)-6</f>
        <v>#N/A</v>
      </c>
    </row>
    <row r="2898" spans="1:6" x14ac:dyDescent="0.35">
      <c r="A2898" s="10">
        <v>32248</v>
      </c>
      <c r="B2898">
        <v>259.8</v>
      </c>
      <c r="C2898">
        <v>0</v>
      </c>
      <c r="D2898">
        <f>LOG(S_P_500_Historical_Data__1[[#This Row],[return]]+1)</f>
        <v>0</v>
      </c>
      <c r="E2898">
        <f>MATCH(S_P_500_Historical_Data__1[[#This Row],[return]],_xlfn.ANCHORARRAY($N$7),1)</f>
        <v>70</v>
      </c>
      <c r="F2898" t="e">
        <f>MATCH(S_P_500_Historical_Data__1[[#This Row],[log1p(return)]],S:S,1)-6</f>
        <v>#N/A</v>
      </c>
    </row>
    <row r="2899" spans="1:6" x14ac:dyDescent="0.35">
      <c r="A2899" s="10">
        <v>32247</v>
      </c>
      <c r="B2899">
        <v>259.8</v>
      </c>
      <c r="C2899">
        <v>-4.3400000000000001E-2</v>
      </c>
      <c r="D2899">
        <f>LOG(S_P_500_Historical_Data__1[[#This Row],[return]]+1)</f>
        <v>-1.9269623464054652E-2</v>
      </c>
      <c r="E2899">
        <f>MATCH(S_P_500_Historical_Data__1[[#This Row],[return]],_xlfn.ANCHORARRAY($N$7),1)</f>
        <v>55</v>
      </c>
      <c r="F2899" t="e">
        <f>MATCH(S_P_500_Historical_Data__1[[#This Row],[log1p(return)]],S:S,1)-6</f>
        <v>#N/A</v>
      </c>
    </row>
    <row r="2900" spans="1:6" x14ac:dyDescent="0.35">
      <c r="A2900" s="10">
        <v>32246</v>
      </c>
      <c r="B2900">
        <v>271.60000000000002</v>
      </c>
      <c r="C2900">
        <v>6.9999999999999999E-4</v>
      </c>
      <c r="D2900">
        <f>LOG(S_P_500_Historical_Data__1[[#This Row],[return]]+1)</f>
        <v>3.0389978481245835E-4</v>
      </c>
      <c r="E2900">
        <f>MATCH(S_P_500_Historical_Data__1[[#This Row],[return]],_xlfn.ANCHORARRAY($N$7),1)</f>
        <v>70</v>
      </c>
      <c r="F2900" t="e">
        <f>MATCH(S_P_500_Historical_Data__1[[#This Row],[log1p(return)]],S:S,1)-6</f>
        <v>#N/A</v>
      </c>
    </row>
    <row r="2901" spans="1:6" x14ac:dyDescent="0.35">
      <c r="A2901" s="10">
        <v>32245</v>
      </c>
      <c r="B2901">
        <v>271.39999999999998</v>
      </c>
      <c r="C2901">
        <v>4.4000000000000003E-3</v>
      </c>
      <c r="D2901">
        <f>LOG(S_P_500_Historical_Data__1[[#This Row],[return]]+1)</f>
        <v>1.9067040408848018E-3</v>
      </c>
      <c r="E2901">
        <f>MATCH(S_P_500_Historical_Data__1[[#This Row],[return]],_xlfn.ANCHORARRAY($N$7),1)</f>
        <v>71</v>
      </c>
      <c r="F2901" t="e">
        <f>MATCH(S_P_500_Historical_Data__1[[#This Row],[log1p(return)]],S:S,1)-6</f>
        <v>#N/A</v>
      </c>
    </row>
    <row r="2902" spans="1:6" x14ac:dyDescent="0.35">
      <c r="A2902" s="10">
        <v>32244</v>
      </c>
      <c r="B2902">
        <v>270.2</v>
      </c>
      <c r="C2902">
        <v>3.0000000000000001E-3</v>
      </c>
      <c r="D2902">
        <f>LOG(S_P_500_Historical_Data__1[[#This Row],[return]]+1)</f>
        <v>1.300933020418072E-3</v>
      </c>
      <c r="E2902">
        <f>MATCH(S_P_500_Historical_Data__1[[#This Row],[return]],_xlfn.ANCHORARRAY($N$7),1)</f>
        <v>71</v>
      </c>
      <c r="F2902" t="e">
        <f>MATCH(S_P_500_Historical_Data__1[[#This Row],[log1p(return)]],S:S,1)-6</f>
        <v>#N/A</v>
      </c>
    </row>
    <row r="2903" spans="1:6" x14ac:dyDescent="0.35">
      <c r="A2903" s="10">
        <v>32241</v>
      </c>
      <c r="B2903">
        <v>269.39999999999998</v>
      </c>
      <c r="C2903">
        <v>1.2E-2</v>
      </c>
      <c r="D2903">
        <f>LOG(S_P_500_Historical_Data__1[[#This Row],[return]]+1)</f>
        <v>5.1805125037803143E-3</v>
      </c>
      <c r="E2903">
        <f>MATCH(S_P_500_Historical_Data__1[[#This Row],[return]],_xlfn.ANCHORARRAY($N$7),1)</f>
        <v>74</v>
      </c>
      <c r="F2903" t="e">
        <f>MATCH(S_P_500_Historical_Data__1[[#This Row],[log1p(return)]],S:S,1)-6</f>
        <v>#N/A</v>
      </c>
    </row>
    <row r="2904" spans="1:6" x14ac:dyDescent="0.35">
      <c r="A2904" s="10">
        <v>32240</v>
      </c>
      <c r="B2904">
        <v>266.2</v>
      </c>
      <c r="C2904">
        <v>2.5999999999999999E-3</v>
      </c>
      <c r="D2904">
        <f>LOG(S_P_500_Historical_Data__1[[#This Row],[return]]+1)</f>
        <v>1.1277002770349424E-3</v>
      </c>
      <c r="E2904">
        <f>MATCH(S_P_500_Historical_Data__1[[#This Row],[return]],_xlfn.ANCHORARRAY($N$7),1)</f>
        <v>71</v>
      </c>
      <c r="F2904" t="e">
        <f>MATCH(S_P_500_Historical_Data__1[[#This Row],[log1p(return)]],S:S,1)-6</f>
        <v>#N/A</v>
      </c>
    </row>
    <row r="2905" spans="1:6" x14ac:dyDescent="0.35">
      <c r="A2905" s="10">
        <v>32239</v>
      </c>
      <c r="B2905">
        <v>265.5</v>
      </c>
      <c r="C2905">
        <v>2.7099999999999999E-2</v>
      </c>
      <c r="D2905">
        <f>LOG(S_P_500_Historical_Data__1[[#This Row],[return]]+1)</f>
        <v>1.1612729219423752E-2</v>
      </c>
      <c r="E2905">
        <f>MATCH(S_P_500_Historical_Data__1[[#This Row],[return]],_xlfn.ANCHORARRAY($N$7),1)</f>
        <v>79</v>
      </c>
      <c r="F2905" t="e">
        <f>MATCH(S_P_500_Historical_Data__1[[#This Row],[log1p(return)]],S:S,1)-6</f>
        <v>#N/A</v>
      </c>
    </row>
    <row r="2906" spans="1:6" x14ac:dyDescent="0.35">
      <c r="A2906" s="10">
        <v>32238</v>
      </c>
      <c r="B2906">
        <v>258.5</v>
      </c>
      <c r="C2906">
        <v>9.4000000000000004E-3</v>
      </c>
      <c r="D2906">
        <f>LOG(S_P_500_Historical_Data__1[[#This Row],[return]]+1)</f>
        <v>4.0633003976670943E-3</v>
      </c>
      <c r="E2906">
        <f>MATCH(S_P_500_Historical_Data__1[[#This Row],[return]],_xlfn.ANCHORARRAY($N$7),1)</f>
        <v>73</v>
      </c>
      <c r="F2906" t="e">
        <f>MATCH(S_P_500_Historical_Data__1[[#This Row],[log1p(return)]],S:S,1)-6</f>
        <v>#N/A</v>
      </c>
    </row>
    <row r="2907" spans="1:6" x14ac:dyDescent="0.35">
      <c r="A2907" s="10">
        <v>32237</v>
      </c>
      <c r="B2907">
        <v>256.10000000000002</v>
      </c>
      <c r="C2907">
        <v>-1.0800000000000001E-2</v>
      </c>
      <c r="D2907">
        <f>LOG(S_P_500_Historical_Data__1[[#This Row],[return]]+1)</f>
        <v>-4.7158923107403373E-3</v>
      </c>
      <c r="E2907">
        <f>MATCH(S_P_500_Historical_Data__1[[#This Row],[return]],_xlfn.ANCHORARRAY($N$7),1)</f>
        <v>66</v>
      </c>
      <c r="F2907" t="e">
        <f>MATCH(S_P_500_Historical_Data__1[[#This Row],[log1p(return)]],S:S,1)-6</f>
        <v>#N/A</v>
      </c>
    </row>
    <row r="2908" spans="1:6" x14ac:dyDescent="0.35">
      <c r="A2908" s="10">
        <v>32233</v>
      </c>
      <c r="B2908">
        <v>258.89999999999998</v>
      </c>
      <c r="C2908">
        <v>3.0999999999999999E-3</v>
      </c>
      <c r="D2908">
        <f>LOG(S_P_500_Historical_Data__1[[#This Row],[return]]+1)</f>
        <v>1.3442304116013512E-3</v>
      </c>
      <c r="E2908">
        <f>MATCH(S_P_500_Historical_Data__1[[#This Row],[return]],_xlfn.ANCHORARRAY($N$7),1)</f>
        <v>71</v>
      </c>
      <c r="F2908" t="e">
        <f>MATCH(S_P_500_Historical_Data__1[[#This Row],[log1p(return)]],S:S,1)-6</f>
        <v>#N/A</v>
      </c>
    </row>
    <row r="2909" spans="1:6" x14ac:dyDescent="0.35">
      <c r="A2909" s="10">
        <v>32232</v>
      </c>
      <c r="B2909">
        <v>258.10000000000002</v>
      </c>
      <c r="C2909">
        <v>-7.7000000000000002E-3</v>
      </c>
      <c r="D2909">
        <f>LOG(S_P_500_Historical_Data__1[[#This Row],[return]]+1)</f>
        <v>-3.3570086445275432E-3</v>
      </c>
      <c r="E2909">
        <f>MATCH(S_P_500_Historical_Data__1[[#This Row],[return]],_xlfn.ANCHORARRAY($N$7),1)</f>
        <v>67</v>
      </c>
      <c r="F2909" t="e">
        <f>MATCH(S_P_500_Historical_Data__1[[#This Row],[log1p(return)]],S:S,1)-6</f>
        <v>#N/A</v>
      </c>
    </row>
    <row r="2910" spans="1:6" x14ac:dyDescent="0.35">
      <c r="A2910" s="10">
        <v>32231</v>
      </c>
      <c r="B2910">
        <v>260.10000000000002</v>
      </c>
      <c r="C2910">
        <v>7.7000000000000002E-3</v>
      </c>
      <c r="D2910">
        <f>LOG(S_P_500_Historical_Data__1[[#This Row],[return]]+1)</f>
        <v>3.3312585613267391E-3</v>
      </c>
      <c r="E2910">
        <f>MATCH(S_P_500_Historical_Data__1[[#This Row],[return]],_xlfn.ANCHORARRAY($N$7),1)</f>
        <v>72</v>
      </c>
      <c r="F2910" t="e">
        <f>MATCH(S_P_500_Historical_Data__1[[#This Row],[log1p(return)]],S:S,1)-6</f>
        <v>#N/A</v>
      </c>
    </row>
    <row r="2911" spans="1:6" x14ac:dyDescent="0.35">
      <c r="A2911" s="10">
        <v>32230</v>
      </c>
      <c r="B2911">
        <v>258.10000000000002</v>
      </c>
      <c r="C2911">
        <v>-1.5E-3</v>
      </c>
      <c r="D2911">
        <f>LOG(S_P_500_Historical_Data__1[[#This Row],[return]]+1)</f>
        <v>-6.5193079327860188E-4</v>
      </c>
      <c r="E2911">
        <f>MATCH(S_P_500_Historical_Data__1[[#This Row],[return]],_xlfn.ANCHORARRAY($N$7),1)</f>
        <v>69</v>
      </c>
      <c r="F2911" t="e">
        <f>MATCH(S_P_500_Historical_Data__1[[#This Row],[log1p(return)]],S:S,1)-6</f>
        <v>#N/A</v>
      </c>
    </row>
    <row r="2912" spans="1:6" x14ac:dyDescent="0.35">
      <c r="A2912" s="10">
        <v>32227</v>
      </c>
      <c r="B2912">
        <v>258.5</v>
      </c>
      <c r="C2912">
        <v>-1.8599999999999998E-2</v>
      </c>
      <c r="D2912">
        <f>LOG(S_P_500_Historical_Data__1[[#This Row],[return]]+1)</f>
        <v>-8.1539463551032944E-3</v>
      </c>
      <c r="E2912">
        <f>MATCH(S_P_500_Historical_Data__1[[#This Row],[return]],_xlfn.ANCHORARRAY($N$7),1)</f>
        <v>63</v>
      </c>
      <c r="F2912" t="e">
        <f>MATCH(S_P_500_Historical_Data__1[[#This Row],[log1p(return)]],S:S,1)-6</f>
        <v>#N/A</v>
      </c>
    </row>
    <row r="2913" spans="1:6" x14ac:dyDescent="0.35">
      <c r="A2913" s="10">
        <v>32226</v>
      </c>
      <c r="B2913">
        <v>263.39999999999998</v>
      </c>
      <c r="C2913">
        <v>-2.0500000000000001E-2</v>
      </c>
      <c r="D2913">
        <f>LOG(S_P_500_Historical_Data__1[[#This Row],[return]]+1)</f>
        <v>-8.9955596692448195E-3</v>
      </c>
      <c r="E2913">
        <f>MATCH(S_P_500_Historical_Data__1[[#This Row],[return]],_xlfn.ANCHORARRAY($N$7),1)</f>
        <v>63</v>
      </c>
      <c r="F2913" t="e">
        <f>MATCH(S_P_500_Historical_Data__1[[#This Row],[log1p(return)]],S:S,1)-6</f>
        <v>#N/A</v>
      </c>
    </row>
    <row r="2914" spans="1:6" x14ac:dyDescent="0.35">
      <c r="A2914" s="10">
        <v>32225</v>
      </c>
      <c r="B2914">
        <v>268.89999999999998</v>
      </c>
      <c r="C2914">
        <v>4.0000000000000002E-4</v>
      </c>
      <c r="D2914">
        <f>LOG(S_P_500_Historical_Data__1[[#This Row],[return]]+1)</f>
        <v>1.7368305846489969E-4</v>
      </c>
      <c r="E2914">
        <f>MATCH(S_P_500_Historical_Data__1[[#This Row],[return]],_xlfn.ANCHORARRAY($N$7),1)</f>
        <v>70</v>
      </c>
      <c r="F2914" t="e">
        <f>MATCH(S_P_500_Historical_Data__1[[#This Row],[log1p(return)]],S:S,1)-6</f>
        <v>#N/A</v>
      </c>
    </row>
    <row r="2915" spans="1:6" x14ac:dyDescent="0.35">
      <c r="A2915" s="10">
        <v>32224</v>
      </c>
      <c r="B2915">
        <v>268.8</v>
      </c>
      <c r="C2915">
        <v>4.0000000000000002E-4</v>
      </c>
      <c r="D2915">
        <f>LOG(S_P_500_Historical_Data__1[[#This Row],[return]]+1)</f>
        <v>1.7368305846489969E-4</v>
      </c>
      <c r="E2915">
        <f>MATCH(S_P_500_Historical_Data__1[[#This Row],[return]],_xlfn.ANCHORARRAY($N$7),1)</f>
        <v>70</v>
      </c>
      <c r="F2915" t="e">
        <f>MATCH(S_P_500_Historical_Data__1[[#This Row],[log1p(return)]],S:S,1)-6</f>
        <v>#N/A</v>
      </c>
    </row>
    <row r="2916" spans="1:6" x14ac:dyDescent="0.35">
      <c r="A2916" s="10">
        <v>32223</v>
      </c>
      <c r="B2916">
        <v>268.7</v>
      </c>
      <c r="C2916">
        <v>-8.8999999999999999E-3</v>
      </c>
      <c r="D2916">
        <f>LOG(S_P_500_Historical_Data__1[[#This Row],[return]]+1)</f>
        <v>-3.8825238627119936E-3</v>
      </c>
      <c r="E2916">
        <f>MATCH(S_P_500_Historical_Data__1[[#This Row],[return]],_xlfn.ANCHORARRAY($N$7),1)</f>
        <v>67</v>
      </c>
      <c r="F2916" t="e">
        <f>MATCH(S_P_500_Historical_Data__1[[#This Row],[log1p(return)]],S:S,1)-6</f>
        <v>#N/A</v>
      </c>
    </row>
    <row r="2917" spans="1:6" x14ac:dyDescent="0.35">
      <c r="A2917" s="10">
        <v>32220</v>
      </c>
      <c r="B2917">
        <v>271.10000000000002</v>
      </c>
      <c r="C2917">
        <v>-4.0000000000000002E-4</v>
      </c>
      <c r="D2917">
        <f>LOG(S_P_500_Historical_Data__1[[#This Row],[return]]+1)</f>
        <v>-1.7375254558756316E-4</v>
      </c>
      <c r="E2917">
        <f>MATCH(S_P_500_Historical_Data__1[[#This Row],[return]],_xlfn.ANCHORARRAY($N$7),1)</f>
        <v>70</v>
      </c>
      <c r="F2917" t="e">
        <f>MATCH(S_P_500_Historical_Data__1[[#This Row],[log1p(return)]],S:S,1)-6</f>
        <v>#N/A</v>
      </c>
    </row>
    <row r="2918" spans="1:6" x14ac:dyDescent="0.35">
      <c r="A2918" s="10">
        <v>32219</v>
      </c>
      <c r="B2918">
        <v>271.2</v>
      </c>
      <c r="C2918">
        <v>9.7000000000000003E-3</v>
      </c>
      <c r="D2918">
        <f>LOG(S_P_500_Historical_Data__1[[#This Row],[return]]+1)</f>
        <v>4.1923562597142678E-3</v>
      </c>
      <c r="E2918">
        <f>MATCH(S_P_500_Historical_Data__1[[#This Row],[return]],_xlfn.ANCHORARRAY($N$7),1)</f>
        <v>73</v>
      </c>
      <c r="F2918" t="e">
        <f>MATCH(S_P_500_Historical_Data__1[[#This Row],[log1p(return)]],S:S,1)-6</f>
        <v>#N/A</v>
      </c>
    </row>
    <row r="2919" spans="1:6" x14ac:dyDescent="0.35">
      <c r="A2919" s="10">
        <v>32218</v>
      </c>
      <c r="B2919">
        <v>268.60000000000002</v>
      </c>
      <c r="C2919">
        <v>9.4000000000000004E-3</v>
      </c>
      <c r="D2919">
        <f>LOG(S_P_500_Historical_Data__1[[#This Row],[return]]+1)</f>
        <v>4.0633003976670943E-3</v>
      </c>
      <c r="E2919">
        <f>MATCH(S_P_500_Historical_Data__1[[#This Row],[return]],_xlfn.ANCHORARRAY($N$7),1)</f>
        <v>73</v>
      </c>
      <c r="F2919" t="e">
        <f>MATCH(S_P_500_Historical_Data__1[[#This Row],[log1p(return)]],S:S,1)-6</f>
        <v>#N/A</v>
      </c>
    </row>
    <row r="2920" spans="1:6" x14ac:dyDescent="0.35">
      <c r="A2920" s="10">
        <v>32217</v>
      </c>
      <c r="B2920">
        <v>266.10000000000002</v>
      </c>
      <c r="C2920">
        <v>-1.1000000000000001E-3</v>
      </c>
      <c r="D2920">
        <f>LOG(S_P_500_Historical_Data__1[[#This Row],[return]]+1)</f>
        <v>-4.7798687109621189E-4</v>
      </c>
      <c r="E2920">
        <f>MATCH(S_P_500_Historical_Data__1[[#This Row],[return]],_xlfn.ANCHORARRAY($N$7),1)</f>
        <v>69</v>
      </c>
      <c r="F2920" t="e">
        <f>MATCH(S_P_500_Historical_Data__1[[#This Row],[log1p(return)]],S:S,1)-6</f>
        <v>#N/A</v>
      </c>
    </row>
    <row r="2921" spans="1:6" x14ac:dyDescent="0.35">
      <c r="A2921" s="10">
        <v>32216</v>
      </c>
      <c r="B2921">
        <v>266.39999999999998</v>
      </c>
      <c r="C2921">
        <v>5.7000000000000002E-3</v>
      </c>
      <c r="D2921">
        <f>LOG(S_P_500_Historical_Data__1[[#This Row],[return]]+1)</f>
        <v>2.4684501283325239E-3</v>
      </c>
      <c r="E2921">
        <f>MATCH(S_P_500_Historical_Data__1[[#This Row],[return]],_xlfn.ANCHORARRAY($N$7),1)</f>
        <v>72</v>
      </c>
      <c r="F2921" t="e">
        <f>MATCH(S_P_500_Historical_Data__1[[#This Row],[log1p(return)]],S:S,1)-6</f>
        <v>#N/A</v>
      </c>
    </row>
    <row r="2922" spans="1:6" x14ac:dyDescent="0.35">
      <c r="A2922" s="10">
        <v>32213</v>
      </c>
      <c r="B2922">
        <v>264.89999999999998</v>
      </c>
      <c r="C2922">
        <v>4.1999999999999997E-3</v>
      </c>
      <c r="D2922">
        <f>LOG(S_P_500_Historical_Data__1[[#This Row],[return]]+1)</f>
        <v>1.8202170383280992E-3</v>
      </c>
      <c r="E2922">
        <f>MATCH(S_P_500_Historical_Data__1[[#This Row],[return]],_xlfn.ANCHORARRAY($N$7),1)</f>
        <v>71</v>
      </c>
      <c r="F2922" t="e">
        <f>MATCH(S_P_500_Historical_Data__1[[#This Row],[log1p(return)]],S:S,1)-6</f>
        <v>#N/A</v>
      </c>
    </row>
    <row r="2923" spans="1:6" x14ac:dyDescent="0.35">
      <c r="A2923" s="10">
        <v>32212</v>
      </c>
      <c r="B2923">
        <v>263.8</v>
      </c>
      <c r="C2923">
        <v>-1.9699999999999999E-2</v>
      </c>
      <c r="D2923">
        <f>LOG(S_P_500_Historical_Data__1[[#This Row],[return]]+1)</f>
        <v>-8.6409973620497574E-3</v>
      </c>
      <c r="E2923">
        <f>MATCH(S_P_500_Historical_Data__1[[#This Row],[return]],_xlfn.ANCHORARRAY($N$7),1)</f>
        <v>63</v>
      </c>
      <c r="F2923" t="e">
        <f>MATCH(S_P_500_Historical_Data__1[[#This Row],[log1p(return)]],S:S,1)-6</f>
        <v>#N/A</v>
      </c>
    </row>
    <row r="2924" spans="1:6" x14ac:dyDescent="0.35">
      <c r="A2924" s="10">
        <v>32211</v>
      </c>
      <c r="B2924">
        <v>269.10000000000002</v>
      </c>
      <c r="C2924">
        <v>-1.1000000000000001E-3</v>
      </c>
      <c r="D2924">
        <f>LOG(S_P_500_Historical_Data__1[[#This Row],[return]]+1)</f>
        <v>-4.7798687109621189E-4</v>
      </c>
      <c r="E2924">
        <f>MATCH(S_P_500_Historical_Data__1[[#This Row],[return]],_xlfn.ANCHORARRAY($N$7),1)</f>
        <v>69</v>
      </c>
      <c r="F2924" t="e">
        <f>MATCH(S_P_500_Historical_Data__1[[#This Row],[log1p(return)]],S:S,1)-6</f>
        <v>#N/A</v>
      </c>
    </row>
    <row r="2925" spans="1:6" x14ac:dyDescent="0.35">
      <c r="A2925" s="10">
        <v>32210</v>
      </c>
      <c r="B2925">
        <v>269.39999999999998</v>
      </c>
      <c r="C2925">
        <v>7.4999999999999997E-3</v>
      </c>
      <c r="D2925">
        <f>LOG(S_P_500_Historical_Data__1[[#This Row],[return]]+1)</f>
        <v>3.2450548131470851E-3</v>
      </c>
      <c r="E2925">
        <f>MATCH(S_P_500_Historical_Data__1[[#This Row],[return]],_xlfn.ANCHORARRAY($N$7),1)</f>
        <v>72</v>
      </c>
      <c r="F2925" t="e">
        <f>MATCH(S_P_500_Historical_Data__1[[#This Row],[log1p(return)]],S:S,1)-6</f>
        <v>#N/A</v>
      </c>
    </row>
    <row r="2926" spans="1:6" x14ac:dyDescent="0.35">
      <c r="A2926" s="10">
        <v>32209</v>
      </c>
      <c r="B2926">
        <v>267.39999999999998</v>
      </c>
      <c r="C2926">
        <v>4.0000000000000002E-4</v>
      </c>
      <c r="D2926">
        <f>LOG(S_P_500_Historical_Data__1[[#This Row],[return]]+1)</f>
        <v>1.7368305846489969E-4</v>
      </c>
      <c r="E2926">
        <f>MATCH(S_P_500_Historical_Data__1[[#This Row],[return]],_xlfn.ANCHORARRAY($N$7),1)</f>
        <v>70</v>
      </c>
      <c r="F2926" t="e">
        <f>MATCH(S_P_500_Historical_Data__1[[#This Row],[log1p(return)]],S:S,1)-6</f>
        <v>#N/A</v>
      </c>
    </row>
    <row r="2927" spans="1:6" x14ac:dyDescent="0.35">
      <c r="A2927" s="10">
        <v>32206</v>
      </c>
      <c r="B2927">
        <v>267.3</v>
      </c>
      <c r="C2927">
        <v>-2.2000000000000001E-3</v>
      </c>
      <c r="D2927">
        <f>LOG(S_P_500_Historical_Data__1[[#This Row],[return]]+1)</f>
        <v>-9.5650039683711904E-4</v>
      </c>
      <c r="E2927">
        <f>MATCH(S_P_500_Historical_Data__1[[#This Row],[return]],_xlfn.ANCHORARRAY($N$7),1)</f>
        <v>69</v>
      </c>
      <c r="F2927" t="e">
        <f>MATCH(S_P_500_Historical_Data__1[[#This Row],[log1p(return)]],S:S,1)-6</f>
        <v>#N/A</v>
      </c>
    </row>
    <row r="2928" spans="1:6" x14ac:dyDescent="0.35">
      <c r="A2928" s="10">
        <v>32205</v>
      </c>
      <c r="B2928">
        <v>267.89999999999998</v>
      </c>
      <c r="C2928">
        <v>-4.0000000000000002E-4</v>
      </c>
      <c r="D2928">
        <f>LOG(S_P_500_Historical_Data__1[[#This Row],[return]]+1)</f>
        <v>-1.7375254558756316E-4</v>
      </c>
      <c r="E2928">
        <f>MATCH(S_P_500_Historical_Data__1[[#This Row],[return]],_xlfn.ANCHORARRAY($N$7),1)</f>
        <v>70</v>
      </c>
      <c r="F2928" t="e">
        <f>MATCH(S_P_500_Historical_Data__1[[#This Row],[log1p(return)]],S:S,1)-6</f>
        <v>#N/A</v>
      </c>
    </row>
    <row r="2929" spans="1:6" x14ac:dyDescent="0.35">
      <c r="A2929" s="10">
        <v>32204</v>
      </c>
      <c r="B2929">
        <v>268</v>
      </c>
      <c r="C2929">
        <v>3.0000000000000001E-3</v>
      </c>
      <c r="D2929">
        <f>LOG(S_P_500_Historical_Data__1[[#This Row],[return]]+1)</f>
        <v>1.300933020418072E-3</v>
      </c>
      <c r="E2929">
        <f>MATCH(S_P_500_Historical_Data__1[[#This Row],[return]],_xlfn.ANCHORARRAY($N$7),1)</f>
        <v>71</v>
      </c>
      <c r="F2929" t="e">
        <f>MATCH(S_P_500_Historical_Data__1[[#This Row],[log1p(return)]],S:S,1)-6</f>
        <v>#N/A</v>
      </c>
    </row>
    <row r="2930" spans="1:6" x14ac:dyDescent="0.35">
      <c r="A2930" s="10">
        <v>32203</v>
      </c>
      <c r="B2930">
        <v>267.2</v>
      </c>
      <c r="C2930">
        <v>-2.2000000000000001E-3</v>
      </c>
      <c r="D2930">
        <f>LOG(S_P_500_Historical_Data__1[[#This Row],[return]]+1)</f>
        <v>-9.5650039683711904E-4</v>
      </c>
      <c r="E2930">
        <f>MATCH(S_P_500_Historical_Data__1[[#This Row],[return]],_xlfn.ANCHORARRAY($N$7),1)</f>
        <v>69</v>
      </c>
      <c r="F2930" t="e">
        <f>MATCH(S_P_500_Historical_Data__1[[#This Row],[log1p(return)]],S:S,1)-6</f>
        <v>#N/A</v>
      </c>
    </row>
    <row r="2931" spans="1:6" x14ac:dyDescent="0.35">
      <c r="A2931" s="10">
        <v>32202</v>
      </c>
      <c r="B2931">
        <v>267.8</v>
      </c>
      <c r="C2931">
        <v>2.0199999999999999E-2</v>
      </c>
      <c r="D2931">
        <f>LOG(S_P_500_Historical_Data__1[[#This Row],[return]]+1)</f>
        <v>8.685319195168106E-3</v>
      </c>
      <c r="E2931">
        <f>MATCH(S_P_500_Historical_Data__1[[#This Row],[return]],_xlfn.ANCHORARRAY($N$7),1)</f>
        <v>77</v>
      </c>
      <c r="F2931" t="e">
        <f>MATCH(S_P_500_Historical_Data__1[[#This Row],[log1p(return)]],S:S,1)-6</f>
        <v>#N/A</v>
      </c>
    </row>
    <row r="2932" spans="1:6" x14ac:dyDescent="0.35">
      <c r="A2932" s="10">
        <v>32199</v>
      </c>
      <c r="B2932">
        <v>262.5</v>
      </c>
      <c r="C2932">
        <v>3.3999999999999998E-3</v>
      </c>
      <c r="D2932">
        <f>LOG(S_P_500_Historical_Data__1[[#This Row],[return]]+1)</f>
        <v>1.4740966917327273E-3</v>
      </c>
      <c r="E2932">
        <f>MATCH(S_P_500_Historical_Data__1[[#This Row],[return]],_xlfn.ANCHORARRAY($N$7),1)</f>
        <v>71</v>
      </c>
      <c r="F2932" t="e">
        <f>MATCH(S_P_500_Historical_Data__1[[#This Row],[log1p(return)]],S:S,1)-6</f>
        <v>#N/A</v>
      </c>
    </row>
    <row r="2933" spans="1:6" x14ac:dyDescent="0.35">
      <c r="A2933" s="10">
        <v>32198</v>
      </c>
      <c r="B2933">
        <v>261.60000000000002</v>
      </c>
      <c r="C2933">
        <v>-1.06E-2</v>
      </c>
      <c r="D2933">
        <f>LOG(S_P_500_Historical_Data__1[[#This Row],[return]]+1)</f>
        <v>-4.628093971837611E-3</v>
      </c>
      <c r="E2933">
        <f>MATCH(S_P_500_Historical_Data__1[[#This Row],[return]],_xlfn.ANCHORARRAY($N$7),1)</f>
        <v>66</v>
      </c>
      <c r="F2933" t="e">
        <f>MATCH(S_P_500_Historical_Data__1[[#This Row],[log1p(return)]],S:S,1)-6</f>
        <v>#N/A</v>
      </c>
    </row>
    <row r="2934" spans="1:6" x14ac:dyDescent="0.35">
      <c r="A2934" s="10">
        <v>32197</v>
      </c>
      <c r="B2934">
        <v>264.39999999999998</v>
      </c>
      <c r="C2934">
        <v>-2.3E-3</v>
      </c>
      <c r="D2934">
        <f>LOG(S_P_500_Historical_Data__1[[#This Row],[return]]+1)</f>
        <v>-1.0000277816796898E-3</v>
      </c>
      <c r="E2934">
        <f>MATCH(S_P_500_Historical_Data__1[[#This Row],[return]],_xlfn.ANCHORARRAY($N$7),1)</f>
        <v>69</v>
      </c>
      <c r="F2934" t="e">
        <f>MATCH(S_P_500_Historical_Data__1[[#This Row],[log1p(return)]],S:S,1)-6</f>
        <v>#N/A</v>
      </c>
    </row>
    <row r="2935" spans="1:6" x14ac:dyDescent="0.35">
      <c r="A2935" s="10">
        <v>32196</v>
      </c>
      <c r="B2935">
        <v>265</v>
      </c>
      <c r="C2935">
        <v>-2.3E-3</v>
      </c>
      <c r="D2935">
        <f>LOG(S_P_500_Historical_Data__1[[#This Row],[return]]+1)</f>
        <v>-1.0000277816796898E-3</v>
      </c>
      <c r="E2935">
        <f>MATCH(S_P_500_Historical_Data__1[[#This Row],[return]],_xlfn.ANCHORARRAY($N$7),1)</f>
        <v>69</v>
      </c>
      <c r="F2935" t="e">
        <f>MATCH(S_P_500_Historical_Data__1[[#This Row],[log1p(return)]],S:S,1)-6</f>
        <v>#N/A</v>
      </c>
    </row>
    <row r="2936" spans="1:6" x14ac:dyDescent="0.35">
      <c r="A2936" s="10">
        <v>32195</v>
      </c>
      <c r="B2936">
        <v>265.60000000000002</v>
      </c>
      <c r="C2936">
        <v>1.5299999999999999E-2</v>
      </c>
      <c r="D2936">
        <f>LOG(S_P_500_Historical_Data__1[[#This Row],[return]]+1)</f>
        <v>6.5943861841371351E-3</v>
      </c>
      <c r="E2936">
        <f>MATCH(S_P_500_Historical_Data__1[[#This Row],[return]],_xlfn.ANCHORARRAY($N$7),1)</f>
        <v>75</v>
      </c>
      <c r="F2936" t="e">
        <f>MATCH(S_P_500_Historical_Data__1[[#This Row],[log1p(return)]],S:S,1)-6</f>
        <v>#N/A</v>
      </c>
    </row>
    <row r="2937" spans="1:6" x14ac:dyDescent="0.35">
      <c r="A2937" s="10">
        <v>32192</v>
      </c>
      <c r="B2937">
        <v>261.60000000000002</v>
      </c>
      <c r="C2937">
        <v>1.43E-2</v>
      </c>
      <c r="D2937">
        <f>LOG(S_P_500_Historical_Data__1[[#This Row],[return]]+1)</f>
        <v>6.1664254854314057E-3</v>
      </c>
      <c r="E2937">
        <f>MATCH(S_P_500_Historical_Data__1[[#This Row],[return]],_xlfn.ANCHORARRAY($N$7),1)</f>
        <v>75</v>
      </c>
      <c r="F2937" t="e">
        <f>MATCH(S_P_500_Historical_Data__1[[#This Row],[log1p(return)]],S:S,1)-6</f>
        <v>#N/A</v>
      </c>
    </row>
    <row r="2938" spans="1:6" x14ac:dyDescent="0.35">
      <c r="A2938" s="10">
        <v>32191</v>
      </c>
      <c r="B2938">
        <v>257.89999999999998</v>
      </c>
      <c r="C2938">
        <v>-5.0000000000000001E-3</v>
      </c>
      <c r="D2938">
        <f>LOG(S_P_500_Historical_Data__1[[#This Row],[return]]+1)</f>
        <v>-2.176919254274547E-3</v>
      </c>
      <c r="E2938">
        <f>MATCH(S_P_500_Historical_Data__1[[#This Row],[return]],_xlfn.ANCHORARRAY($N$7),1)</f>
        <v>68</v>
      </c>
      <c r="F2938" t="e">
        <f>MATCH(S_P_500_Historical_Data__1[[#This Row],[log1p(return)]],S:S,1)-6</f>
        <v>#N/A</v>
      </c>
    </row>
    <row r="2939" spans="1:6" x14ac:dyDescent="0.35">
      <c r="A2939" s="10">
        <v>32190</v>
      </c>
      <c r="B2939">
        <v>259.2</v>
      </c>
      <c r="C2939">
        <v>-2.3E-3</v>
      </c>
      <c r="D2939">
        <f>LOG(S_P_500_Historical_Data__1[[#This Row],[return]]+1)</f>
        <v>-1.0000277816796898E-3</v>
      </c>
      <c r="E2939">
        <f>MATCH(S_P_500_Historical_Data__1[[#This Row],[return]],_xlfn.ANCHORARRAY($N$7),1)</f>
        <v>69</v>
      </c>
      <c r="F2939" t="e">
        <f>MATCH(S_P_500_Historical_Data__1[[#This Row],[log1p(return)]],S:S,1)-6</f>
        <v>#N/A</v>
      </c>
    </row>
    <row r="2940" spans="1:6" x14ac:dyDescent="0.35">
      <c r="A2940" s="10">
        <v>32189</v>
      </c>
      <c r="B2940">
        <v>259.8</v>
      </c>
      <c r="C2940">
        <v>8.5000000000000006E-3</v>
      </c>
      <c r="D2940">
        <f>LOG(S_P_500_Historical_Data__1[[#This Row],[return]]+1)</f>
        <v>3.6759025487842203E-3</v>
      </c>
      <c r="E2940">
        <f>MATCH(S_P_500_Historical_Data__1[[#This Row],[return]],_xlfn.ANCHORARRAY($N$7),1)</f>
        <v>73</v>
      </c>
      <c r="F2940" t="e">
        <f>MATCH(S_P_500_Historical_Data__1[[#This Row],[log1p(return)]],S:S,1)-6</f>
        <v>#N/A</v>
      </c>
    </row>
    <row r="2941" spans="1:6" x14ac:dyDescent="0.35">
      <c r="A2941" s="10">
        <v>32185</v>
      </c>
      <c r="B2941">
        <v>257.60000000000002</v>
      </c>
      <c r="C2941">
        <v>6.6E-3</v>
      </c>
      <c r="D2941">
        <f>LOG(S_P_500_Historical_Data__1[[#This Row],[return]]+1)</f>
        <v>2.8569260611206074E-3</v>
      </c>
      <c r="E2941">
        <f>MATCH(S_P_500_Historical_Data__1[[#This Row],[return]],_xlfn.ANCHORARRAY($N$7),1)</f>
        <v>72</v>
      </c>
      <c r="F2941" t="e">
        <f>MATCH(S_P_500_Historical_Data__1[[#This Row],[log1p(return)]],S:S,1)-6</f>
        <v>#N/A</v>
      </c>
    </row>
    <row r="2942" spans="1:6" x14ac:dyDescent="0.35">
      <c r="A2942" s="10">
        <v>32184</v>
      </c>
      <c r="B2942">
        <v>255.9</v>
      </c>
      <c r="C2942">
        <v>-3.0999999999999999E-3</v>
      </c>
      <c r="D2942">
        <f>LOG(S_P_500_Historical_Data__1[[#This Row],[return]]+1)</f>
        <v>-1.3484040016265256E-3</v>
      </c>
      <c r="E2942">
        <f>MATCH(S_P_500_Historical_Data__1[[#This Row],[return]],_xlfn.ANCHORARRAY($N$7),1)</f>
        <v>69</v>
      </c>
      <c r="F2942" t="e">
        <f>MATCH(S_P_500_Historical_Data__1[[#This Row],[log1p(return)]],S:S,1)-6</f>
        <v>#N/A</v>
      </c>
    </row>
    <row r="2943" spans="1:6" x14ac:dyDescent="0.35">
      <c r="A2943" s="10">
        <v>32183</v>
      </c>
      <c r="B2943">
        <v>256.7</v>
      </c>
      <c r="C2943">
        <v>1.9900000000000001E-2</v>
      </c>
      <c r="D2943">
        <f>LOG(S_P_500_Historical_Data__1[[#This Row],[return]]+1)</f>
        <v>8.5575917842469866E-3</v>
      </c>
      <c r="E2943">
        <f>MATCH(S_P_500_Historical_Data__1[[#This Row],[return]],_xlfn.ANCHORARRAY($N$7),1)</f>
        <v>76</v>
      </c>
      <c r="F2943" t="e">
        <f>MATCH(S_P_500_Historical_Data__1[[#This Row],[log1p(return)]],S:S,1)-6</f>
        <v>#N/A</v>
      </c>
    </row>
    <row r="2944" spans="1:6" x14ac:dyDescent="0.35">
      <c r="A2944" s="10">
        <v>32182</v>
      </c>
      <c r="B2944">
        <v>251.7</v>
      </c>
      <c r="C2944">
        <v>1.04E-2</v>
      </c>
      <c r="D2944">
        <f>LOG(S_P_500_Historical_Data__1[[#This Row],[return]]+1)</f>
        <v>4.4933375472743153E-3</v>
      </c>
      <c r="E2944">
        <f>MATCH(S_P_500_Historical_Data__1[[#This Row],[return]],_xlfn.ANCHORARRAY($N$7),1)</f>
        <v>73</v>
      </c>
      <c r="F2944" t="e">
        <f>MATCH(S_P_500_Historical_Data__1[[#This Row],[log1p(return)]],S:S,1)-6</f>
        <v>#N/A</v>
      </c>
    </row>
    <row r="2945" spans="1:6" x14ac:dyDescent="0.35">
      <c r="A2945" s="10">
        <v>32181</v>
      </c>
      <c r="B2945">
        <v>249.1</v>
      </c>
      <c r="C2945">
        <v>-7.6E-3</v>
      </c>
      <c r="D2945">
        <f>LOG(S_P_500_Historical_Data__1[[#This Row],[return]]+1)</f>
        <v>-3.3132443998285239E-3</v>
      </c>
      <c r="E2945">
        <f>MATCH(S_P_500_Historical_Data__1[[#This Row],[return]],_xlfn.ANCHORARRAY($N$7),1)</f>
        <v>67</v>
      </c>
      <c r="F2945" t="e">
        <f>MATCH(S_P_500_Historical_Data__1[[#This Row],[log1p(return)]],S:S,1)-6</f>
        <v>#N/A</v>
      </c>
    </row>
    <row r="2946" spans="1:6" x14ac:dyDescent="0.35">
      <c r="A2946" s="10">
        <v>32178</v>
      </c>
      <c r="B2946">
        <v>251</v>
      </c>
      <c r="C2946">
        <v>-4.7999999999999996E-3</v>
      </c>
      <c r="D2946">
        <f>LOG(S_P_500_Historical_Data__1[[#This Row],[return]]+1)</f>
        <v>-2.0896326532565297E-3</v>
      </c>
      <c r="E2946">
        <f>MATCH(S_P_500_Historical_Data__1[[#This Row],[return]],_xlfn.ANCHORARRAY($N$7),1)</f>
        <v>68</v>
      </c>
      <c r="F2946" t="e">
        <f>MATCH(S_P_500_Historical_Data__1[[#This Row],[log1p(return)]],S:S,1)-6</f>
        <v>#N/A</v>
      </c>
    </row>
    <row r="2947" spans="1:6" x14ac:dyDescent="0.35">
      <c r="A2947" s="10">
        <v>32177</v>
      </c>
      <c r="B2947">
        <v>252.2</v>
      </c>
      <c r="C2947">
        <v>0</v>
      </c>
      <c r="D2947">
        <f>LOG(S_P_500_Historical_Data__1[[#This Row],[return]]+1)</f>
        <v>0</v>
      </c>
      <c r="E2947">
        <f>MATCH(S_P_500_Historical_Data__1[[#This Row],[return]],_xlfn.ANCHORARRAY($N$7),1)</f>
        <v>70</v>
      </c>
      <c r="F2947" t="e">
        <f>MATCH(S_P_500_Historical_Data__1[[#This Row],[log1p(return)]],S:S,1)-6</f>
        <v>#N/A</v>
      </c>
    </row>
    <row r="2948" spans="1:6" x14ac:dyDescent="0.35">
      <c r="A2948" s="10">
        <v>32176</v>
      </c>
      <c r="B2948">
        <v>252.2</v>
      </c>
      <c r="C2948">
        <v>-1.3299999999999999E-2</v>
      </c>
      <c r="D2948">
        <f>LOG(S_P_500_Historical_Data__1[[#This Row],[return]]+1)</f>
        <v>-5.8148717976828643E-3</v>
      </c>
      <c r="E2948">
        <f>MATCH(S_P_500_Historical_Data__1[[#This Row],[return]],_xlfn.ANCHORARRAY($N$7),1)</f>
        <v>65</v>
      </c>
      <c r="F2948" t="e">
        <f>MATCH(S_P_500_Historical_Data__1[[#This Row],[log1p(return)]],S:S,1)-6</f>
        <v>#N/A</v>
      </c>
    </row>
    <row r="2949" spans="1:6" x14ac:dyDescent="0.35">
      <c r="A2949" s="10">
        <v>32175</v>
      </c>
      <c r="B2949">
        <v>255.6</v>
      </c>
      <c r="C2949">
        <v>2.3999999999999998E-3</v>
      </c>
      <c r="D2949">
        <f>LOG(S_P_500_Historical_Data__1[[#This Row],[return]]+1)</f>
        <v>1.0410579860935677E-3</v>
      </c>
      <c r="E2949">
        <f>MATCH(S_P_500_Historical_Data__1[[#This Row],[return]],_xlfn.ANCHORARRAY($N$7),1)</f>
        <v>71</v>
      </c>
      <c r="F2949" t="e">
        <f>MATCH(S_P_500_Historical_Data__1[[#This Row],[log1p(return)]],S:S,1)-6</f>
        <v>#N/A</v>
      </c>
    </row>
    <row r="2950" spans="1:6" x14ac:dyDescent="0.35">
      <c r="A2950" s="10">
        <v>32174</v>
      </c>
      <c r="B2950">
        <v>255</v>
      </c>
      <c r="C2950">
        <v>-8.2000000000000007E-3</v>
      </c>
      <c r="D2950">
        <f>LOG(S_P_500_Historical_Data__1[[#This Row],[return]]+1)</f>
        <v>-3.5758960449088746E-3</v>
      </c>
      <c r="E2950">
        <f>MATCH(S_P_500_Historical_Data__1[[#This Row],[return]],_xlfn.ANCHORARRAY($N$7),1)</f>
        <v>67</v>
      </c>
      <c r="F2950" t="e">
        <f>MATCH(S_P_500_Historical_Data__1[[#This Row],[log1p(return)]],S:S,1)-6</f>
        <v>#N/A</v>
      </c>
    </row>
    <row r="2951" spans="1:6" x14ac:dyDescent="0.35">
      <c r="A2951" s="10">
        <v>32171</v>
      </c>
      <c r="B2951">
        <v>257.10000000000002</v>
      </c>
      <c r="C2951">
        <v>1.4999999999999999E-2</v>
      </c>
      <c r="D2951">
        <f>LOG(S_P_500_Historical_Data__1[[#This Row],[return]]+1)</f>
        <v>6.4660422492316813E-3</v>
      </c>
      <c r="E2951">
        <f>MATCH(S_P_500_Historical_Data__1[[#This Row],[return]],_xlfn.ANCHORARRAY($N$7),1)</f>
        <v>75</v>
      </c>
      <c r="F2951" t="e">
        <f>MATCH(S_P_500_Historical_Data__1[[#This Row],[log1p(return)]],S:S,1)-6</f>
        <v>#N/A</v>
      </c>
    </row>
    <row r="2952" spans="1:6" x14ac:dyDescent="0.35">
      <c r="A2952" s="10">
        <v>32170</v>
      </c>
      <c r="B2952">
        <v>253.3</v>
      </c>
      <c r="C2952">
        <v>1.5599999999999999E-2</v>
      </c>
      <c r="D2952">
        <f>LOG(S_P_500_Historical_Data__1[[#This Row],[return]]+1)</f>
        <v>6.7226922016846409E-3</v>
      </c>
      <c r="E2952">
        <f>MATCH(S_P_500_Historical_Data__1[[#This Row],[return]],_xlfn.ANCHORARRAY($N$7),1)</f>
        <v>75</v>
      </c>
      <c r="F2952" t="e">
        <f>MATCH(S_P_500_Historical_Data__1[[#This Row],[log1p(return)]],S:S,1)-6</f>
        <v>#N/A</v>
      </c>
    </row>
    <row r="2953" spans="1:6" x14ac:dyDescent="0.35">
      <c r="A2953" s="10">
        <v>32169</v>
      </c>
      <c r="B2953">
        <v>249.4</v>
      </c>
      <c r="C2953">
        <v>-8.0000000000000004E-4</v>
      </c>
      <c r="D2953">
        <f>LOG(S_P_500_Historical_Data__1[[#This Row],[return]]+1)</f>
        <v>-3.4757463392091225E-4</v>
      </c>
      <c r="E2953">
        <f>MATCH(S_P_500_Historical_Data__1[[#This Row],[return]],_xlfn.ANCHORARRAY($N$7),1)</f>
        <v>69</v>
      </c>
      <c r="F2953" t="e">
        <f>MATCH(S_P_500_Historical_Data__1[[#This Row],[log1p(return)]],S:S,1)-6</f>
        <v>#N/A</v>
      </c>
    </row>
    <row r="2954" spans="1:6" x14ac:dyDescent="0.35">
      <c r="A2954" s="10">
        <v>32168</v>
      </c>
      <c r="B2954">
        <v>249.6</v>
      </c>
      <c r="C2954">
        <v>-1.03E-2</v>
      </c>
      <c r="D2954">
        <f>LOG(S_P_500_Historical_Data__1[[#This Row],[return]]+1)</f>
        <v>-4.4964297349936724E-3</v>
      </c>
      <c r="E2954">
        <f>MATCH(S_P_500_Historical_Data__1[[#This Row],[return]],_xlfn.ANCHORARRAY($N$7),1)</f>
        <v>66</v>
      </c>
      <c r="F2954" t="e">
        <f>MATCH(S_P_500_Historical_Data__1[[#This Row],[log1p(return)]],S:S,1)-6</f>
        <v>#N/A</v>
      </c>
    </row>
    <row r="2955" spans="1:6" x14ac:dyDescent="0.35">
      <c r="A2955" s="10">
        <v>32167</v>
      </c>
      <c r="B2955">
        <v>252.2</v>
      </c>
      <c r="C2955">
        <v>2.3099999999999999E-2</v>
      </c>
      <c r="D2955">
        <f>LOG(S_P_500_Historical_Data__1[[#This Row],[return]]+1)</f>
        <v>9.9180846659012844E-3</v>
      </c>
      <c r="E2955">
        <f>MATCH(S_P_500_Historical_Data__1[[#This Row],[return]],_xlfn.ANCHORARRAY($N$7),1)</f>
        <v>77</v>
      </c>
      <c r="F2955" t="e">
        <f>MATCH(S_P_500_Historical_Data__1[[#This Row],[log1p(return)]],S:S,1)-6</f>
        <v>#N/A</v>
      </c>
    </row>
    <row r="2956" spans="1:6" x14ac:dyDescent="0.35">
      <c r="A2956" s="10">
        <v>32164</v>
      </c>
      <c r="B2956">
        <v>246.5</v>
      </c>
      <c r="C2956">
        <v>1.4E-2</v>
      </c>
      <c r="D2956">
        <f>LOG(S_P_500_Historical_Data__1[[#This Row],[return]]+1)</f>
        <v>6.0379549973171767E-3</v>
      </c>
      <c r="E2956">
        <f>MATCH(S_P_500_Historical_Data__1[[#This Row],[return]],_xlfn.ANCHORARRAY($N$7),1)</f>
        <v>74</v>
      </c>
      <c r="F2956" t="e">
        <f>MATCH(S_P_500_Historical_Data__1[[#This Row],[log1p(return)]],S:S,1)-6</f>
        <v>#N/A</v>
      </c>
    </row>
    <row r="2957" spans="1:6" x14ac:dyDescent="0.35">
      <c r="A2957" s="10">
        <v>32163</v>
      </c>
      <c r="B2957">
        <v>243.1</v>
      </c>
      <c r="C2957">
        <v>2.0999999999999999E-3</v>
      </c>
      <c r="D2957">
        <f>LOG(S_P_500_Historical_Data__1[[#This Row],[return]]+1)</f>
        <v>9.1106213122328433E-4</v>
      </c>
      <c r="E2957">
        <f>MATCH(S_P_500_Historical_Data__1[[#This Row],[return]],_xlfn.ANCHORARRAY($N$7),1)</f>
        <v>70</v>
      </c>
      <c r="F2957" t="e">
        <f>MATCH(S_P_500_Historical_Data__1[[#This Row],[log1p(return)]],S:S,1)-6</f>
        <v>#N/A</v>
      </c>
    </row>
    <row r="2958" spans="1:6" x14ac:dyDescent="0.35">
      <c r="A2958" s="10">
        <v>32162</v>
      </c>
      <c r="B2958">
        <v>242.6</v>
      </c>
      <c r="C2958">
        <v>-2.69E-2</v>
      </c>
      <c r="D2958">
        <f>LOG(S_P_500_Historical_Data__1[[#This Row],[return]]+1)</f>
        <v>-1.1842527443247149E-2</v>
      </c>
      <c r="E2958">
        <f>MATCH(S_P_500_Historical_Data__1[[#This Row],[return]],_xlfn.ANCHORARRAY($N$7),1)</f>
        <v>61</v>
      </c>
      <c r="F2958" t="e">
        <f>MATCH(S_P_500_Historical_Data__1[[#This Row],[log1p(return)]],S:S,1)-6</f>
        <v>#N/A</v>
      </c>
    </row>
    <row r="2959" spans="1:6" x14ac:dyDescent="0.35">
      <c r="A2959" s="10">
        <v>32161</v>
      </c>
      <c r="B2959">
        <v>249.3</v>
      </c>
      <c r="C2959">
        <v>-1.03E-2</v>
      </c>
      <c r="D2959">
        <f>LOG(S_P_500_Historical_Data__1[[#This Row],[return]]+1)</f>
        <v>-4.4964297349936724E-3</v>
      </c>
      <c r="E2959">
        <f>MATCH(S_P_500_Historical_Data__1[[#This Row],[return]],_xlfn.ANCHORARRAY($N$7),1)</f>
        <v>66</v>
      </c>
      <c r="F2959" t="e">
        <f>MATCH(S_P_500_Historical_Data__1[[#This Row],[log1p(return)]],S:S,1)-6</f>
        <v>#N/A</v>
      </c>
    </row>
    <row r="2960" spans="1:6" x14ac:dyDescent="0.35">
      <c r="A2960" s="10">
        <v>32160</v>
      </c>
      <c r="B2960">
        <v>251.9</v>
      </c>
      <c r="C2960">
        <v>-8.0000000000000004E-4</v>
      </c>
      <c r="D2960">
        <f>LOG(S_P_500_Historical_Data__1[[#This Row],[return]]+1)</f>
        <v>-3.4757463392091225E-4</v>
      </c>
      <c r="E2960">
        <f>MATCH(S_P_500_Historical_Data__1[[#This Row],[return]],_xlfn.ANCHORARRAY($N$7),1)</f>
        <v>69</v>
      </c>
      <c r="F2960" t="e">
        <f>MATCH(S_P_500_Historical_Data__1[[#This Row],[log1p(return)]],S:S,1)-6</f>
        <v>#N/A</v>
      </c>
    </row>
    <row r="2961" spans="1:6" x14ac:dyDescent="0.35">
      <c r="A2961" s="10">
        <v>32157</v>
      </c>
      <c r="B2961">
        <v>252.1</v>
      </c>
      <c r="C2961">
        <v>2.52E-2</v>
      </c>
      <c r="D2961">
        <f>LOG(S_P_500_Historical_Data__1[[#This Row],[return]]+1)</f>
        <v>1.0808597512206357E-2</v>
      </c>
      <c r="E2961">
        <f>MATCH(S_P_500_Historical_Data__1[[#This Row],[return]],_xlfn.ANCHORARRAY($N$7),1)</f>
        <v>78</v>
      </c>
      <c r="F2961" t="e">
        <f>MATCH(S_P_500_Historical_Data__1[[#This Row],[log1p(return)]],S:S,1)-6</f>
        <v>#N/A</v>
      </c>
    </row>
    <row r="2962" spans="1:6" x14ac:dyDescent="0.35">
      <c r="A2962" s="10">
        <v>32156</v>
      </c>
      <c r="B2962">
        <v>245.9</v>
      </c>
      <c r="C2962">
        <v>4.0000000000000002E-4</v>
      </c>
      <c r="D2962">
        <f>LOG(S_P_500_Historical_Data__1[[#This Row],[return]]+1)</f>
        <v>1.7368305846489969E-4</v>
      </c>
      <c r="E2962">
        <f>MATCH(S_P_500_Historical_Data__1[[#This Row],[return]],_xlfn.ANCHORARRAY($N$7),1)</f>
        <v>70</v>
      </c>
      <c r="F2962" t="e">
        <f>MATCH(S_P_500_Historical_Data__1[[#This Row],[log1p(return)]],S:S,1)-6</f>
        <v>#N/A</v>
      </c>
    </row>
    <row r="2963" spans="1:6" x14ac:dyDescent="0.35">
      <c r="A2963" s="10">
        <v>32155</v>
      </c>
      <c r="B2963">
        <v>245.8</v>
      </c>
      <c r="C2963">
        <v>1.6000000000000001E-3</v>
      </c>
      <c r="D2963">
        <f>LOG(S_P_500_Historical_Data__1[[#This Row],[return]]+1)</f>
        <v>6.943158663544807E-4</v>
      </c>
      <c r="E2963">
        <f>MATCH(S_P_500_Historical_Data__1[[#This Row],[return]],_xlfn.ANCHORARRAY($N$7),1)</f>
        <v>70</v>
      </c>
      <c r="F2963" t="e">
        <f>MATCH(S_P_500_Historical_Data__1[[#This Row],[log1p(return)]],S:S,1)-6</f>
        <v>#N/A</v>
      </c>
    </row>
    <row r="2964" spans="1:6" x14ac:dyDescent="0.35">
      <c r="A2964" s="10">
        <v>32154</v>
      </c>
      <c r="B2964">
        <v>245.4</v>
      </c>
      <c r="C2964">
        <v>-8.5000000000000006E-3</v>
      </c>
      <c r="D2964">
        <f>LOG(S_P_500_Historical_Data__1[[#This Row],[return]]+1)</f>
        <v>-3.7072814586785003E-3</v>
      </c>
      <c r="E2964">
        <f>MATCH(S_P_500_Historical_Data__1[[#This Row],[return]],_xlfn.ANCHORARRAY($N$7),1)</f>
        <v>67</v>
      </c>
      <c r="F2964" t="e">
        <f>MATCH(S_P_500_Historical_Data__1[[#This Row],[log1p(return)]],S:S,1)-6</f>
        <v>#N/A</v>
      </c>
    </row>
    <row r="2965" spans="1:6" x14ac:dyDescent="0.35">
      <c r="A2965" s="10">
        <v>32153</v>
      </c>
      <c r="B2965">
        <v>247.5</v>
      </c>
      <c r="C2965">
        <v>1.6799999999999999E-2</v>
      </c>
      <c r="D2965">
        <f>LOG(S_P_500_Historical_Data__1[[#This Row],[return]]+1)</f>
        <v>7.2355375459517285E-3</v>
      </c>
      <c r="E2965">
        <f>MATCH(S_P_500_Historical_Data__1[[#This Row],[return]],_xlfn.ANCHORARRAY($N$7),1)</f>
        <v>75</v>
      </c>
      <c r="F2965" t="e">
        <f>MATCH(S_P_500_Historical_Data__1[[#This Row],[log1p(return)]],S:S,1)-6</f>
        <v>#N/A</v>
      </c>
    </row>
    <row r="2966" spans="1:6" x14ac:dyDescent="0.35">
      <c r="A2966" s="10">
        <v>32150</v>
      </c>
      <c r="B2966">
        <v>243.4</v>
      </c>
      <c r="C2966">
        <v>-6.7799999999999999E-2</v>
      </c>
      <c r="D2966">
        <f>LOG(S_P_500_Historical_Data__1[[#This Row],[return]]+1)</f>
        <v>-3.0490901403433173E-2</v>
      </c>
      <c r="E2966">
        <f>MATCH(S_P_500_Historical_Data__1[[#This Row],[return]],_xlfn.ANCHORARRAY($N$7),1)</f>
        <v>47</v>
      </c>
      <c r="F2966" t="e">
        <f>MATCH(S_P_500_Historical_Data__1[[#This Row],[log1p(return)]],S:S,1)-6</f>
        <v>#N/A</v>
      </c>
    </row>
    <row r="2967" spans="1:6" x14ac:dyDescent="0.35">
      <c r="A2967" s="10">
        <v>32149</v>
      </c>
      <c r="B2967">
        <v>261.10000000000002</v>
      </c>
      <c r="C2967">
        <v>8.5000000000000006E-3</v>
      </c>
      <c r="D2967">
        <f>LOG(S_P_500_Historical_Data__1[[#This Row],[return]]+1)</f>
        <v>3.6759025487842203E-3</v>
      </c>
      <c r="E2967">
        <f>MATCH(S_P_500_Historical_Data__1[[#This Row],[return]],_xlfn.ANCHORARRAY($N$7),1)</f>
        <v>73</v>
      </c>
      <c r="F2967" t="e">
        <f>MATCH(S_P_500_Historical_Data__1[[#This Row],[log1p(return)]],S:S,1)-6</f>
        <v>#N/A</v>
      </c>
    </row>
    <row r="2968" spans="1:6" x14ac:dyDescent="0.35">
      <c r="A2968" s="10">
        <v>32148</v>
      </c>
      <c r="B2968">
        <v>258.89999999999998</v>
      </c>
      <c r="C2968">
        <v>1.1999999999999999E-3</v>
      </c>
      <c r="D2968">
        <f>LOG(S_P_500_Historical_Data__1[[#This Row],[return]]+1)</f>
        <v>5.2084093618567006E-4</v>
      </c>
      <c r="E2968">
        <f>MATCH(S_P_500_Historical_Data__1[[#This Row],[return]],_xlfn.ANCHORARRAY($N$7),1)</f>
        <v>70</v>
      </c>
      <c r="F2968" t="e">
        <f>MATCH(S_P_500_Historical_Data__1[[#This Row],[log1p(return)]],S:S,1)-6</f>
        <v>#N/A</v>
      </c>
    </row>
    <row r="2969" spans="1:6" x14ac:dyDescent="0.35">
      <c r="A2969" s="10">
        <v>32147</v>
      </c>
      <c r="B2969">
        <v>258.60000000000002</v>
      </c>
      <c r="C2969">
        <v>1.06E-2</v>
      </c>
      <c r="D2969">
        <f>LOG(S_P_500_Historical_Data__1[[#This Row],[return]]+1)</f>
        <v>4.5792939022116577E-3</v>
      </c>
      <c r="E2969">
        <f>MATCH(S_P_500_Historical_Data__1[[#This Row],[return]],_xlfn.ANCHORARRAY($N$7),1)</f>
        <v>73</v>
      </c>
      <c r="F2969" t="e">
        <f>MATCH(S_P_500_Historical_Data__1[[#This Row],[log1p(return)]],S:S,1)-6</f>
        <v>#N/A</v>
      </c>
    </row>
    <row r="2970" spans="1:6" x14ac:dyDescent="0.35">
      <c r="A2970" s="10">
        <v>32146</v>
      </c>
      <c r="B2970">
        <v>255.9</v>
      </c>
      <c r="C2970">
        <v>3.56E-2</v>
      </c>
      <c r="D2970">
        <f>LOG(S_P_500_Historical_Data__1[[#This Row],[return]]+1)</f>
        <v>1.5192041762834452E-2</v>
      </c>
      <c r="E2970">
        <f>MATCH(S_P_500_Historical_Data__1[[#This Row],[return]],_xlfn.ANCHORARRAY($N$7),1)</f>
        <v>82</v>
      </c>
      <c r="F2970" t="e">
        <f>MATCH(S_P_500_Historical_Data__1[[#This Row],[log1p(return)]],S:S,1)-6</f>
        <v>#N/A</v>
      </c>
    </row>
    <row r="2971" spans="1:6" x14ac:dyDescent="0.35">
      <c r="A2971" s="10">
        <v>32142</v>
      </c>
      <c r="B2971">
        <v>247.1</v>
      </c>
      <c r="C2971">
        <v>-3.2000000000000002E-3</v>
      </c>
      <c r="D2971">
        <f>LOG(S_P_500_Historical_Data__1[[#This Row],[return]]+1)</f>
        <v>-1.3919706849055953E-3</v>
      </c>
      <c r="E2971">
        <f>MATCH(S_P_500_Historical_Data__1[[#This Row],[return]],_xlfn.ANCHORARRAY($N$7),1)</f>
        <v>69</v>
      </c>
      <c r="F2971" t="e">
        <f>MATCH(S_P_500_Historical_Data__1[[#This Row],[log1p(return)]],S:S,1)-6</f>
        <v>#N/A</v>
      </c>
    </row>
    <row r="2972" spans="1:6" x14ac:dyDescent="0.35">
      <c r="A2972" s="10">
        <v>32141</v>
      </c>
      <c r="B2972">
        <v>247.9</v>
      </c>
      <c r="C2972">
        <v>1.35E-2</v>
      </c>
      <c r="D2972">
        <f>LOG(S_P_500_Historical_Data__1[[#This Row],[return]]+1)</f>
        <v>5.8237530290275435E-3</v>
      </c>
      <c r="E2972">
        <f>MATCH(S_P_500_Historical_Data__1[[#This Row],[return]],_xlfn.ANCHORARRAY($N$7),1)</f>
        <v>74</v>
      </c>
      <c r="F2972" t="e">
        <f>MATCH(S_P_500_Historical_Data__1[[#This Row],[log1p(return)]],S:S,1)-6</f>
        <v>#N/A</v>
      </c>
    </row>
    <row r="2973" spans="1:6" x14ac:dyDescent="0.35">
      <c r="A2973" s="10">
        <v>32140</v>
      </c>
      <c r="B2973">
        <v>244.6</v>
      </c>
      <c r="C2973">
        <v>-4.1000000000000003E-3</v>
      </c>
      <c r="D2973">
        <f>LOG(S_P_500_Historical_Data__1[[#This Row],[return]]+1)</f>
        <v>-1.7842676290416753E-3</v>
      </c>
      <c r="E2973">
        <f>MATCH(S_P_500_Historical_Data__1[[#This Row],[return]],_xlfn.ANCHORARRAY($N$7),1)</f>
        <v>68</v>
      </c>
      <c r="F2973" t="e">
        <f>MATCH(S_P_500_Historical_Data__1[[#This Row],[log1p(return)]],S:S,1)-6</f>
        <v>#N/A</v>
      </c>
    </row>
    <row r="2974" spans="1:6" x14ac:dyDescent="0.35">
      <c r="A2974" s="10">
        <v>32139</v>
      </c>
      <c r="B2974">
        <v>245.6</v>
      </c>
      <c r="C2974">
        <v>-2.5399999999999999E-2</v>
      </c>
      <c r="D2974">
        <f>LOG(S_P_500_Historical_Data__1[[#This Row],[return]]+1)</f>
        <v>-1.1173592954724193E-2</v>
      </c>
      <c r="E2974">
        <f>MATCH(S_P_500_Historical_Data__1[[#This Row],[return]],_xlfn.ANCHORARRAY($N$7),1)</f>
        <v>61</v>
      </c>
      <c r="F2974" t="e">
        <f>MATCH(S_P_500_Historical_Data__1[[#This Row],[log1p(return)]],S:S,1)-6</f>
        <v>#N/A</v>
      </c>
    </row>
    <row r="2975" spans="1:6" x14ac:dyDescent="0.35">
      <c r="A2975" s="10">
        <v>32135</v>
      </c>
      <c r="B2975">
        <v>252</v>
      </c>
      <c r="C2975">
        <v>-4.7000000000000002E-3</v>
      </c>
      <c r="D2975">
        <f>LOG(S_P_500_Historical_Data__1[[#This Row],[return]]+1)</f>
        <v>-2.0459959305970396E-3</v>
      </c>
      <c r="E2975">
        <f>MATCH(S_P_500_Historical_Data__1[[#This Row],[return]],_xlfn.ANCHORARRAY($N$7),1)</f>
        <v>68</v>
      </c>
      <c r="F2975" t="e">
        <f>MATCH(S_P_500_Historical_Data__1[[#This Row],[log1p(return)]],S:S,1)-6</f>
        <v>#N/A</v>
      </c>
    </row>
    <row r="2976" spans="1:6" x14ac:dyDescent="0.35">
      <c r="A2976" s="10">
        <v>32134</v>
      </c>
      <c r="B2976">
        <v>253.2</v>
      </c>
      <c r="C2976">
        <v>1.32E-2</v>
      </c>
      <c r="D2976">
        <f>LOG(S_P_500_Historical_Data__1[[#This Row],[return]]+1)</f>
        <v>5.6951811185104E-3</v>
      </c>
      <c r="E2976">
        <f>MATCH(S_P_500_Historical_Data__1[[#This Row],[return]],_xlfn.ANCHORARRAY($N$7),1)</f>
        <v>74</v>
      </c>
      <c r="F2976" t="e">
        <f>MATCH(S_P_500_Historical_Data__1[[#This Row],[log1p(return)]],S:S,1)-6</f>
        <v>#N/A</v>
      </c>
    </row>
    <row r="2977" spans="1:6" x14ac:dyDescent="0.35">
      <c r="A2977" s="10">
        <v>32133</v>
      </c>
      <c r="B2977">
        <v>249.9</v>
      </c>
      <c r="C2977">
        <v>1.6000000000000001E-3</v>
      </c>
      <c r="D2977">
        <f>LOG(S_P_500_Historical_Data__1[[#This Row],[return]]+1)</f>
        <v>6.943158663544807E-4</v>
      </c>
      <c r="E2977">
        <f>MATCH(S_P_500_Historical_Data__1[[#This Row],[return]],_xlfn.ANCHORARRAY($N$7),1)</f>
        <v>70</v>
      </c>
      <c r="F2977" t="e">
        <f>MATCH(S_P_500_Historical_Data__1[[#This Row],[log1p(return)]],S:S,1)-6</f>
        <v>#N/A</v>
      </c>
    </row>
    <row r="2978" spans="1:6" x14ac:dyDescent="0.35">
      <c r="A2978" s="10">
        <v>32132</v>
      </c>
      <c r="B2978">
        <v>249.5</v>
      </c>
      <c r="C2978">
        <v>1.1999999999999999E-3</v>
      </c>
      <c r="D2978">
        <f>LOG(S_P_500_Historical_Data__1[[#This Row],[return]]+1)</f>
        <v>5.2084093618567006E-4</v>
      </c>
      <c r="E2978">
        <f>MATCH(S_P_500_Historical_Data__1[[#This Row],[return]],_xlfn.ANCHORARRAY($N$7),1)</f>
        <v>70</v>
      </c>
      <c r="F2978" t="e">
        <f>MATCH(S_P_500_Historical_Data__1[[#This Row],[log1p(return)]],S:S,1)-6</f>
        <v>#N/A</v>
      </c>
    </row>
    <row r="2979" spans="1:6" x14ac:dyDescent="0.35">
      <c r="A2979" s="10">
        <v>32129</v>
      </c>
      <c r="B2979">
        <v>249.2</v>
      </c>
      <c r="C2979">
        <v>2.5499999999999998E-2</v>
      </c>
      <c r="D2979">
        <f>LOG(S_P_500_Historical_Data__1[[#This Row],[return]]+1)</f>
        <v>1.0935664704385124E-2</v>
      </c>
      <c r="E2979">
        <f>MATCH(S_P_500_Historical_Data__1[[#This Row],[return]],_xlfn.ANCHORARRAY($N$7),1)</f>
        <v>78</v>
      </c>
      <c r="F2979" t="e">
        <f>MATCH(S_P_500_Historical_Data__1[[#This Row],[log1p(return)]],S:S,1)-6</f>
        <v>#N/A</v>
      </c>
    </row>
    <row r="2980" spans="1:6" x14ac:dyDescent="0.35">
      <c r="A2980" s="10">
        <v>32128</v>
      </c>
      <c r="B2980">
        <v>243</v>
      </c>
      <c r="C2980">
        <v>-2.06E-2</v>
      </c>
      <c r="D2980">
        <f>LOG(S_P_500_Historical_Data__1[[#This Row],[return]]+1)</f>
        <v>-9.0399003178006886E-3</v>
      </c>
      <c r="E2980">
        <f>MATCH(S_P_500_Historical_Data__1[[#This Row],[return]],_xlfn.ANCHORARRAY($N$7),1)</f>
        <v>63</v>
      </c>
      <c r="F2980" t="e">
        <f>MATCH(S_P_500_Historical_Data__1[[#This Row],[log1p(return)]],S:S,1)-6</f>
        <v>#N/A</v>
      </c>
    </row>
    <row r="2981" spans="1:6" x14ac:dyDescent="0.35">
      <c r="A2981" s="10">
        <v>32127</v>
      </c>
      <c r="B2981">
        <v>248.1</v>
      </c>
      <c r="C2981">
        <v>2.18E-2</v>
      </c>
      <c r="D2981">
        <f>LOG(S_P_500_Historical_Data__1[[#This Row],[return]]+1)</f>
        <v>9.3658983462446797E-3</v>
      </c>
      <c r="E2981">
        <f>MATCH(S_P_500_Historical_Data__1[[#This Row],[return]],_xlfn.ANCHORARRAY($N$7),1)</f>
        <v>77</v>
      </c>
      <c r="F2981" t="e">
        <f>MATCH(S_P_500_Historical_Data__1[[#This Row],[log1p(return)]],S:S,1)-6</f>
        <v>#N/A</v>
      </c>
    </row>
    <row r="2982" spans="1:6" x14ac:dyDescent="0.35">
      <c r="A2982" s="10">
        <v>32126</v>
      </c>
      <c r="B2982">
        <v>242.8</v>
      </c>
      <c r="C2982">
        <v>2.5000000000000001E-3</v>
      </c>
      <c r="D2982">
        <f>LOG(S_P_500_Historical_Data__1[[#This Row],[return]]+1)</f>
        <v>1.084381292219893E-3</v>
      </c>
      <c r="E2982">
        <f>MATCH(S_P_500_Historical_Data__1[[#This Row],[return]],_xlfn.ANCHORARRAY($N$7),1)</f>
        <v>71</v>
      </c>
      <c r="F2982" t="e">
        <f>MATCH(S_P_500_Historical_Data__1[[#This Row],[log1p(return)]],S:S,1)-6</f>
        <v>#N/A</v>
      </c>
    </row>
    <row r="2983" spans="1:6" x14ac:dyDescent="0.35">
      <c r="A2983" s="10">
        <v>32125</v>
      </c>
      <c r="B2983">
        <v>242.2</v>
      </c>
      <c r="C2983">
        <v>2.93E-2</v>
      </c>
      <c r="D2983">
        <f>LOG(S_P_500_Historical_Data__1[[#This Row],[return]]+1)</f>
        <v>1.2541972775835847E-2</v>
      </c>
      <c r="E2983">
        <f>MATCH(S_P_500_Historical_Data__1[[#This Row],[return]],_xlfn.ANCHORARRAY($N$7),1)</f>
        <v>80</v>
      </c>
      <c r="F2983" t="e">
        <f>MATCH(S_P_500_Historical_Data__1[[#This Row],[log1p(return)]],S:S,1)-6</f>
        <v>#N/A</v>
      </c>
    </row>
    <row r="2984" spans="1:6" x14ac:dyDescent="0.35">
      <c r="A2984" s="10">
        <v>32122</v>
      </c>
      <c r="B2984">
        <v>235.3</v>
      </c>
      <c r="C2984">
        <v>7.3000000000000001E-3</v>
      </c>
      <c r="D2984">
        <f>LOG(S_P_500_Historical_Data__1[[#This Row],[return]]+1)</f>
        <v>3.158833950862062E-3</v>
      </c>
      <c r="E2984">
        <f>MATCH(S_P_500_Historical_Data__1[[#This Row],[return]],_xlfn.ANCHORARRAY($N$7),1)</f>
        <v>72</v>
      </c>
      <c r="F2984" t="e">
        <f>MATCH(S_P_500_Historical_Data__1[[#This Row],[log1p(return)]],S:S,1)-6</f>
        <v>#N/A</v>
      </c>
    </row>
    <row r="2985" spans="1:6" x14ac:dyDescent="0.35">
      <c r="A2985" s="10">
        <v>32121</v>
      </c>
      <c r="B2985">
        <v>233.6</v>
      </c>
      <c r="C2985">
        <v>-2.2200000000000001E-2</v>
      </c>
      <c r="D2985">
        <f>LOG(S_P_500_Historical_Data__1[[#This Row],[return]]+1)</f>
        <v>-9.7499670721832143E-3</v>
      </c>
      <c r="E2985">
        <f>MATCH(S_P_500_Historical_Data__1[[#This Row],[return]],_xlfn.ANCHORARRAY($N$7),1)</f>
        <v>62</v>
      </c>
      <c r="F2985" t="e">
        <f>MATCH(S_P_500_Historical_Data__1[[#This Row],[log1p(return)]],S:S,1)-6</f>
        <v>#N/A</v>
      </c>
    </row>
    <row r="2986" spans="1:6" x14ac:dyDescent="0.35">
      <c r="A2986" s="10">
        <v>32120</v>
      </c>
      <c r="B2986">
        <v>238.9</v>
      </c>
      <c r="C2986">
        <v>1.7000000000000001E-2</v>
      </c>
      <c r="D2986">
        <f>LOG(S_P_500_Historical_Data__1[[#This Row],[return]]+1)</f>
        <v>7.3209529227445565E-3</v>
      </c>
      <c r="E2986">
        <f>MATCH(S_P_500_Historical_Data__1[[#This Row],[return]],_xlfn.ANCHORARRAY($N$7),1)</f>
        <v>75</v>
      </c>
      <c r="F2986" t="e">
        <f>MATCH(S_P_500_Historical_Data__1[[#This Row],[log1p(return)]],S:S,1)-6</f>
        <v>#N/A</v>
      </c>
    </row>
    <row r="2987" spans="1:6" x14ac:dyDescent="0.35">
      <c r="A2987" s="10">
        <v>32119</v>
      </c>
      <c r="B2987">
        <v>234.9</v>
      </c>
      <c r="C2987">
        <v>2.6700000000000002E-2</v>
      </c>
      <c r="D2987">
        <f>LOG(S_P_500_Historical_Data__1[[#This Row],[return]]+1)</f>
        <v>1.1443562022074683E-2</v>
      </c>
      <c r="E2987">
        <f>MATCH(S_P_500_Historical_Data__1[[#This Row],[return]],_xlfn.ANCHORARRAY($N$7),1)</f>
        <v>79</v>
      </c>
      <c r="F2987" t="e">
        <f>MATCH(S_P_500_Historical_Data__1[[#This Row],[log1p(return)]],S:S,1)-6</f>
        <v>#N/A</v>
      </c>
    </row>
    <row r="2988" spans="1:6" x14ac:dyDescent="0.35">
      <c r="A2988" s="10">
        <v>32118</v>
      </c>
      <c r="B2988">
        <v>228.8</v>
      </c>
      <c r="C2988">
        <v>2.1899999999999999E-2</v>
      </c>
      <c r="D2988">
        <f>LOG(S_P_500_Historical_Data__1[[#This Row],[return]]+1)</f>
        <v>9.4083991518668173E-3</v>
      </c>
      <c r="E2988">
        <f>MATCH(S_P_500_Historical_Data__1[[#This Row],[return]],_xlfn.ANCHORARRAY($N$7),1)</f>
        <v>77</v>
      </c>
      <c r="F2988" t="e">
        <f>MATCH(S_P_500_Historical_Data__1[[#This Row],[log1p(return)]],S:S,1)-6</f>
        <v>#N/A</v>
      </c>
    </row>
    <row r="2989" spans="1:6" x14ac:dyDescent="0.35">
      <c r="A2989" s="10">
        <v>32115</v>
      </c>
      <c r="B2989">
        <v>223.9</v>
      </c>
      <c r="C2989">
        <v>-5.7999999999999996E-3</v>
      </c>
      <c r="D2989">
        <f>LOG(S_P_500_Historical_Data__1[[#This Row],[return]]+1)</f>
        <v>-2.5262411970196374E-3</v>
      </c>
      <c r="E2989">
        <f>MATCH(S_P_500_Historical_Data__1[[#This Row],[return]],_xlfn.ANCHORARRAY($N$7),1)</f>
        <v>68</v>
      </c>
      <c r="F2989" t="e">
        <f>MATCH(S_P_500_Historical_Data__1[[#This Row],[log1p(return)]],S:S,1)-6</f>
        <v>#N/A</v>
      </c>
    </row>
    <row r="2990" spans="1:6" x14ac:dyDescent="0.35">
      <c r="A2990" s="10">
        <v>32114</v>
      </c>
      <c r="B2990">
        <v>225.2</v>
      </c>
      <c r="C2990">
        <v>-3.5099999999999999E-2</v>
      </c>
      <c r="D2990">
        <f>LOG(S_P_500_Historical_Data__1[[#This Row],[return]]+1)</f>
        <v>-1.5517693597737256E-2</v>
      </c>
      <c r="E2990">
        <f>MATCH(S_P_500_Historical_Data__1[[#This Row],[return]],_xlfn.ANCHORARRAY($N$7),1)</f>
        <v>58</v>
      </c>
      <c r="F2990" t="e">
        <f>MATCH(S_P_500_Historical_Data__1[[#This Row],[log1p(return)]],S:S,1)-6</f>
        <v>#N/A</v>
      </c>
    </row>
    <row r="2991" spans="1:6" x14ac:dyDescent="0.35">
      <c r="A2991" s="10">
        <v>32113</v>
      </c>
      <c r="B2991">
        <v>233.4</v>
      </c>
      <c r="C2991">
        <v>6.0000000000000001E-3</v>
      </c>
      <c r="D2991">
        <f>LOG(S_P_500_Historical_Data__1[[#This Row],[return]]+1)</f>
        <v>2.5979807199085947E-3</v>
      </c>
      <c r="E2991">
        <f>MATCH(S_P_500_Historical_Data__1[[#This Row],[return]],_xlfn.ANCHORARRAY($N$7),1)</f>
        <v>72</v>
      </c>
      <c r="F2991" t="e">
        <f>MATCH(S_P_500_Historical_Data__1[[#This Row],[log1p(return)]],S:S,1)-6</f>
        <v>#N/A</v>
      </c>
    </row>
    <row r="2992" spans="1:6" x14ac:dyDescent="0.35">
      <c r="A2992" s="10">
        <v>32112</v>
      </c>
      <c r="B2992">
        <v>232</v>
      </c>
      <c r="C2992">
        <v>7.4000000000000003E-3</v>
      </c>
      <c r="D2992">
        <f>LOG(S_P_500_Historical_Data__1[[#This Row],[return]]+1)</f>
        <v>3.2019465216924438E-3</v>
      </c>
      <c r="E2992">
        <f>MATCH(S_P_500_Historical_Data__1[[#This Row],[return]],_xlfn.ANCHORARRAY($N$7),1)</f>
        <v>72</v>
      </c>
      <c r="F2992" t="e">
        <f>MATCH(S_P_500_Historical_Data__1[[#This Row],[log1p(return)]],S:S,1)-6</f>
        <v>#N/A</v>
      </c>
    </row>
    <row r="2993" spans="1:6" x14ac:dyDescent="0.35">
      <c r="A2993" s="10">
        <v>32111</v>
      </c>
      <c r="B2993">
        <v>230.3</v>
      </c>
      <c r="C2993">
        <v>-4.1599999999999998E-2</v>
      </c>
      <c r="D2993">
        <f>LOG(S_P_500_Historical_Data__1[[#This Row],[return]]+1)</f>
        <v>-1.8453194954763826E-2</v>
      </c>
      <c r="E2993">
        <f>MATCH(S_P_500_Historical_Data__1[[#This Row],[return]],_xlfn.ANCHORARRAY($N$7),1)</f>
        <v>56</v>
      </c>
      <c r="F2993" t="e">
        <f>MATCH(S_P_500_Historical_Data__1[[#This Row],[log1p(return)]],S:S,1)-6</f>
        <v>#N/A</v>
      </c>
    </row>
    <row r="2994" spans="1:6" x14ac:dyDescent="0.35">
      <c r="A2994" s="10">
        <v>32108</v>
      </c>
      <c r="B2994">
        <v>240.3</v>
      </c>
      <c r="C2994">
        <v>-1.5599999999999999E-2</v>
      </c>
      <c r="D2994">
        <f>LOG(S_P_500_Historical_Data__1[[#This Row],[return]]+1)</f>
        <v>-6.828394969235067E-3</v>
      </c>
      <c r="E2994">
        <f>MATCH(S_P_500_Historical_Data__1[[#This Row],[return]],_xlfn.ANCHORARRAY($N$7),1)</f>
        <v>64</v>
      </c>
      <c r="F2994" t="e">
        <f>MATCH(S_P_500_Historical_Data__1[[#This Row],[log1p(return)]],S:S,1)-6</f>
        <v>#N/A</v>
      </c>
    </row>
    <row r="2995" spans="1:6" x14ac:dyDescent="0.35">
      <c r="A2995" s="10">
        <v>32106</v>
      </c>
      <c r="B2995">
        <v>244.1</v>
      </c>
      <c r="C2995">
        <v>-9.2999999999999992E-3</v>
      </c>
      <c r="D2995">
        <f>LOG(S_P_500_Historical_Data__1[[#This Row],[return]]+1)</f>
        <v>-4.0578370074493605E-3</v>
      </c>
      <c r="E2995">
        <f>MATCH(S_P_500_Historical_Data__1[[#This Row],[return]],_xlfn.ANCHORARRAY($N$7),1)</f>
        <v>67</v>
      </c>
      <c r="F2995" t="e">
        <f>MATCH(S_P_500_Historical_Data__1[[#This Row],[log1p(return)]],S:S,1)-6</f>
        <v>#N/A</v>
      </c>
    </row>
    <row r="2996" spans="1:6" x14ac:dyDescent="0.35">
      <c r="A2996" s="10">
        <v>32105</v>
      </c>
      <c r="B2996">
        <v>246.4</v>
      </c>
      <c r="C2996">
        <v>1.4E-2</v>
      </c>
      <c r="D2996">
        <f>LOG(S_P_500_Historical_Data__1[[#This Row],[return]]+1)</f>
        <v>6.0379549973171767E-3</v>
      </c>
      <c r="E2996">
        <f>MATCH(S_P_500_Historical_Data__1[[#This Row],[return]],_xlfn.ANCHORARRAY($N$7),1)</f>
        <v>74</v>
      </c>
      <c r="F2996" t="e">
        <f>MATCH(S_P_500_Historical_Data__1[[#This Row],[log1p(return)]],S:S,1)-6</f>
        <v>#N/A</v>
      </c>
    </row>
    <row r="2997" spans="1:6" x14ac:dyDescent="0.35">
      <c r="A2997" s="10">
        <v>32104</v>
      </c>
      <c r="B2997">
        <v>243</v>
      </c>
      <c r="C2997">
        <v>4.1000000000000003E-3</v>
      </c>
      <c r="D2997">
        <f>LOG(S_P_500_Historical_Data__1[[#This Row],[return]]+1)</f>
        <v>1.7769670774395734E-3</v>
      </c>
      <c r="E2997">
        <f>MATCH(S_P_500_Historical_Data__1[[#This Row],[return]],_xlfn.ANCHORARRAY($N$7),1)</f>
        <v>71</v>
      </c>
      <c r="F2997" t="e">
        <f>MATCH(S_P_500_Historical_Data__1[[#This Row],[log1p(return)]],S:S,1)-6</f>
        <v>#N/A</v>
      </c>
    </row>
    <row r="2998" spans="1:6" x14ac:dyDescent="0.35">
      <c r="A2998" s="10">
        <v>32101</v>
      </c>
      <c r="B2998">
        <v>242</v>
      </c>
      <c r="C2998">
        <v>7.9000000000000008E-3</v>
      </c>
      <c r="D2998">
        <f>LOG(S_P_500_Historical_Data__1[[#This Row],[return]]+1)</f>
        <v>3.4174452021936831E-3</v>
      </c>
      <c r="E2998">
        <f>MATCH(S_P_500_Historical_Data__1[[#This Row],[return]],_xlfn.ANCHORARRAY($N$7),1)</f>
        <v>72</v>
      </c>
      <c r="F2998" t="e">
        <f>MATCH(S_P_500_Historical_Data__1[[#This Row],[log1p(return)]],S:S,1)-6</f>
        <v>#N/A</v>
      </c>
    </row>
    <row r="2999" spans="1:6" x14ac:dyDescent="0.35">
      <c r="A2999" s="10">
        <v>32100</v>
      </c>
      <c r="B2999">
        <v>240.1</v>
      </c>
      <c r="C2999">
        <v>-2.24E-2</v>
      </c>
      <c r="D2999">
        <f>LOG(S_P_500_Historical_Data__1[[#This Row],[return]]+1)</f>
        <v>-9.8388071015209754E-3</v>
      </c>
      <c r="E2999">
        <f>MATCH(S_P_500_Historical_Data__1[[#This Row],[return]],_xlfn.ANCHORARRAY($N$7),1)</f>
        <v>62</v>
      </c>
      <c r="F2999" t="e">
        <f>MATCH(S_P_500_Historical_Data__1[[#This Row],[log1p(return)]],S:S,1)-6</f>
        <v>#N/A</v>
      </c>
    </row>
    <row r="3000" spans="1:6" x14ac:dyDescent="0.35">
      <c r="A3000" s="10">
        <v>32099</v>
      </c>
      <c r="B3000">
        <v>245.6</v>
      </c>
      <c r="C3000">
        <v>1.0699999999999999E-2</v>
      </c>
      <c r="D3000">
        <f>LOG(S_P_500_Historical_Data__1[[#This Row],[return]]+1)</f>
        <v>4.6222657007826302E-3</v>
      </c>
      <c r="E3000">
        <f>MATCH(S_P_500_Historical_Data__1[[#This Row],[return]],_xlfn.ANCHORARRAY($N$7),1)</f>
        <v>73</v>
      </c>
      <c r="F3000" t="e">
        <f>MATCH(S_P_500_Historical_Data__1[[#This Row],[log1p(return)]],S:S,1)-6</f>
        <v>#N/A</v>
      </c>
    </row>
    <row r="3001" spans="1:6" x14ac:dyDescent="0.35">
      <c r="A3001" s="10">
        <v>32098</v>
      </c>
      <c r="B3001">
        <v>243</v>
      </c>
      <c r="C3001">
        <v>-1.54E-2</v>
      </c>
      <c r="D3001">
        <f>LOG(S_P_500_Historical_Data__1[[#This Row],[return]]+1)</f>
        <v>-6.7401685632631431E-3</v>
      </c>
      <c r="E3001">
        <f>MATCH(S_P_500_Historical_Data__1[[#This Row],[return]],_xlfn.ANCHORARRAY($N$7),1)</f>
        <v>64</v>
      </c>
      <c r="F3001" t="e">
        <f>MATCH(S_P_500_Historical_Data__1[[#This Row],[log1p(return)]],S:S,1)-6</f>
        <v>#N/A</v>
      </c>
    </row>
    <row r="3002" spans="1:6" x14ac:dyDescent="0.35">
      <c r="A3002" s="10">
        <v>32097</v>
      </c>
      <c r="B3002">
        <v>246.8</v>
      </c>
      <c r="C3002">
        <v>4.8999999999999998E-3</v>
      </c>
      <c r="D3002">
        <f>LOG(S_P_500_Historical_Data__1[[#This Row],[return]]+1)</f>
        <v>2.122846225161637E-3</v>
      </c>
      <c r="E3002">
        <f>MATCH(S_P_500_Historical_Data__1[[#This Row],[return]],_xlfn.ANCHORARRAY($N$7),1)</f>
        <v>71</v>
      </c>
      <c r="F3002" t="e">
        <f>MATCH(S_P_500_Historical_Data__1[[#This Row],[log1p(return)]],S:S,1)-6</f>
        <v>#N/A</v>
      </c>
    </row>
    <row r="3003" spans="1:6" x14ac:dyDescent="0.35">
      <c r="A3003" s="10">
        <v>32094</v>
      </c>
      <c r="B3003">
        <v>245.6</v>
      </c>
      <c r="C3003">
        <v>-1.17E-2</v>
      </c>
      <c r="D3003">
        <f>LOG(S_P_500_Historical_Data__1[[#This Row],[return]]+1)</f>
        <v>-5.111204635089385E-3</v>
      </c>
      <c r="E3003">
        <f>MATCH(S_P_500_Historical_Data__1[[#This Row],[return]],_xlfn.ANCHORARRAY($N$7),1)</f>
        <v>66</v>
      </c>
      <c r="F3003" t="e">
        <f>MATCH(S_P_500_Historical_Data__1[[#This Row],[log1p(return)]],S:S,1)-6</f>
        <v>#N/A</v>
      </c>
    </row>
    <row r="3004" spans="1:6" x14ac:dyDescent="0.35">
      <c r="A3004" s="10">
        <v>32093</v>
      </c>
      <c r="B3004">
        <v>248.5</v>
      </c>
      <c r="C3004">
        <v>2.7300000000000001E-2</v>
      </c>
      <c r="D3004">
        <f>LOG(S_P_500_Historical_Data__1[[#This Row],[return]]+1)</f>
        <v>1.1697288114142538E-2</v>
      </c>
      <c r="E3004">
        <f>MATCH(S_P_500_Historical_Data__1[[#This Row],[return]],_xlfn.ANCHORARRAY($N$7),1)</f>
        <v>79</v>
      </c>
      <c r="F3004" t="e">
        <f>MATCH(S_P_500_Historical_Data__1[[#This Row],[log1p(return)]],S:S,1)-6</f>
        <v>#N/A</v>
      </c>
    </row>
    <row r="3005" spans="1:6" x14ac:dyDescent="0.35">
      <c r="A3005" s="10">
        <v>32092</v>
      </c>
      <c r="B3005">
        <v>241.9</v>
      </c>
      <c r="C3005">
        <v>1.21E-2</v>
      </c>
      <c r="D3005">
        <f>LOG(S_P_500_Historical_Data__1[[#This Row],[return]]+1)</f>
        <v>5.2234248581359841E-3</v>
      </c>
      <c r="E3005">
        <f>MATCH(S_P_500_Historical_Data__1[[#This Row],[return]],_xlfn.ANCHORARRAY($N$7),1)</f>
        <v>74</v>
      </c>
      <c r="F3005" t="e">
        <f>MATCH(S_P_500_Historical_Data__1[[#This Row],[log1p(return)]],S:S,1)-6</f>
        <v>#N/A</v>
      </c>
    </row>
    <row r="3006" spans="1:6" x14ac:dyDescent="0.35">
      <c r="A3006" s="10">
        <v>32091</v>
      </c>
      <c r="B3006">
        <v>239</v>
      </c>
      <c r="C3006">
        <v>-1.7299999999999999E-2</v>
      </c>
      <c r="D3006">
        <f>LOG(S_P_500_Historical_Data__1[[#This Row],[return]]+1)</f>
        <v>-7.5790439479758182E-3</v>
      </c>
      <c r="E3006">
        <f>MATCH(S_P_500_Historical_Data__1[[#This Row],[return]],_xlfn.ANCHORARRAY($N$7),1)</f>
        <v>64</v>
      </c>
      <c r="F3006" t="e">
        <f>MATCH(S_P_500_Historical_Data__1[[#This Row],[log1p(return)]],S:S,1)-6</f>
        <v>#N/A</v>
      </c>
    </row>
    <row r="3007" spans="1:6" x14ac:dyDescent="0.35">
      <c r="A3007" s="10">
        <v>32090</v>
      </c>
      <c r="B3007">
        <v>243.2</v>
      </c>
      <c r="C3007">
        <v>-2.8799999999999999E-2</v>
      </c>
      <c r="D3007">
        <f>LOG(S_P_500_Historical_Data__1[[#This Row],[return]]+1)</f>
        <v>-1.269132626881766E-2</v>
      </c>
      <c r="E3007">
        <f>MATCH(S_P_500_Historical_Data__1[[#This Row],[return]],_xlfn.ANCHORARRAY($N$7),1)</f>
        <v>60</v>
      </c>
      <c r="F3007" t="e">
        <f>MATCH(S_P_500_Historical_Data__1[[#This Row],[log1p(return)]],S:S,1)-6</f>
        <v>#N/A</v>
      </c>
    </row>
    <row r="3008" spans="1:6" x14ac:dyDescent="0.35">
      <c r="A3008" s="10">
        <v>32087</v>
      </c>
      <c r="B3008">
        <v>250.4</v>
      </c>
      <c r="C3008">
        <v>-1.61E-2</v>
      </c>
      <c r="D3008">
        <f>LOG(S_P_500_Historical_Data__1[[#This Row],[return]]+1)</f>
        <v>-7.0490394295535568E-3</v>
      </c>
      <c r="E3008">
        <f>MATCH(S_P_500_Historical_Data__1[[#This Row],[return]],_xlfn.ANCHORARRAY($N$7),1)</f>
        <v>64</v>
      </c>
      <c r="F3008" t="e">
        <f>MATCH(S_P_500_Historical_Data__1[[#This Row],[log1p(return)]],S:S,1)-6</f>
        <v>#N/A</v>
      </c>
    </row>
    <row r="3009" spans="1:6" x14ac:dyDescent="0.35">
      <c r="A3009" s="10">
        <v>32086</v>
      </c>
      <c r="B3009">
        <v>254.5</v>
      </c>
      <c r="C3009">
        <v>2.2100000000000002E-2</v>
      </c>
      <c r="D3009">
        <f>LOG(S_P_500_Historical_Data__1[[#This Row],[return]]+1)</f>
        <v>9.4933882875398497E-3</v>
      </c>
      <c r="E3009">
        <f>MATCH(S_P_500_Historical_Data__1[[#This Row],[return]],_xlfn.ANCHORARRAY($N$7),1)</f>
        <v>77</v>
      </c>
      <c r="F3009" t="e">
        <f>MATCH(S_P_500_Historical_Data__1[[#This Row],[log1p(return)]],S:S,1)-6</f>
        <v>#N/A</v>
      </c>
    </row>
    <row r="3010" spans="1:6" x14ac:dyDescent="0.35">
      <c r="A3010" s="10">
        <v>32085</v>
      </c>
      <c r="B3010">
        <v>249</v>
      </c>
      <c r="C3010">
        <v>-7.1999999999999998E-3</v>
      </c>
      <c r="D3010">
        <f>LOG(S_P_500_Historical_Data__1[[#This Row],[return]]+1)</f>
        <v>-3.1382315093265779E-3</v>
      </c>
      <c r="E3010">
        <f>MATCH(S_P_500_Historical_Data__1[[#This Row],[return]],_xlfn.ANCHORARRAY($N$7),1)</f>
        <v>67</v>
      </c>
      <c r="F3010" t="e">
        <f>MATCH(S_P_500_Historical_Data__1[[#This Row],[log1p(return)]],S:S,1)-6</f>
        <v>#N/A</v>
      </c>
    </row>
    <row r="3011" spans="1:6" x14ac:dyDescent="0.35">
      <c r="A3011" s="10">
        <v>32084</v>
      </c>
      <c r="B3011">
        <v>250.8</v>
      </c>
      <c r="C3011">
        <v>-1.95E-2</v>
      </c>
      <c r="D3011">
        <f>LOG(S_P_500_Historical_Data__1[[#This Row],[return]]+1)</f>
        <v>-8.5524019961971363E-3</v>
      </c>
      <c r="E3011">
        <f>MATCH(S_P_500_Historical_Data__1[[#This Row],[return]],_xlfn.ANCHORARRAY($N$7),1)</f>
        <v>63</v>
      </c>
      <c r="F3011" t="e">
        <f>MATCH(S_P_500_Historical_Data__1[[#This Row],[log1p(return)]],S:S,1)-6</f>
        <v>#N/A</v>
      </c>
    </row>
    <row r="3012" spans="1:6" x14ac:dyDescent="0.35">
      <c r="A3012" s="10">
        <v>32083</v>
      </c>
      <c r="B3012">
        <v>255.8</v>
      </c>
      <c r="C3012">
        <v>1.5900000000000001E-2</v>
      </c>
      <c r="D3012">
        <f>LOG(S_P_500_Historical_Data__1[[#This Row],[return]]+1)</f>
        <v>6.8509603242719467E-3</v>
      </c>
      <c r="E3012">
        <f>MATCH(S_P_500_Historical_Data__1[[#This Row],[return]],_xlfn.ANCHORARRAY($N$7),1)</f>
        <v>75</v>
      </c>
      <c r="F3012" t="e">
        <f>MATCH(S_P_500_Historical_Data__1[[#This Row],[log1p(return)]],S:S,1)-6</f>
        <v>#N/A</v>
      </c>
    </row>
    <row r="3013" spans="1:6" x14ac:dyDescent="0.35">
      <c r="A3013" s="10">
        <v>32080</v>
      </c>
      <c r="B3013">
        <v>251.8</v>
      </c>
      <c r="C3013">
        <v>2.86E-2</v>
      </c>
      <c r="D3013">
        <f>LOG(S_P_500_Historical_Data__1[[#This Row],[return]]+1)</f>
        <v>1.2246519985071255E-2</v>
      </c>
      <c r="E3013">
        <f>MATCH(S_P_500_Historical_Data__1[[#This Row],[return]],_xlfn.ANCHORARRAY($N$7),1)</f>
        <v>79</v>
      </c>
      <c r="F3013" t="e">
        <f>MATCH(S_P_500_Historical_Data__1[[#This Row],[log1p(return)]],S:S,1)-6</f>
        <v>#N/A</v>
      </c>
    </row>
    <row r="3014" spans="1:6" x14ac:dyDescent="0.35">
      <c r="A3014" s="10">
        <v>32079</v>
      </c>
      <c r="B3014">
        <v>244.8</v>
      </c>
      <c r="C3014">
        <v>4.9299999999999997E-2</v>
      </c>
      <c r="D3014">
        <f>LOG(S_P_500_Historical_Data__1[[#This Row],[return]]+1)</f>
        <v>2.0899672862536255E-2</v>
      </c>
      <c r="E3014">
        <f>MATCH(S_P_500_Historical_Data__1[[#This Row],[return]],_xlfn.ANCHORARRAY($N$7),1)</f>
        <v>86</v>
      </c>
      <c r="F3014" t="e">
        <f>MATCH(S_P_500_Historical_Data__1[[#This Row],[log1p(return)]],S:S,1)-6</f>
        <v>#N/A</v>
      </c>
    </row>
    <row r="3015" spans="1:6" x14ac:dyDescent="0.35">
      <c r="A3015" s="10">
        <v>32078</v>
      </c>
      <c r="B3015">
        <v>233.3</v>
      </c>
      <c r="C3015">
        <v>4.0000000000000002E-4</v>
      </c>
      <c r="D3015">
        <f>LOG(S_P_500_Historical_Data__1[[#This Row],[return]]+1)</f>
        <v>1.7368305846489969E-4</v>
      </c>
      <c r="E3015">
        <f>MATCH(S_P_500_Historical_Data__1[[#This Row],[return]],_xlfn.ANCHORARRAY($N$7),1)</f>
        <v>70</v>
      </c>
      <c r="F3015" t="e">
        <f>MATCH(S_P_500_Historical_Data__1[[#This Row],[log1p(return)]],S:S,1)-6</f>
        <v>#N/A</v>
      </c>
    </row>
    <row r="3016" spans="1:6" x14ac:dyDescent="0.35">
      <c r="A3016" s="10">
        <v>32077</v>
      </c>
      <c r="B3016">
        <v>233.2</v>
      </c>
      <c r="C3016">
        <v>2.4199999999999999E-2</v>
      </c>
      <c r="D3016">
        <f>LOG(S_P_500_Historical_Data__1[[#This Row],[return]]+1)</f>
        <v>1.0384771498377241E-2</v>
      </c>
      <c r="E3016">
        <f>MATCH(S_P_500_Historical_Data__1[[#This Row],[return]],_xlfn.ANCHORARRAY($N$7),1)</f>
        <v>78</v>
      </c>
      <c r="F3016" t="e">
        <f>MATCH(S_P_500_Historical_Data__1[[#This Row],[log1p(return)]],S:S,1)-6</f>
        <v>#N/A</v>
      </c>
    </row>
    <row r="3017" spans="1:6" x14ac:dyDescent="0.35">
      <c r="A3017" s="10">
        <v>32076</v>
      </c>
      <c r="B3017">
        <v>227.7</v>
      </c>
      <c r="C3017">
        <v>-8.2600000000000007E-2</v>
      </c>
      <c r="D3017">
        <f>LOG(S_P_500_Historical_Data__1[[#This Row],[return]]+1)</f>
        <v>-3.7441264204036248E-2</v>
      </c>
      <c r="E3017">
        <f>MATCH(S_P_500_Historical_Data__1[[#This Row],[return]],_xlfn.ANCHORARRAY($N$7),1)</f>
        <v>42</v>
      </c>
      <c r="F3017" t="e">
        <f>MATCH(S_P_500_Historical_Data__1[[#This Row],[log1p(return)]],S:S,1)-6</f>
        <v>#N/A</v>
      </c>
    </row>
    <row r="3018" spans="1:6" x14ac:dyDescent="0.35">
      <c r="A3018" s="10">
        <v>32073</v>
      </c>
      <c r="B3018">
        <v>248.2</v>
      </c>
      <c r="C3018">
        <v>0</v>
      </c>
      <c r="D3018">
        <f>LOG(S_P_500_Historical_Data__1[[#This Row],[return]]+1)</f>
        <v>0</v>
      </c>
      <c r="E3018">
        <f>MATCH(S_P_500_Historical_Data__1[[#This Row],[return]],_xlfn.ANCHORARRAY($N$7),1)</f>
        <v>70</v>
      </c>
      <c r="F3018" t="e">
        <f>MATCH(S_P_500_Historical_Data__1[[#This Row],[log1p(return)]],S:S,1)-6</f>
        <v>#N/A</v>
      </c>
    </row>
    <row r="3019" spans="1:6" x14ac:dyDescent="0.35">
      <c r="A3019" s="10">
        <v>32072</v>
      </c>
      <c r="B3019">
        <v>248.2</v>
      </c>
      <c r="C3019">
        <v>-3.95E-2</v>
      </c>
      <c r="D3019">
        <f>LOG(S_P_500_Historical_Data__1[[#This Row],[return]]+1)</f>
        <v>-1.7502630802287533E-2</v>
      </c>
      <c r="E3019">
        <f>MATCH(S_P_500_Historical_Data__1[[#This Row],[return]],_xlfn.ANCHORARRAY($N$7),1)</f>
        <v>56</v>
      </c>
      <c r="F3019" t="e">
        <f>MATCH(S_P_500_Historical_Data__1[[#This Row],[log1p(return)]],S:S,1)-6</f>
        <v>#N/A</v>
      </c>
    </row>
    <row r="3020" spans="1:6" x14ac:dyDescent="0.35">
      <c r="A3020" s="10">
        <v>32071</v>
      </c>
      <c r="B3020">
        <v>258.39999999999998</v>
      </c>
      <c r="C3020">
        <v>9.1200000000000003E-2</v>
      </c>
      <c r="D3020">
        <f>LOG(S_P_500_Historical_Data__1[[#This Row],[return]]+1)</f>
        <v>3.7904357312403679E-2</v>
      </c>
      <c r="E3020">
        <f>MATCH(S_P_500_Historical_Data__1[[#This Row],[return]],_xlfn.ANCHORARRAY($N$7),1)</f>
        <v>101</v>
      </c>
      <c r="F3020" t="e">
        <f>MATCH(S_P_500_Historical_Data__1[[#This Row],[log1p(return)]],S:S,1)-6</f>
        <v>#N/A</v>
      </c>
    </row>
    <row r="3021" spans="1:6" x14ac:dyDescent="0.35">
      <c r="A3021" s="10">
        <v>32070</v>
      </c>
      <c r="B3021">
        <v>236.8</v>
      </c>
      <c r="C3021">
        <v>5.3400000000000003E-2</v>
      </c>
      <c r="D3021">
        <f>LOG(S_P_500_Historical_Data__1[[#This Row],[return]]+1)</f>
        <v>2.2593314021462023E-2</v>
      </c>
      <c r="E3021">
        <f>MATCH(S_P_500_Historical_Data__1[[#This Row],[return]],_xlfn.ANCHORARRAY($N$7),1)</f>
        <v>88</v>
      </c>
      <c r="F3021" t="e">
        <f>MATCH(S_P_500_Historical_Data__1[[#This Row],[log1p(return)]],S:S,1)-6</f>
        <v>#N/A</v>
      </c>
    </row>
    <row r="3022" spans="1:6" x14ac:dyDescent="0.35">
      <c r="A3022" s="10">
        <v>32069</v>
      </c>
      <c r="B3022">
        <v>224.8</v>
      </c>
      <c r="C3022">
        <v>-0.20480000000000001</v>
      </c>
      <c r="D3022">
        <f>LOG(S_P_500_Historical_Data__1[[#This Row],[return]]+1)</f>
        <v>-9.9523628610743098E-2</v>
      </c>
      <c r="E3022">
        <f>MATCH(S_P_500_Historical_Data__1[[#This Row],[return]],_xlfn.ANCHORARRAY($N$7),1)</f>
        <v>1</v>
      </c>
      <c r="F3022" t="e">
        <f>MATCH(S_P_500_Historical_Data__1[[#This Row],[log1p(return)]],S:S,1)-6</f>
        <v>#N/A</v>
      </c>
    </row>
    <row r="3023" spans="1:6" x14ac:dyDescent="0.35">
      <c r="A3023" s="10">
        <v>32066</v>
      </c>
      <c r="B3023">
        <v>282.7</v>
      </c>
      <c r="C3023">
        <v>-5.1700000000000003E-2</v>
      </c>
      <c r="D3023">
        <f>LOG(S_P_500_Historical_Data__1[[#This Row],[return]]+1)</f>
        <v>-2.3054249440757825E-2</v>
      </c>
      <c r="E3023">
        <f>MATCH(S_P_500_Historical_Data__1[[#This Row],[return]],_xlfn.ANCHORARRAY($N$7),1)</f>
        <v>52</v>
      </c>
      <c r="F3023" t="e">
        <f>MATCH(S_P_500_Historical_Data__1[[#This Row],[log1p(return)]],S:S,1)-6</f>
        <v>#N/A</v>
      </c>
    </row>
    <row r="3024" spans="1:6" x14ac:dyDescent="0.35">
      <c r="A3024" s="10">
        <v>32065</v>
      </c>
      <c r="B3024">
        <v>298.10000000000002</v>
      </c>
      <c r="C3024">
        <v>-2.3300000000000001E-2</v>
      </c>
      <c r="D3024">
        <f>LOG(S_P_500_Historical_Data__1[[#This Row],[return]]+1)</f>
        <v>-1.0238812281221806E-2</v>
      </c>
      <c r="E3024">
        <f>MATCH(S_P_500_Historical_Data__1[[#This Row],[return]],_xlfn.ANCHORARRAY($N$7),1)</f>
        <v>62</v>
      </c>
      <c r="F3024" t="e">
        <f>MATCH(S_P_500_Historical_Data__1[[#This Row],[log1p(return)]],S:S,1)-6</f>
        <v>#N/A</v>
      </c>
    </row>
    <row r="3025" spans="1:6" x14ac:dyDescent="0.35">
      <c r="A3025" s="10">
        <v>32064</v>
      </c>
      <c r="B3025">
        <v>305.2</v>
      </c>
      <c r="C3025">
        <v>-2.9600000000000001E-2</v>
      </c>
      <c r="D3025">
        <f>LOG(S_P_500_Historical_Data__1[[#This Row],[return]]+1)</f>
        <v>-1.3049212141483421E-2</v>
      </c>
      <c r="E3025">
        <f>MATCH(S_P_500_Historical_Data__1[[#This Row],[return]],_xlfn.ANCHORARRAY($N$7),1)</f>
        <v>60</v>
      </c>
      <c r="F3025" t="e">
        <f>MATCH(S_P_500_Historical_Data__1[[#This Row],[log1p(return)]],S:S,1)-6</f>
        <v>#N/A</v>
      </c>
    </row>
    <row r="3026" spans="1:6" x14ac:dyDescent="0.35">
      <c r="A3026" s="10">
        <v>32063</v>
      </c>
      <c r="B3026">
        <v>314.5</v>
      </c>
      <c r="C3026">
        <v>1.6500000000000001E-2</v>
      </c>
      <c r="D3026">
        <f>LOG(S_P_500_Historical_Data__1[[#This Row],[return]]+1)</f>
        <v>7.1073829740573901E-3</v>
      </c>
      <c r="E3026">
        <f>MATCH(S_P_500_Historical_Data__1[[#This Row],[return]],_xlfn.ANCHORARRAY($N$7),1)</f>
        <v>75</v>
      </c>
      <c r="F3026" t="e">
        <f>MATCH(S_P_500_Historical_Data__1[[#This Row],[log1p(return)]],S:S,1)-6</f>
        <v>#N/A</v>
      </c>
    </row>
    <row r="3027" spans="1:6" x14ac:dyDescent="0.35">
      <c r="A3027" s="10">
        <v>32062</v>
      </c>
      <c r="B3027">
        <v>309.39999999999998</v>
      </c>
      <c r="C3027">
        <v>-5.4999999999999997E-3</v>
      </c>
      <c r="D3027">
        <f>LOG(S_P_500_Historical_Data__1[[#This Row],[return]]+1)</f>
        <v>-2.3952125395456008E-3</v>
      </c>
      <c r="E3027">
        <f>MATCH(S_P_500_Historical_Data__1[[#This Row],[return]],_xlfn.ANCHORARRAY($N$7),1)</f>
        <v>68</v>
      </c>
      <c r="F3027" t="e">
        <f>MATCH(S_P_500_Historical_Data__1[[#This Row],[log1p(return)]],S:S,1)-6</f>
        <v>#N/A</v>
      </c>
    </row>
    <row r="3028" spans="1:6" x14ac:dyDescent="0.35">
      <c r="A3028" s="10">
        <v>32059</v>
      </c>
      <c r="B3028">
        <v>311.10000000000002</v>
      </c>
      <c r="C3028">
        <v>-9.9000000000000008E-3</v>
      </c>
      <c r="D3028">
        <f>LOG(S_P_500_Historical_Data__1[[#This Row],[return]]+1)</f>
        <v>-4.3209394883778271E-3</v>
      </c>
      <c r="E3028">
        <f>MATCH(S_P_500_Historical_Data__1[[#This Row],[return]],_xlfn.ANCHORARRAY($N$7),1)</f>
        <v>66</v>
      </c>
      <c r="F3028" t="e">
        <f>MATCH(S_P_500_Historical_Data__1[[#This Row],[log1p(return)]],S:S,1)-6</f>
        <v>#N/A</v>
      </c>
    </row>
    <row r="3029" spans="1:6" x14ac:dyDescent="0.35">
      <c r="A3029" s="10">
        <v>32058</v>
      </c>
      <c r="B3029">
        <v>314.2</v>
      </c>
      <c r="C3029">
        <v>-1.35E-2</v>
      </c>
      <c r="D3029">
        <f>LOG(S_P_500_Historical_Data__1[[#This Row],[return]]+1)</f>
        <v>-5.9029104117899883E-3</v>
      </c>
      <c r="E3029">
        <f>MATCH(S_P_500_Historical_Data__1[[#This Row],[return]],_xlfn.ANCHORARRAY($N$7),1)</f>
        <v>65</v>
      </c>
      <c r="F3029" t="e">
        <f>MATCH(S_P_500_Historical_Data__1[[#This Row],[log1p(return)]],S:S,1)-6</f>
        <v>#N/A</v>
      </c>
    </row>
    <row r="3030" spans="1:6" x14ac:dyDescent="0.35">
      <c r="A3030" s="10">
        <v>32057</v>
      </c>
      <c r="B3030">
        <v>318.5</v>
      </c>
      <c r="C3030">
        <v>-2.2000000000000001E-3</v>
      </c>
      <c r="D3030">
        <f>LOG(S_P_500_Historical_Data__1[[#This Row],[return]]+1)</f>
        <v>-9.5650039683711904E-4</v>
      </c>
      <c r="E3030">
        <f>MATCH(S_P_500_Historical_Data__1[[#This Row],[return]],_xlfn.ANCHORARRAY($N$7),1)</f>
        <v>69</v>
      </c>
      <c r="F3030" t="e">
        <f>MATCH(S_P_500_Historical_Data__1[[#This Row],[log1p(return)]],S:S,1)-6</f>
        <v>#N/A</v>
      </c>
    </row>
    <row r="3031" spans="1:6" x14ac:dyDescent="0.35">
      <c r="A3031" s="10">
        <v>32056</v>
      </c>
      <c r="B3031">
        <v>319.2</v>
      </c>
      <c r="C3031">
        <v>-2.7099999999999999E-2</v>
      </c>
      <c r="D3031">
        <f>LOG(S_P_500_Historical_Data__1[[#This Row],[return]]+1)</f>
        <v>-1.1931796607364788E-2</v>
      </c>
      <c r="E3031">
        <f>MATCH(S_P_500_Historical_Data__1[[#This Row],[return]],_xlfn.ANCHORARRAY($N$7),1)</f>
        <v>61</v>
      </c>
      <c r="F3031" t="e">
        <f>MATCH(S_P_500_Historical_Data__1[[#This Row],[log1p(return)]],S:S,1)-6</f>
        <v>#N/A</v>
      </c>
    </row>
    <row r="3032" spans="1:6" x14ac:dyDescent="0.35">
      <c r="A3032" s="10">
        <v>32055</v>
      </c>
      <c r="B3032">
        <v>328.1</v>
      </c>
      <c r="C3032">
        <v>0</v>
      </c>
      <c r="D3032">
        <f>LOG(S_P_500_Historical_Data__1[[#This Row],[return]]+1)</f>
        <v>0</v>
      </c>
      <c r="E3032">
        <f>MATCH(S_P_500_Historical_Data__1[[#This Row],[return]],_xlfn.ANCHORARRAY($N$7),1)</f>
        <v>70</v>
      </c>
      <c r="F3032" t="e">
        <f>MATCH(S_P_500_Historical_Data__1[[#This Row],[log1p(return)]],S:S,1)-6</f>
        <v>#N/A</v>
      </c>
    </row>
    <row r="3033" spans="1:6" x14ac:dyDescent="0.35">
      <c r="A3033" s="10">
        <v>32052</v>
      </c>
      <c r="B3033">
        <v>328.1</v>
      </c>
      <c r="C3033">
        <v>2.3999999999999998E-3</v>
      </c>
      <c r="D3033">
        <f>LOG(S_P_500_Historical_Data__1[[#This Row],[return]]+1)</f>
        <v>1.0410579860935677E-3</v>
      </c>
      <c r="E3033">
        <f>MATCH(S_P_500_Historical_Data__1[[#This Row],[return]],_xlfn.ANCHORARRAY($N$7),1)</f>
        <v>71</v>
      </c>
      <c r="F3033" t="e">
        <f>MATCH(S_P_500_Historical_Data__1[[#This Row],[log1p(return)]],S:S,1)-6</f>
        <v>#N/A</v>
      </c>
    </row>
    <row r="3034" spans="1:6" x14ac:dyDescent="0.35">
      <c r="A3034" s="10">
        <v>32051</v>
      </c>
      <c r="B3034">
        <v>327.3</v>
      </c>
      <c r="C3034">
        <v>1.7100000000000001E-2</v>
      </c>
      <c r="D3034">
        <f>LOG(S_P_500_Historical_Data__1[[#This Row],[return]]+1)</f>
        <v>7.3636543122783142E-3</v>
      </c>
      <c r="E3034">
        <f>MATCH(S_P_500_Historical_Data__1[[#This Row],[return]],_xlfn.ANCHORARRAY($N$7),1)</f>
        <v>75</v>
      </c>
      <c r="F3034" t="e">
        <f>MATCH(S_P_500_Historical_Data__1[[#This Row],[log1p(return)]],S:S,1)-6</f>
        <v>#N/A</v>
      </c>
    </row>
    <row r="3035" spans="1:6" x14ac:dyDescent="0.35">
      <c r="A3035" s="10">
        <v>32050</v>
      </c>
      <c r="B3035">
        <v>321.8</v>
      </c>
      <c r="C3035">
        <v>2.9999999999999997E-4</v>
      </c>
      <c r="D3035">
        <f>LOG(S_P_500_Historical_Data__1[[#This Row],[return]]+1)</f>
        <v>1.3026880522704667E-4</v>
      </c>
      <c r="E3035">
        <f>MATCH(S_P_500_Historical_Data__1[[#This Row],[return]],_xlfn.ANCHORARRAY($N$7),1)</f>
        <v>70</v>
      </c>
      <c r="F3035" t="e">
        <f>MATCH(S_P_500_Historical_Data__1[[#This Row],[log1p(return)]],S:S,1)-6</f>
        <v>#N/A</v>
      </c>
    </row>
    <row r="3036" spans="1:6" x14ac:dyDescent="0.35">
      <c r="A3036" s="10">
        <v>32049</v>
      </c>
      <c r="B3036">
        <v>321.7</v>
      </c>
      <c r="C3036">
        <v>-4.5999999999999999E-3</v>
      </c>
      <c r="D3036">
        <f>LOG(S_P_500_Historical_Data__1[[#This Row],[return]]+1)</f>
        <v>-2.0023635919956925E-3</v>
      </c>
      <c r="E3036">
        <f>MATCH(S_P_500_Historical_Data__1[[#This Row],[return]],_xlfn.ANCHORARRAY($N$7),1)</f>
        <v>68</v>
      </c>
      <c r="F3036" t="e">
        <f>MATCH(S_P_500_Historical_Data__1[[#This Row],[log1p(return)]],S:S,1)-6</f>
        <v>#N/A</v>
      </c>
    </row>
    <row r="3037" spans="1:6" x14ac:dyDescent="0.35">
      <c r="A3037" s="10">
        <v>32048</v>
      </c>
      <c r="B3037">
        <v>323.2</v>
      </c>
      <c r="C3037">
        <v>9.4000000000000004E-3</v>
      </c>
      <c r="D3037">
        <f>LOG(S_P_500_Historical_Data__1[[#This Row],[return]]+1)</f>
        <v>4.0633003976670943E-3</v>
      </c>
      <c r="E3037">
        <f>MATCH(S_P_500_Historical_Data__1[[#This Row],[return]],_xlfn.ANCHORARRAY($N$7),1)</f>
        <v>73</v>
      </c>
      <c r="F3037" t="e">
        <f>MATCH(S_P_500_Historical_Data__1[[#This Row],[log1p(return)]],S:S,1)-6</f>
        <v>#N/A</v>
      </c>
    </row>
    <row r="3038" spans="1:6" x14ac:dyDescent="0.35">
      <c r="A3038" s="10">
        <v>32045</v>
      </c>
      <c r="B3038">
        <v>320.2</v>
      </c>
      <c r="C3038">
        <v>1.6000000000000001E-3</v>
      </c>
      <c r="D3038">
        <f>LOG(S_P_500_Historical_Data__1[[#This Row],[return]]+1)</f>
        <v>6.943158663544807E-4</v>
      </c>
      <c r="E3038">
        <f>MATCH(S_P_500_Historical_Data__1[[#This Row],[return]],_xlfn.ANCHORARRAY($N$7),1)</f>
        <v>70</v>
      </c>
      <c r="F3038" t="e">
        <f>MATCH(S_P_500_Historical_Data__1[[#This Row],[log1p(return)]],S:S,1)-6</f>
        <v>#N/A</v>
      </c>
    </row>
    <row r="3039" spans="1:6" x14ac:dyDescent="0.35">
      <c r="A3039" s="10">
        <v>32044</v>
      </c>
      <c r="B3039">
        <v>319.7</v>
      </c>
      <c r="C3039">
        <v>-4.7000000000000002E-3</v>
      </c>
      <c r="D3039">
        <f>LOG(S_P_500_Historical_Data__1[[#This Row],[return]]+1)</f>
        <v>-2.0459959305970396E-3</v>
      </c>
      <c r="E3039">
        <f>MATCH(S_P_500_Historical_Data__1[[#This Row],[return]],_xlfn.ANCHORARRAY($N$7),1)</f>
        <v>68</v>
      </c>
      <c r="F3039" t="e">
        <f>MATCH(S_P_500_Historical_Data__1[[#This Row],[log1p(return)]],S:S,1)-6</f>
        <v>#N/A</v>
      </c>
    </row>
    <row r="3040" spans="1:6" x14ac:dyDescent="0.35">
      <c r="A3040" s="10">
        <v>32043</v>
      </c>
      <c r="B3040">
        <v>321.2</v>
      </c>
      <c r="C3040">
        <v>5.3E-3</v>
      </c>
      <c r="D3040">
        <f>LOG(S_P_500_Historical_Data__1[[#This Row],[return]]+1)</f>
        <v>2.2956825549339671E-3</v>
      </c>
      <c r="E3040">
        <f>MATCH(S_P_500_Historical_Data__1[[#This Row],[return]],_xlfn.ANCHORARRAY($N$7),1)</f>
        <v>71</v>
      </c>
      <c r="F3040" t="e">
        <f>MATCH(S_P_500_Historical_Data__1[[#This Row],[log1p(return)]],S:S,1)-6</f>
        <v>#N/A</v>
      </c>
    </row>
    <row r="3041" spans="1:6" x14ac:dyDescent="0.35">
      <c r="A3041" s="10">
        <v>32042</v>
      </c>
      <c r="B3041">
        <v>319.5</v>
      </c>
      <c r="C3041">
        <v>2.9000000000000001E-2</v>
      </c>
      <c r="D3041">
        <f>LOG(S_P_500_Historical_Data__1[[#This Row],[return]]+1)</f>
        <v>1.2415374762432893E-2</v>
      </c>
      <c r="E3041">
        <f>MATCH(S_P_500_Historical_Data__1[[#This Row],[return]],_xlfn.ANCHORARRAY($N$7),1)</f>
        <v>79</v>
      </c>
      <c r="F3041" t="e">
        <f>MATCH(S_P_500_Historical_Data__1[[#This Row],[log1p(return)]],S:S,1)-6</f>
        <v>#N/A</v>
      </c>
    </row>
    <row r="3042" spans="1:6" x14ac:dyDescent="0.35">
      <c r="A3042" s="10">
        <v>32041</v>
      </c>
      <c r="B3042">
        <v>310.5</v>
      </c>
      <c r="C3042">
        <v>-1.4E-2</v>
      </c>
      <c r="D3042">
        <f>LOG(S_P_500_Historical_Data__1[[#This Row],[return]]+1)</f>
        <v>-6.1230850587887945E-3</v>
      </c>
      <c r="E3042">
        <f>MATCH(S_P_500_Historical_Data__1[[#This Row],[return]],_xlfn.ANCHORARRAY($N$7),1)</f>
        <v>65</v>
      </c>
      <c r="F3042" t="e">
        <f>MATCH(S_P_500_Historical_Data__1[[#This Row],[log1p(return)]],S:S,1)-6</f>
        <v>#N/A</v>
      </c>
    </row>
    <row r="3043" spans="1:6" x14ac:dyDescent="0.35">
      <c r="A3043" s="10">
        <v>32038</v>
      </c>
      <c r="B3043">
        <v>314.89999999999998</v>
      </c>
      <c r="C3043">
        <v>0</v>
      </c>
      <c r="D3043">
        <f>LOG(S_P_500_Historical_Data__1[[#This Row],[return]]+1)</f>
        <v>0</v>
      </c>
      <c r="E3043">
        <f>MATCH(S_P_500_Historical_Data__1[[#This Row],[return]],_xlfn.ANCHORARRAY($N$7),1)</f>
        <v>70</v>
      </c>
      <c r="F3043" t="e">
        <f>MATCH(S_P_500_Historical_Data__1[[#This Row],[log1p(return)]],S:S,1)-6</f>
        <v>#N/A</v>
      </c>
    </row>
    <row r="3044" spans="1:6" x14ac:dyDescent="0.35">
      <c r="A3044" s="10">
        <v>32037</v>
      </c>
      <c r="B3044">
        <v>314.89999999999998</v>
      </c>
      <c r="C3044">
        <v>0</v>
      </c>
      <c r="D3044">
        <f>LOG(S_P_500_Historical_Data__1[[#This Row],[return]]+1)</f>
        <v>0</v>
      </c>
      <c r="E3044">
        <f>MATCH(S_P_500_Historical_Data__1[[#This Row],[return]],_xlfn.ANCHORARRAY($N$7),1)</f>
        <v>70</v>
      </c>
      <c r="F3044" t="e">
        <f>MATCH(S_P_500_Historical_Data__1[[#This Row],[log1p(return)]],S:S,1)-6</f>
        <v>#N/A</v>
      </c>
    </row>
    <row r="3045" spans="1:6" x14ac:dyDescent="0.35">
      <c r="A3045" s="10">
        <v>32036</v>
      </c>
      <c r="B3045">
        <v>314.89999999999998</v>
      </c>
      <c r="C3045">
        <v>-8.8000000000000005E-3</v>
      </c>
      <c r="D3045">
        <f>LOG(S_P_500_Historical_Data__1[[#This Row],[return]]+1)</f>
        <v>-3.8387066319929691E-3</v>
      </c>
      <c r="E3045">
        <f>MATCH(S_P_500_Historical_Data__1[[#This Row],[return]],_xlfn.ANCHORARRAY($N$7),1)</f>
        <v>67</v>
      </c>
      <c r="F3045" t="e">
        <f>MATCH(S_P_500_Historical_Data__1[[#This Row],[log1p(return)]],S:S,1)-6</f>
        <v>#N/A</v>
      </c>
    </row>
    <row r="3046" spans="1:6" x14ac:dyDescent="0.35">
      <c r="A3046" s="10">
        <v>32035</v>
      </c>
      <c r="B3046">
        <v>317.7</v>
      </c>
      <c r="C3046">
        <v>-1.67E-2</v>
      </c>
      <c r="D3046">
        <f>LOG(S_P_500_Historical_Data__1[[#This Row],[return]]+1)</f>
        <v>-7.3139608378721081E-3</v>
      </c>
      <c r="E3046">
        <f>MATCH(S_P_500_Historical_Data__1[[#This Row],[return]],_xlfn.ANCHORARRAY($N$7),1)</f>
        <v>64</v>
      </c>
      <c r="F3046" t="e">
        <f>MATCH(S_P_500_Historical_Data__1[[#This Row],[log1p(return)]],S:S,1)-6</f>
        <v>#N/A</v>
      </c>
    </row>
    <row r="3047" spans="1:6" x14ac:dyDescent="0.35">
      <c r="A3047" s="10">
        <v>32034</v>
      </c>
      <c r="B3047">
        <v>323.10000000000002</v>
      </c>
      <c r="C3047">
        <v>3.3999999999999998E-3</v>
      </c>
      <c r="D3047">
        <f>LOG(S_P_500_Historical_Data__1[[#This Row],[return]]+1)</f>
        <v>1.4740966917327273E-3</v>
      </c>
      <c r="E3047">
        <f>MATCH(S_P_500_Historical_Data__1[[#This Row],[return]],_xlfn.ANCHORARRAY($N$7),1)</f>
        <v>71</v>
      </c>
      <c r="F3047" t="e">
        <f>MATCH(S_P_500_Historical_Data__1[[#This Row],[log1p(return)]],S:S,1)-6</f>
        <v>#N/A</v>
      </c>
    </row>
    <row r="3048" spans="1:6" x14ac:dyDescent="0.35">
      <c r="A3048" s="10">
        <v>32031</v>
      </c>
      <c r="B3048">
        <v>322</v>
      </c>
      <c r="C3048">
        <v>1.55E-2</v>
      </c>
      <c r="D3048">
        <f>LOG(S_P_500_Historical_Data__1[[#This Row],[return]]+1)</f>
        <v>6.6799277408255879E-3</v>
      </c>
      <c r="E3048">
        <f>MATCH(S_P_500_Historical_Data__1[[#This Row],[return]],_xlfn.ANCHORARRAY($N$7),1)</f>
        <v>75</v>
      </c>
      <c r="F3048" t="e">
        <f>MATCH(S_P_500_Historical_Data__1[[#This Row],[log1p(return)]],S:S,1)-6</f>
        <v>#N/A</v>
      </c>
    </row>
    <row r="3049" spans="1:6" x14ac:dyDescent="0.35">
      <c r="A3049" s="10">
        <v>32030</v>
      </c>
      <c r="B3049">
        <v>317.10000000000002</v>
      </c>
      <c r="C3049">
        <v>1.0200000000000001E-2</v>
      </c>
      <c r="D3049">
        <f>LOG(S_P_500_Historical_Data__1[[#This Row],[return]]+1)</f>
        <v>4.4073641763307369E-3</v>
      </c>
      <c r="E3049">
        <f>MATCH(S_P_500_Historical_Data__1[[#This Row],[return]],_xlfn.ANCHORARRAY($N$7),1)</f>
        <v>73</v>
      </c>
      <c r="F3049" t="e">
        <f>MATCH(S_P_500_Historical_Data__1[[#This Row],[log1p(return)]],S:S,1)-6</f>
        <v>#N/A</v>
      </c>
    </row>
    <row r="3050" spans="1:6" x14ac:dyDescent="0.35">
      <c r="A3050" s="10">
        <v>32029</v>
      </c>
      <c r="B3050">
        <v>313.89999999999998</v>
      </c>
      <c r="C3050">
        <v>1E-3</v>
      </c>
      <c r="D3050">
        <f>LOG(S_P_500_Historical_Data__1[[#This Row],[return]]+1)</f>
        <v>4.340774793185929E-4</v>
      </c>
      <c r="E3050">
        <f>MATCH(S_P_500_Historical_Data__1[[#This Row],[return]],_xlfn.ANCHORARRAY($N$7),1)</f>
        <v>70</v>
      </c>
      <c r="F3050" t="e">
        <f>MATCH(S_P_500_Historical_Data__1[[#This Row],[log1p(return)]],S:S,1)-6</f>
        <v>#N/A</v>
      </c>
    </row>
    <row r="3051" spans="1:6" x14ac:dyDescent="0.35">
      <c r="A3051" s="10">
        <v>32028</v>
      </c>
      <c r="B3051">
        <v>313.60000000000002</v>
      </c>
      <c r="C3051">
        <v>-9.7999999999999997E-3</v>
      </c>
      <c r="D3051">
        <f>LOG(S_P_500_Historical_Data__1[[#This Row],[return]]+1)</f>
        <v>-4.2770780045347373E-3</v>
      </c>
      <c r="E3051">
        <f>MATCH(S_P_500_Historical_Data__1[[#This Row],[return]],_xlfn.ANCHORARRAY($N$7),1)</f>
        <v>66</v>
      </c>
      <c r="F3051" t="e">
        <f>MATCH(S_P_500_Historical_Data__1[[#This Row],[log1p(return)]],S:S,1)-6</f>
        <v>#N/A</v>
      </c>
    </row>
    <row r="3052" spans="1:6" x14ac:dyDescent="0.35">
      <c r="A3052" s="10">
        <v>32024</v>
      </c>
      <c r="B3052">
        <v>316.7</v>
      </c>
      <c r="C3052">
        <v>-1.09E-2</v>
      </c>
      <c r="D3052">
        <f>LOG(S_P_500_Historical_Data__1[[#This Row],[return]]+1)</f>
        <v>-4.7597981371845666E-3</v>
      </c>
      <c r="E3052">
        <f>MATCH(S_P_500_Historical_Data__1[[#This Row],[return]],_xlfn.ANCHORARRAY($N$7),1)</f>
        <v>66</v>
      </c>
      <c r="F3052" t="e">
        <f>MATCH(S_P_500_Historical_Data__1[[#This Row],[log1p(return)]],S:S,1)-6</f>
        <v>#N/A</v>
      </c>
    </row>
    <row r="3053" spans="1:6" x14ac:dyDescent="0.35">
      <c r="A3053" s="10">
        <v>32023</v>
      </c>
      <c r="B3053">
        <v>320.2</v>
      </c>
      <c r="C3053">
        <v>-4.7000000000000002E-3</v>
      </c>
      <c r="D3053">
        <f>LOG(S_P_500_Historical_Data__1[[#This Row],[return]]+1)</f>
        <v>-2.0459959305970396E-3</v>
      </c>
      <c r="E3053">
        <f>MATCH(S_P_500_Historical_Data__1[[#This Row],[return]],_xlfn.ANCHORARRAY($N$7),1)</f>
        <v>68</v>
      </c>
      <c r="F3053" t="e">
        <f>MATCH(S_P_500_Historical_Data__1[[#This Row],[log1p(return)]],S:S,1)-6</f>
        <v>#N/A</v>
      </c>
    </row>
    <row r="3054" spans="1:6" x14ac:dyDescent="0.35">
      <c r="A3054" s="10">
        <v>32022</v>
      </c>
      <c r="B3054">
        <v>321.7</v>
      </c>
      <c r="C3054">
        <v>-5.3E-3</v>
      </c>
      <c r="D3054">
        <f>LOG(S_P_500_Historical_Data__1[[#This Row],[return]]+1)</f>
        <v>-2.307882058273408E-3</v>
      </c>
      <c r="E3054">
        <f>MATCH(S_P_500_Historical_Data__1[[#This Row],[return]],_xlfn.ANCHORARRAY($N$7),1)</f>
        <v>68</v>
      </c>
      <c r="F3054" t="e">
        <f>MATCH(S_P_500_Historical_Data__1[[#This Row],[log1p(return)]],S:S,1)-6</f>
        <v>#N/A</v>
      </c>
    </row>
    <row r="3055" spans="1:6" x14ac:dyDescent="0.35">
      <c r="A3055" s="10">
        <v>32021</v>
      </c>
      <c r="B3055">
        <v>323.39999999999998</v>
      </c>
      <c r="C3055">
        <v>-1.9400000000000001E-2</v>
      </c>
      <c r="D3055">
        <f>LOG(S_P_500_Historical_Data__1[[#This Row],[return]]+1)</f>
        <v>-8.5081110898405383E-3</v>
      </c>
      <c r="E3055">
        <f>MATCH(S_P_500_Historical_Data__1[[#This Row],[return]],_xlfn.ANCHORARRAY($N$7),1)</f>
        <v>63</v>
      </c>
      <c r="F3055" t="e">
        <f>MATCH(S_P_500_Historical_Data__1[[#This Row],[log1p(return)]],S:S,1)-6</f>
        <v>#N/A</v>
      </c>
    </row>
    <row r="3056" spans="1:6" x14ac:dyDescent="0.35">
      <c r="A3056" s="10">
        <v>32020</v>
      </c>
      <c r="B3056">
        <v>329.8</v>
      </c>
      <c r="C3056">
        <v>8.6E-3</v>
      </c>
      <c r="D3056">
        <f>LOG(S_P_500_Historical_Data__1[[#This Row],[return]]+1)</f>
        <v>3.7189638231145961E-3</v>
      </c>
      <c r="E3056">
        <f>MATCH(S_P_500_Historical_Data__1[[#This Row],[return]],_xlfn.ANCHORARRAY($N$7),1)</f>
        <v>73</v>
      </c>
      <c r="F3056" t="e">
        <f>MATCH(S_P_500_Historical_Data__1[[#This Row],[log1p(return)]],S:S,1)-6</f>
        <v>#N/A</v>
      </c>
    </row>
    <row r="3057" spans="1:6" x14ac:dyDescent="0.35">
      <c r="A3057" s="10">
        <v>32017</v>
      </c>
      <c r="B3057">
        <v>327</v>
      </c>
      <c r="C3057">
        <v>-1.3299999999999999E-2</v>
      </c>
      <c r="D3057">
        <f>LOG(S_P_500_Historical_Data__1[[#This Row],[return]]+1)</f>
        <v>-5.8148717976828643E-3</v>
      </c>
      <c r="E3057">
        <f>MATCH(S_P_500_Historical_Data__1[[#This Row],[return]],_xlfn.ANCHORARRAY($N$7),1)</f>
        <v>65</v>
      </c>
      <c r="F3057" t="e">
        <f>MATCH(S_P_500_Historical_Data__1[[#This Row],[log1p(return)]],S:S,1)-6</f>
        <v>#N/A</v>
      </c>
    </row>
    <row r="3058" spans="1:6" x14ac:dyDescent="0.35">
      <c r="A3058" s="10">
        <v>32016</v>
      </c>
      <c r="B3058">
        <v>331.4</v>
      </c>
      <c r="C3058">
        <v>-9.5999999999999992E-3</v>
      </c>
      <c r="D3058">
        <f>LOG(S_P_500_Historical_Data__1[[#This Row],[return]]+1)</f>
        <v>-4.1893683239572653E-3</v>
      </c>
      <c r="E3058">
        <f>MATCH(S_P_500_Historical_Data__1[[#This Row],[return]],_xlfn.ANCHORARRAY($N$7),1)</f>
        <v>66</v>
      </c>
      <c r="F3058" t="e">
        <f>MATCH(S_P_500_Historical_Data__1[[#This Row],[log1p(return)]],S:S,1)-6</f>
        <v>#N/A</v>
      </c>
    </row>
    <row r="3059" spans="1:6" x14ac:dyDescent="0.35">
      <c r="A3059" s="10">
        <v>32015</v>
      </c>
      <c r="B3059">
        <v>334.6</v>
      </c>
      <c r="C3059">
        <v>-6.4999999999999997E-3</v>
      </c>
      <c r="D3059">
        <f>LOG(S_P_500_Historical_Data__1[[#This Row],[return]]+1)</f>
        <v>-2.8321285541660227E-3</v>
      </c>
      <c r="E3059">
        <f>MATCH(S_P_500_Historical_Data__1[[#This Row],[return]],_xlfn.ANCHORARRAY($N$7),1)</f>
        <v>67</v>
      </c>
      <c r="F3059" t="e">
        <f>MATCH(S_P_500_Historical_Data__1[[#This Row],[log1p(return)]],S:S,1)-6</f>
        <v>#N/A</v>
      </c>
    </row>
    <row r="3060" spans="1:6" x14ac:dyDescent="0.35">
      <c r="A3060" s="10">
        <v>32014</v>
      </c>
      <c r="B3060">
        <v>336.8</v>
      </c>
      <c r="C3060">
        <v>1.0500000000000001E-2</v>
      </c>
      <c r="D3060">
        <f>LOG(S_P_500_Historical_Data__1[[#This Row],[return]]+1)</f>
        <v>4.5363178513227759E-3</v>
      </c>
      <c r="E3060">
        <f>MATCH(S_P_500_Historical_Data__1[[#This Row],[return]],_xlfn.ANCHORARRAY($N$7),1)</f>
        <v>73</v>
      </c>
      <c r="F3060" t="e">
        <f>MATCH(S_P_500_Historical_Data__1[[#This Row],[log1p(return)]],S:S,1)-6</f>
        <v>#N/A</v>
      </c>
    </row>
    <row r="3061" spans="1:6" x14ac:dyDescent="0.35">
      <c r="A3061" s="10">
        <v>32013</v>
      </c>
      <c r="B3061">
        <v>333.3</v>
      </c>
      <c r="C3061">
        <v>-7.7000000000000002E-3</v>
      </c>
      <c r="D3061">
        <f>LOG(S_P_500_Historical_Data__1[[#This Row],[return]]+1)</f>
        <v>-3.3570086445275432E-3</v>
      </c>
      <c r="E3061">
        <f>MATCH(S_P_500_Historical_Data__1[[#This Row],[return]],_xlfn.ANCHORARRAY($N$7),1)</f>
        <v>67</v>
      </c>
      <c r="F3061" t="e">
        <f>MATCH(S_P_500_Historical_Data__1[[#This Row],[log1p(return)]],S:S,1)-6</f>
        <v>#N/A</v>
      </c>
    </row>
    <row r="3062" spans="1:6" x14ac:dyDescent="0.35">
      <c r="A3062" s="10">
        <v>32010</v>
      </c>
      <c r="B3062">
        <v>335.9</v>
      </c>
      <c r="C3062">
        <v>3.3E-3</v>
      </c>
      <c r="D3062">
        <f>LOG(S_P_500_Historical_Data__1[[#This Row],[return]]+1)</f>
        <v>1.4308122463983271E-3</v>
      </c>
      <c r="E3062">
        <f>MATCH(S_P_500_Historical_Data__1[[#This Row],[return]],_xlfn.ANCHORARRAY($N$7),1)</f>
        <v>71</v>
      </c>
      <c r="F3062" t="e">
        <f>MATCH(S_P_500_Historical_Data__1[[#This Row],[log1p(return)]],S:S,1)-6</f>
        <v>#N/A</v>
      </c>
    </row>
    <row r="3063" spans="1:6" x14ac:dyDescent="0.35">
      <c r="A3063" s="10">
        <v>32009</v>
      </c>
      <c r="B3063">
        <v>334.8</v>
      </c>
      <c r="C3063">
        <v>1.52E-2</v>
      </c>
      <c r="D3063">
        <f>LOG(S_P_500_Historical_Data__1[[#This Row],[return]]+1)</f>
        <v>6.5516090866484054E-3</v>
      </c>
      <c r="E3063">
        <f>MATCH(S_P_500_Historical_Data__1[[#This Row],[return]],_xlfn.ANCHORARRAY($N$7),1)</f>
        <v>75</v>
      </c>
      <c r="F3063" t="e">
        <f>MATCH(S_P_500_Historical_Data__1[[#This Row],[log1p(return)]],S:S,1)-6</f>
        <v>#N/A</v>
      </c>
    </row>
    <row r="3064" spans="1:6" x14ac:dyDescent="0.35">
      <c r="A3064" s="10">
        <v>32008</v>
      </c>
      <c r="B3064">
        <v>329.8</v>
      </c>
      <c r="C3064">
        <v>1.8E-3</v>
      </c>
      <c r="D3064">
        <f>LOG(S_P_500_Historical_Data__1[[#This Row],[return]]+1)</f>
        <v>7.8102735349552951E-4</v>
      </c>
      <c r="E3064">
        <f>MATCH(S_P_500_Historical_Data__1[[#This Row],[return]],_xlfn.ANCHORARRAY($N$7),1)</f>
        <v>70</v>
      </c>
      <c r="F3064" t="e">
        <f>MATCH(S_P_500_Historical_Data__1[[#This Row],[log1p(return)]],S:S,1)-6</f>
        <v>#N/A</v>
      </c>
    </row>
    <row r="3065" spans="1:6" x14ac:dyDescent="0.35">
      <c r="A3065" s="10">
        <v>32007</v>
      </c>
      <c r="B3065">
        <v>329.2</v>
      </c>
      <c r="C3065">
        <v>-1.47E-2</v>
      </c>
      <c r="D3065">
        <f>LOG(S_P_500_Historical_Data__1[[#This Row],[return]]+1)</f>
        <v>-6.4315172102725505E-3</v>
      </c>
      <c r="E3065">
        <f>MATCH(S_P_500_Historical_Data__1[[#This Row],[return]],_xlfn.ANCHORARRAY($N$7),1)</f>
        <v>65</v>
      </c>
      <c r="F3065" t="e">
        <f>MATCH(S_P_500_Historical_Data__1[[#This Row],[log1p(return)]],S:S,1)-6</f>
        <v>#N/A</v>
      </c>
    </row>
    <row r="3066" spans="1:6" x14ac:dyDescent="0.35">
      <c r="A3066" s="10">
        <v>32006</v>
      </c>
      <c r="B3066">
        <v>334.1</v>
      </c>
      <c r="C3066">
        <v>2.9999999999999997E-4</v>
      </c>
      <c r="D3066">
        <f>LOG(S_P_500_Historical_Data__1[[#This Row],[return]]+1)</f>
        <v>1.3026880522704667E-4</v>
      </c>
      <c r="E3066">
        <f>MATCH(S_P_500_Historical_Data__1[[#This Row],[return]],_xlfn.ANCHORARRAY($N$7),1)</f>
        <v>70</v>
      </c>
      <c r="F3066" t="e">
        <f>MATCH(S_P_500_Historical_Data__1[[#This Row],[log1p(return)]],S:S,1)-6</f>
        <v>#N/A</v>
      </c>
    </row>
    <row r="3067" spans="1:6" x14ac:dyDescent="0.35">
      <c r="A3067" s="10">
        <v>32003</v>
      </c>
      <c r="B3067">
        <v>334</v>
      </c>
      <c r="C3067">
        <v>-1.8E-3</v>
      </c>
      <c r="D3067">
        <f>LOG(S_P_500_Historical_Data__1[[#This Row],[return]]+1)</f>
        <v>-7.8243446989642584E-4</v>
      </c>
      <c r="E3067">
        <f>MATCH(S_P_500_Historical_Data__1[[#This Row],[return]],_xlfn.ANCHORARRAY($N$7),1)</f>
        <v>69</v>
      </c>
      <c r="F3067" t="e">
        <f>MATCH(S_P_500_Historical_Data__1[[#This Row],[log1p(return)]],S:S,1)-6</f>
        <v>#N/A</v>
      </c>
    </row>
    <row r="3068" spans="1:6" x14ac:dyDescent="0.35">
      <c r="A3068" s="10">
        <v>32002</v>
      </c>
      <c r="B3068">
        <v>334.6</v>
      </c>
      <c r="C3068">
        <v>6.6E-3</v>
      </c>
      <c r="D3068">
        <f>LOG(S_P_500_Historical_Data__1[[#This Row],[return]]+1)</f>
        <v>2.8569260611206074E-3</v>
      </c>
      <c r="E3068">
        <f>MATCH(S_P_500_Historical_Data__1[[#This Row],[return]],_xlfn.ANCHORARRAY($N$7),1)</f>
        <v>72</v>
      </c>
      <c r="F3068" t="e">
        <f>MATCH(S_P_500_Historical_Data__1[[#This Row],[log1p(return)]],S:S,1)-6</f>
        <v>#N/A</v>
      </c>
    </row>
    <row r="3069" spans="1:6" x14ac:dyDescent="0.35">
      <c r="A3069" s="10">
        <v>32001</v>
      </c>
      <c r="B3069">
        <v>332.4</v>
      </c>
      <c r="C3069">
        <v>-2.7000000000000001E-3</v>
      </c>
      <c r="D3069">
        <f>LOG(S_P_500_Historical_Data__1[[#This Row],[return]]+1)</f>
        <v>-1.1741809597139673E-3</v>
      </c>
      <c r="E3069">
        <f>MATCH(S_P_500_Historical_Data__1[[#This Row],[return]],_xlfn.ANCHORARRAY($N$7),1)</f>
        <v>69</v>
      </c>
      <c r="F3069" t="e">
        <f>MATCH(S_P_500_Historical_Data__1[[#This Row],[log1p(return)]],S:S,1)-6</f>
        <v>#N/A</v>
      </c>
    </row>
    <row r="3070" spans="1:6" x14ac:dyDescent="0.35">
      <c r="A3070" s="10">
        <v>32000</v>
      </c>
      <c r="B3070">
        <v>333.3</v>
      </c>
      <c r="C3070">
        <v>1.6199999999999999E-2</v>
      </c>
      <c r="D3070">
        <f>LOG(S_P_500_Historical_Data__1[[#This Row],[return]]+1)</f>
        <v>6.9791905742768636E-3</v>
      </c>
      <c r="E3070">
        <f>MATCH(S_P_500_Historical_Data__1[[#This Row],[return]],_xlfn.ANCHORARRAY($N$7),1)</f>
        <v>75</v>
      </c>
      <c r="F3070" t="e">
        <f>MATCH(S_P_500_Historical_Data__1[[#This Row],[log1p(return)]],S:S,1)-6</f>
        <v>#N/A</v>
      </c>
    </row>
    <row r="3071" spans="1:6" x14ac:dyDescent="0.35">
      <c r="A3071" s="10">
        <v>31999</v>
      </c>
      <c r="B3071">
        <v>328</v>
      </c>
      <c r="C3071">
        <v>1.55E-2</v>
      </c>
      <c r="D3071">
        <f>LOG(S_P_500_Historical_Data__1[[#This Row],[return]]+1)</f>
        <v>6.6799277408255879E-3</v>
      </c>
      <c r="E3071">
        <f>MATCH(S_P_500_Historical_Data__1[[#This Row],[return]],_xlfn.ANCHORARRAY($N$7),1)</f>
        <v>75</v>
      </c>
      <c r="F3071" t="e">
        <f>MATCH(S_P_500_Historical_Data__1[[#This Row],[log1p(return)]],S:S,1)-6</f>
        <v>#N/A</v>
      </c>
    </row>
    <row r="3072" spans="1:6" x14ac:dyDescent="0.35">
      <c r="A3072" s="10">
        <v>31996</v>
      </c>
      <c r="B3072">
        <v>323</v>
      </c>
      <c r="C3072">
        <v>2.8E-3</v>
      </c>
      <c r="D3072">
        <f>LOG(S_P_500_Historical_Data__1[[#This Row],[return]]+1)</f>
        <v>1.2143252861788671E-3</v>
      </c>
      <c r="E3072">
        <f>MATCH(S_P_500_Historical_Data__1[[#This Row],[return]],_xlfn.ANCHORARRAY($N$7),1)</f>
        <v>71</v>
      </c>
      <c r="F3072" t="e">
        <f>MATCH(S_P_500_Historical_Data__1[[#This Row],[log1p(return)]],S:S,1)-6</f>
        <v>#N/A</v>
      </c>
    </row>
    <row r="3073" spans="1:6" x14ac:dyDescent="0.35">
      <c r="A3073" s="10">
        <v>31995</v>
      </c>
      <c r="B3073">
        <v>322.10000000000002</v>
      </c>
      <c r="C3073">
        <v>1.1599999999999999E-2</v>
      </c>
      <c r="D3073">
        <f>LOG(S_P_500_Historical_Data__1[[#This Row],[return]]+1)</f>
        <v>5.0088206723671817E-3</v>
      </c>
      <c r="E3073">
        <f>MATCH(S_P_500_Historical_Data__1[[#This Row],[return]],_xlfn.ANCHORARRAY($N$7),1)</f>
        <v>74</v>
      </c>
      <c r="F3073" t="e">
        <f>MATCH(S_P_500_Historical_Data__1[[#This Row],[log1p(return)]],S:S,1)-6</f>
        <v>#N/A</v>
      </c>
    </row>
    <row r="3074" spans="1:6" x14ac:dyDescent="0.35">
      <c r="A3074" s="10">
        <v>31994</v>
      </c>
      <c r="B3074">
        <v>318.39999999999998</v>
      </c>
      <c r="C3074">
        <v>7.0000000000000001E-3</v>
      </c>
      <c r="D3074">
        <f>LOG(S_P_500_Historical_Data__1[[#This Row],[return]]+1)</f>
        <v>3.0294705536179621E-3</v>
      </c>
      <c r="E3074">
        <f>MATCH(S_P_500_Historical_Data__1[[#This Row],[return]],_xlfn.ANCHORARRAY($N$7),1)</f>
        <v>72</v>
      </c>
      <c r="F3074" t="e">
        <f>MATCH(S_P_500_Historical_Data__1[[#This Row],[log1p(return)]],S:S,1)-6</f>
        <v>#N/A</v>
      </c>
    </row>
    <row r="3075" spans="1:6" x14ac:dyDescent="0.35">
      <c r="A3075" s="10">
        <v>31993</v>
      </c>
      <c r="B3075">
        <v>316.2</v>
      </c>
      <c r="C3075">
        <v>-4.4000000000000003E-3</v>
      </c>
      <c r="D3075">
        <f>LOG(S_P_500_Historical_Data__1[[#This Row],[return]]+1)</f>
        <v>-1.9151120634443696E-3</v>
      </c>
      <c r="E3075">
        <f>MATCH(S_P_500_Historical_Data__1[[#This Row],[return]],_xlfn.ANCHORARRAY($N$7),1)</f>
        <v>68</v>
      </c>
      <c r="F3075" t="e">
        <f>MATCH(S_P_500_Historical_Data__1[[#This Row],[log1p(return)]],S:S,1)-6</f>
        <v>#N/A</v>
      </c>
    </row>
    <row r="3076" spans="1:6" x14ac:dyDescent="0.35">
      <c r="A3076" s="10">
        <v>31992</v>
      </c>
      <c r="B3076">
        <v>317.60000000000002</v>
      </c>
      <c r="C3076">
        <v>-3.5000000000000001E-3</v>
      </c>
      <c r="D3076">
        <f>LOG(S_P_500_Historical_Data__1[[#This Row],[return]]+1)</f>
        <v>-1.5226969634935688E-3</v>
      </c>
      <c r="E3076">
        <f>MATCH(S_P_500_Historical_Data__1[[#This Row],[return]],_xlfn.ANCHORARRAY($N$7),1)</f>
        <v>69</v>
      </c>
      <c r="F3076" t="e">
        <f>MATCH(S_P_500_Historical_Data__1[[#This Row],[log1p(return)]],S:S,1)-6</f>
        <v>#N/A</v>
      </c>
    </row>
    <row r="3077" spans="1:6" x14ac:dyDescent="0.35">
      <c r="A3077" s="10">
        <v>31989</v>
      </c>
      <c r="B3077">
        <v>318.7</v>
      </c>
      <c r="C3077">
        <v>1.9E-3</v>
      </c>
      <c r="D3077">
        <f>LOG(S_P_500_Historical_Data__1[[#This Row],[return]]+1)</f>
        <v>8.2437660560550415E-4</v>
      </c>
      <c r="E3077">
        <f>MATCH(S_P_500_Historical_Data__1[[#This Row],[return]],_xlfn.ANCHORARRAY($N$7),1)</f>
        <v>70</v>
      </c>
      <c r="F3077" t="e">
        <f>MATCH(S_P_500_Historical_Data__1[[#This Row],[log1p(return)]],S:S,1)-6</f>
        <v>#N/A</v>
      </c>
    </row>
    <row r="3078" spans="1:6" x14ac:dyDescent="0.35">
      <c r="A3078" s="10">
        <v>31988</v>
      </c>
      <c r="B3078">
        <v>318.10000000000002</v>
      </c>
      <c r="C3078">
        <v>7.9000000000000008E-3</v>
      </c>
      <c r="D3078">
        <f>LOG(S_P_500_Historical_Data__1[[#This Row],[return]]+1)</f>
        <v>3.4174452021936831E-3</v>
      </c>
      <c r="E3078">
        <f>MATCH(S_P_500_Historical_Data__1[[#This Row],[return]],_xlfn.ANCHORARRAY($N$7),1)</f>
        <v>72</v>
      </c>
      <c r="F3078" t="e">
        <f>MATCH(S_P_500_Historical_Data__1[[#This Row],[log1p(return)]],S:S,1)-6</f>
        <v>#N/A</v>
      </c>
    </row>
    <row r="3079" spans="1:6" x14ac:dyDescent="0.35">
      <c r="A3079" s="10">
        <v>31987</v>
      </c>
      <c r="B3079">
        <v>315.60000000000002</v>
      </c>
      <c r="C3079">
        <v>1.06E-2</v>
      </c>
      <c r="D3079">
        <f>LOG(S_P_500_Historical_Data__1[[#This Row],[return]]+1)</f>
        <v>4.5792939022116577E-3</v>
      </c>
      <c r="E3079">
        <f>MATCH(S_P_500_Historical_Data__1[[#This Row],[return]],_xlfn.ANCHORARRAY($N$7),1)</f>
        <v>73</v>
      </c>
      <c r="F3079" t="e">
        <f>MATCH(S_P_500_Historical_Data__1[[#This Row],[log1p(return)]],S:S,1)-6</f>
        <v>#N/A</v>
      </c>
    </row>
    <row r="3080" spans="1:6" x14ac:dyDescent="0.35">
      <c r="A3080" s="10">
        <v>31986</v>
      </c>
      <c r="B3080">
        <v>312.3</v>
      </c>
      <c r="C3080">
        <v>5.4999999999999997E-3</v>
      </c>
      <c r="D3080">
        <f>LOG(S_P_500_Historical_Data__1[[#This Row],[return]]+1)</f>
        <v>2.382074932760771E-3</v>
      </c>
      <c r="E3080">
        <f>MATCH(S_P_500_Historical_Data__1[[#This Row],[return]],_xlfn.ANCHORARRAY($N$7),1)</f>
        <v>72</v>
      </c>
      <c r="F3080" t="e">
        <f>MATCH(S_P_500_Historical_Data__1[[#This Row],[log1p(return)]],S:S,1)-6</f>
        <v>#N/A</v>
      </c>
    </row>
    <row r="3081" spans="1:6" x14ac:dyDescent="0.35">
      <c r="A3081" s="10">
        <v>31985</v>
      </c>
      <c r="B3081">
        <v>310.60000000000002</v>
      </c>
      <c r="C3081">
        <v>4.1999999999999997E-3</v>
      </c>
      <c r="D3081">
        <f>LOG(S_P_500_Historical_Data__1[[#This Row],[return]]+1)</f>
        <v>1.8202170383280992E-3</v>
      </c>
      <c r="E3081">
        <f>MATCH(S_P_500_Historical_Data__1[[#This Row],[return]],_xlfn.ANCHORARRAY($N$7),1)</f>
        <v>71</v>
      </c>
      <c r="F3081" t="e">
        <f>MATCH(S_P_500_Historical_Data__1[[#This Row],[log1p(return)]],S:S,1)-6</f>
        <v>#N/A</v>
      </c>
    </row>
    <row r="3082" spans="1:6" x14ac:dyDescent="0.35">
      <c r="A3082" s="10">
        <v>31982</v>
      </c>
      <c r="B3082">
        <v>309.3</v>
      </c>
      <c r="C3082">
        <v>4.8999999999999998E-3</v>
      </c>
      <c r="D3082">
        <f>LOG(S_P_500_Historical_Data__1[[#This Row],[return]]+1)</f>
        <v>2.122846225161637E-3</v>
      </c>
      <c r="E3082">
        <f>MATCH(S_P_500_Historical_Data__1[[#This Row],[return]],_xlfn.ANCHORARRAY($N$7),1)</f>
        <v>71</v>
      </c>
      <c r="F3082" t="e">
        <f>MATCH(S_P_500_Historical_Data__1[[#This Row],[log1p(return)]],S:S,1)-6</f>
        <v>#N/A</v>
      </c>
    </row>
    <row r="3083" spans="1:6" x14ac:dyDescent="0.35">
      <c r="A3083" s="10">
        <v>31981</v>
      </c>
      <c r="B3083">
        <v>307.8</v>
      </c>
      <c r="C3083">
        <v>-2.3E-3</v>
      </c>
      <c r="D3083">
        <f>LOG(S_P_500_Historical_Data__1[[#This Row],[return]]+1)</f>
        <v>-1.0000277816796898E-3</v>
      </c>
      <c r="E3083">
        <f>MATCH(S_P_500_Historical_Data__1[[#This Row],[return]],_xlfn.ANCHORARRAY($N$7),1)</f>
        <v>69</v>
      </c>
      <c r="F3083" t="e">
        <f>MATCH(S_P_500_Historical_Data__1[[#This Row],[log1p(return)]],S:S,1)-6</f>
        <v>#N/A</v>
      </c>
    </row>
    <row r="3084" spans="1:6" x14ac:dyDescent="0.35">
      <c r="A3084" s="10">
        <v>31980</v>
      </c>
      <c r="B3084">
        <v>308.5</v>
      </c>
      <c r="C3084">
        <v>-2.9999999999999997E-4</v>
      </c>
      <c r="D3084">
        <f>LOG(S_P_500_Historical_Data__1[[#This Row],[return]]+1)</f>
        <v>-1.3030789173217684E-4</v>
      </c>
      <c r="E3084">
        <f>MATCH(S_P_500_Historical_Data__1[[#This Row],[return]],_xlfn.ANCHORARRAY($N$7),1)</f>
        <v>70</v>
      </c>
      <c r="F3084" t="e">
        <f>MATCH(S_P_500_Historical_Data__1[[#This Row],[log1p(return)]],S:S,1)-6</f>
        <v>#N/A</v>
      </c>
    </row>
    <row r="3085" spans="1:6" x14ac:dyDescent="0.35">
      <c r="A3085" s="10">
        <v>31979</v>
      </c>
      <c r="B3085">
        <v>308.60000000000002</v>
      </c>
      <c r="C3085">
        <v>-8.9999999999999993E-3</v>
      </c>
      <c r="D3085">
        <f>LOG(S_P_500_Historical_Data__1[[#This Row],[return]]+1)</f>
        <v>-3.9263455147246756E-3</v>
      </c>
      <c r="E3085">
        <f>MATCH(S_P_500_Historical_Data__1[[#This Row],[return]],_xlfn.ANCHORARRAY($N$7),1)</f>
        <v>67</v>
      </c>
      <c r="F3085" t="e">
        <f>MATCH(S_P_500_Historical_Data__1[[#This Row],[log1p(return)]],S:S,1)-6</f>
        <v>#N/A</v>
      </c>
    </row>
    <row r="3086" spans="1:6" x14ac:dyDescent="0.35">
      <c r="A3086" s="10">
        <v>31978</v>
      </c>
      <c r="B3086">
        <v>311.39999999999998</v>
      </c>
      <c r="C3086">
        <v>-1.0200000000000001E-2</v>
      </c>
      <c r="D3086">
        <f>LOG(S_P_500_Historical_Data__1[[#This Row],[return]]+1)</f>
        <v>-4.4525505248625636E-3</v>
      </c>
      <c r="E3086">
        <f>MATCH(S_P_500_Historical_Data__1[[#This Row],[return]],_xlfn.ANCHORARRAY($N$7),1)</f>
        <v>66</v>
      </c>
      <c r="F3086" t="e">
        <f>MATCH(S_P_500_Historical_Data__1[[#This Row],[log1p(return)]],S:S,1)-6</f>
        <v>#N/A</v>
      </c>
    </row>
    <row r="3087" spans="1:6" x14ac:dyDescent="0.35">
      <c r="A3087" s="10">
        <v>31975</v>
      </c>
      <c r="B3087">
        <v>314.60000000000002</v>
      </c>
      <c r="C3087">
        <v>6.1000000000000004E-3</v>
      </c>
      <c r="D3087">
        <f>LOG(S_P_500_Historical_Data__1[[#This Row],[return]]+1)</f>
        <v>2.641149000039878E-3</v>
      </c>
      <c r="E3087">
        <f>MATCH(S_P_500_Historical_Data__1[[#This Row],[return]],_xlfn.ANCHORARRAY($N$7),1)</f>
        <v>72</v>
      </c>
      <c r="F3087" t="e">
        <f>MATCH(S_P_500_Historical_Data__1[[#This Row],[log1p(return)]],S:S,1)-6</f>
        <v>#N/A</v>
      </c>
    </row>
    <row r="3088" spans="1:6" x14ac:dyDescent="0.35">
      <c r="A3088" s="10">
        <v>31974</v>
      </c>
      <c r="B3088">
        <v>312.7</v>
      </c>
      <c r="C3088">
        <v>7.4000000000000003E-3</v>
      </c>
      <c r="D3088">
        <f>LOG(S_P_500_Historical_Data__1[[#This Row],[return]]+1)</f>
        <v>3.2019465216924438E-3</v>
      </c>
      <c r="E3088">
        <f>MATCH(S_P_500_Historical_Data__1[[#This Row],[return]],_xlfn.ANCHORARRAY($N$7),1)</f>
        <v>72</v>
      </c>
      <c r="F3088" t="e">
        <f>MATCH(S_P_500_Historical_Data__1[[#This Row],[log1p(return)]],S:S,1)-6</f>
        <v>#N/A</v>
      </c>
    </row>
    <row r="3089" spans="1:6" x14ac:dyDescent="0.35">
      <c r="A3089" s="10">
        <v>31973</v>
      </c>
      <c r="B3089">
        <v>310.39999999999998</v>
      </c>
      <c r="C3089">
        <v>-1E-3</v>
      </c>
      <c r="D3089">
        <f>LOG(S_P_500_Historical_Data__1[[#This Row],[return]]+1)</f>
        <v>-4.3451177401769168E-4</v>
      </c>
      <c r="E3089">
        <f>MATCH(S_P_500_Historical_Data__1[[#This Row],[return]],_xlfn.ANCHORARRAY($N$7),1)</f>
        <v>69</v>
      </c>
      <c r="F3089" t="e">
        <f>MATCH(S_P_500_Historical_Data__1[[#This Row],[log1p(return)]],S:S,1)-6</f>
        <v>#N/A</v>
      </c>
    </row>
    <row r="3090" spans="1:6" x14ac:dyDescent="0.35">
      <c r="A3090" s="10">
        <v>31972</v>
      </c>
      <c r="B3090">
        <v>310.7</v>
      </c>
      <c r="C3090">
        <v>1.01E-2</v>
      </c>
      <c r="D3090">
        <f>LOG(S_P_500_Historical_Data__1[[#This Row],[return]]+1)</f>
        <v>4.3643711077510335E-3</v>
      </c>
      <c r="E3090">
        <f>MATCH(S_P_500_Historical_Data__1[[#This Row],[return]],_xlfn.ANCHORARRAY($N$7),1)</f>
        <v>73</v>
      </c>
      <c r="F3090" t="e">
        <f>MATCH(S_P_500_Historical_Data__1[[#This Row],[log1p(return)]],S:S,1)-6</f>
        <v>#N/A</v>
      </c>
    </row>
    <row r="3091" spans="1:6" x14ac:dyDescent="0.35">
      <c r="A3091" s="10">
        <v>31971</v>
      </c>
      <c r="B3091">
        <v>307.60000000000002</v>
      </c>
      <c r="C3091">
        <v>-2.5999999999999999E-3</v>
      </c>
      <c r="D3091">
        <f>LOG(S_P_500_Historical_Data__1[[#This Row],[return]]+1)</f>
        <v>-1.1306361176558091E-3</v>
      </c>
      <c r="E3091">
        <f>MATCH(S_P_500_Historical_Data__1[[#This Row],[return]],_xlfn.ANCHORARRAY($N$7),1)</f>
        <v>69</v>
      </c>
      <c r="F3091" t="e">
        <f>MATCH(S_P_500_Historical_Data__1[[#This Row],[log1p(return)]],S:S,1)-6</f>
        <v>#N/A</v>
      </c>
    </row>
    <row r="3092" spans="1:6" x14ac:dyDescent="0.35">
      <c r="A3092" s="10">
        <v>31968</v>
      </c>
      <c r="B3092">
        <v>308.39999999999998</v>
      </c>
      <c r="C3092">
        <v>2.8999999999999998E-3</v>
      </c>
      <c r="D3092">
        <f>LOG(S_P_500_Historical_Data__1[[#This Row],[return]]+1)</f>
        <v>1.2576313122309249E-3</v>
      </c>
      <c r="E3092">
        <f>MATCH(S_P_500_Historical_Data__1[[#This Row],[return]],_xlfn.ANCHORARRAY($N$7),1)</f>
        <v>71</v>
      </c>
      <c r="F3092" t="e">
        <f>MATCH(S_P_500_Historical_Data__1[[#This Row],[log1p(return)]],S:S,1)-6</f>
        <v>#N/A</v>
      </c>
    </row>
    <row r="3093" spans="1:6" x14ac:dyDescent="0.35">
      <c r="A3093" s="10">
        <v>31967</v>
      </c>
      <c r="B3093">
        <v>307.5</v>
      </c>
      <c r="C3093">
        <v>-2.5999999999999999E-3</v>
      </c>
      <c r="D3093">
        <f>LOG(S_P_500_Historical_Data__1[[#This Row],[return]]+1)</f>
        <v>-1.1306361176558091E-3</v>
      </c>
      <c r="E3093">
        <f>MATCH(S_P_500_Historical_Data__1[[#This Row],[return]],_xlfn.ANCHORARRAY($N$7),1)</f>
        <v>69</v>
      </c>
      <c r="F3093" t="e">
        <f>MATCH(S_P_500_Historical_Data__1[[#This Row],[log1p(return)]],S:S,1)-6</f>
        <v>#N/A</v>
      </c>
    </row>
    <row r="3094" spans="1:6" x14ac:dyDescent="0.35">
      <c r="A3094" s="10">
        <v>31966</v>
      </c>
      <c r="B3094">
        <v>308.3</v>
      </c>
      <c r="C3094">
        <v>2.8999999999999998E-3</v>
      </c>
      <c r="D3094">
        <f>LOG(S_P_500_Historical_Data__1[[#This Row],[return]]+1)</f>
        <v>1.2576313122309249E-3</v>
      </c>
      <c r="E3094">
        <f>MATCH(S_P_500_Historical_Data__1[[#This Row],[return]],_xlfn.ANCHORARRAY($N$7),1)</f>
        <v>71</v>
      </c>
      <c r="F3094" t="e">
        <f>MATCH(S_P_500_Historical_Data__1[[#This Row],[log1p(return)]],S:S,1)-6</f>
        <v>#N/A</v>
      </c>
    </row>
    <row r="3095" spans="1:6" x14ac:dyDescent="0.35">
      <c r="A3095" s="10">
        <v>31965</v>
      </c>
      <c r="B3095">
        <v>307.39999999999998</v>
      </c>
      <c r="C3095">
        <v>8.2000000000000007E-3</v>
      </c>
      <c r="D3095">
        <f>LOG(S_P_500_Historical_Data__1[[#This Row],[return]]+1)</f>
        <v>3.546693102131761E-3</v>
      </c>
      <c r="E3095">
        <f>MATCH(S_P_500_Historical_Data__1[[#This Row],[return]],_xlfn.ANCHORARRAY($N$7),1)</f>
        <v>72</v>
      </c>
      <c r="F3095" t="e">
        <f>MATCH(S_P_500_Historical_Data__1[[#This Row],[log1p(return)]],S:S,1)-6</f>
        <v>#N/A</v>
      </c>
    </row>
    <row r="3096" spans="1:6" x14ac:dyDescent="0.35">
      <c r="A3096" s="10">
        <v>31964</v>
      </c>
      <c r="B3096">
        <v>304.89999999999998</v>
      </c>
      <c r="C3096">
        <v>-2.3E-3</v>
      </c>
      <c r="D3096">
        <f>LOG(S_P_500_Historical_Data__1[[#This Row],[return]]+1)</f>
        <v>-1.0000277816796898E-3</v>
      </c>
      <c r="E3096">
        <f>MATCH(S_P_500_Historical_Data__1[[#This Row],[return]],_xlfn.ANCHORARRAY($N$7),1)</f>
        <v>69</v>
      </c>
      <c r="F3096" t="e">
        <f>MATCH(S_P_500_Historical_Data__1[[#This Row],[log1p(return)]],S:S,1)-6</f>
        <v>#N/A</v>
      </c>
    </row>
    <row r="3097" spans="1:6" x14ac:dyDescent="0.35">
      <c r="A3097" s="10">
        <v>31960</v>
      </c>
      <c r="B3097">
        <v>305.60000000000002</v>
      </c>
      <c r="C3097">
        <v>8.8999999999999999E-3</v>
      </c>
      <c r="D3097">
        <f>LOG(S_P_500_Historical_Data__1[[#This Row],[return]]+1)</f>
        <v>3.8481220342979866E-3</v>
      </c>
      <c r="E3097">
        <f>MATCH(S_P_500_Historical_Data__1[[#This Row],[return]],_xlfn.ANCHORARRAY($N$7),1)</f>
        <v>73</v>
      </c>
      <c r="F3097" t="e">
        <f>MATCH(S_P_500_Historical_Data__1[[#This Row],[log1p(return)]],S:S,1)-6</f>
        <v>#N/A</v>
      </c>
    </row>
    <row r="3098" spans="1:6" x14ac:dyDescent="0.35">
      <c r="A3098" s="10">
        <v>31959</v>
      </c>
      <c r="B3098">
        <v>302.89999999999998</v>
      </c>
      <c r="C3098">
        <v>-3.5999999999999999E-3</v>
      </c>
      <c r="D3098">
        <f>LOG(S_P_500_Historical_Data__1[[#This Row],[return]]+1)</f>
        <v>-1.5662811355311203E-3</v>
      </c>
      <c r="E3098">
        <f>MATCH(S_P_500_Historical_Data__1[[#This Row],[return]],_xlfn.ANCHORARRAY($N$7),1)</f>
        <v>68</v>
      </c>
      <c r="F3098" t="e">
        <f>MATCH(S_P_500_Historical_Data__1[[#This Row],[log1p(return)]],S:S,1)-6</f>
        <v>#N/A</v>
      </c>
    </row>
    <row r="3099" spans="1:6" x14ac:dyDescent="0.35">
      <c r="A3099" s="10">
        <v>31958</v>
      </c>
      <c r="B3099">
        <v>304</v>
      </c>
      <c r="C3099">
        <v>-1.2699999999999999E-2</v>
      </c>
      <c r="D3099">
        <f>LOG(S_P_500_Historical_Data__1[[#This Row],[return]]+1)</f>
        <v>-5.5508629859640128E-3</v>
      </c>
      <c r="E3099">
        <f>MATCH(S_P_500_Historical_Data__1[[#This Row],[return]],_xlfn.ANCHORARRAY($N$7),1)</f>
        <v>65</v>
      </c>
      <c r="F3099" t="e">
        <f>MATCH(S_P_500_Historical_Data__1[[#This Row],[log1p(return)]],S:S,1)-6</f>
        <v>#N/A</v>
      </c>
    </row>
    <row r="3100" spans="1:6" x14ac:dyDescent="0.35">
      <c r="A3100" s="10">
        <v>31957</v>
      </c>
      <c r="B3100">
        <v>307.89999999999998</v>
      </c>
      <c r="C3100">
        <v>2.3E-3</v>
      </c>
      <c r="D3100">
        <f>LOG(S_P_500_Historical_Data__1[[#This Row],[return]]+1)</f>
        <v>9.9773035779373003E-4</v>
      </c>
      <c r="E3100">
        <f>MATCH(S_P_500_Historical_Data__1[[#This Row],[return]],_xlfn.ANCHORARRAY($N$7),1)</f>
        <v>70</v>
      </c>
      <c r="F3100" t="e">
        <f>MATCH(S_P_500_Historical_Data__1[[#This Row],[log1p(return)]],S:S,1)-6</f>
        <v>#N/A</v>
      </c>
    </row>
    <row r="3101" spans="1:6" x14ac:dyDescent="0.35">
      <c r="A3101" s="10">
        <v>31954</v>
      </c>
      <c r="B3101">
        <v>307.2</v>
      </c>
      <c r="C3101">
        <v>-5.7999999999999996E-3</v>
      </c>
      <c r="D3101">
        <f>LOG(S_P_500_Historical_Data__1[[#This Row],[return]]+1)</f>
        <v>-2.5262411970196374E-3</v>
      </c>
      <c r="E3101">
        <f>MATCH(S_P_500_Historical_Data__1[[#This Row],[return]],_xlfn.ANCHORARRAY($N$7),1)</f>
        <v>68</v>
      </c>
      <c r="F3101" t="e">
        <f>MATCH(S_P_500_Historical_Data__1[[#This Row],[log1p(return)]],S:S,1)-6</f>
        <v>#N/A</v>
      </c>
    </row>
    <row r="3102" spans="1:6" x14ac:dyDescent="0.35">
      <c r="A3102" s="10">
        <v>31953</v>
      </c>
      <c r="B3102">
        <v>309</v>
      </c>
      <c r="C3102">
        <v>6.7999999999999996E-3</v>
      </c>
      <c r="D3102">
        <f>LOG(S_P_500_Historical_Data__1[[#This Row],[return]]+1)</f>
        <v>2.9432068763250671E-3</v>
      </c>
      <c r="E3102">
        <f>MATCH(S_P_500_Historical_Data__1[[#This Row],[return]],_xlfn.ANCHORARRAY($N$7),1)</f>
        <v>72</v>
      </c>
      <c r="F3102" t="e">
        <f>MATCH(S_P_500_Historical_Data__1[[#This Row],[log1p(return)]],S:S,1)-6</f>
        <v>#N/A</v>
      </c>
    </row>
    <row r="3103" spans="1:6" x14ac:dyDescent="0.35">
      <c r="A3103" s="10">
        <v>31952</v>
      </c>
      <c r="B3103">
        <v>306.89999999999998</v>
      </c>
      <c r="C3103">
        <v>-4.8999999999999998E-3</v>
      </c>
      <c r="D3103">
        <f>LOG(S_P_500_Historical_Data__1[[#This Row],[return]]+1)</f>
        <v>-2.1332737608552488E-3</v>
      </c>
      <c r="E3103">
        <f>MATCH(S_P_500_Historical_Data__1[[#This Row],[return]],_xlfn.ANCHORARRAY($N$7),1)</f>
        <v>68</v>
      </c>
      <c r="F3103" t="e">
        <f>MATCH(S_P_500_Historical_Data__1[[#This Row],[log1p(return)]],S:S,1)-6</f>
        <v>#N/A</v>
      </c>
    </row>
    <row r="3104" spans="1:6" x14ac:dyDescent="0.35">
      <c r="A3104" s="10">
        <v>31951</v>
      </c>
      <c r="B3104">
        <v>308.39999999999998</v>
      </c>
      <c r="C3104">
        <v>-3.8999999999999998E-3</v>
      </c>
      <c r="D3104">
        <f>LOG(S_P_500_Historical_Data__1[[#This Row],[return]]+1)</f>
        <v>-1.6970599014588432E-3</v>
      </c>
      <c r="E3104">
        <f>MATCH(S_P_500_Historical_Data__1[[#This Row],[return]],_xlfn.ANCHORARRAY($N$7),1)</f>
        <v>68</v>
      </c>
      <c r="F3104" t="e">
        <f>MATCH(S_P_500_Historical_Data__1[[#This Row],[log1p(return)]],S:S,1)-6</f>
        <v>#N/A</v>
      </c>
    </row>
    <row r="3105" spans="1:6" x14ac:dyDescent="0.35">
      <c r="A3105" s="10">
        <v>31950</v>
      </c>
      <c r="B3105">
        <v>309.60000000000002</v>
      </c>
      <c r="C3105">
        <v>8.5000000000000006E-3</v>
      </c>
      <c r="D3105">
        <f>LOG(S_P_500_Historical_Data__1[[#This Row],[return]]+1)</f>
        <v>3.6759025487842203E-3</v>
      </c>
      <c r="E3105">
        <f>MATCH(S_P_500_Historical_Data__1[[#This Row],[return]],_xlfn.ANCHORARRAY($N$7),1)</f>
        <v>73</v>
      </c>
      <c r="F3105" t="e">
        <f>MATCH(S_P_500_Historical_Data__1[[#This Row],[log1p(return)]],S:S,1)-6</f>
        <v>#N/A</v>
      </c>
    </row>
    <row r="3106" spans="1:6" x14ac:dyDescent="0.35">
      <c r="A3106" s="10">
        <v>31947</v>
      </c>
      <c r="B3106">
        <v>307</v>
      </c>
      <c r="C3106">
        <v>4.3E-3</v>
      </c>
      <c r="D3106">
        <f>LOG(S_P_500_Historical_Data__1[[#This Row],[return]]+1)</f>
        <v>1.8634626925239726E-3</v>
      </c>
      <c r="E3106">
        <f>MATCH(S_P_500_Historical_Data__1[[#This Row],[return]],_xlfn.ANCHORARRAY($N$7),1)</f>
        <v>71</v>
      </c>
      <c r="F3106" t="e">
        <f>MATCH(S_P_500_Historical_Data__1[[#This Row],[log1p(return)]],S:S,1)-6</f>
        <v>#N/A</v>
      </c>
    </row>
    <row r="3107" spans="1:6" x14ac:dyDescent="0.35">
      <c r="A3107" s="10">
        <v>31946</v>
      </c>
      <c r="B3107">
        <v>305.7</v>
      </c>
      <c r="C3107">
        <v>3.0000000000000001E-3</v>
      </c>
      <c r="D3107">
        <f>LOG(S_P_500_Historical_Data__1[[#This Row],[return]]+1)</f>
        <v>1.300933020418072E-3</v>
      </c>
      <c r="E3107">
        <f>MATCH(S_P_500_Historical_Data__1[[#This Row],[return]],_xlfn.ANCHORARRAY($N$7),1)</f>
        <v>71</v>
      </c>
      <c r="F3107" t="e">
        <f>MATCH(S_P_500_Historical_Data__1[[#This Row],[log1p(return)]],S:S,1)-6</f>
        <v>#N/A</v>
      </c>
    </row>
    <row r="3108" spans="1:6" x14ac:dyDescent="0.35">
      <c r="A3108" s="10">
        <v>31945</v>
      </c>
      <c r="B3108">
        <v>304.8</v>
      </c>
      <c r="C3108">
        <v>0</v>
      </c>
      <c r="D3108">
        <f>LOG(S_P_500_Historical_Data__1[[#This Row],[return]]+1)</f>
        <v>0</v>
      </c>
      <c r="E3108">
        <f>MATCH(S_P_500_Historical_Data__1[[#This Row],[return]],_xlfn.ANCHORARRAY($N$7),1)</f>
        <v>70</v>
      </c>
      <c r="F3108" t="e">
        <f>MATCH(S_P_500_Historical_Data__1[[#This Row],[log1p(return)]],S:S,1)-6</f>
        <v>#N/A</v>
      </c>
    </row>
    <row r="3109" spans="1:6" x14ac:dyDescent="0.35">
      <c r="A3109" s="10">
        <v>31944</v>
      </c>
      <c r="B3109">
        <v>304.8</v>
      </c>
      <c r="C3109">
        <v>5.5999999999999999E-3</v>
      </c>
      <c r="D3109">
        <f>LOG(S_P_500_Historical_Data__1[[#This Row],[return]]+1)</f>
        <v>2.4252646779013543E-3</v>
      </c>
      <c r="E3109">
        <f>MATCH(S_P_500_Historical_Data__1[[#This Row],[return]],_xlfn.ANCHORARRAY($N$7),1)</f>
        <v>72</v>
      </c>
      <c r="F3109" t="e">
        <f>MATCH(S_P_500_Historical_Data__1[[#This Row],[log1p(return)]],S:S,1)-6</f>
        <v>#N/A</v>
      </c>
    </row>
    <row r="3110" spans="1:6" x14ac:dyDescent="0.35">
      <c r="A3110" s="10">
        <v>31943</v>
      </c>
      <c r="B3110">
        <v>303.10000000000002</v>
      </c>
      <c r="C3110">
        <v>5.0000000000000001E-3</v>
      </c>
      <c r="D3110">
        <f>LOG(S_P_500_Historical_Data__1[[#This Row],[return]]+1)</f>
        <v>2.1660617565076304E-3</v>
      </c>
      <c r="E3110">
        <f>MATCH(S_P_500_Historical_Data__1[[#This Row],[return]],_xlfn.ANCHORARRAY($N$7),1)</f>
        <v>71</v>
      </c>
      <c r="F3110" t="e">
        <f>MATCH(S_P_500_Historical_Data__1[[#This Row],[log1p(return)]],S:S,1)-6</f>
        <v>#N/A</v>
      </c>
    </row>
    <row r="3111" spans="1:6" x14ac:dyDescent="0.35">
      <c r="A3111" s="10">
        <v>31940</v>
      </c>
      <c r="B3111">
        <v>301.60000000000002</v>
      </c>
      <c r="C3111">
        <v>9.7000000000000003E-3</v>
      </c>
      <c r="D3111">
        <f>LOG(S_P_500_Historical_Data__1[[#This Row],[return]]+1)</f>
        <v>4.1923562597142678E-3</v>
      </c>
      <c r="E3111">
        <f>MATCH(S_P_500_Historical_Data__1[[#This Row],[return]],_xlfn.ANCHORARRAY($N$7),1)</f>
        <v>73</v>
      </c>
      <c r="F3111" t="e">
        <f>MATCH(S_P_500_Historical_Data__1[[#This Row],[log1p(return)]],S:S,1)-6</f>
        <v>#N/A</v>
      </c>
    </row>
    <row r="3112" spans="1:6" x14ac:dyDescent="0.35">
      <c r="A3112" s="10">
        <v>31939</v>
      </c>
      <c r="B3112">
        <v>298.7</v>
      </c>
      <c r="C3112">
        <v>4.0000000000000001E-3</v>
      </c>
      <c r="D3112">
        <f>LOG(S_P_500_Historical_Data__1[[#This Row],[return]]+1)</f>
        <v>1.7337128090005314E-3</v>
      </c>
      <c r="E3112">
        <f>MATCH(S_P_500_Historical_Data__1[[#This Row],[return]],_xlfn.ANCHORARRAY($N$7),1)</f>
        <v>71</v>
      </c>
      <c r="F3112" t="e">
        <f>MATCH(S_P_500_Historical_Data__1[[#This Row],[log1p(return)]],S:S,1)-6</f>
        <v>#N/A</v>
      </c>
    </row>
    <row r="3113" spans="1:6" x14ac:dyDescent="0.35">
      <c r="A3113" s="10">
        <v>31938</v>
      </c>
      <c r="B3113">
        <v>297.5</v>
      </c>
      <c r="C3113">
        <v>6.9999999999999999E-4</v>
      </c>
      <c r="D3113">
        <f>LOG(S_P_500_Historical_Data__1[[#This Row],[return]]+1)</f>
        <v>3.0389978481245835E-4</v>
      </c>
      <c r="E3113">
        <f>MATCH(S_P_500_Historical_Data__1[[#This Row],[return]],_xlfn.ANCHORARRAY($N$7),1)</f>
        <v>70</v>
      </c>
      <c r="F3113" t="e">
        <f>MATCH(S_P_500_Historical_Data__1[[#This Row],[log1p(return)]],S:S,1)-6</f>
        <v>#N/A</v>
      </c>
    </row>
    <row r="3114" spans="1:6" x14ac:dyDescent="0.35">
      <c r="A3114" s="10">
        <v>31937</v>
      </c>
      <c r="B3114">
        <v>297.3</v>
      </c>
      <c r="C3114">
        <v>2E-3</v>
      </c>
      <c r="D3114">
        <f>LOG(S_P_500_Historical_Data__1[[#This Row],[return]]+1)</f>
        <v>8.6772153122691327E-4</v>
      </c>
      <c r="E3114">
        <f>MATCH(S_P_500_Historical_Data__1[[#This Row],[return]],_xlfn.ANCHORARRAY($N$7),1)</f>
        <v>70</v>
      </c>
      <c r="F3114" t="e">
        <f>MATCH(S_P_500_Historical_Data__1[[#This Row],[log1p(return)]],S:S,1)-6</f>
        <v>#N/A</v>
      </c>
    </row>
    <row r="3115" spans="1:6" x14ac:dyDescent="0.35">
      <c r="A3115" s="10">
        <v>31936</v>
      </c>
      <c r="B3115">
        <v>296.7</v>
      </c>
      <c r="C3115">
        <v>1.12E-2</v>
      </c>
      <c r="D3115">
        <f>LOG(S_P_500_Historical_Data__1[[#This Row],[return]]+1)</f>
        <v>4.8370609383098367E-3</v>
      </c>
      <c r="E3115">
        <f>MATCH(S_P_500_Historical_Data__1[[#This Row],[return]],_xlfn.ANCHORARRAY($N$7),1)</f>
        <v>73</v>
      </c>
      <c r="F3115" t="e">
        <f>MATCH(S_P_500_Historical_Data__1[[#This Row],[log1p(return)]],S:S,1)-6</f>
        <v>#N/A</v>
      </c>
    </row>
    <row r="3116" spans="1:6" x14ac:dyDescent="0.35">
      <c r="A3116" s="10">
        <v>31933</v>
      </c>
      <c r="B3116">
        <v>293.39999999999998</v>
      </c>
      <c r="C3116">
        <v>-5.7999999999999996E-3</v>
      </c>
      <c r="D3116">
        <f>LOG(S_P_500_Historical_Data__1[[#This Row],[return]]+1)</f>
        <v>-2.5262411970196374E-3</v>
      </c>
      <c r="E3116">
        <f>MATCH(S_P_500_Historical_Data__1[[#This Row],[return]],_xlfn.ANCHORARRAY($N$7),1)</f>
        <v>68</v>
      </c>
      <c r="F3116" t="e">
        <f>MATCH(S_P_500_Historical_Data__1[[#This Row],[log1p(return)]],S:S,1)-6</f>
        <v>#N/A</v>
      </c>
    </row>
    <row r="3117" spans="1:6" x14ac:dyDescent="0.35">
      <c r="A3117" s="10">
        <v>31932</v>
      </c>
      <c r="B3117">
        <v>295.10000000000002</v>
      </c>
      <c r="C3117">
        <v>5.4999999999999997E-3</v>
      </c>
      <c r="D3117">
        <f>LOG(S_P_500_Historical_Data__1[[#This Row],[return]]+1)</f>
        <v>2.382074932760771E-3</v>
      </c>
      <c r="E3117">
        <f>MATCH(S_P_500_Historical_Data__1[[#This Row],[return]],_xlfn.ANCHORARRAY($N$7),1)</f>
        <v>72</v>
      </c>
      <c r="F3117" t="e">
        <f>MATCH(S_P_500_Historical_Data__1[[#This Row],[log1p(return)]],S:S,1)-6</f>
        <v>#N/A</v>
      </c>
    </row>
    <row r="3118" spans="1:6" x14ac:dyDescent="0.35">
      <c r="A3118" s="10">
        <v>31931</v>
      </c>
      <c r="B3118">
        <v>293.5</v>
      </c>
      <c r="C3118">
        <v>1.7299999999999999E-2</v>
      </c>
      <c r="D3118">
        <f>LOG(S_P_500_Historical_Data__1[[#This Row],[return]]+1)</f>
        <v>7.4490444977487807E-3</v>
      </c>
      <c r="E3118">
        <f>MATCH(S_P_500_Historical_Data__1[[#This Row],[return]],_xlfn.ANCHORARRAY($N$7),1)</f>
        <v>76</v>
      </c>
      <c r="F3118" t="e">
        <f>MATCH(S_P_500_Historical_Data__1[[#This Row],[log1p(return)]],S:S,1)-6</f>
        <v>#N/A</v>
      </c>
    </row>
    <row r="3119" spans="1:6" x14ac:dyDescent="0.35">
      <c r="A3119" s="10">
        <v>31930</v>
      </c>
      <c r="B3119">
        <v>288.5</v>
      </c>
      <c r="C3119">
        <v>-4.4999999999999997E-3</v>
      </c>
      <c r="D3119">
        <f>LOG(S_P_500_Historical_Data__1[[#This Row],[return]]+1)</f>
        <v>-1.9587356365716219E-3</v>
      </c>
      <c r="E3119">
        <f>MATCH(S_P_500_Historical_Data__1[[#This Row],[return]],_xlfn.ANCHORARRAY($N$7),1)</f>
        <v>68</v>
      </c>
      <c r="F3119" t="e">
        <f>MATCH(S_P_500_Historical_Data__1[[#This Row],[log1p(return)]],S:S,1)-6</f>
        <v>#N/A</v>
      </c>
    </row>
    <row r="3120" spans="1:6" x14ac:dyDescent="0.35">
      <c r="A3120" s="10">
        <v>31929</v>
      </c>
      <c r="B3120">
        <v>289.8</v>
      </c>
      <c r="C3120">
        <v>-1E-3</v>
      </c>
      <c r="D3120">
        <f>LOG(S_P_500_Historical_Data__1[[#This Row],[return]]+1)</f>
        <v>-4.3451177401769168E-4</v>
      </c>
      <c r="E3120">
        <f>MATCH(S_P_500_Historical_Data__1[[#This Row],[return]],_xlfn.ANCHORARRAY($N$7),1)</f>
        <v>69</v>
      </c>
      <c r="F3120" t="e">
        <f>MATCH(S_P_500_Historical_Data__1[[#This Row],[log1p(return)]],S:S,1)-6</f>
        <v>#N/A</v>
      </c>
    </row>
    <row r="3121" spans="1:6" x14ac:dyDescent="0.35">
      <c r="A3121" s="10">
        <v>31926</v>
      </c>
      <c r="B3121">
        <v>290.10000000000002</v>
      </c>
      <c r="C3121">
        <v>-2.3999999999999998E-3</v>
      </c>
      <c r="D3121">
        <f>LOG(S_P_500_Historical_Data__1[[#This Row],[return]]+1)</f>
        <v>-1.0435595295137823E-3</v>
      </c>
      <c r="E3121">
        <f>MATCH(S_P_500_Historical_Data__1[[#This Row],[return]],_xlfn.ANCHORARRAY($N$7),1)</f>
        <v>69</v>
      </c>
      <c r="F3121" t="e">
        <f>MATCH(S_P_500_Historical_Data__1[[#This Row],[log1p(return)]],S:S,1)-6</f>
        <v>#N/A</v>
      </c>
    </row>
    <row r="3122" spans="1:6" x14ac:dyDescent="0.35">
      <c r="A3122" s="10">
        <v>31925</v>
      </c>
      <c r="B3122">
        <v>290.8</v>
      </c>
      <c r="C3122">
        <v>7.3000000000000001E-3</v>
      </c>
      <c r="D3122">
        <f>LOG(S_P_500_Historical_Data__1[[#This Row],[return]]+1)</f>
        <v>3.158833950862062E-3</v>
      </c>
      <c r="E3122">
        <f>MATCH(S_P_500_Historical_Data__1[[#This Row],[return]],_xlfn.ANCHORARRAY($N$7),1)</f>
        <v>72</v>
      </c>
      <c r="F3122" t="e">
        <f>MATCH(S_P_500_Historical_Data__1[[#This Row],[log1p(return)]],S:S,1)-6</f>
        <v>#N/A</v>
      </c>
    </row>
    <row r="3123" spans="1:6" x14ac:dyDescent="0.35">
      <c r="A3123" s="10">
        <v>31924</v>
      </c>
      <c r="B3123">
        <v>288.7</v>
      </c>
      <c r="C3123">
        <v>-1.4E-3</v>
      </c>
      <c r="D3123">
        <f>LOG(S_P_500_Historical_Data__1[[#This Row],[return]]+1)</f>
        <v>-6.0843828090904916E-4</v>
      </c>
      <c r="E3123">
        <f>MATCH(S_P_500_Historical_Data__1[[#This Row],[return]],_xlfn.ANCHORARRAY($N$7),1)</f>
        <v>69</v>
      </c>
      <c r="F3123" t="e">
        <f>MATCH(S_P_500_Historical_Data__1[[#This Row],[log1p(return)]],S:S,1)-6</f>
        <v>#N/A</v>
      </c>
    </row>
    <row r="3124" spans="1:6" x14ac:dyDescent="0.35">
      <c r="A3124" s="10">
        <v>31923</v>
      </c>
      <c r="B3124">
        <v>289.10000000000002</v>
      </c>
      <c r="C3124">
        <v>2.4500000000000001E-2</v>
      </c>
      <c r="D3124">
        <f>LOG(S_P_500_Historical_Data__1[[#This Row],[return]]+1)</f>
        <v>1.0511962737213791E-2</v>
      </c>
      <c r="E3124">
        <f>MATCH(S_P_500_Historical_Data__1[[#This Row],[return]],_xlfn.ANCHORARRAY($N$7),1)</f>
        <v>78</v>
      </c>
      <c r="F3124" t="e">
        <f>MATCH(S_P_500_Historical_Data__1[[#This Row],[log1p(return)]],S:S,1)-6</f>
        <v>#N/A</v>
      </c>
    </row>
    <row r="3125" spans="1:6" x14ac:dyDescent="0.35">
      <c r="A3125" s="10">
        <v>31919</v>
      </c>
      <c r="B3125">
        <v>282.2</v>
      </c>
      <c r="C3125">
        <v>7.1000000000000004E-3</v>
      </c>
      <c r="D3125">
        <f>LOG(S_P_500_Historical_Data__1[[#This Row],[return]]+1)</f>
        <v>3.0725959676749632E-3</v>
      </c>
      <c r="E3125">
        <f>MATCH(S_P_500_Historical_Data__1[[#This Row],[return]],_xlfn.ANCHORARRAY($N$7),1)</f>
        <v>72</v>
      </c>
      <c r="F3125" t="e">
        <f>MATCH(S_P_500_Historical_Data__1[[#This Row],[log1p(return)]],S:S,1)-6</f>
        <v>#N/A</v>
      </c>
    </row>
    <row r="3126" spans="1:6" x14ac:dyDescent="0.35">
      <c r="A3126" s="10">
        <v>31918</v>
      </c>
      <c r="B3126">
        <v>280.2</v>
      </c>
      <c r="C3126">
        <v>7.1999999999999998E-3</v>
      </c>
      <c r="D3126">
        <f>LOG(S_P_500_Historical_Data__1[[#This Row],[return]]+1)</f>
        <v>3.1157170998062241E-3</v>
      </c>
      <c r="E3126">
        <f>MATCH(S_P_500_Historical_Data__1[[#This Row],[return]],_xlfn.ANCHORARRAY($N$7),1)</f>
        <v>72</v>
      </c>
      <c r="F3126" t="e">
        <f>MATCH(S_P_500_Historical_Data__1[[#This Row],[log1p(return)]],S:S,1)-6</f>
        <v>#N/A</v>
      </c>
    </row>
    <row r="3127" spans="1:6" x14ac:dyDescent="0.35">
      <c r="A3127" s="10">
        <v>31917</v>
      </c>
      <c r="B3127">
        <v>278.2</v>
      </c>
      <c r="C3127">
        <v>-5.0000000000000001E-3</v>
      </c>
      <c r="D3127">
        <f>LOG(S_P_500_Historical_Data__1[[#This Row],[return]]+1)</f>
        <v>-2.176919254274547E-3</v>
      </c>
      <c r="E3127">
        <f>MATCH(S_P_500_Historical_Data__1[[#This Row],[return]],_xlfn.ANCHORARRAY($N$7),1)</f>
        <v>68</v>
      </c>
      <c r="F3127" t="e">
        <f>MATCH(S_P_500_Historical_Data__1[[#This Row],[log1p(return)]],S:S,1)-6</f>
        <v>#N/A</v>
      </c>
    </row>
    <row r="3128" spans="1:6" x14ac:dyDescent="0.35">
      <c r="A3128" s="10">
        <v>31916</v>
      </c>
      <c r="B3128">
        <v>279.60000000000002</v>
      </c>
      <c r="C3128">
        <v>-2.4400000000000002E-2</v>
      </c>
      <c r="D3128">
        <f>LOG(S_P_500_Historical_Data__1[[#This Row],[return]]+1)</f>
        <v>-1.0728208358306995E-2</v>
      </c>
      <c r="E3128">
        <f>MATCH(S_P_500_Historical_Data__1[[#This Row],[return]],_xlfn.ANCHORARRAY($N$7),1)</f>
        <v>61</v>
      </c>
      <c r="F3128" t="e">
        <f>MATCH(S_P_500_Historical_Data__1[[#This Row],[log1p(return)]],S:S,1)-6</f>
        <v>#N/A</v>
      </c>
    </row>
    <row r="3129" spans="1:6" x14ac:dyDescent="0.35">
      <c r="A3129" s="10">
        <v>31915</v>
      </c>
      <c r="B3129">
        <v>286.60000000000002</v>
      </c>
      <c r="C3129">
        <v>-2.8E-3</v>
      </c>
      <c r="D3129">
        <f>LOG(S_P_500_Historical_Data__1[[#This Row],[return]]+1)</f>
        <v>-1.2177301682641921E-3</v>
      </c>
      <c r="E3129">
        <f>MATCH(S_P_500_Historical_Data__1[[#This Row],[return]],_xlfn.ANCHORARRAY($N$7),1)</f>
        <v>69</v>
      </c>
      <c r="F3129" t="e">
        <f>MATCH(S_P_500_Historical_Data__1[[#This Row],[log1p(return)]],S:S,1)-6</f>
        <v>#N/A</v>
      </c>
    </row>
    <row r="3130" spans="1:6" x14ac:dyDescent="0.35">
      <c r="A3130" s="10">
        <v>31912</v>
      </c>
      <c r="B3130">
        <v>287.39999999999998</v>
      </c>
      <c r="C3130">
        <v>-2.3099999999999999E-2</v>
      </c>
      <c r="D3130">
        <f>LOG(S_P_500_Historical_Data__1[[#This Row],[return]]+1)</f>
        <v>-1.0149890396819588E-2</v>
      </c>
      <c r="E3130">
        <f>MATCH(S_P_500_Historical_Data__1[[#This Row],[return]],_xlfn.ANCHORARRAY($N$7),1)</f>
        <v>62</v>
      </c>
      <c r="F3130" t="e">
        <f>MATCH(S_P_500_Historical_Data__1[[#This Row],[log1p(return)]],S:S,1)-6</f>
        <v>#N/A</v>
      </c>
    </row>
    <row r="3131" spans="1:6" x14ac:dyDescent="0.35">
      <c r="A3131" s="10">
        <v>31911</v>
      </c>
      <c r="B3131">
        <v>294.2</v>
      </c>
      <c r="C3131">
        <v>6.9999999999999999E-4</v>
      </c>
      <c r="D3131">
        <f>LOG(S_P_500_Historical_Data__1[[#This Row],[return]]+1)</f>
        <v>3.0389978481245835E-4</v>
      </c>
      <c r="E3131">
        <f>MATCH(S_P_500_Historical_Data__1[[#This Row],[return]],_xlfn.ANCHORARRAY($N$7),1)</f>
        <v>70</v>
      </c>
      <c r="F3131" t="e">
        <f>MATCH(S_P_500_Historical_Data__1[[#This Row],[log1p(return)]],S:S,1)-6</f>
        <v>#N/A</v>
      </c>
    </row>
    <row r="3132" spans="1:6" x14ac:dyDescent="0.35">
      <c r="A3132" s="10">
        <v>31910</v>
      </c>
      <c r="B3132">
        <v>294</v>
      </c>
      <c r="C3132">
        <v>2.3999999999999998E-3</v>
      </c>
      <c r="D3132">
        <f>LOG(S_P_500_Historical_Data__1[[#This Row],[return]]+1)</f>
        <v>1.0410579860935677E-3</v>
      </c>
      <c r="E3132">
        <f>MATCH(S_P_500_Historical_Data__1[[#This Row],[return]],_xlfn.ANCHORARRAY($N$7),1)</f>
        <v>71</v>
      </c>
      <c r="F3132" t="e">
        <f>MATCH(S_P_500_Historical_Data__1[[#This Row],[log1p(return)]],S:S,1)-6</f>
        <v>#N/A</v>
      </c>
    </row>
    <row r="3133" spans="1:6" x14ac:dyDescent="0.35">
      <c r="A3133" s="10">
        <v>31909</v>
      </c>
      <c r="B3133">
        <v>293.3</v>
      </c>
      <c r="C3133">
        <v>5.7999999999999996E-3</v>
      </c>
      <c r="D3133">
        <f>LOG(S_P_500_Historical_Data__1[[#This Row],[return]]+1)</f>
        <v>2.5116312849083121E-3</v>
      </c>
      <c r="E3133">
        <f>MATCH(S_P_500_Historical_Data__1[[#This Row],[return]],_xlfn.ANCHORARRAY($N$7),1)</f>
        <v>72</v>
      </c>
      <c r="F3133" t="e">
        <f>MATCH(S_P_500_Historical_Data__1[[#This Row],[log1p(return)]],S:S,1)-6</f>
        <v>#N/A</v>
      </c>
    </row>
    <row r="3134" spans="1:6" x14ac:dyDescent="0.35">
      <c r="A3134" s="10">
        <v>31908</v>
      </c>
      <c r="B3134">
        <v>291.60000000000002</v>
      </c>
      <c r="C3134">
        <v>-6.1000000000000004E-3</v>
      </c>
      <c r="D3134">
        <f>LOG(S_P_500_Historical_Data__1[[#This Row],[return]]+1)</f>
        <v>-2.6573093983775736E-3</v>
      </c>
      <c r="E3134">
        <f>MATCH(S_P_500_Historical_Data__1[[#This Row],[return]],_xlfn.ANCHORARRAY($N$7),1)</f>
        <v>68</v>
      </c>
      <c r="F3134" t="e">
        <f>MATCH(S_P_500_Historical_Data__1[[#This Row],[log1p(return)]],S:S,1)-6</f>
        <v>#N/A</v>
      </c>
    </row>
    <row r="3135" spans="1:6" x14ac:dyDescent="0.35">
      <c r="A3135" s="10">
        <v>31905</v>
      </c>
      <c r="B3135">
        <v>293.39999999999998</v>
      </c>
      <c r="C3135">
        <v>-2.7000000000000001E-3</v>
      </c>
      <c r="D3135">
        <f>LOG(S_P_500_Historical_Data__1[[#This Row],[return]]+1)</f>
        <v>-1.1741809597139673E-3</v>
      </c>
      <c r="E3135">
        <f>MATCH(S_P_500_Historical_Data__1[[#This Row],[return]],_xlfn.ANCHORARRAY($N$7),1)</f>
        <v>69</v>
      </c>
      <c r="F3135" t="e">
        <f>MATCH(S_P_500_Historical_Data__1[[#This Row],[log1p(return)]],S:S,1)-6</f>
        <v>#N/A</v>
      </c>
    </row>
    <row r="3136" spans="1:6" x14ac:dyDescent="0.35">
      <c r="A3136" s="10">
        <v>31904</v>
      </c>
      <c r="B3136">
        <v>294.2</v>
      </c>
      <c r="C3136">
        <v>-4.4000000000000003E-3</v>
      </c>
      <c r="D3136">
        <f>LOG(S_P_500_Historical_Data__1[[#This Row],[return]]+1)</f>
        <v>-1.9151120634443696E-3</v>
      </c>
      <c r="E3136">
        <f>MATCH(S_P_500_Historical_Data__1[[#This Row],[return]],_xlfn.ANCHORARRAY($N$7),1)</f>
        <v>68</v>
      </c>
      <c r="F3136" t="e">
        <f>MATCH(S_P_500_Historical_Data__1[[#This Row],[log1p(return)]],S:S,1)-6</f>
        <v>#N/A</v>
      </c>
    </row>
    <row r="3137" spans="1:6" x14ac:dyDescent="0.35">
      <c r="A3137" s="10">
        <v>31903</v>
      </c>
      <c r="B3137">
        <v>295.5</v>
      </c>
      <c r="C3137">
        <v>6.9999999999999999E-4</v>
      </c>
      <c r="D3137">
        <f>LOG(S_P_500_Historical_Data__1[[#This Row],[return]]+1)</f>
        <v>3.0389978481245835E-4</v>
      </c>
      <c r="E3137">
        <f>MATCH(S_P_500_Historical_Data__1[[#This Row],[return]],_xlfn.ANCHORARRAY($N$7),1)</f>
        <v>70</v>
      </c>
      <c r="F3137" t="e">
        <f>MATCH(S_P_500_Historical_Data__1[[#This Row],[log1p(return)]],S:S,1)-6</f>
        <v>#N/A</v>
      </c>
    </row>
    <row r="3138" spans="1:6" x14ac:dyDescent="0.35">
      <c r="A3138" s="10">
        <v>31902</v>
      </c>
      <c r="B3138">
        <v>295.3</v>
      </c>
      <c r="C3138">
        <v>2.0400000000000001E-2</v>
      </c>
      <c r="D3138">
        <f>LOG(S_P_500_Historical_Data__1[[#This Row],[return]]+1)</f>
        <v>8.7704499377524083E-3</v>
      </c>
      <c r="E3138">
        <f>MATCH(S_P_500_Historical_Data__1[[#This Row],[return]],_xlfn.ANCHORARRAY($N$7),1)</f>
        <v>77</v>
      </c>
      <c r="F3138" t="e">
        <f>MATCH(S_P_500_Historical_Data__1[[#This Row],[log1p(return)]],S:S,1)-6</f>
        <v>#N/A</v>
      </c>
    </row>
    <row r="3139" spans="1:6" x14ac:dyDescent="0.35">
      <c r="A3139" s="10">
        <v>31901</v>
      </c>
      <c r="B3139">
        <v>289.39999999999998</v>
      </c>
      <c r="C3139">
        <v>4.8999999999999998E-3</v>
      </c>
      <c r="D3139">
        <f>LOG(S_P_500_Historical_Data__1[[#This Row],[return]]+1)</f>
        <v>2.122846225161637E-3</v>
      </c>
      <c r="E3139">
        <f>MATCH(S_P_500_Historical_Data__1[[#This Row],[return]],_xlfn.ANCHORARRAY($N$7),1)</f>
        <v>71</v>
      </c>
      <c r="F3139" t="e">
        <f>MATCH(S_P_500_Historical_Data__1[[#This Row],[log1p(return)]],S:S,1)-6</f>
        <v>#N/A</v>
      </c>
    </row>
    <row r="3140" spans="1:6" x14ac:dyDescent="0.35">
      <c r="A3140" s="10">
        <v>31898</v>
      </c>
      <c r="B3140">
        <v>288</v>
      </c>
      <c r="C3140">
        <v>-1.4E-3</v>
      </c>
      <c r="D3140">
        <f>LOG(S_P_500_Historical_Data__1[[#This Row],[return]]+1)</f>
        <v>-6.0843828090904916E-4</v>
      </c>
      <c r="E3140">
        <f>MATCH(S_P_500_Historical_Data__1[[#This Row],[return]],_xlfn.ANCHORARRAY($N$7),1)</f>
        <v>69</v>
      </c>
      <c r="F3140" t="e">
        <f>MATCH(S_P_500_Historical_Data__1[[#This Row],[log1p(return)]],S:S,1)-6</f>
        <v>#N/A</v>
      </c>
    </row>
    <row r="3141" spans="1:6" x14ac:dyDescent="0.35">
      <c r="A3141" s="10">
        <v>31897</v>
      </c>
      <c r="B3141">
        <v>288.39999999999998</v>
      </c>
      <c r="C3141">
        <v>1.34E-2</v>
      </c>
      <c r="D3141">
        <f>LOG(S_P_500_Historical_Data__1[[#This Row],[return]]+1)</f>
        <v>5.7808999546523328E-3</v>
      </c>
      <c r="E3141">
        <f>MATCH(S_P_500_Historical_Data__1[[#This Row],[return]],_xlfn.ANCHORARRAY($N$7),1)</f>
        <v>74</v>
      </c>
      <c r="F3141" t="e">
        <f>MATCH(S_P_500_Historical_Data__1[[#This Row],[log1p(return)]],S:S,1)-6</f>
        <v>#N/A</v>
      </c>
    </row>
    <row r="3142" spans="1:6" x14ac:dyDescent="0.35">
      <c r="A3142" s="10">
        <v>31896</v>
      </c>
      <c r="B3142">
        <v>284.60000000000002</v>
      </c>
      <c r="C3142">
        <v>7.4000000000000003E-3</v>
      </c>
      <c r="D3142">
        <f>LOG(S_P_500_Historical_Data__1[[#This Row],[return]]+1)</f>
        <v>3.2019465216924438E-3</v>
      </c>
      <c r="E3142">
        <f>MATCH(S_P_500_Historical_Data__1[[#This Row],[return]],_xlfn.ANCHORARRAY($N$7),1)</f>
        <v>72</v>
      </c>
      <c r="F3142" t="e">
        <f>MATCH(S_P_500_Historical_Data__1[[#This Row],[log1p(return)]],S:S,1)-6</f>
        <v>#N/A</v>
      </c>
    </row>
    <row r="3143" spans="1:6" x14ac:dyDescent="0.35">
      <c r="A3143" s="10">
        <v>31895</v>
      </c>
      <c r="B3143">
        <v>282.5</v>
      </c>
      <c r="C3143">
        <v>2.5000000000000001E-3</v>
      </c>
      <c r="D3143">
        <f>LOG(S_P_500_Historical_Data__1[[#This Row],[return]]+1)</f>
        <v>1.084381292219893E-3</v>
      </c>
      <c r="E3143">
        <f>MATCH(S_P_500_Historical_Data__1[[#This Row],[return]],_xlfn.ANCHORARRAY($N$7),1)</f>
        <v>71</v>
      </c>
      <c r="F3143" t="e">
        <f>MATCH(S_P_500_Historical_Data__1[[#This Row],[log1p(return)]],S:S,1)-6</f>
        <v>#N/A</v>
      </c>
    </row>
    <row r="3144" spans="1:6" x14ac:dyDescent="0.35">
      <c r="A3144" s="10">
        <v>31894</v>
      </c>
      <c r="B3144">
        <v>281.8</v>
      </c>
      <c r="C3144">
        <v>1.1000000000000001E-3</v>
      </c>
      <c r="D3144">
        <f>LOG(S_P_500_Historical_Data__1[[#This Row],[return]]+1)</f>
        <v>4.7746137445523157E-4</v>
      </c>
      <c r="E3144">
        <f>MATCH(S_P_500_Historical_Data__1[[#This Row],[return]],_xlfn.ANCHORARRAY($N$7),1)</f>
        <v>70</v>
      </c>
      <c r="F3144" t="e">
        <f>MATCH(S_P_500_Historical_Data__1[[#This Row],[log1p(return)]],S:S,1)-6</f>
        <v>#N/A</v>
      </c>
    </row>
    <row r="3145" spans="1:6" x14ac:dyDescent="0.35">
      <c r="A3145" s="10">
        <v>31891</v>
      </c>
      <c r="B3145">
        <v>281.5</v>
      </c>
      <c r="C3145">
        <v>-1.8499999999999999E-2</v>
      </c>
      <c r="D3145">
        <f>LOG(S_P_500_Historical_Data__1[[#This Row],[return]]+1)</f>
        <v>-8.1096960639749725E-3</v>
      </c>
      <c r="E3145">
        <f>MATCH(S_P_500_Historical_Data__1[[#This Row],[return]],_xlfn.ANCHORARRAY($N$7),1)</f>
        <v>63</v>
      </c>
      <c r="F3145" t="e">
        <f>MATCH(S_P_500_Historical_Data__1[[#This Row],[log1p(return)]],S:S,1)-6</f>
        <v>#N/A</v>
      </c>
    </row>
    <row r="3146" spans="1:6" x14ac:dyDescent="0.35">
      <c r="A3146" s="10">
        <v>31890</v>
      </c>
      <c r="B3146">
        <v>286.8</v>
      </c>
      <c r="C3146">
        <v>-1.4E-3</v>
      </c>
      <c r="D3146">
        <f>LOG(S_P_500_Historical_Data__1[[#This Row],[return]]+1)</f>
        <v>-6.0843828090904916E-4</v>
      </c>
      <c r="E3146">
        <f>MATCH(S_P_500_Historical_Data__1[[#This Row],[return]],_xlfn.ANCHORARRAY($N$7),1)</f>
        <v>69</v>
      </c>
      <c r="F3146" t="e">
        <f>MATCH(S_P_500_Historical_Data__1[[#This Row],[log1p(return)]],S:S,1)-6</f>
        <v>#N/A</v>
      </c>
    </row>
    <row r="3147" spans="1:6" x14ac:dyDescent="0.35">
      <c r="A3147" s="10">
        <v>31889</v>
      </c>
      <c r="B3147">
        <v>287.2</v>
      </c>
      <c r="C3147">
        <v>-2.01E-2</v>
      </c>
      <c r="D3147">
        <f>LOG(S_P_500_Historical_Data__1[[#This Row],[return]]+1)</f>
        <v>-8.818242332126823E-3</v>
      </c>
      <c r="E3147">
        <f>MATCH(S_P_500_Historical_Data__1[[#This Row],[return]],_xlfn.ANCHORARRAY($N$7),1)</f>
        <v>63</v>
      </c>
      <c r="F3147" t="e">
        <f>MATCH(S_P_500_Historical_Data__1[[#This Row],[log1p(return)]],S:S,1)-6</f>
        <v>#N/A</v>
      </c>
    </row>
    <row r="3148" spans="1:6" x14ac:dyDescent="0.35">
      <c r="A3148" s="10">
        <v>31888</v>
      </c>
      <c r="B3148">
        <v>293.10000000000002</v>
      </c>
      <c r="C3148">
        <v>2.4500000000000001E-2</v>
      </c>
      <c r="D3148">
        <f>LOG(S_P_500_Historical_Data__1[[#This Row],[return]]+1)</f>
        <v>1.0511962737213791E-2</v>
      </c>
      <c r="E3148">
        <f>MATCH(S_P_500_Historical_Data__1[[#This Row],[return]],_xlfn.ANCHORARRAY($N$7),1)</f>
        <v>78</v>
      </c>
      <c r="F3148" t="e">
        <f>MATCH(S_P_500_Historical_Data__1[[#This Row],[log1p(return)]],S:S,1)-6</f>
        <v>#N/A</v>
      </c>
    </row>
    <row r="3149" spans="1:6" x14ac:dyDescent="0.35">
      <c r="A3149" s="10">
        <v>31887</v>
      </c>
      <c r="B3149">
        <v>286.10000000000002</v>
      </c>
      <c r="C3149">
        <v>-2.8E-3</v>
      </c>
      <c r="D3149">
        <f>LOG(S_P_500_Historical_Data__1[[#This Row],[return]]+1)</f>
        <v>-1.2177301682641921E-3</v>
      </c>
      <c r="E3149">
        <f>MATCH(S_P_500_Historical_Data__1[[#This Row],[return]],_xlfn.ANCHORARRAY($N$7),1)</f>
        <v>69</v>
      </c>
      <c r="F3149" t="e">
        <f>MATCH(S_P_500_Historical_Data__1[[#This Row],[log1p(return)]],S:S,1)-6</f>
        <v>#N/A</v>
      </c>
    </row>
    <row r="3150" spans="1:6" x14ac:dyDescent="0.35">
      <c r="A3150" s="10">
        <v>31883</v>
      </c>
      <c r="B3150">
        <v>286.89999999999998</v>
      </c>
      <c r="C3150">
        <v>8.8000000000000005E-3</v>
      </c>
      <c r="D3150">
        <f>LOG(S_P_500_Historical_Data__1[[#This Row],[return]]+1)</f>
        <v>3.8050735650251716E-3</v>
      </c>
      <c r="E3150">
        <f>MATCH(S_P_500_Historical_Data__1[[#This Row],[return]],_xlfn.ANCHORARRAY($N$7),1)</f>
        <v>73</v>
      </c>
      <c r="F3150" t="e">
        <f>MATCH(S_P_500_Historical_Data__1[[#This Row],[log1p(return)]],S:S,1)-6</f>
        <v>#N/A</v>
      </c>
    </row>
    <row r="3151" spans="1:6" x14ac:dyDescent="0.35">
      <c r="A3151" s="10">
        <v>31882</v>
      </c>
      <c r="B3151">
        <v>284.39999999999998</v>
      </c>
      <c r="C3151">
        <v>1.8599999999999998E-2</v>
      </c>
      <c r="D3151">
        <f>LOG(S_P_500_Historical_Data__1[[#This Row],[return]]+1)</f>
        <v>8.0036718401593505E-3</v>
      </c>
      <c r="E3151">
        <f>MATCH(S_P_500_Historical_Data__1[[#This Row],[return]],_xlfn.ANCHORARRAY($N$7),1)</f>
        <v>76</v>
      </c>
      <c r="F3151" t="e">
        <f>MATCH(S_P_500_Historical_Data__1[[#This Row],[log1p(return)]],S:S,1)-6</f>
        <v>#N/A</v>
      </c>
    </row>
    <row r="3152" spans="1:6" x14ac:dyDescent="0.35">
      <c r="A3152" s="10">
        <v>31881</v>
      </c>
      <c r="B3152">
        <v>279.2</v>
      </c>
      <c r="C3152">
        <v>-2.24E-2</v>
      </c>
      <c r="D3152">
        <f>LOG(S_P_500_Historical_Data__1[[#This Row],[return]]+1)</f>
        <v>-9.8388071015209754E-3</v>
      </c>
      <c r="E3152">
        <f>MATCH(S_P_500_Historical_Data__1[[#This Row],[return]],_xlfn.ANCHORARRAY($N$7),1)</f>
        <v>62</v>
      </c>
      <c r="F3152" t="e">
        <f>MATCH(S_P_500_Historical_Data__1[[#This Row],[log1p(return)]],S:S,1)-6</f>
        <v>#N/A</v>
      </c>
    </row>
    <row r="3153" spans="1:6" x14ac:dyDescent="0.35">
      <c r="A3153" s="10">
        <v>31880</v>
      </c>
      <c r="B3153">
        <v>285.60000000000002</v>
      </c>
      <c r="C3153">
        <v>-2.3599999999999999E-2</v>
      </c>
      <c r="D3153">
        <f>LOG(S_P_500_Historical_Data__1[[#This Row],[return]]+1)</f>
        <v>-1.0372229254848981E-2</v>
      </c>
      <c r="E3153">
        <f>MATCH(S_P_500_Historical_Data__1[[#This Row],[return]],_xlfn.ANCHORARRAY($N$7),1)</f>
        <v>62</v>
      </c>
      <c r="F3153" t="e">
        <f>MATCH(S_P_500_Historical_Data__1[[#This Row],[log1p(return)]],S:S,1)-6</f>
        <v>#N/A</v>
      </c>
    </row>
    <row r="3154" spans="1:6" x14ac:dyDescent="0.35">
      <c r="A3154" s="10">
        <v>31877</v>
      </c>
      <c r="B3154">
        <v>292.5</v>
      </c>
      <c r="C3154">
        <v>-1.4E-3</v>
      </c>
      <c r="D3154">
        <f>LOG(S_P_500_Historical_Data__1[[#This Row],[return]]+1)</f>
        <v>-6.0843828090904916E-4</v>
      </c>
      <c r="E3154">
        <f>MATCH(S_P_500_Historical_Data__1[[#This Row],[return]],_xlfn.ANCHORARRAY($N$7),1)</f>
        <v>69</v>
      </c>
      <c r="F3154" t="e">
        <f>MATCH(S_P_500_Historical_Data__1[[#This Row],[log1p(return)]],S:S,1)-6</f>
        <v>#N/A</v>
      </c>
    </row>
    <row r="3155" spans="1:6" x14ac:dyDescent="0.35">
      <c r="A3155" s="10">
        <v>31876</v>
      </c>
      <c r="B3155">
        <v>292.89999999999998</v>
      </c>
      <c r="C3155">
        <v>-1.4800000000000001E-2</v>
      </c>
      <c r="D3155">
        <f>LOG(S_P_500_Historical_Data__1[[#This Row],[return]]+1)</f>
        <v>-6.475596832934416E-3</v>
      </c>
      <c r="E3155">
        <f>MATCH(S_P_500_Historical_Data__1[[#This Row],[return]],_xlfn.ANCHORARRAY($N$7),1)</f>
        <v>65</v>
      </c>
      <c r="F3155" t="e">
        <f>MATCH(S_P_500_Historical_Data__1[[#This Row],[log1p(return)]],S:S,1)-6</f>
        <v>#N/A</v>
      </c>
    </row>
    <row r="3156" spans="1:6" x14ac:dyDescent="0.35">
      <c r="A3156" s="10">
        <v>31875</v>
      </c>
      <c r="B3156">
        <v>297.3</v>
      </c>
      <c r="C3156">
        <v>2E-3</v>
      </c>
      <c r="D3156">
        <f>LOG(S_P_500_Historical_Data__1[[#This Row],[return]]+1)</f>
        <v>8.6772153122691327E-4</v>
      </c>
      <c r="E3156">
        <f>MATCH(S_P_500_Historical_Data__1[[#This Row],[return]],_xlfn.ANCHORARRAY($N$7),1)</f>
        <v>70</v>
      </c>
      <c r="F3156" t="e">
        <f>MATCH(S_P_500_Historical_Data__1[[#This Row],[log1p(return)]],S:S,1)-6</f>
        <v>#N/A</v>
      </c>
    </row>
    <row r="3157" spans="1:6" x14ac:dyDescent="0.35">
      <c r="A3157" s="10">
        <v>31874</v>
      </c>
      <c r="B3157">
        <v>296.7</v>
      </c>
      <c r="C3157">
        <v>-1.72E-2</v>
      </c>
      <c r="D3157">
        <f>LOG(S_P_500_Historical_Data__1[[#This Row],[return]]+1)</f>
        <v>-7.5348521919566943E-3</v>
      </c>
      <c r="E3157">
        <f>MATCH(S_P_500_Historical_Data__1[[#This Row],[return]],_xlfn.ANCHORARRAY($N$7),1)</f>
        <v>64</v>
      </c>
      <c r="F3157" t="e">
        <f>MATCH(S_P_500_Historical_Data__1[[#This Row],[log1p(return)]],S:S,1)-6</f>
        <v>#N/A</v>
      </c>
    </row>
    <row r="3158" spans="1:6" x14ac:dyDescent="0.35">
      <c r="A3158" s="10">
        <v>31873</v>
      </c>
      <c r="B3158">
        <v>301.89999999999998</v>
      </c>
      <c r="C3158">
        <v>5.0000000000000001E-3</v>
      </c>
      <c r="D3158">
        <f>LOG(S_P_500_Historical_Data__1[[#This Row],[return]]+1)</f>
        <v>2.1660617565076304E-3</v>
      </c>
      <c r="E3158">
        <f>MATCH(S_P_500_Historical_Data__1[[#This Row],[return]],_xlfn.ANCHORARRAY($N$7),1)</f>
        <v>71</v>
      </c>
      <c r="F3158" t="e">
        <f>MATCH(S_P_500_Historical_Data__1[[#This Row],[log1p(return)]],S:S,1)-6</f>
        <v>#N/A</v>
      </c>
    </row>
    <row r="3159" spans="1:6" x14ac:dyDescent="0.35">
      <c r="A3159" s="10">
        <v>31870</v>
      </c>
      <c r="B3159">
        <v>300.39999999999998</v>
      </c>
      <c r="C3159">
        <v>2.3199999999999998E-2</v>
      </c>
      <c r="D3159">
        <f>LOG(S_P_500_Historical_Data__1[[#This Row],[return]]+1)</f>
        <v>9.9605314705975539E-3</v>
      </c>
      <c r="E3159">
        <f>MATCH(S_P_500_Historical_Data__1[[#This Row],[return]],_xlfn.ANCHORARRAY($N$7),1)</f>
        <v>78</v>
      </c>
      <c r="F3159" t="e">
        <f>MATCH(S_P_500_Historical_Data__1[[#This Row],[log1p(return)]],S:S,1)-6</f>
        <v>#N/A</v>
      </c>
    </row>
    <row r="3160" spans="1:6" x14ac:dyDescent="0.35">
      <c r="A3160" s="10">
        <v>31869</v>
      </c>
      <c r="B3160">
        <v>293.60000000000002</v>
      </c>
      <c r="C3160">
        <v>4.1000000000000003E-3</v>
      </c>
      <c r="D3160">
        <f>LOG(S_P_500_Historical_Data__1[[#This Row],[return]]+1)</f>
        <v>1.7769670774395734E-3</v>
      </c>
      <c r="E3160">
        <f>MATCH(S_P_500_Historical_Data__1[[#This Row],[return]],_xlfn.ANCHORARRAY($N$7),1)</f>
        <v>71</v>
      </c>
      <c r="F3160" t="e">
        <f>MATCH(S_P_500_Historical_Data__1[[#This Row],[log1p(return)]],S:S,1)-6</f>
        <v>#N/A</v>
      </c>
    </row>
    <row r="3161" spans="1:6" x14ac:dyDescent="0.35">
      <c r="A3161" s="10">
        <v>31868</v>
      </c>
      <c r="B3161">
        <v>292.39999999999998</v>
      </c>
      <c r="C3161">
        <v>2.3999999999999998E-3</v>
      </c>
      <c r="D3161">
        <f>LOG(S_P_500_Historical_Data__1[[#This Row],[return]]+1)</f>
        <v>1.0410579860935677E-3</v>
      </c>
      <c r="E3161">
        <f>MATCH(S_P_500_Historical_Data__1[[#This Row],[return]],_xlfn.ANCHORARRAY($N$7),1)</f>
        <v>71</v>
      </c>
      <c r="F3161" t="e">
        <f>MATCH(S_P_500_Historical_Data__1[[#This Row],[log1p(return)]],S:S,1)-6</f>
        <v>#N/A</v>
      </c>
    </row>
    <row r="3162" spans="1:6" x14ac:dyDescent="0.35">
      <c r="A3162" s="10">
        <v>31867</v>
      </c>
      <c r="B3162">
        <v>291.7</v>
      </c>
      <c r="C3162">
        <v>8.6E-3</v>
      </c>
      <c r="D3162">
        <f>LOG(S_P_500_Historical_Data__1[[#This Row],[return]]+1)</f>
        <v>3.7189638231145961E-3</v>
      </c>
      <c r="E3162">
        <f>MATCH(S_P_500_Historical_Data__1[[#This Row],[return]],_xlfn.ANCHORARRAY($N$7),1)</f>
        <v>73</v>
      </c>
      <c r="F3162" t="e">
        <f>MATCH(S_P_500_Historical_Data__1[[#This Row],[log1p(return)]],S:S,1)-6</f>
        <v>#N/A</v>
      </c>
    </row>
    <row r="3163" spans="1:6" x14ac:dyDescent="0.35">
      <c r="A3163" s="10">
        <v>31866</v>
      </c>
      <c r="B3163">
        <v>289.2</v>
      </c>
      <c r="C3163">
        <v>-2.3300000000000001E-2</v>
      </c>
      <c r="D3163">
        <f>LOG(S_P_500_Historical_Data__1[[#This Row],[return]]+1)</f>
        <v>-1.0238812281221806E-2</v>
      </c>
      <c r="E3163">
        <f>MATCH(S_P_500_Historical_Data__1[[#This Row],[return]],_xlfn.ANCHORARRAY($N$7),1)</f>
        <v>62</v>
      </c>
      <c r="F3163" t="e">
        <f>MATCH(S_P_500_Historical_Data__1[[#This Row],[log1p(return)]],S:S,1)-6</f>
        <v>#N/A</v>
      </c>
    </row>
    <row r="3164" spans="1:6" x14ac:dyDescent="0.35">
      <c r="A3164" s="10">
        <v>31863</v>
      </c>
      <c r="B3164">
        <v>296.10000000000002</v>
      </c>
      <c r="C3164">
        <v>-1.6E-2</v>
      </c>
      <c r="D3164">
        <f>LOG(S_P_500_Historical_Data__1[[#This Row],[return]]+1)</f>
        <v>-7.0049015686584892E-3</v>
      </c>
      <c r="E3164">
        <f>MATCH(S_P_500_Historical_Data__1[[#This Row],[return]],_xlfn.ANCHORARRAY($N$7),1)</f>
        <v>64</v>
      </c>
      <c r="F3164" t="e">
        <f>MATCH(S_P_500_Historical_Data__1[[#This Row],[log1p(return)]],S:S,1)-6</f>
        <v>#N/A</v>
      </c>
    </row>
    <row r="3165" spans="1:6" x14ac:dyDescent="0.35">
      <c r="A3165" s="10">
        <v>31862</v>
      </c>
      <c r="B3165">
        <v>300.89999999999998</v>
      </c>
      <c r="C3165">
        <v>1.6999999999999999E-3</v>
      </c>
      <c r="D3165">
        <f>LOG(S_P_500_Historical_Data__1[[#This Row],[return]]+1)</f>
        <v>7.3767377403320331E-4</v>
      </c>
      <c r="E3165">
        <f>MATCH(S_P_500_Historical_Data__1[[#This Row],[return]],_xlfn.ANCHORARRAY($N$7),1)</f>
        <v>70</v>
      </c>
      <c r="F3165" t="e">
        <f>MATCH(S_P_500_Historical_Data__1[[#This Row],[log1p(return)]],S:S,1)-6</f>
        <v>#N/A</v>
      </c>
    </row>
    <row r="3166" spans="1:6" x14ac:dyDescent="0.35">
      <c r="A3166" s="10">
        <v>31861</v>
      </c>
      <c r="B3166">
        <v>300.39999999999998</v>
      </c>
      <c r="C3166">
        <v>-4.0000000000000001E-3</v>
      </c>
      <c r="D3166">
        <f>LOG(S_P_500_Historical_Data__1[[#This Row],[return]]+1)</f>
        <v>-1.7406615763012701E-3</v>
      </c>
      <c r="E3166">
        <f>MATCH(S_P_500_Historical_Data__1[[#This Row],[return]],_xlfn.ANCHORARRAY($N$7),1)</f>
        <v>68</v>
      </c>
      <c r="F3166" t="e">
        <f>MATCH(S_P_500_Historical_Data__1[[#This Row],[log1p(return)]],S:S,1)-6</f>
        <v>#N/A</v>
      </c>
    </row>
    <row r="3167" spans="1:6" x14ac:dyDescent="0.35">
      <c r="A3167" s="10">
        <v>31860</v>
      </c>
      <c r="B3167">
        <v>301.60000000000002</v>
      </c>
      <c r="C3167">
        <v>1.2999999999999999E-3</v>
      </c>
      <c r="D3167">
        <f>LOG(S_P_500_Historical_Data__1[[#This Row],[return]]+1)</f>
        <v>5.6421616537560392E-4</v>
      </c>
      <c r="E3167">
        <f>MATCH(S_P_500_Historical_Data__1[[#This Row],[return]],_xlfn.ANCHORARRAY($N$7),1)</f>
        <v>70</v>
      </c>
      <c r="F3167" t="e">
        <f>MATCH(S_P_500_Historical_Data__1[[#This Row],[log1p(return)]],S:S,1)-6</f>
        <v>#N/A</v>
      </c>
    </row>
    <row r="3168" spans="1:6" x14ac:dyDescent="0.35">
      <c r="A3168" s="10">
        <v>31859</v>
      </c>
      <c r="B3168">
        <v>301.2</v>
      </c>
      <c r="C3168">
        <v>1.01E-2</v>
      </c>
      <c r="D3168">
        <f>LOG(S_P_500_Historical_Data__1[[#This Row],[return]]+1)</f>
        <v>4.3643711077510335E-3</v>
      </c>
      <c r="E3168">
        <f>MATCH(S_P_500_Historical_Data__1[[#This Row],[return]],_xlfn.ANCHORARRAY($N$7),1)</f>
        <v>73</v>
      </c>
      <c r="F3168" t="e">
        <f>MATCH(S_P_500_Historical_Data__1[[#This Row],[log1p(return)]],S:S,1)-6</f>
        <v>#N/A</v>
      </c>
    </row>
    <row r="3169" spans="1:6" x14ac:dyDescent="0.35">
      <c r="A3169" s="10">
        <v>31856</v>
      </c>
      <c r="B3169">
        <v>298.2</v>
      </c>
      <c r="C3169">
        <v>1.3899999999999999E-2</v>
      </c>
      <c r="D3169">
        <f>LOG(S_P_500_Historical_Data__1[[#This Row],[return]]+1)</f>
        <v>5.9951230546912851E-3</v>
      </c>
      <c r="E3169">
        <f>MATCH(S_P_500_Historical_Data__1[[#This Row],[return]],_xlfn.ANCHORARRAY($N$7),1)</f>
        <v>74</v>
      </c>
      <c r="F3169" t="e">
        <f>MATCH(S_P_500_Historical_Data__1[[#This Row],[log1p(return)]],S:S,1)-6</f>
        <v>#N/A</v>
      </c>
    </row>
    <row r="3170" spans="1:6" x14ac:dyDescent="0.35">
      <c r="A3170" s="10">
        <v>31855</v>
      </c>
      <c r="B3170">
        <v>294.10000000000002</v>
      </c>
      <c r="C3170">
        <v>4.4000000000000003E-3</v>
      </c>
      <c r="D3170">
        <f>LOG(S_P_500_Historical_Data__1[[#This Row],[return]]+1)</f>
        <v>1.9067040408848018E-3</v>
      </c>
      <c r="E3170">
        <f>MATCH(S_P_500_Historical_Data__1[[#This Row],[return]],_xlfn.ANCHORARRAY($N$7),1)</f>
        <v>71</v>
      </c>
      <c r="F3170" t="e">
        <f>MATCH(S_P_500_Historical_Data__1[[#This Row],[log1p(return)]],S:S,1)-6</f>
        <v>#N/A</v>
      </c>
    </row>
    <row r="3171" spans="1:6" x14ac:dyDescent="0.35">
      <c r="A3171" s="10">
        <v>31854</v>
      </c>
      <c r="B3171">
        <v>292.8</v>
      </c>
      <c r="C3171">
        <v>1E-3</v>
      </c>
      <c r="D3171">
        <f>LOG(S_P_500_Historical_Data__1[[#This Row],[return]]+1)</f>
        <v>4.340774793185929E-4</v>
      </c>
      <c r="E3171">
        <f>MATCH(S_P_500_Historical_Data__1[[#This Row],[return]],_xlfn.ANCHORARRAY($N$7),1)</f>
        <v>70</v>
      </c>
      <c r="F3171" t="e">
        <f>MATCH(S_P_500_Historical_Data__1[[#This Row],[log1p(return)]],S:S,1)-6</f>
        <v>#N/A</v>
      </c>
    </row>
    <row r="3172" spans="1:6" x14ac:dyDescent="0.35">
      <c r="A3172" s="10">
        <v>31853</v>
      </c>
      <c r="B3172">
        <v>292.5</v>
      </c>
      <c r="C3172">
        <v>1.49E-2</v>
      </c>
      <c r="D3172">
        <f>LOG(S_P_500_Historical_Data__1[[#This Row],[return]]+1)</f>
        <v>6.4232525076429788E-3</v>
      </c>
      <c r="E3172">
        <f>MATCH(S_P_500_Historical_Data__1[[#This Row],[return]],_xlfn.ANCHORARRAY($N$7),1)</f>
        <v>75</v>
      </c>
      <c r="F3172" t="e">
        <f>MATCH(S_P_500_Historical_Data__1[[#This Row],[log1p(return)]],S:S,1)-6</f>
        <v>#N/A</v>
      </c>
    </row>
    <row r="3173" spans="1:6" x14ac:dyDescent="0.35">
      <c r="A3173" s="10">
        <v>31852</v>
      </c>
      <c r="B3173">
        <v>288.2</v>
      </c>
      <c r="C3173">
        <v>-5.8999999999999999E-3</v>
      </c>
      <c r="D3173">
        <f>LOG(S_P_500_Historical_Data__1[[#This Row],[return]]+1)</f>
        <v>-2.5699262025288046E-3</v>
      </c>
      <c r="E3173">
        <f>MATCH(S_P_500_Historical_Data__1[[#This Row],[return]],_xlfn.ANCHORARRAY($N$7),1)</f>
        <v>68</v>
      </c>
      <c r="F3173" t="e">
        <f>MATCH(S_P_500_Historical_Data__1[[#This Row],[log1p(return)]],S:S,1)-6</f>
        <v>#N/A</v>
      </c>
    </row>
    <row r="3174" spans="1:6" x14ac:dyDescent="0.35">
      <c r="A3174" s="10">
        <v>31849</v>
      </c>
      <c r="B3174">
        <v>289.89999999999998</v>
      </c>
      <c r="C3174">
        <v>-4.4999999999999997E-3</v>
      </c>
      <c r="D3174">
        <f>LOG(S_P_500_Historical_Data__1[[#This Row],[return]]+1)</f>
        <v>-1.9587356365716219E-3</v>
      </c>
      <c r="E3174">
        <f>MATCH(S_P_500_Historical_Data__1[[#This Row],[return]],_xlfn.ANCHORARRAY($N$7),1)</f>
        <v>68</v>
      </c>
      <c r="F3174" t="e">
        <f>MATCH(S_P_500_Historical_Data__1[[#This Row],[log1p(return)]],S:S,1)-6</f>
        <v>#N/A</v>
      </c>
    </row>
    <row r="3175" spans="1:6" x14ac:dyDescent="0.35">
      <c r="A3175" s="10">
        <v>31848</v>
      </c>
      <c r="B3175">
        <v>291.2</v>
      </c>
      <c r="C3175">
        <v>3.0999999999999999E-3</v>
      </c>
      <c r="D3175">
        <f>LOG(S_P_500_Historical_Data__1[[#This Row],[return]]+1)</f>
        <v>1.3442304116013512E-3</v>
      </c>
      <c r="E3175">
        <f>MATCH(S_P_500_Historical_Data__1[[#This Row],[return]],_xlfn.ANCHORARRAY($N$7),1)</f>
        <v>71</v>
      </c>
      <c r="F3175" t="e">
        <f>MATCH(S_P_500_Historical_Data__1[[#This Row],[log1p(return)]],S:S,1)-6</f>
        <v>#N/A</v>
      </c>
    </row>
    <row r="3176" spans="1:6" x14ac:dyDescent="0.35">
      <c r="A3176" s="10">
        <v>31847</v>
      </c>
      <c r="B3176">
        <v>290.3</v>
      </c>
      <c r="C3176">
        <v>-2.0999999999999999E-3</v>
      </c>
      <c r="D3176">
        <f>LOG(S_P_500_Historical_Data__1[[#This Row],[return]]+1)</f>
        <v>-9.1297737411159135E-4</v>
      </c>
      <c r="E3176">
        <f>MATCH(S_P_500_Historical_Data__1[[#This Row],[return]],_xlfn.ANCHORARRAY($N$7),1)</f>
        <v>69</v>
      </c>
      <c r="F3176" t="e">
        <f>MATCH(S_P_500_Historical_Data__1[[#This Row],[log1p(return)]],S:S,1)-6</f>
        <v>#N/A</v>
      </c>
    </row>
    <row r="3177" spans="1:6" x14ac:dyDescent="0.35">
      <c r="A3177" s="10">
        <v>31846</v>
      </c>
      <c r="B3177">
        <v>290.89999999999998</v>
      </c>
      <c r="C3177">
        <v>8.9999999999999993E-3</v>
      </c>
      <c r="D3177">
        <f>LOG(S_P_500_Historical_Data__1[[#This Row],[return]]+1)</f>
        <v>3.8911662369104775E-3</v>
      </c>
      <c r="E3177">
        <f>MATCH(S_P_500_Historical_Data__1[[#This Row],[return]],_xlfn.ANCHORARRAY($N$7),1)</f>
        <v>73</v>
      </c>
      <c r="F3177" t="e">
        <f>MATCH(S_P_500_Historical_Data__1[[#This Row],[log1p(return)]],S:S,1)-6</f>
        <v>#N/A</v>
      </c>
    </row>
    <row r="3178" spans="1:6" x14ac:dyDescent="0.35">
      <c r="A3178" s="10">
        <v>31845</v>
      </c>
      <c r="B3178">
        <v>288.3</v>
      </c>
      <c r="C3178">
        <v>-8.3000000000000001E-3</v>
      </c>
      <c r="D3178">
        <f>LOG(S_P_500_Historical_Data__1[[#This Row],[return]]+1)</f>
        <v>-3.6196867665898593E-3</v>
      </c>
      <c r="E3178">
        <f>MATCH(S_P_500_Historical_Data__1[[#This Row],[return]],_xlfn.ANCHORARRAY($N$7),1)</f>
        <v>67</v>
      </c>
      <c r="F3178" t="e">
        <f>MATCH(S_P_500_Historical_Data__1[[#This Row],[log1p(return)]],S:S,1)-6</f>
        <v>#N/A</v>
      </c>
    </row>
    <row r="3179" spans="1:6" x14ac:dyDescent="0.35">
      <c r="A3179" s="10">
        <v>31842</v>
      </c>
      <c r="B3179">
        <v>290.7</v>
      </c>
      <c r="C3179">
        <v>6.9999999999999999E-4</v>
      </c>
      <c r="D3179">
        <f>LOG(S_P_500_Historical_Data__1[[#This Row],[return]]+1)</f>
        <v>3.0389978481245835E-4</v>
      </c>
      <c r="E3179">
        <f>MATCH(S_P_500_Historical_Data__1[[#This Row],[return]],_xlfn.ANCHORARRAY($N$7),1)</f>
        <v>70</v>
      </c>
      <c r="F3179" t="e">
        <f>MATCH(S_P_500_Historical_Data__1[[#This Row],[log1p(return)]],S:S,1)-6</f>
        <v>#N/A</v>
      </c>
    </row>
    <row r="3180" spans="1:6" x14ac:dyDescent="0.35">
      <c r="A3180" s="10">
        <v>31841</v>
      </c>
      <c r="B3180">
        <v>290.5</v>
      </c>
      <c r="C3180">
        <v>6.6E-3</v>
      </c>
      <c r="D3180">
        <f>LOG(S_P_500_Historical_Data__1[[#This Row],[return]]+1)</f>
        <v>2.8569260611206074E-3</v>
      </c>
      <c r="E3180">
        <f>MATCH(S_P_500_Historical_Data__1[[#This Row],[return]],_xlfn.ANCHORARRAY($N$7),1)</f>
        <v>72</v>
      </c>
      <c r="F3180" t="e">
        <f>MATCH(S_P_500_Historical_Data__1[[#This Row],[log1p(return)]],S:S,1)-6</f>
        <v>#N/A</v>
      </c>
    </row>
    <row r="3181" spans="1:6" x14ac:dyDescent="0.35">
      <c r="A3181" s="10">
        <v>31840</v>
      </c>
      <c r="B3181">
        <v>288.60000000000002</v>
      </c>
      <c r="C3181">
        <v>1.5800000000000002E-2</v>
      </c>
      <c r="D3181">
        <f>LOG(S_P_500_Historical_Data__1[[#This Row],[return]]+1)</f>
        <v>6.8082084925788905E-3</v>
      </c>
      <c r="E3181">
        <f>MATCH(S_P_500_Historical_Data__1[[#This Row],[return]],_xlfn.ANCHORARRAY($N$7),1)</f>
        <v>75</v>
      </c>
      <c r="F3181" t="e">
        <f>MATCH(S_P_500_Historical_Data__1[[#This Row],[log1p(return)]],S:S,1)-6</f>
        <v>#N/A</v>
      </c>
    </row>
    <row r="3182" spans="1:6" x14ac:dyDescent="0.35">
      <c r="A3182" s="10">
        <v>31839</v>
      </c>
      <c r="B3182">
        <v>284.10000000000002</v>
      </c>
      <c r="C3182">
        <v>3.8999999999999998E-3</v>
      </c>
      <c r="D3182">
        <f>LOG(S_P_500_Historical_Data__1[[#This Row],[return]]+1)</f>
        <v>1.6904542321528522E-3</v>
      </c>
      <c r="E3182">
        <f>MATCH(S_P_500_Historical_Data__1[[#This Row],[return]],_xlfn.ANCHORARRAY($N$7),1)</f>
        <v>71</v>
      </c>
      <c r="F3182" t="e">
        <f>MATCH(S_P_500_Historical_Data__1[[#This Row],[log1p(return)]],S:S,1)-6</f>
        <v>#N/A</v>
      </c>
    </row>
    <row r="3183" spans="1:6" x14ac:dyDescent="0.35">
      <c r="A3183" s="10">
        <v>31838</v>
      </c>
      <c r="B3183">
        <v>283</v>
      </c>
      <c r="C3183">
        <v>-4.1999999999999997E-3</v>
      </c>
      <c r="D3183">
        <f>LOG(S_P_500_Historical_Data__1[[#This Row],[return]]+1)</f>
        <v>-1.8278780605592872E-3</v>
      </c>
      <c r="E3183">
        <f>MATCH(S_P_500_Historical_Data__1[[#This Row],[return]],_xlfn.ANCHORARRAY($N$7),1)</f>
        <v>68</v>
      </c>
      <c r="F3183" t="e">
        <f>MATCH(S_P_500_Historical_Data__1[[#This Row],[log1p(return)]],S:S,1)-6</f>
        <v>#N/A</v>
      </c>
    </row>
    <row r="3184" spans="1:6" x14ac:dyDescent="0.35">
      <c r="A3184" s="10">
        <v>31835</v>
      </c>
      <c r="B3184">
        <v>284.2</v>
      </c>
      <c r="C3184">
        <v>4.1999999999999997E-3</v>
      </c>
      <c r="D3184">
        <f>LOG(S_P_500_Historical_Data__1[[#This Row],[return]]+1)</f>
        <v>1.8202170383280992E-3</v>
      </c>
      <c r="E3184">
        <f>MATCH(S_P_500_Historical_Data__1[[#This Row],[return]],_xlfn.ANCHORARRAY($N$7),1)</f>
        <v>71</v>
      </c>
      <c r="F3184" t="e">
        <f>MATCH(S_P_500_Historical_Data__1[[#This Row],[log1p(return)]],S:S,1)-6</f>
        <v>#N/A</v>
      </c>
    </row>
    <row r="3185" spans="1:6" x14ac:dyDescent="0.35">
      <c r="A3185" s="10">
        <v>31834</v>
      </c>
      <c r="B3185">
        <v>283</v>
      </c>
      <c r="C3185">
        <v>-3.5000000000000001E-3</v>
      </c>
      <c r="D3185">
        <f>LOG(S_P_500_Historical_Data__1[[#This Row],[return]]+1)</f>
        <v>-1.5226969634935688E-3</v>
      </c>
      <c r="E3185">
        <f>MATCH(S_P_500_Historical_Data__1[[#This Row],[return]],_xlfn.ANCHORARRAY($N$7),1)</f>
        <v>69</v>
      </c>
      <c r="F3185" t="e">
        <f>MATCH(S_P_500_Historical_Data__1[[#This Row],[log1p(return)]],S:S,1)-6</f>
        <v>#N/A</v>
      </c>
    </row>
    <row r="3186" spans="1:6" x14ac:dyDescent="0.35">
      <c r="A3186" s="10">
        <v>31833</v>
      </c>
      <c r="B3186">
        <v>284</v>
      </c>
      <c r="C3186">
        <v>3.8999999999999998E-3</v>
      </c>
      <c r="D3186">
        <f>LOG(S_P_500_Historical_Data__1[[#This Row],[return]]+1)</f>
        <v>1.6904542321528522E-3</v>
      </c>
      <c r="E3186">
        <f>MATCH(S_P_500_Historical_Data__1[[#This Row],[return]],_xlfn.ANCHORARRAY($N$7),1)</f>
        <v>71</v>
      </c>
      <c r="F3186" t="e">
        <f>MATCH(S_P_500_Historical_Data__1[[#This Row],[log1p(return)]],S:S,1)-6</f>
        <v>#N/A</v>
      </c>
    </row>
    <row r="3187" spans="1:6" x14ac:dyDescent="0.35">
      <c r="A3187" s="10">
        <v>31832</v>
      </c>
      <c r="B3187">
        <v>282.89999999999998</v>
      </c>
      <c r="C3187">
        <v>1.8E-3</v>
      </c>
      <c r="D3187">
        <f>LOG(S_P_500_Historical_Data__1[[#This Row],[return]]+1)</f>
        <v>7.8102735349552951E-4</v>
      </c>
      <c r="E3187">
        <f>MATCH(S_P_500_Historical_Data__1[[#This Row],[return]],_xlfn.ANCHORARRAY($N$7),1)</f>
        <v>70</v>
      </c>
      <c r="F3187" t="e">
        <f>MATCH(S_P_500_Historical_Data__1[[#This Row],[log1p(return)]],S:S,1)-6</f>
        <v>#N/A</v>
      </c>
    </row>
    <row r="3188" spans="1:6" x14ac:dyDescent="0.35">
      <c r="A3188" s="10">
        <v>31831</v>
      </c>
      <c r="B3188">
        <v>282.39999999999998</v>
      </c>
      <c r="C3188">
        <v>-1.09E-2</v>
      </c>
      <c r="D3188">
        <f>LOG(S_P_500_Historical_Data__1[[#This Row],[return]]+1)</f>
        <v>-4.7597981371845666E-3</v>
      </c>
      <c r="E3188">
        <f>MATCH(S_P_500_Historical_Data__1[[#This Row],[return]],_xlfn.ANCHORARRAY($N$7),1)</f>
        <v>66</v>
      </c>
      <c r="F3188" t="e">
        <f>MATCH(S_P_500_Historical_Data__1[[#This Row],[log1p(return)]],S:S,1)-6</f>
        <v>#N/A</v>
      </c>
    </row>
    <row r="3189" spans="1:6" x14ac:dyDescent="0.35">
      <c r="A3189" s="10">
        <v>31828</v>
      </c>
      <c r="B3189">
        <v>285.5</v>
      </c>
      <c r="C3189">
        <v>-4.0000000000000002E-4</v>
      </c>
      <c r="D3189">
        <f>LOG(S_P_500_Historical_Data__1[[#This Row],[return]]+1)</f>
        <v>-1.7375254558756316E-4</v>
      </c>
      <c r="E3189">
        <f>MATCH(S_P_500_Historical_Data__1[[#This Row],[return]],_xlfn.ANCHORARRAY($N$7),1)</f>
        <v>70</v>
      </c>
      <c r="F3189" t="e">
        <f>MATCH(S_P_500_Historical_Data__1[[#This Row],[log1p(return)]],S:S,1)-6</f>
        <v>#N/A</v>
      </c>
    </row>
    <row r="3190" spans="1:6" x14ac:dyDescent="0.35">
      <c r="A3190" s="10">
        <v>31827</v>
      </c>
      <c r="B3190">
        <v>285.60000000000002</v>
      </c>
      <c r="C3190">
        <v>6.9999999999999999E-4</v>
      </c>
      <c r="D3190">
        <f>LOG(S_P_500_Historical_Data__1[[#This Row],[return]]+1)</f>
        <v>3.0389978481245835E-4</v>
      </c>
      <c r="E3190">
        <f>MATCH(S_P_500_Historical_Data__1[[#This Row],[return]],_xlfn.ANCHORARRAY($N$7),1)</f>
        <v>70</v>
      </c>
      <c r="F3190" t="e">
        <f>MATCH(S_P_500_Historical_Data__1[[#This Row],[log1p(return)]],S:S,1)-6</f>
        <v>#N/A</v>
      </c>
    </row>
    <row r="3191" spans="1:6" x14ac:dyDescent="0.35">
      <c r="A3191" s="10">
        <v>31826</v>
      </c>
      <c r="B3191">
        <v>285.39999999999998</v>
      </c>
      <c r="C3191">
        <v>-4.0000000000000002E-4</v>
      </c>
      <c r="D3191">
        <f>LOG(S_P_500_Historical_Data__1[[#This Row],[return]]+1)</f>
        <v>-1.7375254558756316E-4</v>
      </c>
      <c r="E3191">
        <f>MATCH(S_P_500_Historical_Data__1[[#This Row],[return]],_xlfn.ANCHORARRAY($N$7),1)</f>
        <v>70</v>
      </c>
      <c r="F3191" t="e">
        <f>MATCH(S_P_500_Historical_Data__1[[#This Row],[log1p(return)]],S:S,1)-6</f>
        <v>#N/A</v>
      </c>
    </row>
    <row r="3192" spans="1:6" x14ac:dyDescent="0.35">
      <c r="A3192" s="10">
        <v>31825</v>
      </c>
      <c r="B3192">
        <v>285.5</v>
      </c>
      <c r="C3192">
        <v>2.07E-2</v>
      </c>
      <c r="D3192">
        <f>LOG(S_P_500_Historical_Data__1[[#This Row],[return]]+1)</f>
        <v>8.8981147709395799E-3</v>
      </c>
      <c r="E3192">
        <f>MATCH(S_P_500_Historical_Data__1[[#This Row],[return]],_xlfn.ANCHORARRAY($N$7),1)</f>
        <v>77</v>
      </c>
      <c r="F3192" t="e">
        <f>MATCH(S_P_500_Historical_Data__1[[#This Row],[log1p(return)]],S:S,1)-6</f>
        <v>#N/A</v>
      </c>
    </row>
    <row r="3193" spans="1:6" x14ac:dyDescent="0.35">
      <c r="A3193" s="10">
        <v>31821</v>
      </c>
      <c r="B3193">
        <v>279.7</v>
      </c>
      <c r="C3193">
        <v>1.49E-2</v>
      </c>
      <c r="D3193">
        <f>LOG(S_P_500_Historical_Data__1[[#This Row],[return]]+1)</f>
        <v>6.4232525076429788E-3</v>
      </c>
      <c r="E3193">
        <f>MATCH(S_P_500_Historical_Data__1[[#This Row],[return]],_xlfn.ANCHORARRAY($N$7),1)</f>
        <v>75</v>
      </c>
      <c r="F3193" t="e">
        <f>MATCH(S_P_500_Historical_Data__1[[#This Row],[log1p(return)]],S:S,1)-6</f>
        <v>#N/A</v>
      </c>
    </row>
    <row r="3194" spans="1:6" x14ac:dyDescent="0.35">
      <c r="A3194" s="10">
        <v>31820</v>
      </c>
      <c r="B3194">
        <v>275.60000000000002</v>
      </c>
      <c r="C3194">
        <v>-6.7999999999999996E-3</v>
      </c>
      <c r="D3194">
        <f>LOG(S_P_500_Historical_Data__1[[#This Row],[return]]+1)</f>
        <v>-2.963289117473315E-3</v>
      </c>
      <c r="E3194">
        <f>MATCH(S_P_500_Historical_Data__1[[#This Row],[return]],_xlfn.ANCHORARRAY($N$7),1)</f>
        <v>67</v>
      </c>
      <c r="F3194" t="e">
        <f>MATCH(S_P_500_Historical_Data__1[[#This Row],[log1p(return)]],S:S,1)-6</f>
        <v>#N/A</v>
      </c>
    </row>
    <row r="3195" spans="1:6" x14ac:dyDescent="0.35">
      <c r="A3195" s="10">
        <v>31819</v>
      </c>
      <c r="B3195">
        <v>277.5</v>
      </c>
      <c r="C3195">
        <v>8.6999999999999994E-3</v>
      </c>
      <c r="D3195">
        <f>LOG(S_P_500_Historical_Data__1[[#This Row],[return]]+1)</f>
        <v>3.7620208282461019E-3</v>
      </c>
      <c r="E3195">
        <f>MATCH(S_P_500_Historical_Data__1[[#This Row],[return]],_xlfn.ANCHORARRAY($N$7),1)</f>
        <v>73</v>
      </c>
      <c r="F3195" t="e">
        <f>MATCH(S_P_500_Historical_Data__1[[#This Row],[log1p(return)]],S:S,1)-6</f>
        <v>#N/A</v>
      </c>
    </row>
    <row r="3196" spans="1:6" x14ac:dyDescent="0.35">
      <c r="A3196" s="10">
        <v>31818</v>
      </c>
      <c r="B3196">
        <v>275.10000000000002</v>
      </c>
      <c r="C3196">
        <v>-1.11E-2</v>
      </c>
      <c r="D3196">
        <f>LOG(S_P_500_Historical_Data__1[[#This Row],[return]]+1)</f>
        <v>-4.8476231085461917E-3</v>
      </c>
      <c r="E3196">
        <f>MATCH(S_P_500_Historical_Data__1[[#This Row],[return]],_xlfn.ANCHORARRAY($N$7),1)</f>
        <v>66</v>
      </c>
      <c r="F3196" t="e">
        <f>MATCH(S_P_500_Historical_Data__1[[#This Row],[log1p(return)]],S:S,1)-6</f>
        <v>#N/A</v>
      </c>
    </row>
    <row r="3197" spans="1:6" x14ac:dyDescent="0.35">
      <c r="A3197" s="10">
        <v>31817</v>
      </c>
      <c r="B3197">
        <v>278.2</v>
      </c>
      <c r="C3197">
        <v>-6.4000000000000003E-3</v>
      </c>
      <c r="D3197">
        <f>LOG(S_P_500_Historical_Data__1[[#This Row],[return]]+1)</f>
        <v>-2.7884171674950114E-3</v>
      </c>
      <c r="E3197">
        <f>MATCH(S_P_500_Historical_Data__1[[#This Row],[return]],_xlfn.ANCHORARRAY($N$7),1)</f>
        <v>68</v>
      </c>
      <c r="F3197" t="e">
        <f>MATCH(S_P_500_Historical_Data__1[[#This Row],[log1p(return)]],S:S,1)-6</f>
        <v>#N/A</v>
      </c>
    </row>
    <row r="3198" spans="1:6" x14ac:dyDescent="0.35">
      <c r="A3198" s="10">
        <v>31814</v>
      </c>
      <c r="B3198">
        <v>280</v>
      </c>
      <c r="C3198">
        <v>-4.3E-3</v>
      </c>
      <c r="D3198">
        <f>LOG(S_P_500_Historical_Data__1[[#This Row],[return]]+1)</f>
        <v>-1.8714928717335991E-3</v>
      </c>
      <c r="E3198">
        <f>MATCH(S_P_500_Historical_Data__1[[#This Row],[return]],_xlfn.ANCHORARRAY($N$7),1)</f>
        <v>68</v>
      </c>
      <c r="F3198" t="e">
        <f>MATCH(S_P_500_Historical_Data__1[[#This Row],[log1p(return)]],S:S,1)-6</f>
        <v>#N/A</v>
      </c>
    </row>
    <row r="3199" spans="1:6" x14ac:dyDescent="0.35">
      <c r="A3199" s="10">
        <v>31813</v>
      </c>
      <c r="B3199">
        <v>281.2</v>
      </c>
      <c r="C3199">
        <v>5.7000000000000002E-3</v>
      </c>
      <c r="D3199">
        <f>LOG(S_P_500_Historical_Data__1[[#This Row],[return]]+1)</f>
        <v>2.4684501283325239E-3</v>
      </c>
      <c r="E3199">
        <f>MATCH(S_P_500_Historical_Data__1[[#This Row],[return]],_xlfn.ANCHORARRAY($N$7),1)</f>
        <v>72</v>
      </c>
      <c r="F3199" t="e">
        <f>MATCH(S_P_500_Historical_Data__1[[#This Row],[log1p(return)]],S:S,1)-6</f>
        <v>#N/A</v>
      </c>
    </row>
    <row r="3200" spans="1:6" x14ac:dyDescent="0.35">
      <c r="A3200" s="10">
        <v>31812</v>
      </c>
      <c r="B3200">
        <v>279.60000000000002</v>
      </c>
      <c r="C3200">
        <v>1.2999999999999999E-2</v>
      </c>
      <c r="D3200">
        <f>LOG(S_P_500_Historical_Data__1[[#This Row],[return]]+1)</f>
        <v>5.6094453602803856E-3</v>
      </c>
      <c r="E3200">
        <f>MATCH(S_P_500_Historical_Data__1[[#This Row],[return]],_xlfn.ANCHORARRAY($N$7),1)</f>
        <v>74</v>
      </c>
      <c r="F3200" t="e">
        <f>MATCH(S_P_500_Historical_Data__1[[#This Row],[log1p(return)]],S:S,1)-6</f>
        <v>#N/A</v>
      </c>
    </row>
    <row r="3201" spans="1:6" x14ac:dyDescent="0.35">
      <c r="A3201" s="10">
        <v>31811</v>
      </c>
      <c r="B3201">
        <v>276</v>
      </c>
      <c r="C3201">
        <v>-1.4E-3</v>
      </c>
      <c r="D3201">
        <f>LOG(S_P_500_Historical_Data__1[[#This Row],[return]]+1)</f>
        <v>-6.0843828090904916E-4</v>
      </c>
      <c r="E3201">
        <f>MATCH(S_P_500_Historical_Data__1[[#This Row],[return]],_xlfn.ANCHORARRAY($N$7),1)</f>
        <v>69</v>
      </c>
      <c r="F3201" t="e">
        <f>MATCH(S_P_500_Historical_Data__1[[#This Row],[log1p(return)]],S:S,1)-6</f>
        <v>#N/A</v>
      </c>
    </row>
    <row r="3202" spans="1:6" x14ac:dyDescent="0.35">
      <c r="A3202" s="10">
        <v>31810</v>
      </c>
      <c r="B3202">
        <v>276.39999999999998</v>
      </c>
      <c r="C3202">
        <v>8.3999999999999995E-3</v>
      </c>
      <c r="D3202">
        <f>LOG(S_P_500_Historical_Data__1[[#This Row],[return]]+1)</f>
        <v>3.6328370044082891E-3</v>
      </c>
      <c r="E3202">
        <f>MATCH(S_P_500_Historical_Data__1[[#This Row],[return]],_xlfn.ANCHORARRAY($N$7),1)</f>
        <v>73</v>
      </c>
      <c r="F3202" t="e">
        <f>MATCH(S_P_500_Historical_Data__1[[#This Row],[log1p(return)]],S:S,1)-6</f>
        <v>#N/A</v>
      </c>
    </row>
    <row r="3203" spans="1:6" x14ac:dyDescent="0.35">
      <c r="A3203" s="10">
        <v>31807</v>
      </c>
      <c r="B3203">
        <v>274.10000000000002</v>
      </c>
      <c r="C3203">
        <v>-4.0000000000000002E-4</v>
      </c>
      <c r="D3203">
        <f>LOG(S_P_500_Historical_Data__1[[#This Row],[return]]+1)</f>
        <v>-1.7375254558756316E-4</v>
      </c>
      <c r="E3203">
        <f>MATCH(S_P_500_Historical_Data__1[[#This Row],[return]],_xlfn.ANCHORARRAY($N$7),1)</f>
        <v>70</v>
      </c>
      <c r="F3203" t="e">
        <f>MATCH(S_P_500_Historical_Data__1[[#This Row],[log1p(return)]],S:S,1)-6</f>
        <v>#N/A</v>
      </c>
    </row>
    <row r="3204" spans="1:6" x14ac:dyDescent="0.35">
      <c r="A3204" s="10">
        <v>31806</v>
      </c>
      <c r="B3204">
        <v>274.2</v>
      </c>
      <c r="C3204">
        <v>-4.4000000000000003E-3</v>
      </c>
      <c r="D3204">
        <f>LOG(S_P_500_Historical_Data__1[[#This Row],[return]]+1)</f>
        <v>-1.9151120634443696E-3</v>
      </c>
      <c r="E3204">
        <f>MATCH(S_P_500_Historical_Data__1[[#This Row],[return]],_xlfn.ANCHORARRAY($N$7),1)</f>
        <v>68</v>
      </c>
      <c r="F3204" t="e">
        <f>MATCH(S_P_500_Historical_Data__1[[#This Row],[log1p(return)]],S:S,1)-6</f>
        <v>#N/A</v>
      </c>
    </row>
    <row r="3205" spans="1:6" x14ac:dyDescent="0.35">
      <c r="A3205" s="10">
        <v>31805</v>
      </c>
      <c r="B3205">
        <v>275.39999999999998</v>
      </c>
      <c r="C3205">
        <v>5.7999999999999996E-3</v>
      </c>
      <c r="D3205">
        <f>LOG(S_P_500_Historical_Data__1[[#This Row],[return]]+1)</f>
        <v>2.5116312849083121E-3</v>
      </c>
      <c r="E3205">
        <f>MATCH(S_P_500_Historical_Data__1[[#This Row],[return]],_xlfn.ANCHORARRAY($N$7),1)</f>
        <v>72</v>
      </c>
      <c r="F3205" t="e">
        <f>MATCH(S_P_500_Historical_Data__1[[#This Row],[log1p(return)]],S:S,1)-6</f>
        <v>#N/A</v>
      </c>
    </row>
    <row r="3206" spans="1:6" x14ac:dyDescent="0.35">
      <c r="A3206" s="10">
        <v>31804</v>
      </c>
      <c r="B3206">
        <v>273.8</v>
      </c>
      <c r="C3206">
        <v>1.5599999999999999E-2</v>
      </c>
      <c r="D3206">
        <f>LOG(S_P_500_Historical_Data__1[[#This Row],[return]]+1)</f>
        <v>6.7226922016846409E-3</v>
      </c>
      <c r="E3206">
        <f>MATCH(S_P_500_Historical_Data__1[[#This Row],[return]],_xlfn.ANCHORARRAY($N$7),1)</f>
        <v>75</v>
      </c>
      <c r="F3206" t="e">
        <f>MATCH(S_P_500_Historical_Data__1[[#This Row],[log1p(return)]],S:S,1)-6</f>
        <v>#N/A</v>
      </c>
    </row>
    <row r="3207" spans="1:6" x14ac:dyDescent="0.35">
      <c r="A3207" s="10">
        <v>31803</v>
      </c>
      <c r="B3207">
        <v>269.60000000000002</v>
      </c>
      <c r="C3207">
        <v>-1.9E-3</v>
      </c>
      <c r="D3207">
        <f>LOG(S_P_500_Historical_Data__1[[#This Row],[return]]+1)</f>
        <v>-8.2594441151506628E-4</v>
      </c>
      <c r="E3207">
        <f>MATCH(S_P_500_Historical_Data__1[[#This Row],[return]],_xlfn.ANCHORARRAY($N$7),1)</f>
        <v>69</v>
      </c>
      <c r="F3207" t="e">
        <f>MATCH(S_P_500_Historical_Data__1[[#This Row],[log1p(return)]],S:S,1)-6</f>
        <v>#N/A</v>
      </c>
    </row>
    <row r="3208" spans="1:6" x14ac:dyDescent="0.35">
      <c r="A3208" s="10">
        <v>31800</v>
      </c>
      <c r="B3208">
        <v>270.10000000000002</v>
      </c>
      <c r="C3208">
        <v>-1.3899999999999999E-2</v>
      </c>
      <c r="D3208">
        <f>LOG(S_P_500_Historical_Data__1[[#This Row],[return]]+1)</f>
        <v>-6.0790411987131972E-3</v>
      </c>
      <c r="E3208">
        <f>MATCH(S_P_500_Historical_Data__1[[#This Row],[return]],_xlfn.ANCHORARRAY($N$7),1)</f>
        <v>65</v>
      </c>
      <c r="F3208" t="e">
        <f>MATCH(S_P_500_Historical_Data__1[[#This Row],[log1p(return)]],S:S,1)-6</f>
        <v>#N/A</v>
      </c>
    </row>
    <row r="3209" spans="1:6" x14ac:dyDescent="0.35">
      <c r="A3209" s="10">
        <v>31799</v>
      </c>
      <c r="B3209">
        <v>273.89999999999998</v>
      </c>
      <c r="C3209">
        <v>2.2800000000000001E-2</v>
      </c>
      <c r="D3209">
        <f>LOG(S_P_500_Historical_Data__1[[#This Row],[return]]+1)</f>
        <v>9.7907193542978149E-3</v>
      </c>
      <c r="E3209">
        <f>MATCH(S_P_500_Historical_Data__1[[#This Row],[return]],_xlfn.ANCHORARRAY($N$7),1)</f>
        <v>77</v>
      </c>
      <c r="F3209" t="e">
        <f>MATCH(S_P_500_Historical_Data__1[[#This Row],[log1p(return)]],S:S,1)-6</f>
        <v>#N/A</v>
      </c>
    </row>
    <row r="3210" spans="1:6" x14ac:dyDescent="0.35">
      <c r="A3210" s="10">
        <v>31798</v>
      </c>
      <c r="B3210">
        <v>267.8</v>
      </c>
      <c r="C3210">
        <v>-4.4999999999999997E-3</v>
      </c>
      <c r="D3210">
        <f>LOG(S_P_500_Historical_Data__1[[#This Row],[return]]+1)</f>
        <v>-1.9587356365716219E-3</v>
      </c>
      <c r="E3210">
        <f>MATCH(S_P_500_Historical_Data__1[[#This Row],[return]],_xlfn.ANCHORARRAY($N$7),1)</f>
        <v>68</v>
      </c>
      <c r="F3210" t="e">
        <f>MATCH(S_P_500_Historical_Data__1[[#This Row],[log1p(return)]],S:S,1)-6</f>
        <v>#N/A</v>
      </c>
    </row>
    <row r="3211" spans="1:6" x14ac:dyDescent="0.35">
      <c r="A3211" s="10">
        <v>31797</v>
      </c>
      <c r="B3211">
        <v>269</v>
      </c>
      <c r="C3211">
        <v>-1.1000000000000001E-3</v>
      </c>
      <c r="D3211">
        <f>LOG(S_P_500_Historical_Data__1[[#This Row],[return]]+1)</f>
        <v>-4.7798687109621189E-4</v>
      </c>
      <c r="E3211">
        <f>MATCH(S_P_500_Historical_Data__1[[#This Row],[return]],_xlfn.ANCHORARRAY($N$7),1)</f>
        <v>69</v>
      </c>
      <c r="F3211" t="e">
        <f>MATCH(S_P_500_Historical_Data__1[[#This Row],[log1p(return)]],S:S,1)-6</f>
        <v>#N/A</v>
      </c>
    </row>
    <row r="3212" spans="1:6" x14ac:dyDescent="0.35">
      <c r="A3212" s="10">
        <v>31796</v>
      </c>
      <c r="B3212">
        <v>269.3</v>
      </c>
      <c r="C3212">
        <v>1.1299999999999999E-2</v>
      </c>
      <c r="D3212">
        <f>LOG(S_P_500_Historical_Data__1[[#This Row],[return]]+1)</f>
        <v>4.8800072406343965E-3</v>
      </c>
      <c r="E3212">
        <f>MATCH(S_P_500_Historical_Data__1[[#This Row],[return]],_xlfn.ANCHORARRAY($N$7),1)</f>
        <v>74</v>
      </c>
      <c r="F3212" t="e">
        <f>MATCH(S_P_500_Historical_Data__1[[#This Row],[log1p(return)]],S:S,1)-6</f>
        <v>#N/A</v>
      </c>
    </row>
    <row r="3213" spans="1:6" x14ac:dyDescent="0.35">
      <c r="A3213" s="10">
        <v>31793</v>
      </c>
      <c r="B3213">
        <v>266.3</v>
      </c>
      <c r="C3213">
        <v>3.0000000000000001E-3</v>
      </c>
      <c r="D3213">
        <f>LOG(S_P_500_Historical_Data__1[[#This Row],[return]]+1)</f>
        <v>1.300933020418072E-3</v>
      </c>
      <c r="E3213">
        <f>MATCH(S_P_500_Historical_Data__1[[#This Row],[return]],_xlfn.ANCHORARRAY($N$7),1)</f>
        <v>71</v>
      </c>
      <c r="F3213" t="e">
        <f>MATCH(S_P_500_Historical_Data__1[[#This Row],[log1p(return)]],S:S,1)-6</f>
        <v>#N/A</v>
      </c>
    </row>
    <row r="3214" spans="1:6" x14ac:dyDescent="0.35">
      <c r="A3214" s="10">
        <v>31792</v>
      </c>
      <c r="B3214">
        <v>265.5</v>
      </c>
      <c r="C3214">
        <v>1.0999999999999999E-2</v>
      </c>
      <c r="D3214">
        <f>LOG(S_P_500_Historical_Data__1[[#This Row],[return]]+1)</f>
        <v>4.7511555910010198E-3</v>
      </c>
      <c r="E3214">
        <f>MATCH(S_P_500_Historical_Data__1[[#This Row],[return]],_xlfn.ANCHORARRAY($N$7),1)</f>
        <v>73</v>
      </c>
      <c r="F3214" t="e">
        <f>MATCH(S_P_500_Historical_Data__1[[#This Row],[log1p(return)]],S:S,1)-6</f>
        <v>#N/A</v>
      </c>
    </row>
    <row r="3215" spans="1:6" x14ac:dyDescent="0.35">
      <c r="A3215" s="10">
        <v>31791</v>
      </c>
      <c r="B3215">
        <v>262.60000000000002</v>
      </c>
      <c r="C3215">
        <v>1.04E-2</v>
      </c>
      <c r="D3215">
        <f>LOG(S_P_500_Historical_Data__1[[#This Row],[return]]+1)</f>
        <v>4.4933375472743153E-3</v>
      </c>
      <c r="E3215">
        <f>MATCH(S_P_500_Historical_Data__1[[#This Row],[return]],_xlfn.ANCHORARRAY($N$7),1)</f>
        <v>73</v>
      </c>
      <c r="F3215" t="e">
        <f>MATCH(S_P_500_Historical_Data__1[[#This Row],[log1p(return)]],S:S,1)-6</f>
        <v>#N/A</v>
      </c>
    </row>
    <row r="3216" spans="1:6" x14ac:dyDescent="0.35">
      <c r="A3216" s="10">
        <v>31790</v>
      </c>
      <c r="B3216">
        <v>259.89999999999998</v>
      </c>
      <c r="C3216">
        <v>-1.5E-3</v>
      </c>
      <c r="D3216">
        <f>LOG(S_P_500_Historical_Data__1[[#This Row],[return]]+1)</f>
        <v>-6.5193079327860188E-4</v>
      </c>
      <c r="E3216">
        <f>MATCH(S_P_500_Historical_Data__1[[#This Row],[return]],_xlfn.ANCHORARRAY($N$7),1)</f>
        <v>69</v>
      </c>
      <c r="F3216" t="e">
        <f>MATCH(S_P_500_Historical_Data__1[[#This Row],[log1p(return)]],S:S,1)-6</f>
        <v>#N/A</v>
      </c>
    </row>
    <row r="3217" spans="1:6" x14ac:dyDescent="0.35">
      <c r="A3217" s="10">
        <v>31789</v>
      </c>
      <c r="B3217">
        <v>260.3</v>
      </c>
      <c r="C3217">
        <v>6.1999999999999998E-3</v>
      </c>
      <c r="D3217">
        <f>LOG(S_P_500_Historical_Data__1[[#This Row],[return]]+1)</f>
        <v>2.6843129897293583E-3</v>
      </c>
      <c r="E3217">
        <f>MATCH(S_P_500_Historical_Data__1[[#This Row],[return]],_xlfn.ANCHORARRAY($N$7),1)</f>
        <v>72</v>
      </c>
      <c r="F3217" t="e">
        <f>MATCH(S_P_500_Historical_Data__1[[#This Row],[log1p(return)]],S:S,1)-6</f>
        <v>#N/A</v>
      </c>
    </row>
    <row r="3218" spans="1:6" x14ac:dyDescent="0.35">
      <c r="A3218" s="10">
        <v>31786</v>
      </c>
      <c r="B3218">
        <v>258.7</v>
      </c>
      <c r="C3218">
        <v>5.4000000000000003E-3</v>
      </c>
      <c r="D3218">
        <f>LOG(S_P_500_Historical_Data__1[[#This Row],[return]]+1)</f>
        <v>2.3388808920564892E-3</v>
      </c>
      <c r="E3218">
        <f>MATCH(S_P_500_Historical_Data__1[[#This Row],[return]],_xlfn.ANCHORARRAY($N$7),1)</f>
        <v>72</v>
      </c>
      <c r="F3218" t="e">
        <f>MATCH(S_P_500_Historical_Data__1[[#This Row],[log1p(return)]],S:S,1)-6</f>
        <v>#N/A</v>
      </c>
    </row>
    <row r="3219" spans="1:6" x14ac:dyDescent="0.35">
      <c r="A3219" s="10">
        <v>31785</v>
      </c>
      <c r="B3219">
        <v>257.3</v>
      </c>
      <c r="C3219">
        <v>7.7999999999999996E-3</v>
      </c>
      <c r="D3219">
        <f>LOG(S_P_500_Historical_Data__1[[#This Row],[return]]+1)</f>
        <v>3.3743540197499165E-3</v>
      </c>
      <c r="E3219">
        <f>MATCH(S_P_500_Historical_Data__1[[#This Row],[return]],_xlfn.ANCHORARRAY($N$7),1)</f>
        <v>72</v>
      </c>
      <c r="F3219" t="e">
        <f>MATCH(S_P_500_Historical_Data__1[[#This Row],[log1p(return)]],S:S,1)-6</f>
        <v>#N/A</v>
      </c>
    </row>
    <row r="3220" spans="1:6" x14ac:dyDescent="0.35">
      <c r="A3220" s="10">
        <v>31784</v>
      </c>
      <c r="B3220">
        <v>255.3</v>
      </c>
      <c r="C3220">
        <v>9.9000000000000008E-3</v>
      </c>
      <c r="D3220">
        <f>LOG(S_P_500_Historical_Data__1[[#This Row],[return]]+1)</f>
        <v>4.2783722001624534E-3</v>
      </c>
      <c r="E3220">
        <f>MATCH(S_P_500_Historical_Data__1[[#This Row],[return]],_xlfn.ANCHORARRAY($N$7),1)</f>
        <v>73</v>
      </c>
      <c r="F3220" t="e">
        <f>MATCH(S_P_500_Historical_Data__1[[#This Row],[log1p(return)]],S:S,1)-6</f>
        <v>#N/A</v>
      </c>
    </row>
    <row r="3221" spans="1:6" x14ac:dyDescent="0.35">
      <c r="A3221" s="10">
        <v>31783</v>
      </c>
      <c r="B3221">
        <v>252.8</v>
      </c>
      <c r="C3221">
        <v>2.3999999999999998E-3</v>
      </c>
      <c r="D3221">
        <f>LOG(S_P_500_Historical_Data__1[[#This Row],[return]]+1)</f>
        <v>1.0410579860935677E-3</v>
      </c>
      <c r="E3221">
        <f>MATCH(S_P_500_Historical_Data__1[[#This Row],[return]],_xlfn.ANCHORARRAY($N$7),1)</f>
        <v>71</v>
      </c>
      <c r="F3221" t="e">
        <f>MATCH(S_P_500_Historical_Data__1[[#This Row],[log1p(return)]],S:S,1)-6</f>
        <v>#N/A</v>
      </c>
    </row>
    <row r="3222" spans="1:6" x14ac:dyDescent="0.35">
      <c r="A3222" s="10">
        <v>31782</v>
      </c>
      <c r="B3222">
        <v>252.2</v>
      </c>
      <c r="C3222">
        <v>2.35E-2</v>
      </c>
      <c r="D3222">
        <f>LOG(S_P_500_Historical_Data__1[[#This Row],[return]]+1)</f>
        <v>1.00878469985245E-2</v>
      </c>
      <c r="E3222">
        <f>MATCH(S_P_500_Historical_Data__1[[#This Row],[return]],_xlfn.ANCHORARRAY($N$7),1)</f>
        <v>78</v>
      </c>
      <c r="F3222" t="e">
        <f>MATCH(S_P_500_Historical_Data__1[[#This Row],[log1p(return)]],S:S,1)-6</f>
        <v>#N/A</v>
      </c>
    </row>
    <row r="3223" spans="1:6" x14ac:dyDescent="0.35">
      <c r="A3223" s="10">
        <v>31779</v>
      </c>
      <c r="B3223">
        <v>246.4</v>
      </c>
      <c r="C3223">
        <v>1.7299999999999999E-2</v>
      </c>
      <c r="D3223">
        <f>LOG(S_P_500_Historical_Data__1[[#This Row],[return]]+1)</f>
        <v>7.4490444977487807E-3</v>
      </c>
      <c r="E3223">
        <f>MATCH(S_P_500_Historical_Data__1[[#This Row],[return]],_xlfn.ANCHORARRAY($N$7),1)</f>
        <v>76</v>
      </c>
      <c r="F3223" t="e">
        <f>MATCH(S_P_500_Historical_Data__1[[#This Row],[log1p(return)]],S:S,1)-6</f>
        <v>#N/A</v>
      </c>
    </row>
    <row r="3224" spans="1:6" x14ac:dyDescent="0.35">
      <c r="A3224" s="10">
        <v>31777</v>
      </c>
      <c r="B3224">
        <v>242.2</v>
      </c>
      <c r="C3224">
        <v>-4.8999999999999998E-3</v>
      </c>
      <c r="D3224">
        <f>LOG(S_P_500_Historical_Data__1[[#This Row],[return]]+1)</f>
        <v>-2.1332737608552488E-3</v>
      </c>
      <c r="E3224">
        <f>MATCH(S_P_500_Historical_Data__1[[#This Row],[return]],_xlfn.ANCHORARRAY($N$7),1)</f>
        <v>68</v>
      </c>
      <c r="F3224" t="e">
        <f>MATCH(S_P_500_Historical_Data__1[[#This Row],[log1p(return)]],S:S,1)-6</f>
        <v>#N/A</v>
      </c>
    </row>
    <row r="3225" spans="1:6" x14ac:dyDescent="0.35">
      <c r="A3225" s="10">
        <v>31776</v>
      </c>
      <c r="B3225">
        <v>243.4</v>
      </c>
      <c r="C3225">
        <v>-5.3E-3</v>
      </c>
      <c r="D3225">
        <f>LOG(S_P_500_Historical_Data__1[[#This Row],[return]]+1)</f>
        <v>-2.307882058273408E-3</v>
      </c>
      <c r="E3225">
        <f>MATCH(S_P_500_Historical_Data__1[[#This Row],[return]],_xlfn.ANCHORARRAY($N$7),1)</f>
        <v>68</v>
      </c>
      <c r="F3225" t="e">
        <f>MATCH(S_P_500_Historical_Data__1[[#This Row],[log1p(return)]],S:S,1)-6</f>
        <v>#N/A</v>
      </c>
    </row>
    <row r="3226" spans="1:6" x14ac:dyDescent="0.35">
      <c r="A3226" s="10">
        <v>31775</v>
      </c>
      <c r="B3226">
        <v>244.7</v>
      </c>
      <c r="C3226">
        <v>-8.8999999999999999E-3</v>
      </c>
      <c r="D3226">
        <f>LOG(S_P_500_Historical_Data__1[[#This Row],[return]]+1)</f>
        <v>-3.8825238627119936E-3</v>
      </c>
      <c r="E3226">
        <f>MATCH(S_P_500_Historical_Data__1[[#This Row],[return]],_xlfn.ANCHORARRAY($N$7),1)</f>
        <v>67</v>
      </c>
      <c r="F3226" t="e">
        <f>MATCH(S_P_500_Historical_Data__1[[#This Row],[log1p(return)]],S:S,1)-6</f>
        <v>#N/A</v>
      </c>
    </row>
    <row r="3227" spans="1:6" x14ac:dyDescent="0.35">
      <c r="A3227" s="10">
        <v>31772</v>
      </c>
      <c r="B3227">
        <v>246.9</v>
      </c>
      <c r="C3227">
        <v>4.0000000000000002E-4</v>
      </c>
      <c r="D3227">
        <f>LOG(S_P_500_Historical_Data__1[[#This Row],[return]]+1)</f>
        <v>1.7368305846489969E-4</v>
      </c>
      <c r="E3227">
        <f>MATCH(S_P_500_Historical_Data__1[[#This Row],[return]],_xlfn.ANCHORARRAY($N$7),1)</f>
        <v>70</v>
      </c>
      <c r="F3227" t="e">
        <f>MATCH(S_P_500_Historical_Data__1[[#This Row],[log1p(return)]],S:S,1)-6</f>
        <v>#N/A</v>
      </c>
    </row>
    <row r="3228" spans="1:6" x14ac:dyDescent="0.35">
      <c r="A3228" s="10">
        <v>31770</v>
      </c>
      <c r="B3228">
        <v>246.8</v>
      </c>
      <c r="C3228">
        <v>2E-3</v>
      </c>
      <c r="D3228">
        <f>LOG(S_P_500_Historical_Data__1[[#This Row],[return]]+1)</f>
        <v>8.6772153122691327E-4</v>
      </c>
      <c r="E3228">
        <f>MATCH(S_P_500_Historical_Data__1[[#This Row],[return]],_xlfn.ANCHORARRAY($N$7),1)</f>
        <v>70</v>
      </c>
      <c r="F3228" t="e">
        <f>MATCH(S_P_500_Historical_Data__1[[#This Row],[log1p(return)]],S:S,1)-6</f>
        <v>#N/A</v>
      </c>
    </row>
    <row r="3229" spans="1:6" x14ac:dyDescent="0.35">
      <c r="A3229" s="10">
        <v>31769</v>
      </c>
      <c r="B3229">
        <v>246.3</v>
      </c>
      <c r="C3229">
        <v>-0.01</v>
      </c>
      <c r="D3229">
        <f>LOG(S_P_500_Historical_Data__1[[#This Row],[return]]+1)</f>
        <v>-4.3648054024500883E-3</v>
      </c>
      <c r="E3229">
        <f>MATCH(S_P_500_Historical_Data__1[[#This Row],[return]],_xlfn.ANCHORARRAY($N$7),1)</f>
        <v>66</v>
      </c>
      <c r="F3229" t="e">
        <f>MATCH(S_P_500_Historical_Data__1[[#This Row],[log1p(return)]],S:S,1)-6</f>
        <v>#N/A</v>
      </c>
    </row>
    <row r="3230" spans="1:6" x14ac:dyDescent="0.35">
      <c r="A3230" s="10">
        <v>31768</v>
      </c>
      <c r="B3230">
        <v>248.8</v>
      </c>
      <c r="C3230">
        <v>-3.5999999999999999E-3</v>
      </c>
      <c r="D3230">
        <f>LOG(S_P_500_Historical_Data__1[[#This Row],[return]]+1)</f>
        <v>-1.5662811355311203E-3</v>
      </c>
      <c r="E3230">
        <f>MATCH(S_P_500_Historical_Data__1[[#This Row],[return]],_xlfn.ANCHORARRAY($N$7),1)</f>
        <v>68</v>
      </c>
      <c r="F3230" t="e">
        <f>MATCH(S_P_500_Historical_Data__1[[#This Row],[log1p(return)]],S:S,1)-6</f>
        <v>#N/A</v>
      </c>
    </row>
    <row r="3231" spans="1:6" x14ac:dyDescent="0.35">
      <c r="A3231" s="10">
        <v>31765</v>
      </c>
      <c r="B3231">
        <v>249.7</v>
      </c>
      <c r="C3231">
        <v>1.18E-2</v>
      </c>
      <c r="D3231">
        <f>LOG(S_P_500_Historical_Data__1[[#This Row],[return]]+1)</f>
        <v>5.0946750725485712E-3</v>
      </c>
      <c r="E3231">
        <f>MATCH(S_P_500_Historical_Data__1[[#This Row],[return]],_xlfn.ANCHORARRAY($N$7),1)</f>
        <v>74</v>
      </c>
      <c r="F3231" t="e">
        <f>MATCH(S_P_500_Historical_Data__1[[#This Row],[log1p(return)]],S:S,1)-6</f>
        <v>#N/A</v>
      </c>
    </row>
    <row r="3232" spans="1:6" x14ac:dyDescent="0.35">
      <c r="A3232" s="10">
        <v>31764</v>
      </c>
      <c r="B3232">
        <v>246.8</v>
      </c>
      <c r="C3232">
        <v>-3.2000000000000002E-3</v>
      </c>
      <c r="D3232">
        <f>LOG(S_P_500_Historical_Data__1[[#This Row],[return]]+1)</f>
        <v>-1.3919706849055953E-3</v>
      </c>
      <c r="E3232">
        <f>MATCH(S_P_500_Historical_Data__1[[#This Row],[return]],_xlfn.ANCHORARRAY($N$7),1)</f>
        <v>69</v>
      </c>
      <c r="F3232" t="e">
        <f>MATCH(S_P_500_Historical_Data__1[[#This Row],[log1p(return)]],S:S,1)-6</f>
        <v>#N/A</v>
      </c>
    </row>
    <row r="3233" spans="1:6" x14ac:dyDescent="0.35">
      <c r="A3233" s="10">
        <v>31763</v>
      </c>
      <c r="B3233">
        <v>247.6</v>
      </c>
      <c r="C3233">
        <v>-9.5999999999999992E-3</v>
      </c>
      <c r="D3233">
        <f>LOG(S_P_500_Historical_Data__1[[#This Row],[return]]+1)</f>
        <v>-4.1893683239572653E-3</v>
      </c>
      <c r="E3233">
        <f>MATCH(S_P_500_Historical_Data__1[[#This Row],[return]],_xlfn.ANCHORARRAY($N$7),1)</f>
        <v>66</v>
      </c>
      <c r="F3233" t="e">
        <f>MATCH(S_P_500_Historical_Data__1[[#This Row],[log1p(return)]],S:S,1)-6</f>
        <v>#N/A</v>
      </c>
    </row>
    <row r="3234" spans="1:6" x14ac:dyDescent="0.35">
      <c r="A3234" s="10">
        <v>31762</v>
      </c>
      <c r="B3234">
        <v>250</v>
      </c>
      <c r="C3234">
        <v>7.3000000000000001E-3</v>
      </c>
      <c r="D3234">
        <f>LOG(S_P_500_Historical_Data__1[[#This Row],[return]]+1)</f>
        <v>3.158833950862062E-3</v>
      </c>
      <c r="E3234">
        <f>MATCH(S_P_500_Historical_Data__1[[#This Row],[return]],_xlfn.ANCHORARRAY($N$7),1)</f>
        <v>72</v>
      </c>
      <c r="F3234" t="e">
        <f>MATCH(S_P_500_Historical_Data__1[[#This Row],[log1p(return)]],S:S,1)-6</f>
        <v>#N/A</v>
      </c>
    </row>
    <row r="3235" spans="1:6" x14ac:dyDescent="0.35">
      <c r="A3235" s="10">
        <v>31761</v>
      </c>
      <c r="B3235">
        <v>248.2</v>
      </c>
      <c r="C3235">
        <v>3.5999999999999999E-3</v>
      </c>
      <c r="D3235">
        <f>LOG(S_P_500_Historical_Data__1[[#This Row],[return]]+1)</f>
        <v>1.5606526425729409E-3</v>
      </c>
      <c r="E3235">
        <f>MATCH(S_P_500_Historical_Data__1[[#This Row],[return]],_xlfn.ANCHORARRAY($N$7),1)</f>
        <v>71</v>
      </c>
      <c r="F3235" t="e">
        <f>MATCH(S_P_500_Historical_Data__1[[#This Row],[log1p(return)]],S:S,1)-6</f>
        <v>#N/A</v>
      </c>
    </row>
    <row r="3236" spans="1:6" x14ac:dyDescent="0.35">
      <c r="A3236" s="10">
        <v>31758</v>
      </c>
      <c r="B3236">
        <v>247.3</v>
      </c>
      <c r="C3236">
        <v>-3.5999999999999999E-3</v>
      </c>
      <c r="D3236">
        <f>LOG(S_P_500_Historical_Data__1[[#This Row],[return]]+1)</f>
        <v>-1.5662811355311203E-3</v>
      </c>
      <c r="E3236">
        <f>MATCH(S_P_500_Historical_Data__1[[#This Row],[return]],_xlfn.ANCHORARRAY($N$7),1)</f>
        <v>68</v>
      </c>
      <c r="F3236" t="e">
        <f>MATCH(S_P_500_Historical_Data__1[[#This Row],[log1p(return)]],S:S,1)-6</f>
        <v>#N/A</v>
      </c>
    </row>
    <row r="3237" spans="1:6" x14ac:dyDescent="0.35">
      <c r="A3237" s="10">
        <v>31757</v>
      </c>
      <c r="B3237">
        <v>248.2</v>
      </c>
      <c r="C3237">
        <v>-1.12E-2</v>
      </c>
      <c r="D3237">
        <f>LOG(S_P_500_Historical_Data__1[[#This Row],[return]]+1)</f>
        <v>-4.8915422552593757E-3</v>
      </c>
      <c r="E3237">
        <f>MATCH(S_P_500_Historical_Data__1[[#This Row],[return]],_xlfn.ANCHORARRAY($N$7),1)</f>
        <v>66</v>
      </c>
      <c r="F3237" t="e">
        <f>MATCH(S_P_500_Historical_Data__1[[#This Row],[log1p(return)]],S:S,1)-6</f>
        <v>#N/A</v>
      </c>
    </row>
    <row r="3238" spans="1:6" x14ac:dyDescent="0.35">
      <c r="A3238" s="10">
        <v>31756</v>
      </c>
      <c r="B3238">
        <v>251</v>
      </c>
      <c r="C3238">
        <v>6.7999999999999996E-3</v>
      </c>
      <c r="D3238">
        <f>LOG(S_P_500_Historical_Data__1[[#This Row],[return]]+1)</f>
        <v>2.9432068763250671E-3</v>
      </c>
      <c r="E3238">
        <f>MATCH(S_P_500_Historical_Data__1[[#This Row],[return]],_xlfn.ANCHORARRAY($N$7),1)</f>
        <v>72</v>
      </c>
      <c r="F3238" t="e">
        <f>MATCH(S_P_500_Historical_Data__1[[#This Row],[log1p(return)]],S:S,1)-6</f>
        <v>#N/A</v>
      </c>
    </row>
    <row r="3239" spans="1:6" x14ac:dyDescent="0.35">
      <c r="A3239" s="10">
        <v>31755</v>
      </c>
      <c r="B3239">
        <v>249.3</v>
      </c>
      <c r="C3239">
        <v>-7.6E-3</v>
      </c>
      <c r="D3239">
        <f>LOG(S_P_500_Historical_Data__1[[#This Row],[return]]+1)</f>
        <v>-3.3132443998285239E-3</v>
      </c>
      <c r="E3239">
        <f>MATCH(S_P_500_Historical_Data__1[[#This Row],[return]],_xlfn.ANCHORARRAY($N$7),1)</f>
        <v>67</v>
      </c>
      <c r="F3239" t="e">
        <f>MATCH(S_P_500_Historical_Data__1[[#This Row],[log1p(return)]],S:S,1)-6</f>
        <v>#N/A</v>
      </c>
    </row>
    <row r="3240" spans="1:6" x14ac:dyDescent="0.35">
      <c r="A3240" s="10">
        <v>31754</v>
      </c>
      <c r="B3240">
        <v>251.2</v>
      </c>
      <c r="C3240">
        <v>0</v>
      </c>
      <c r="D3240">
        <f>LOG(S_P_500_Historical_Data__1[[#This Row],[return]]+1)</f>
        <v>0</v>
      </c>
      <c r="E3240">
        <f>MATCH(S_P_500_Historical_Data__1[[#This Row],[return]],_xlfn.ANCHORARRAY($N$7),1)</f>
        <v>70</v>
      </c>
      <c r="F3240" t="e">
        <f>MATCH(S_P_500_Historical_Data__1[[#This Row],[log1p(return)]],S:S,1)-6</f>
        <v>#N/A</v>
      </c>
    </row>
    <row r="3241" spans="1:6" x14ac:dyDescent="0.35">
      <c r="A3241" s="10">
        <v>31751</v>
      </c>
      <c r="B3241">
        <v>251.2</v>
      </c>
      <c r="C3241">
        <v>-7.1000000000000004E-3</v>
      </c>
      <c r="D3241">
        <f>LOG(S_P_500_Historical_Data__1[[#This Row],[return]]+1)</f>
        <v>-3.0944893043338452E-3</v>
      </c>
      <c r="E3241">
        <f>MATCH(S_P_500_Historical_Data__1[[#This Row],[return]],_xlfn.ANCHORARRAY($N$7),1)</f>
        <v>67</v>
      </c>
      <c r="F3241" t="e">
        <f>MATCH(S_P_500_Historical_Data__1[[#This Row],[log1p(return)]],S:S,1)-6</f>
        <v>#N/A</v>
      </c>
    </row>
    <row r="3242" spans="1:6" x14ac:dyDescent="0.35">
      <c r="A3242" s="10">
        <v>31750</v>
      </c>
      <c r="B3242">
        <v>253</v>
      </c>
      <c r="C3242">
        <v>-3.2000000000000002E-3</v>
      </c>
      <c r="D3242">
        <f>LOG(S_P_500_Historical_Data__1[[#This Row],[return]]+1)</f>
        <v>-1.3919706849055953E-3</v>
      </c>
      <c r="E3242">
        <f>MATCH(S_P_500_Historical_Data__1[[#This Row],[return]],_xlfn.ANCHORARRAY($N$7),1)</f>
        <v>69</v>
      </c>
      <c r="F3242" t="e">
        <f>MATCH(S_P_500_Historical_Data__1[[#This Row],[log1p(return)]],S:S,1)-6</f>
        <v>#N/A</v>
      </c>
    </row>
    <row r="3243" spans="1:6" x14ac:dyDescent="0.35">
      <c r="A3243" s="10">
        <v>31749</v>
      </c>
      <c r="B3243">
        <v>253.8</v>
      </c>
      <c r="C3243">
        <v>-8.0000000000000004E-4</v>
      </c>
      <c r="D3243">
        <f>LOG(S_P_500_Historical_Data__1[[#This Row],[return]]+1)</f>
        <v>-3.4757463392091225E-4</v>
      </c>
      <c r="E3243">
        <f>MATCH(S_P_500_Historical_Data__1[[#This Row],[return]],_xlfn.ANCHORARRAY($N$7),1)</f>
        <v>69</v>
      </c>
      <c r="F3243" t="e">
        <f>MATCH(S_P_500_Historical_Data__1[[#This Row],[log1p(return)]],S:S,1)-6</f>
        <v>#N/A</v>
      </c>
    </row>
    <row r="3244" spans="1:6" x14ac:dyDescent="0.35">
      <c r="A3244" s="10">
        <v>31748</v>
      </c>
      <c r="B3244">
        <v>254</v>
      </c>
      <c r="C3244">
        <v>1.9699999999999999E-2</v>
      </c>
      <c r="D3244">
        <f>LOG(S_P_500_Historical_Data__1[[#This Row],[return]]+1)</f>
        <v>8.4724193027221426E-3</v>
      </c>
      <c r="E3244">
        <f>MATCH(S_P_500_Historical_Data__1[[#This Row],[return]],_xlfn.ANCHORARRAY($N$7),1)</f>
        <v>76</v>
      </c>
      <c r="F3244" t="e">
        <f>MATCH(S_P_500_Historical_Data__1[[#This Row],[log1p(return)]],S:S,1)-6</f>
        <v>#N/A</v>
      </c>
    </row>
    <row r="3245" spans="1:6" x14ac:dyDescent="0.35">
      <c r="A3245" s="10">
        <v>31747</v>
      </c>
      <c r="B3245">
        <v>249.1</v>
      </c>
      <c r="C3245">
        <v>-4.0000000000000002E-4</v>
      </c>
      <c r="D3245">
        <f>LOG(S_P_500_Historical_Data__1[[#This Row],[return]]+1)</f>
        <v>-1.7375254558756316E-4</v>
      </c>
      <c r="E3245">
        <f>MATCH(S_P_500_Historical_Data__1[[#This Row],[return]],_xlfn.ANCHORARRAY($N$7),1)</f>
        <v>70</v>
      </c>
      <c r="F3245" t="e">
        <f>MATCH(S_P_500_Historical_Data__1[[#This Row],[log1p(return)]],S:S,1)-6</f>
        <v>#N/A</v>
      </c>
    </row>
    <row r="3246" spans="1:6" x14ac:dyDescent="0.35">
      <c r="A3246" s="10">
        <v>31744</v>
      </c>
      <c r="B3246">
        <v>249.2</v>
      </c>
      <c r="C3246">
        <v>1.6000000000000001E-3</v>
      </c>
      <c r="D3246">
        <f>LOG(S_P_500_Historical_Data__1[[#This Row],[return]]+1)</f>
        <v>6.943158663544807E-4</v>
      </c>
      <c r="E3246">
        <f>MATCH(S_P_500_Historical_Data__1[[#This Row],[return]],_xlfn.ANCHORARRAY($N$7),1)</f>
        <v>70</v>
      </c>
      <c r="F3246" t="e">
        <f>MATCH(S_P_500_Historical_Data__1[[#This Row],[log1p(return)]],S:S,1)-6</f>
        <v>#N/A</v>
      </c>
    </row>
    <row r="3247" spans="1:6" x14ac:dyDescent="0.35">
      <c r="A3247" s="10">
        <v>31742</v>
      </c>
      <c r="B3247">
        <v>248.8</v>
      </c>
      <c r="C3247">
        <v>2.3999999999999998E-3</v>
      </c>
      <c r="D3247">
        <f>LOG(S_P_500_Historical_Data__1[[#This Row],[return]]+1)</f>
        <v>1.0410579860935677E-3</v>
      </c>
      <c r="E3247">
        <f>MATCH(S_P_500_Historical_Data__1[[#This Row],[return]],_xlfn.ANCHORARRAY($N$7),1)</f>
        <v>71</v>
      </c>
      <c r="F3247" t="e">
        <f>MATCH(S_P_500_Historical_Data__1[[#This Row],[log1p(return)]],S:S,1)-6</f>
        <v>#N/A</v>
      </c>
    </row>
    <row r="3248" spans="1:6" x14ac:dyDescent="0.35">
      <c r="A3248" s="10">
        <v>31741</v>
      </c>
      <c r="B3248">
        <v>248.2</v>
      </c>
      <c r="C3248">
        <v>3.2000000000000002E-3</v>
      </c>
      <c r="D3248">
        <f>LOG(S_P_500_Historical_Data__1[[#This Row],[return]]+1)</f>
        <v>1.3875234866412602E-3</v>
      </c>
      <c r="E3248">
        <f>MATCH(S_P_500_Historical_Data__1[[#This Row],[return]],_xlfn.ANCHORARRAY($N$7),1)</f>
        <v>71</v>
      </c>
      <c r="F3248" t="e">
        <f>MATCH(S_P_500_Historical_Data__1[[#This Row],[log1p(return)]],S:S,1)-6</f>
        <v>#N/A</v>
      </c>
    </row>
    <row r="3249" spans="1:6" x14ac:dyDescent="0.35">
      <c r="A3249" s="10">
        <v>31740</v>
      </c>
      <c r="B3249">
        <v>247.4</v>
      </c>
      <c r="C3249">
        <v>6.1000000000000004E-3</v>
      </c>
      <c r="D3249">
        <f>LOG(S_P_500_Historical_Data__1[[#This Row],[return]]+1)</f>
        <v>2.641149000039878E-3</v>
      </c>
      <c r="E3249">
        <f>MATCH(S_P_500_Historical_Data__1[[#This Row],[return]],_xlfn.ANCHORARRAY($N$7),1)</f>
        <v>72</v>
      </c>
      <c r="F3249" t="e">
        <f>MATCH(S_P_500_Historical_Data__1[[#This Row],[log1p(return)]],S:S,1)-6</f>
        <v>#N/A</v>
      </c>
    </row>
    <row r="3250" spans="1:6" x14ac:dyDescent="0.35">
      <c r="A3250" s="10">
        <v>31737</v>
      </c>
      <c r="B3250">
        <v>245.9</v>
      </c>
      <c r="C3250">
        <v>1.5699999999999999E-2</v>
      </c>
      <c r="D3250">
        <f>LOG(S_P_500_Historical_Data__1[[#This Row],[return]]+1)</f>
        <v>6.7654524519927244E-3</v>
      </c>
      <c r="E3250">
        <f>MATCH(S_P_500_Historical_Data__1[[#This Row],[return]],_xlfn.ANCHORARRAY($N$7),1)</f>
        <v>75</v>
      </c>
      <c r="F3250" t="e">
        <f>MATCH(S_P_500_Historical_Data__1[[#This Row],[log1p(return)]],S:S,1)-6</f>
        <v>#N/A</v>
      </c>
    </row>
    <row r="3251" spans="1:6" x14ac:dyDescent="0.35">
      <c r="A3251" s="10">
        <v>31736</v>
      </c>
      <c r="B3251">
        <v>242.1</v>
      </c>
      <c r="C3251">
        <v>1.8499999999999999E-2</v>
      </c>
      <c r="D3251">
        <f>LOG(S_P_500_Historical_Data__1[[#This Row],[return]]+1)</f>
        <v>7.9610333361829072E-3</v>
      </c>
      <c r="E3251">
        <f>MATCH(S_P_500_Historical_Data__1[[#This Row],[return]],_xlfn.ANCHORARRAY($N$7),1)</f>
        <v>76</v>
      </c>
      <c r="F3251" t="e">
        <f>MATCH(S_P_500_Historical_Data__1[[#This Row],[log1p(return)]],S:S,1)-6</f>
        <v>#N/A</v>
      </c>
    </row>
    <row r="3252" spans="1:6" x14ac:dyDescent="0.35">
      <c r="A3252" s="10">
        <v>31735</v>
      </c>
      <c r="B3252">
        <v>237.7</v>
      </c>
      <c r="C3252">
        <v>3.8E-3</v>
      </c>
      <c r="D3252">
        <f>LOG(S_P_500_Historical_Data__1[[#This Row],[return]]+1)</f>
        <v>1.6471913460381594E-3</v>
      </c>
      <c r="E3252">
        <f>MATCH(S_P_500_Historical_Data__1[[#This Row],[return]],_xlfn.ANCHORARRAY($N$7),1)</f>
        <v>71</v>
      </c>
      <c r="F3252" t="e">
        <f>MATCH(S_P_500_Historical_Data__1[[#This Row],[log1p(return)]],S:S,1)-6</f>
        <v>#N/A</v>
      </c>
    </row>
    <row r="3253" spans="1:6" x14ac:dyDescent="0.35">
      <c r="A3253" s="10">
        <v>31734</v>
      </c>
      <c r="B3253">
        <v>236.8</v>
      </c>
      <c r="C3253">
        <v>-2.63E-2</v>
      </c>
      <c r="D3253">
        <f>LOG(S_P_500_Historical_Data__1[[#This Row],[return]]+1)</f>
        <v>-1.1574829993696755E-2</v>
      </c>
      <c r="E3253">
        <f>MATCH(S_P_500_Historical_Data__1[[#This Row],[return]],_xlfn.ANCHORARRAY($N$7),1)</f>
        <v>61</v>
      </c>
      <c r="F3253" t="e">
        <f>MATCH(S_P_500_Historical_Data__1[[#This Row],[log1p(return)]],S:S,1)-6</f>
        <v>#N/A</v>
      </c>
    </row>
    <row r="3254" spans="1:6" x14ac:dyDescent="0.35">
      <c r="A3254" s="10">
        <v>31733</v>
      </c>
      <c r="B3254">
        <v>243.2</v>
      </c>
      <c r="C3254">
        <v>-5.3E-3</v>
      </c>
      <c r="D3254">
        <f>LOG(S_P_500_Historical_Data__1[[#This Row],[return]]+1)</f>
        <v>-2.307882058273408E-3</v>
      </c>
      <c r="E3254">
        <f>MATCH(S_P_500_Historical_Data__1[[#This Row],[return]],_xlfn.ANCHORARRAY($N$7),1)</f>
        <v>68</v>
      </c>
      <c r="F3254" t="e">
        <f>MATCH(S_P_500_Historical_Data__1[[#This Row],[log1p(return)]],S:S,1)-6</f>
        <v>#N/A</v>
      </c>
    </row>
    <row r="3255" spans="1:6" x14ac:dyDescent="0.35">
      <c r="A3255" s="10">
        <v>31730</v>
      </c>
      <c r="B3255">
        <v>244.5</v>
      </c>
      <c r="C3255">
        <v>6.1999999999999998E-3</v>
      </c>
      <c r="D3255">
        <f>LOG(S_P_500_Historical_Data__1[[#This Row],[return]]+1)</f>
        <v>2.6843129897293583E-3</v>
      </c>
      <c r="E3255">
        <f>MATCH(S_P_500_Historical_Data__1[[#This Row],[return]],_xlfn.ANCHORARRAY($N$7),1)</f>
        <v>72</v>
      </c>
      <c r="F3255" t="e">
        <f>MATCH(S_P_500_Historical_Data__1[[#This Row],[log1p(return)]],S:S,1)-6</f>
        <v>#N/A</v>
      </c>
    </row>
    <row r="3256" spans="1:6" x14ac:dyDescent="0.35">
      <c r="A3256" s="10">
        <v>31729</v>
      </c>
      <c r="B3256">
        <v>243</v>
      </c>
      <c r="C3256">
        <v>-1.46E-2</v>
      </c>
      <c r="D3256">
        <f>LOG(S_P_500_Historical_Data__1[[#This Row],[return]]+1)</f>
        <v>-6.3874420611096704E-3</v>
      </c>
      <c r="E3256">
        <f>MATCH(S_P_500_Historical_Data__1[[#This Row],[return]],_xlfn.ANCHORARRAY($N$7),1)</f>
        <v>65</v>
      </c>
      <c r="F3256" t="e">
        <f>MATCH(S_P_500_Historical_Data__1[[#This Row],[log1p(return)]],S:S,1)-6</f>
        <v>#N/A</v>
      </c>
    </row>
    <row r="3257" spans="1:6" x14ac:dyDescent="0.35">
      <c r="A3257" s="10">
        <v>31728</v>
      </c>
      <c r="B3257">
        <v>246.6</v>
      </c>
      <c r="C3257">
        <v>-2E-3</v>
      </c>
      <c r="D3257">
        <f>LOG(S_P_500_Historical_Data__1[[#This Row],[return]]+1)</f>
        <v>-8.6945871262889137E-4</v>
      </c>
      <c r="E3257">
        <f>MATCH(S_P_500_Historical_Data__1[[#This Row],[return]],_xlfn.ANCHORARRAY($N$7),1)</f>
        <v>69</v>
      </c>
      <c r="F3257" t="e">
        <f>MATCH(S_P_500_Historical_Data__1[[#This Row],[log1p(return)]],S:S,1)-6</f>
        <v>#N/A</v>
      </c>
    </row>
    <row r="3258" spans="1:6" x14ac:dyDescent="0.35">
      <c r="A3258" s="10">
        <v>31727</v>
      </c>
      <c r="B3258">
        <v>247.1</v>
      </c>
      <c r="C3258">
        <v>4.1000000000000003E-3</v>
      </c>
      <c r="D3258">
        <f>LOG(S_P_500_Historical_Data__1[[#This Row],[return]]+1)</f>
        <v>1.7769670774395734E-3</v>
      </c>
      <c r="E3258">
        <f>MATCH(S_P_500_Historical_Data__1[[#This Row],[return]],_xlfn.ANCHORARRAY($N$7),1)</f>
        <v>71</v>
      </c>
      <c r="F3258" t="e">
        <f>MATCH(S_P_500_Historical_Data__1[[#This Row],[log1p(return)]],S:S,1)-6</f>
        <v>#N/A</v>
      </c>
    </row>
    <row r="3259" spans="1:6" x14ac:dyDescent="0.35">
      <c r="A3259" s="10">
        <v>31726</v>
      </c>
      <c r="B3259">
        <v>246.1</v>
      </c>
      <c r="C3259">
        <v>1.1999999999999999E-3</v>
      </c>
      <c r="D3259">
        <f>LOG(S_P_500_Historical_Data__1[[#This Row],[return]]+1)</f>
        <v>5.2084093618567006E-4</v>
      </c>
      <c r="E3259">
        <f>MATCH(S_P_500_Historical_Data__1[[#This Row],[return]],_xlfn.ANCHORARRAY($N$7),1)</f>
        <v>70</v>
      </c>
      <c r="F3259" t="e">
        <f>MATCH(S_P_500_Historical_Data__1[[#This Row],[log1p(return)]],S:S,1)-6</f>
        <v>#N/A</v>
      </c>
    </row>
    <row r="3260" spans="1:6" x14ac:dyDescent="0.35">
      <c r="A3260" s="10">
        <v>31723</v>
      </c>
      <c r="B3260">
        <v>245.8</v>
      </c>
      <c r="C3260">
        <v>-4.0000000000000002E-4</v>
      </c>
      <c r="D3260">
        <f>LOG(S_P_500_Historical_Data__1[[#This Row],[return]]+1)</f>
        <v>-1.7375254558756316E-4</v>
      </c>
      <c r="E3260">
        <f>MATCH(S_P_500_Historical_Data__1[[#This Row],[return]],_xlfn.ANCHORARRAY($N$7),1)</f>
        <v>70</v>
      </c>
      <c r="F3260" t="e">
        <f>MATCH(S_P_500_Historical_Data__1[[#This Row],[log1p(return)]],S:S,1)-6</f>
        <v>#N/A</v>
      </c>
    </row>
    <row r="3261" spans="1:6" x14ac:dyDescent="0.35">
      <c r="A3261" s="10">
        <v>31722</v>
      </c>
      <c r="B3261">
        <v>245.9</v>
      </c>
      <c r="C3261">
        <v>-2.8E-3</v>
      </c>
      <c r="D3261">
        <f>LOG(S_P_500_Historical_Data__1[[#This Row],[return]]+1)</f>
        <v>-1.2177301682641921E-3</v>
      </c>
      <c r="E3261">
        <f>MATCH(S_P_500_Historical_Data__1[[#This Row],[return]],_xlfn.ANCHORARRAY($N$7),1)</f>
        <v>69</v>
      </c>
      <c r="F3261" t="e">
        <f>MATCH(S_P_500_Historical_Data__1[[#This Row],[log1p(return)]],S:S,1)-6</f>
        <v>#N/A</v>
      </c>
    </row>
    <row r="3262" spans="1:6" x14ac:dyDescent="0.35">
      <c r="A3262" s="10">
        <v>31721</v>
      </c>
      <c r="B3262">
        <v>246.6</v>
      </c>
      <c r="C3262">
        <v>1.6000000000000001E-3</v>
      </c>
      <c r="D3262">
        <f>LOG(S_P_500_Historical_Data__1[[#This Row],[return]]+1)</f>
        <v>6.943158663544807E-4</v>
      </c>
      <c r="E3262">
        <f>MATCH(S_P_500_Historical_Data__1[[#This Row],[return]],_xlfn.ANCHORARRAY($N$7),1)</f>
        <v>70</v>
      </c>
      <c r="F3262" t="e">
        <f>MATCH(S_P_500_Historical_Data__1[[#This Row],[log1p(return)]],S:S,1)-6</f>
        <v>#N/A</v>
      </c>
    </row>
    <row r="3263" spans="1:6" x14ac:dyDescent="0.35">
      <c r="A3263" s="10">
        <v>31720</v>
      </c>
      <c r="B3263">
        <v>246.2</v>
      </c>
      <c r="C3263">
        <v>1.6000000000000001E-3</v>
      </c>
      <c r="D3263">
        <f>LOG(S_P_500_Historical_Data__1[[#This Row],[return]]+1)</f>
        <v>6.943158663544807E-4</v>
      </c>
      <c r="E3263">
        <f>MATCH(S_P_500_Historical_Data__1[[#This Row],[return]],_xlfn.ANCHORARRAY($N$7),1)</f>
        <v>70</v>
      </c>
      <c r="F3263" t="e">
        <f>MATCH(S_P_500_Historical_Data__1[[#This Row],[log1p(return)]],S:S,1)-6</f>
        <v>#N/A</v>
      </c>
    </row>
    <row r="3264" spans="1:6" x14ac:dyDescent="0.35">
      <c r="A3264" s="10">
        <v>31719</v>
      </c>
      <c r="B3264">
        <v>245.8</v>
      </c>
      <c r="C3264">
        <v>7.4000000000000003E-3</v>
      </c>
      <c r="D3264">
        <f>LOG(S_P_500_Historical_Data__1[[#This Row],[return]]+1)</f>
        <v>3.2019465216924438E-3</v>
      </c>
      <c r="E3264">
        <f>MATCH(S_P_500_Historical_Data__1[[#This Row],[return]],_xlfn.ANCHORARRAY($N$7),1)</f>
        <v>72</v>
      </c>
      <c r="F3264" t="e">
        <f>MATCH(S_P_500_Historical_Data__1[[#This Row],[log1p(return)]],S:S,1)-6</f>
        <v>#N/A</v>
      </c>
    </row>
    <row r="3265" spans="1:6" x14ac:dyDescent="0.35">
      <c r="A3265" s="10">
        <v>31716</v>
      </c>
      <c r="B3265">
        <v>244</v>
      </c>
      <c r="C3265">
        <v>1.1999999999999999E-3</v>
      </c>
      <c r="D3265">
        <f>LOG(S_P_500_Historical_Data__1[[#This Row],[return]]+1)</f>
        <v>5.2084093618567006E-4</v>
      </c>
      <c r="E3265">
        <f>MATCH(S_P_500_Historical_Data__1[[#This Row],[return]],_xlfn.ANCHORARRAY($N$7),1)</f>
        <v>70</v>
      </c>
      <c r="F3265" t="e">
        <f>MATCH(S_P_500_Historical_Data__1[[#This Row],[log1p(return)]],S:S,1)-6</f>
        <v>#N/A</v>
      </c>
    </row>
    <row r="3266" spans="1:6" x14ac:dyDescent="0.35">
      <c r="A3266" s="10">
        <v>31715</v>
      </c>
      <c r="B3266">
        <v>243.7</v>
      </c>
      <c r="C3266">
        <v>1.1599999999999999E-2</v>
      </c>
      <c r="D3266">
        <f>LOG(S_P_500_Historical_Data__1[[#This Row],[return]]+1)</f>
        <v>5.0088206723671817E-3</v>
      </c>
      <c r="E3266">
        <f>MATCH(S_P_500_Historical_Data__1[[#This Row],[return]],_xlfn.ANCHORARRAY($N$7),1)</f>
        <v>74</v>
      </c>
      <c r="F3266" t="e">
        <f>MATCH(S_P_500_Historical_Data__1[[#This Row],[log1p(return)]],S:S,1)-6</f>
        <v>#N/A</v>
      </c>
    </row>
    <row r="3267" spans="1:6" x14ac:dyDescent="0.35">
      <c r="A3267" s="10">
        <v>31714</v>
      </c>
      <c r="B3267">
        <v>240.9</v>
      </c>
      <c r="C3267">
        <v>6.7000000000000002E-3</v>
      </c>
      <c r="D3267">
        <f>LOG(S_P_500_Historical_Data__1[[#This Row],[return]]+1)</f>
        <v>2.9000686113873687E-3</v>
      </c>
      <c r="E3267">
        <f>MATCH(S_P_500_Historical_Data__1[[#This Row],[return]],_xlfn.ANCHORARRAY($N$7),1)</f>
        <v>72</v>
      </c>
      <c r="F3267" t="e">
        <f>MATCH(S_P_500_Historical_Data__1[[#This Row],[log1p(return)]],S:S,1)-6</f>
        <v>#N/A</v>
      </c>
    </row>
    <row r="3268" spans="1:6" x14ac:dyDescent="0.35">
      <c r="A3268" s="10">
        <v>31713</v>
      </c>
      <c r="B3268">
        <v>239.3</v>
      </c>
      <c r="C3268">
        <v>2.0999999999999999E-3</v>
      </c>
      <c r="D3268">
        <f>LOG(S_P_500_Historical_Data__1[[#This Row],[return]]+1)</f>
        <v>9.1106213122328433E-4</v>
      </c>
      <c r="E3268">
        <f>MATCH(S_P_500_Historical_Data__1[[#This Row],[return]],_xlfn.ANCHORARRAY($N$7),1)</f>
        <v>70</v>
      </c>
      <c r="F3268" t="e">
        <f>MATCH(S_P_500_Historical_Data__1[[#This Row],[log1p(return)]],S:S,1)-6</f>
        <v>#N/A</v>
      </c>
    </row>
    <row r="3269" spans="1:6" x14ac:dyDescent="0.35">
      <c r="A3269" s="10">
        <v>31712</v>
      </c>
      <c r="B3269">
        <v>238.8</v>
      </c>
      <c r="C3269">
        <v>2.0999999999999999E-3</v>
      </c>
      <c r="D3269">
        <f>LOG(S_P_500_Historical_Data__1[[#This Row],[return]]+1)</f>
        <v>9.1106213122328433E-4</v>
      </c>
      <c r="E3269">
        <f>MATCH(S_P_500_Historical_Data__1[[#This Row],[return]],_xlfn.ANCHORARRAY($N$7),1)</f>
        <v>70</v>
      </c>
      <c r="F3269" t="e">
        <f>MATCH(S_P_500_Historical_Data__1[[#This Row],[log1p(return)]],S:S,1)-6</f>
        <v>#N/A</v>
      </c>
    </row>
    <row r="3270" spans="1:6" x14ac:dyDescent="0.35">
      <c r="A3270" s="10">
        <v>31709</v>
      </c>
      <c r="B3270">
        <v>238.3</v>
      </c>
      <c r="C3270">
        <v>-4.1999999999999997E-3</v>
      </c>
      <c r="D3270">
        <f>LOG(S_P_500_Historical_Data__1[[#This Row],[return]]+1)</f>
        <v>-1.8278780605592872E-3</v>
      </c>
      <c r="E3270">
        <f>MATCH(S_P_500_Historical_Data__1[[#This Row],[return]],_xlfn.ANCHORARRAY($N$7),1)</f>
        <v>68</v>
      </c>
      <c r="F3270" t="e">
        <f>MATCH(S_P_500_Historical_Data__1[[#This Row],[log1p(return)]],S:S,1)-6</f>
        <v>#N/A</v>
      </c>
    </row>
    <row r="3271" spans="1:6" x14ac:dyDescent="0.35">
      <c r="A3271" s="10">
        <v>31708</v>
      </c>
      <c r="B3271">
        <v>239.3</v>
      </c>
      <c r="C3271">
        <v>1.2699999999999999E-2</v>
      </c>
      <c r="D3271">
        <f>LOG(S_P_500_Historical_Data__1[[#This Row],[return]]+1)</f>
        <v>5.480809979401197E-3</v>
      </c>
      <c r="E3271">
        <f>MATCH(S_P_500_Historical_Data__1[[#This Row],[return]],_xlfn.ANCHORARRAY($N$7),1)</f>
        <v>74</v>
      </c>
      <c r="F3271" t="e">
        <f>MATCH(S_P_500_Historical_Data__1[[#This Row],[log1p(return)]],S:S,1)-6</f>
        <v>#N/A</v>
      </c>
    </row>
    <row r="3272" spans="1:6" x14ac:dyDescent="0.35">
      <c r="A3272" s="10">
        <v>31707</v>
      </c>
      <c r="B3272">
        <v>236.3</v>
      </c>
      <c r="C3272">
        <v>1.6999999999999999E-3</v>
      </c>
      <c r="D3272">
        <f>LOG(S_P_500_Historical_Data__1[[#This Row],[return]]+1)</f>
        <v>7.3767377403320331E-4</v>
      </c>
      <c r="E3272">
        <f>MATCH(S_P_500_Historical_Data__1[[#This Row],[return]],_xlfn.ANCHORARRAY($N$7),1)</f>
        <v>70</v>
      </c>
      <c r="F3272" t="e">
        <f>MATCH(S_P_500_Historical_Data__1[[#This Row],[log1p(return)]],S:S,1)-6</f>
        <v>#N/A</v>
      </c>
    </row>
    <row r="3273" spans="1:6" x14ac:dyDescent="0.35">
      <c r="A3273" s="10">
        <v>31706</v>
      </c>
      <c r="B3273">
        <v>235.9</v>
      </c>
      <c r="C3273">
        <v>-4.0000000000000002E-4</v>
      </c>
      <c r="D3273">
        <f>LOG(S_P_500_Historical_Data__1[[#This Row],[return]]+1)</f>
        <v>-1.7375254558756316E-4</v>
      </c>
      <c r="E3273">
        <f>MATCH(S_P_500_Historical_Data__1[[#This Row],[return]],_xlfn.ANCHORARRAY($N$7),1)</f>
        <v>70</v>
      </c>
      <c r="F3273" t="e">
        <f>MATCH(S_P_500_Historical_Data__1[[#This Row],[log1p(return)]],S:S,1)-6</f>
        <v>#N/A</v>
      </c>
    </row>
    <row r="3274" spans="1:6" x14ac:dyDescent="0.35">
      <c r="A3274" s="10">
        <v>31705</v>
      </c>
      <c r="B3274">
        <v>236</v>
      </c>
      <c r="C3274">
        <v>-1.17E-2</v>
      </c>
      <c r="D3274">
        <f>LOG(S_P_500_Historical_Data__1[[#This Row],[return]]+1)</f>
        <v>-5.111204635089385E-3</v>
      </c>
      <c r="E3274">
        <f>MATCH(S_P_500_Historical_Data__1[[#This Row],[return]],_xlfn.ANCHORARRAY($N$7),1)</f>
        <v>66</v>
      </c>
      <c r="F3274" t="e">
        <f>MATCH(S_P_500_Historical_Data__1[[#This Row],[log1p(return)]],S:S,1)-6</f>
        <v>#N/A</v>
      </c>
    </row>
    <row r="3275" spans="1:6" x14ac:dyDescent="0.35">
      <c r="A3275" s="10">
        <v>31702</v>
      </c>
      <c r="B3275">
        <v>238.8</v>
      </c>
      <c r="C3275">
        <v>-2.8999999999999998E-3</v>
      </c>
      <c r="D3275">
        <f>LOG(S_P_500_Historical_Data__1[[#This Row],[return]]+1)</f>
        <v>-1.2612837441822772E-3</v>
      </c>
      <c r="E3275">
        <f>MATCH(S_P_500_Historical_Data__1[[#This Row],[return]],_xlfn.ANCHORARRAY($N$7),1)</f>
        <v>69</v>
      </c>
      <c r="F3275" t="e">
        <f>MATCH(S_P_500_Historical_Data__1[[#This Row],[log1p(return)]],S:S,1)-6</f>
        <v>#N/A</v>
      </c>
    </row>
    <row r="3276" spans="1:6" x14ac:dyDescent="0.35">
      <c r="A3276" s="10">
        <v>31701</v>
      </c>
      <c r="B3276">
        <v>239.5</v>
      </c>
      <c r="C3276">
        <v>2.8999999999999998E-3</v>
      </c>
      <c r="D3276">
        <f>LOG(S_P_500_Historical_Data__1[[#This Row],[return]]+1)</f>
        <v>1.2576313122309249E-3</v>
      </c>
      <c r="E3276">
        <f>MATCH(S_P_500_Historical_Data__1[[#This Row],[return]],_xlfn.ANCHORARRAY($N$7),1)</f>
        <v>71</v>
      </c>
      <c r="F3276" t="e">
        <f>MATCH(S_P_500_Historical_Data__1[[#This Row],[log1p(return)]],S:S,1)-6</f>
        <v>#N/A</v>
      </c>
    </row>
    <row r="3277" spans="1:6" x14ac:dyDescent="0.35">
      <c r="A3277" s="10">
        <v>31700</v>
      </c>
      <c r="B3277">
        <v>238.8</v>
      </c>
      <c r="C3277">
        <v>1.44E-2</v>
      </c>
      <c r="D3277">
        <f>LOG(S_P_500_Historical_Data__1[[#This Row],[return]]+1)</f>
        <v>6.2092405376574572E-3</v>
      </c>
      <c r="E3277">
        <f>MATCH(S_P_500_Historical_Data__1[[#This Row],[return]],_xlfn.ANCHORARRAY($N$7),1)</f>
        <v>75</v>
      </c>
      <c r="F3277" t="e">
        <f>MATCH(S_P_500_Historical_Data__1[[#This Row],[log1p(return)]],S:S,1)-6</f>
        <v>#N/A</v>
      </c>
    </row>
    <row r="3278" spans="1:6" x14ac:dyDescent="0.35">
      <c r="A3278" s="10">
        <v>31699</v>
      </c>
      <c r="B3278">
        <v>235.4</v>
      </c>
      <c r="C3278">
        <v>-2.0999999999999999E-3</v>
      </c>
      <c r="D3278">
        <f>LOG(S_P_500_Historical_Data__1[[#This Row],[return]]+1)</f>
        <v>-9.1297737411159135E-4</v>
      </c>
      <c r="E3278">
        <f>MATCH(S_P_500_Historical_Data__1[[#This Row],[return]],_xlfn.ANCHORARRAY($N$7),1)</f>
        <v>69</v>
      </c>
      <c r="F3278" t="e">
        <f>MATCH(S_P_500_Historical_Data__1[[#This Row],[log1p(return)]],S:S,1)-6</f>
        <v>#N/A</v>
      </c>
    </row>
    <row r="3279" spans="1:6" x14ac:dyDescent="0.35">
      <c r="A3279" s="10">
        <v>31698</v>
      </c>
      <c r="B3279">
        <v>235.9</v>
      </c>
      <c r="C3279">
        <v>1.6999999999999999E-3</v>
      </c>
      <c r="D3279">
        <f>LOG(S_P_500_Historical_Data__1[[#This Row],[return]]+1)</f>
        <v>7.3767377403320331E-4</v>
      </c>
      <c r="E3279">
        <f>MATCH(S_P_500_Historical_Data__1[[#This Row],[return]],_xlfn.ANCHORARRAY($N$7),1)</f>
        <v>70</v>
      </c>
      <c r="F3279" t="e">
        <f>MATCH(S_P_500_Historical_Data__1[[#This Row],[log1p(return)]],S:S,1)-6</f>
        <v>#N/A</v>
      </c>
    </row>
    <row r="3280" spans="1:6" x14ac:dyDescent="0.35">
      <c r="A3280" s="10">
        <v>31695</v>
      </c>
      <c r="B3280">
        <v>235.5</v>
      </c>
      <c r="C3280">
        <v>-1.2999999999999999E-3</v>
      </c>
      <c r="D3280">
        <f>LOG(S_P_500_Historical_Data__1[[#This Row],[return]]+1)</f>
        <v>-5.6495012367016714E-4</v>
      </c>
      <c r="E3280">
        <f>MATCH(S_P_500_Historical_Data__1[[#This Row],[return]],_xlfn.ANCHORARRAY($N$7),1)</f>
        <v>69</v>
      </c>
      <c r="F3280" t="e">
        <f>MATCH(S_P_500_Historical_Data__1[[#This Row],[log1p(return)]],S:S,1)-6</f>
        <v>#N/A</v>
      </c>
    </row>
    <row r="3281" spans="1:6" x14ac:dyDescent="0.35">
      <c r="A3281" s="10">
        <v>31694</v>
      </c>
      <c r="B3281">
        <v>235.8</v>
      </c>
      <c r="C3281">
        <v>-3.8E-3</v>
      </c>
      <c r="D3281">
        <f>LOG(S_P_500_Historical_Data__1[[#This Row],[return]]+1)</f>
        <v>-1.6534626036354312E-3</v>
      </c>
      <c r="E3281">
        <f>MATCH(S_P_500_Historical_Data__1[[#This Row],[return]],_xlfn.ANCHORARRAY($N$7),1)</f>
        <v>68</v>
      </c>
      <c r="F3281" t="e">
        <f>MATCH(S_P_500_Historical_Data__1[[#This Row],[log1p(return)]],S:S,1)-6</f>
        <v>#N/A</v>
      </c>
    </row>
    <row r="3282" spans="1:6" x14ac:dyDescent="0.35">
      <c r="A3282" s="10">
        <v>31693</v>
      </c>
      <c r="B3282">
        <v>236.7</v>
      </c>
      <c r="C3282">
        <v>9.7999999999999997E-3</v>
      </c>
      <c r="D3282">
        <f>LOG(S_P_500_Historical_Data__1[[#This Row],[return]]+1)</f>
        <v>4.2353663594674896E-3</v>
      </c>
      <c r="E3282">
        <f>MATCH(S_P_500_Historical_Data__1[[#This Row],[return]],_xlfn.ANCHORARRAY($N$7),1)</f>
        <v>73</v>
      </c>
      <c r="F3282" t="e">
        <f>MATCH(S_P_500_Historical_Data__1[[#This Row],[log1p(return)]],S:S,1)-6</f>
        <v>#N/A</v>
      </c>
    </row>
    <row r="3283" spans="1:6" x14ac:dyDescent="0.35">
      <c r="A3283" s="10">
        <v>31692</v>
      </c>
      <c r="B3283">
        <v>234.4</v>
      </c>
      <c r="C3283">
        <v>-1.6999999999999999E-3</v>
      </c>
      <c r="D3283">
        <f>LOG(S_P_500_Historical_Data__1[[#This Row],[return]]+1)</f>
        <v>-7.3892888689954276E-4</v>
      </c>
      <c r="E3283">
        <f>MATCH(S_P_500_Historical_Data__1[[#This Row],[return]],_xlfn.ANCHORARRAY($N$7),1)</f>
        <v>69</v>
      </c>
      <c r="F3283" t="e">
        <f>MATCH(S_P_500_Historical_Data__1[[#This Row],[log1p(return)]],S:S,1)-6</f>
        <v>#N/A</v>
      </c>
    </row>
    <row r="3284" spans="1:6" x14ac:dyDescent="0.35">
      <c r="A3284" s="10">
        <v>31691</v>
      </c>
      <c r="B3284">
        <v>234.8</v>
      </c>
      <c r="C3284">
        <v>4.7000000000000002E-3</v>
      </c>
      <c r="D3284">
        <f>LOG(S_P_500_Historical_Data__1[[#This Row],[return]]+1)</f>
        <v>2.0364022595292615E-3</v>
      </c>
      <c r="E3284">
        <f>MATCH(S_P_500_Historical_Data__1[[#This Row],[return]],_xlfn.ANCHORARRAY($N$7),1)</f>
        <v>71</v>
      </c>
      <c r="F3284" t="e">
        <f>MATCH(S_P_500_Historical_Data__1[[#This Row],[log1p(return)]],S:S,1)-6</f>
        <v>#N/A</v>
      </c>
    </row>
    <row r="3285" spans="1:6" x14ac:dyDescent="0.35">
      <c r="A3285" s="10">
        <v>31688</v>
      </c>
      <c r="B3285">
        <v>233.7</v>
      </c>
      <c r="C3285">
        <v>-8.9999999999999998E-4</v>
      </c>
      <c r="D3285">
        <f>LOG(S_P_500_Historical_Data__1[[#This Row],[return]]+1)</f>
        <v>-3.910410285829482E-4</v>
      </c>
      <c r="E3285">
        <f>MATCH(S_P_500_Historical_Data__1[[#This Row],[return]],_xlfn.ANCHORARRAY($N$7),1)</f>
        <v>69</v>
      </c>
      <c r="F3285" t="e">
        <f>MATCH(S_P_500_Historical_Data__1[[#This Row],[log1p(return)]],S:S,1)-6</f>
        <v>#N/A</v>
      </c>
    </row>
    <row r="3286" spans="1:6" x14ac:dyDescent="0.35">
      <c r="A3286" s="10">
        <v>31687</v>
      </c>
      <c r="B3286">
        <v>233.9</v>
      </c>
      <c r="C3286">
        <v>1.2999999999999999E-3</v>
      </c>
      <c r="D3286">
        <f>LOG(S_P_500_Historical_Data__1[[#This Row],[return]]+1)</f>
        <v>5.6421616537560392E-4</v>
      </c>
      <c r="E3286">
        <f>MATCH(S_P_500_Historical_Data__1[[#This Row],[return]],_xlfn.ANCHORARRAY($N$7),1)</f>
        <v>70</v>
      </c>
      <c r="F3286" t="e">
        <f>MATCH(S_P_500_Historical_Data__1[[#This Row],[log1p(return)]],S:S,1)-6</f>
        <v>#N/A</v>
      </c>
    </row>
    <row r="3287" spans="1:6" x14ac:dyDescent="0.35">
      <c r="A3287" s="10">
        <v>31686</v>
      </c>
      <c r="B3287">
        <v>233.6</v>
      </c>
      <c r="C3287">
        <v>9.9000000000000008E-3</v>
      </c>
      <c r="D3287">
        <f>LOG(S_P_500_Historical_Data__1[[#This Row],[return]]+1)</f>
        <v>4.2783722001624534E-3</v>
      </c>
      <c r="E3287">
        <f>MATCH(S_P_500_Historical_Data__1[[#This Row],[return]],_xlfn.ANCHORARRAY($N$7),1)</f>
        <v>73</v>
      </c>
      <c r="F3287" t="e">
        <f>MATCH(S_P_500_Historical_Data__1[[#This Row],[log1p(return)]],S:S,1)-6</f>
        <v>#N/A</v>
      </c>
    </row>
    <row r="3288" spans="1:6" x14ac:dyDescent="0.35">
      <c r="A3288" s="10">
        <v>31685</v>
      </c>
      <c r="B3288">
        <v>231.3</v>
      </c>
      <c r="C3288">
        <v>6.1000000000000004E-3</v>
      </c>
      <c r="D3288">
        <f>LOG(S_P_500_Historical_Data__1[[#This Row],[return]]+1)</f>
        <v>2.641149000039878E-3</v>
      </c>
      <c r="E3288">
        <f>MATCH(S_P_500_Historical_Data__1[[#This Row],[return]],_xlfn.ANCHORARRAY($N$7),1)</f>
        <v>72</v>
      </c>
      <c r="F3288" t="e">
        <f>MATCH(S_P_500_Historical_Data__1[[#This Row],[log1p(return)]],S:S,1)-6</f>
        <v>#N/A</v>
      </c>
    </row>
    <row r="3289" spans="1:6" x14ac:dyDescent="0.35">
      <c r="A3289" s="10">
        <v>31684</v>
      </c>
      <c r="B3289">
        <v>229.9</v>
      </c>
      <c r="C3289">
        <v>-9.9000000000000008E-3</v>
      </c>
      <c r="D3289">
        <f>LOG(S_P_500_Historical_Data__1[[#This Row],[return]]+1)</f>
        <v>-4.3209394883778271E-3</v>
      </c>
      <c r="E3289">
        <f>MATCH(S_P_500_Historical_Data__1[[#This Row],[return]],_xlfn.ANCHORARRAY($N$7),1)</f>
        <v>66</v>
      </c>
      <c r="F3289" t="e">
        <f>MATCH(S_P_500_Historical_Data__1[[#This Row],[log1p(return)]],S:S,1)-6</f>
        <v>#N/A</v>
      </c>
    </row>
    <row r="3290" spans="1:6" x14ac:dyDescent="0.35">
      <c r="A3290" s="10">
        <v>31681</v>
      </c>
      <c r="B3290">
        <v>232.2</v>
      </c>
      <c r="C3290">
        <v>1.6999999999999999E-3</v>
      </c>
      <c r="D3290">
        <f>LOG(S_P_500_Historical_Data__1[[#This Row],[return]]+1)</f>
        <v>7.3767377403320331E-4</v>
      </c>
      <c r="E3290">
        <f>MATCH(S_P_500_Historical_Data__1[[#This Row],[return]],_xlfn.ANCHORARRAY($N$7),1)</f>
        <v>70</v>
      </c>
      <c r="F3290" t="e">
        <f>MATCH(S_P_500_Historical_Data__1[[#This Row],[log1p(return)]],S:S,1)-6</f>
        <v>#N/A</v>
      </c>
    </row>
    <row r="3291" spans="1:6" x14ac:dyDescent="0.35">
      <c r="A3291" s="10">
        <v>31680</v>
      </c>
      <c r="B3291">
        <v>231.8</v>
      </c>
      <c r="C3291">
        <v>-1.9E-2</v>
      </c>
      <c r="D3291">
        <f>LOG(S_P_500_Historical_Data__1[[#This Row],[return]]+1)</f>
        <v>-8.3309926200514969E-3</v>
      </c>
      <c r="E3291">
        <f>MATCH(S_P_500_Historical_Data__1[[#This Row],[return]],_xlfn.ANCHORARRAY($N$7),1)</f>
        <v>63</v>
      </c>
      <c r="F3291" t="e">
        <f>MATCH(S_P_500_Historical_Data__1[[#This Row],[log1p(return)]],S:S,1)-6</f>
        <v>#N/A</v>
      </c>
    </row>
    <row r="3292" spans="1:6" x14ac:dyDescent="0.35">
      <c r="A3292" s="10">
        <v>31679</v>
      </c>
      <c r="B3292">
        <v>236.3</v>
      </c>
      <c r="C3292">
        <v>2.5000000000000001E-3</v>
      </c>
      <c r="D3292">
        <f>LOG(S_P_500_Historical_Data__1[[#This Row],[return]]+1)</f>
        <v>1.084381292219893E-3</v>
      </c>
      <c r="E3292">
        <f>MATCH(S_P_500_Historical_Data__1[[#This Row],[return]],_xlfn.ANCHORARRAY($N$7),1)</f>
        <v>71</v>
      </c>
      <c r="F3292" t="e">
        <f>MATCH(S_P_500_Historical_Data__1[[#This Row],[log1p(return)]],S:S,1)-6</f>
        <v>#N/A</v>
      </c>
    </row>
    <row r="3293" spans="1:6" x14ac:dyDescent="0.35">
      <c r="A3293" s="10">
        <v>31678</v>
      </c>
      <c r="B3293">
        <v>235.7</v>
      </c>
      <c r="C3293">
        <v>3.3999999999999998E-3</v>
      </c>
      <c r="D3293">
        <f>LOG(S_P_500_Historical_Data__1[[#This Row],[return]]+1)</f>
        <v>1.4740966917327273E-3</v>
      </c>
      <c r="E3293">
        <f>MATCH(S_P_500_Historical_Data__1[[#This Row],[return]],_xlfn.ANCHORARRAY($N$7),1)</f>
        <v>71</v>
      </c>
      <c r="F3293" t="e">
        <f>MATCH(S_P_500_Historical_Data__1[[#This Row],[log1p(return)]],S:S,1)-6</f>
        <v>#N/A</v>
      </c>
    </row>
    <row r="3294" spans="1:6" x14ac:dyDescent="0.35">
      <c r="A3294" s="10">
        <v>31677</v>
      </c>
      <c r="B3294">
        <v>234.9</v>
      </c>
      <c r="C3294">
        <v>1.1599999999999999E-2</v>
      </c>
      <c r="D3294">
        <f>LOG(S_P_500_Historical_Data__1[[#This Row],[return]]+1)</f>
        <v>5.0088206723671817E-3</v>
      </c>
      <c r="E3294">
        <f>MATCH(S_P_500_Historical_Data__1[[#This Row],[return]],_xlfn.ANCHORARRAY($N$7),1)</f>
        <v>74</v>
      </c>
      <c r="F3294" t="e">
        <f>MATCH(S_P_500_Historical_Data__1[[#This Row],[log1p(return)]],S:S,1)-6</f>
        <v>#N/A</v>
      </c>
    </row>
    <row r="3295" spans="1:6" x14ac:dyDescent="0.35">
      <c r="A3295" s="10">
        <v>31674</v>
      </c>
      <c r="B3295">
        <v>232.2</v>
      </c>
      <c r="C3295">
        <v>-4.0000000000000002E-4</v>
      </c>
      <c r="D3295">
        <f>LOG(S_P_500_Historical_Data__1[[#This Row],[return]]+1)</f>
        <v>-1.7375254558756316E-4</v>
      </c>
      <c r="E3295">
        <f>MATCH(S_P_500_Historical_Data__1[[#This Row],[return]],_xlfn.ANCHORARRAY($N$7),1)</f>
        <v>70</v>
      </c>
      <c r="F3295" t="e">
        <f>MATCH(S_P_500_Historical_Data__1[[#This Row],[log1p(return)]],S:S,1)-6</f>
        <v>#N/A</v>
      </c>
    </row>
    <row r="3296" spans="1:6" x14ac:dyDescent="0.35">
      <c r="A3296" s="10">
        <v>31673</v>
      </c>
      <c r="B3296">
        <v>232.3</v>
      </c>
      <c r="C3296">
        <v>2.5999999999999999E-3</v>
      </c>
      <c r="D3296">
        <f>LOG(S_P_500_Historical_Data__1[[#This Row],[return]]+1)</f>
        <v>1.1277002770349424E-3</v>
      </c>
      <c r="E3296">
        <f>MATCH(S_P_500_Historical_Data__1[[#This Row],[return]],_xlfn.ANCHORARRAY($N$7),1)</f>
        <v>71</v>
      </c>
      <c r="F3296" t="e">
        <f>MATCH(S_P_500_Historical_Data__1[[#This Row],[log1p(return)]],S:S,1)-6</f>
        <v>#N/A</v>
      </c>
    </row>
    <row r="3297" spans="1:6" x14ac:dyDescent="0.35">
      <c r="A3297" s="10">
        <v>31672</v>
      </c>
      <c r="B3297">
        <v>231.7</v>
      </c>
      <c r="C3297">
        <v>0</v>
      </c>
      <c r="D3297">
        <f>LOG(S_P_500_Historical_Data__1[[#This Row],[return]]+1)</f>
        <v>0</v>
      </c>
      <c r="E3297">
        <f>MATCH(S_P_500_Historical_Data__1[[#This Row],[return]],_xlfn.ANCHORARRAY($N$7),1)</f>
        <v>70</v>
      </c>
      <c r="F3297" t="e">
        <f>MATCH(S_P_500_Historical_Data__1[[#This Row],[log1p(return)]],S:S,1)-6</f>
        <v>#N/A</v>
      </c>
    </row>
    <row r="3298" spans="1:6" x14ac:dyDescent="0.35">
      <c r="A3298" s="10">
        <v>31671</v>
      </c>
      <c r="B3298">
        <v>231.7</v>
      </c>
      <c r="C3298">
        <v>-8.9999999999999998E-4</v>
      </c>
      <c r="D3298">
        <f>LOG(S_P_500_Historical_Data__1[[#This Row],[return]]+1)</f>
        <v>-3.910410285829482E-4</v>
      </c>
      <c r="E3298">
        <f>MATCH(S_P_500_Historical_Data__1[[#This Row],[return]],_xlfn.ANCHORARRAY($N$7),1)</f>
        <v>69</v>
      </c>
      <c r="F3298" t="e">
        <f>MATCH(S_P_500_Historical_Data__1[[#This Row],[log1p(return)]],S:S,1)-6</f>
        <v>#N/A</v>
      </c>
    </row>
    <row r="3299" spans="1:6" x14ac:dyDescent="0.35">
      <c r="A3299" s="10">
        <v>31670</v>
      </c>
      <c r="B3299">
        <v>231.9</v>
      </c>
      <c r="C3299">
        <v>5.1999999999999998E-3</v>
      </c>
      <c r="D3299">
        <f>LOG(S_P_500_Historical_Data__1[[#This Row],[return]]+1)</f>
        <v>2.2524799205384093E-3</v>
      </c>
      <c r="E3299">
        <f>MATCH(S_P_500_Historical_Data__1[[#This Row],[return]],_xlfn.ANCHORARRAY($N$7),1)</f>
        <v>71</v>
      </c>
      <c r="F3299" t="e">
        <f>MATCH(S_P_500_Historical_Data__1[[#This Row],[log1p(return)]],S:S,1)-6</f>
        <v>#N/A</v>
      </c>
    </row>
    <row r="3300" spans="1:6" x14ac:dyDescent="0.35">
      <c r="A3300" s="10">
        <v>31667</v>
      </c>
      <c r="B3300">
        <v>230.7</v>
      </c>
      <c r="C3300">
        <v>-1.9099999999999999E-2</v>
      </c>
      <c r="D3300">
        <f>LOG(S_P_500_Historical_Data__1[[#This Row],[return]]+1)</f>
        <v>-8.3752654659946454E-3</v>
      </c>
      <c r="E3300">
        <f>MATCH(S_P_500_Historical_Data__1[[#This Row],[return]],_xlfn.ANCHORARRAY($N$7),1)</f>
        <v>63</v>
      </c>
      <c r="F3300" t="e">
        <f>MATCH(S_P_500_Historical_Data__1[[#This Row],[log1p(return)]],S:S,1)-6</f>
        <v>#N/A</v>
      </c>
    </row>
    <row r="3301" spans="1:6" x14ac:dyDescent="0.35">
      <c r="A3301" s="10">
        <v>31666</v>
      </c>
      <c r="B3301">
        <v>235.2</v>
      </c>
      <c r="C3301">
        <v>-4.82E-2</v>
      </c>
      <c r="D3301">
        <f>LOG(S_P_500_Historical_Data__1[[#This Row],[return]]+1)</f>
        <v>-2.1454299537261329E-2</v>
      </c>
      <c r="E3301">
        <f>MATCH(S_P_500_Historical_Data__1[[#This Row],[return]],_xlfn.ANCHORARRAY($N$7),1)</f>
        <v>53</v>
      </c>
      <c r="F3301" t="e">
        <f>MATCH(S_P_500_Historical_Data__1[[#This Row],[log1p(return)]],S:S,1)-6</f>
        <v>#N/A</v>
      </c>
    </row>
    <row r="3302" spans="1:6" x14ac:dyDescent="0.35">
      <c r="A3302" s="10">
        <v>31665</v>
      </c>
      <c r="B3302">
        <v>247.1</v>
      </c>
      <c r="C3302">
        <v>-2.3999999999999998E-3</v>
      </c>
      <c r="D3302">
        <f>LOG(S_P_500_Historical_Data__1[[#This Row],[return]]+1)</f>
        <v>-1.0435595295137823E-3</v>
      </c>
      <c r="E3302">
        <f>MATCH(S_P_500_Historical_Data__1[[#This Row],[return]],_xlfn.ANCHORARRAY($N$7),1)</f>
        <v>69</v>
      </c>
      <c r="F3302" t="e">
        <f>MATCH(S_P_500_Historical_Data__1[[#This Row],[log1p(return)]],S:S,1)-6</f>
        <v>#N/A</v>
      </c>
    </row>
    <row r="3303" spans="1:6" x14ac:dyDescent="0.35">
      <c r="A3303" s="10">
        <v>31664</v>
      </c>
      <c r="B3303">
        <v>247.7</v>
      </c>
      <c r="C3303">
        <v>-1.6000000000000001E-3</v>
      </c>
      <c r="D3303">
        <f>LOG(S_P_500_Historical_Data__1[[#This Row],[return]]+1)</f>
        <v>-6.9542766165125167E-4</v>
      </c>
      <c r="E3303">
        <f>MATCH(S_P_500_Historical_Data__1[[#This Row],[return]],_xlfn.ANCHORARRAY($N$7),1)</f>
        <v>69</v>
      </c>
      <c r="F3303" t="e">
        <f>MATCH(S_P_500_Historical_Data__1[[#This Row],[log1p(return)]],S:S,1)-6</f>
        <v>#N/A</v>
      </c>
    </row>
    <row r="3304" spans="1:6" x14ac:dyDescent="0.35">
      <c r="A3304" s="10">
        <v>31663</v>
      </c>
      <c r="B3304">
        <v>248.1</v>
      </c>
      <c r="C3304">
        <v>-9.5999999999999992E-3</v>
      </c>
      <c r="D3304">
        <f>LOG(S_P_500_Historical_Data__1[[#This Row],[return]]+1)</f>
        <v>-4.1893683239572653E-3</v>
      </c>
      <c r="E3304">
        <f>MATCH(S_P_500_Historical_Data__1[[#This Row],[return]],_xlfn.ANCHORARRAY($N$7),1)</f>
        <v>66</v>
      </c>
      <c r="F3304" t="e">
        <f>MATCH(S_P_500_Historical_Data__1[[#This Row],[log1p(return)]],S:S,1)-6</f>
        <v>#N/A</v>
      </c>
    </row>
    <row r="3305" spans="1:6" x14ac:dyDescent="0.35">
      <c r="A3305" s="10">
        <v>31660</v>
      </c>
      <c r="B3305">
        <v>250.5</v>
      </c>
      <c r="C3305">
        <v>-1.2999999999999999E-2</v>
      </c>
      <c r="D3305">
        <f>LOG(S_P_500_Historical_Data__1[[#This Row],[return]]+1)</f>
        <v>-5.6828473303632727E-3</v>
      </c>
      <c r="E3305">
        <f>MATCH(S_P_500_Historical_Data__1[[#This Row],[return]],_xlfn.ANCHORARRAY($N$7),1)</f>
        <v>65</v>
      </c>
      <c r="F3305" t="e">
        <f>MATCH(S_P_500_Historical_Data__1[[#This Row],[log1p(return)]],S:S,1)-6</f>
        <v>#N/A</v>
      </c>
    </row>
    <row r="3306" spans="1:6" x14ac:dyDescent="0.35">
      <c r="A3306" s="10">
        <v>31659</v>
      </c>
      <c r="B3306">
        <v>253.8</v>
      </c>
      <c r="C3306">
        <v>1.4800000000000001E-2</v>
      </c>
      <c r="D3306">
        <f>LOG(S_P_500_Historical_Data__1[[#This Row],[return]]+1)</f>
        <v>6.3804585496930744E-3</v>
      </c>
      <c r="E3306">
        <f>MATCH(S_P_500_Historical_Data__1[[#This Row],[return]],_xlfn.ANCHORARRAY($N$7),1)</f>
        <v>75</v>
      </c>
      <c r="F3306" t="e">
        <f>MATCH(S_P_500_Historical_Data__1[[#This Row],[log1p(return)]],S:S,1)-6</f>
        <v>#N/A</v>
      </c>
    </row>
    <row r="3307" spans="1:6" x14ac:dyDescent="0.35">
      <c r="A3307" s="10">
        <v>31658</v>
      </c>
      <c r="B3307">
        <v>250.1</v>
      </c>
      <c r="C3307">
        <v>6.4000000000000003E-3</v>
      </c>
      <c r="D3307">
        <f>LOG(S_P_500_Historical_Data__1[[#This Row],[return]]+1)</f>
        <v>2.7706281011936895E-3</v>
      </c>
      <c r="E3307">
        <f>MATCH(S_P_500_Historical_Data__1[[#This Row],[return]],_xlfn.ANCHORARRAY($N$7),1)</f>
        <v>72</v>
      </c>
      <c r="F3307" t="e">
        <f>MATCH(S_P_500_Historical_Data__1[[#This Row],[log1p(return)]],S:S,1)-6</f>
        <v>#N/A</v>
      </c>
    </row>
    <row r="3308" spans="1:6" x14ac:dyDescent="0.35">
      <c r="A3308" s="10">
        <v>31657</v>
      </c>
      <c r="B3308">
        <v>248.5</v>
      </c>
      <c r="C3308">
        <v>-1.7399999999999999E-2</v>
      </c>
      <c r="D3308">
        <f>LOG(S_P_500_Historical_Data__1[[#This Row],[return]]+1)</f>
        <v>-7.623240201197006E-3</v>
      </c>
      <c r="E3308">
        <f>MATCH(S_P_500_Historical_Data__1[[#This Row],[return]],_xlfn.ANCHORARRAY($N$7),1)</f>
        <v>64</v>
      </c>
      <c r="F3308" t="e">
        <f>MATCH(S_P_500_Historical_Data__1[[#This Row],[log1p(return)]],S:S,1)-6</f>
        <v>#N/A</v>
      </c>
    </row>
    <row r="3309" spans="1:6" x14ac:dyDescent="0.35">
      <c r="A3309" s="10">
        <v>31653</v>
      </c>
      <c r="B3309">
        <v>252.9</v>
      </c>
      <c r="C3309">
        <v>4.0000000000000002E-4</v>
      </c>
      <c r="D3309">
        <f>LOG(S_P_500_Historical_Data__1[[#This Row],[return]]+1)</f>
        <v>1.7368305846489969E-4</v>
      </c>
      <c r="E3309">
        <f>MATCH(S_P_500_Historical_Data__1[[#This Row],[return]],_xlfn.ANCHORARRAY($N$7),1)</f>
        <v>70</v>
      </c>
      <c r="F3309" t="e">
        <f>MATCH(S_P_500_Historical_Data__1[[#This Row],[log1p(return)]],S:S,1)-6</f>
        <v>#N/A</v>
      </c>
    </row>
    <row r="3310" spans="1:6" x14ac:dyDescent="0.35">
      <c r="A3310" s="10">
        <v>31652</v>
      </c>
      <c r="B3310">
        <v>252.8</v>
      </c>
      <c r="C3310">
        <v>-2E-3</v>
      </c>
      <c r="D3310">
        <f>LOG(S_P_500_Historical_Data__1[[#This Row],[return]]+1)</f>
        <v>-8.6945871262889137E-4</v>
      </c>
      <c r="E3310">
        <f>MATCH(S_P_500_Historical_Data__1[[#This Row],[return]],_xlfn.ANCHORARRAY($N$7),1)</f>
        <v>69</v>
      </c>
      <c r="F3310" t="e">
        <f>MATCH(S_P_500_Historical_Data__1[[#This Row],[log1p(return)]],S:S,1)-6</f>
        <v>#N/A</v>
      </c>
    </row>
    <row r="3311" spans="1:6" x14ac:dyDescent="0.35">
      <c r="A3311" s="10">
        <v>31651</v>
      </c>
      <c r="B3311">
        <v>253.3</v>
      </c>
      <c r="C3311">
        <v>2E-3</v>
      </c>
      <c r="D3311">
        <f>LOG(S_P_500_Historical_Data__1[[#This Row],[return]]+1)</f>
        <v>8.6772153122691327E-4</v>
      </c>
      <c r="E3311">
        <f>MATCH(S_P_500_Historical_Data__1[[#This Row],[return]],_xlfn.ANCHORARRAY($N$7),1)</f>
        <v>70</v>
      </c>
      <c r="F3311" t="e">
        <f>MATCH(S_P_500_Historical_Data__1[[#This Row],[log1p(return)]],S:S,1)-6</f>
        <v>#N/A</v>
      </c>
    </row>
    <row r="3312" spans="1:6" x14ac:dyDescent="0.35">
      <c r="A3312" s="10">
        <v>31650</v>
      </c>
      <c r="B3312">
        <v>252.8</v>
      </c>
      <c r="C3312">
        <v>2.0199999999999999E-2</v>
      </c>
      <c r="D3312">
        <f>LOG(S_P_500_Historical_Data__1[[#This Row],[return]]+1)</f>
        <v>8.685319195168106E-3</v>
      </c>
      <c r="E3312">
        <f>MATCH(S_P_500_Historical_Data__1[[#This Row],[return]],_xlfn.ANCHORARRAY($N$7),1)</f>
        <v>77</v>
      </c>
      <c r="F3312" t="e">
        <f>MATCH(S_P_500_Historical_Data__1[[#This Row],[log1p(return)]],S:S,1)-6</f>
        <v>#N/A</v>
      </c>
    </row>
    <row r="3313" spans="1:6" x14ac:dyDescent="0.35">
      <c r="A3313" s="10">
        <v>31649</v>
      </c>
      <c r="B3313">
        <v>247.8</v>
      </c>
      <c r="C3313">
        <v>-9.5999999999999992E-3</v>
      </c>
      <c r="D3313">
        <f>LOG(S_P_500_Historical_Data__1[[#This Row],[return]]+1)</f>
        <v>-4.1893683239572653E-3</v>
      </c>
      <c r="E3313">
        <f>MATCH(S_P_500_Historical_Data__1[[#This Row],[return]],_xlfn.ANCHORARRAY($N$7),1)</f>
        <v>66</v>
      </c>
      <c r="F3313" t="e">
        <f>MATCH(S_P_500_Historical_Data__1[[#This Row],[log1p(return)]],S:S,1)-6</f>
        <v>#N/A</v>
      </c>
    </row>
    <row r="3314" spans="1:6" x14ac:dyDescent="0.35">
      <c r="A3314" s="10">
        <v>31646</v>
      </c>
      <c r="B3314">
        <v>250.2</v>
      </c>
      <c r="C3314">
        <v>2E-3</v>
      </c>
      <c r="D3314">
        <f>LOG(S_P_500_Historical_Data__1[[#This Row],[return]]+1)</f>
        <v>8.6772153122691327E-4</v>
      </c>
      <c r="E3314">
        <f>MATCH(S_P_500_Historical_Data__1[[#This Row],[return]],_xlfn.ANCHORARRAY($N$7),1)</f>
        <v>70</v>
      </c>
      <c r="F3314" t="e">
        <f>MATCH(S_P_500_Historical_Data__1[[#This Row],[log1p(return)]],S:S,1)-6</f>
        <v>#N/A</v>
      </c>
    </row>
    <row r="3315" spans="1:6" x14ac:dyDescent="0.35">
      <c r="A3315" s="10">
        <v>31645</v>
      </c>
      <c r="B3315">
        <v>249.7</v>
      </c>
      <c r="C3315">
        <v>-4.0000000000000002E-4</v>
      </c>
      <c r="D3315">
        <f>LOG(S_P_500_Historical_Data__1[[#This Row],[return]]+1)</f>
        <v>-1.7375254558756316E-4</v>
      </c>
      <c r="E3315">
        <f>MATCH(S_P_500_Historical_Data__1[[#This Row],[return]],_xlfn.ANCHORARRAY($N$7),1)</f>
        <v>70</v>
      </c>
      <c r="F3315" t="e">
        <f>MATCH(S_P_500_Historical_Data__1[[#This Row],[log1p(return)]],S:S,1)-6</f>
        <v>#N/A</v>
      </c>
    </row>
    <row r="3316" spans="1:6" x14ac:dyDescent="0.35">
      <c r="A3316" s="10">
        <v>31644</v>
      </c>
      <c r="B3316">
        <v>249.8</v>
      </c>
      <c r="C3316">
        <v>1.34E-2</v>
      </c>
      <c r="D3316">
        <f>LOG(S_P_500_Historical_Data__1[[#This Row],[return]]+1)</f>
        <v>5.7808999546523328E-3</v>
      </c>
      <c r="E3316">
        <f>MATCH(S_P_500_Historical_Data__1[[#This Row],[return]],_xlfn.ANCHORARRAY($N$7),1)</f>
        <v>74</v>
      </c>
      <c r="F3316" t="e">
        <f>MATCH(S_P_500_Historical_Data__1[[#This Row],[log1p(return)]],S:S,1)-6</f>
        <v>#N/A</v>
      </c>
    </row>
    <row r="3317" spans="1:6" x14ac:dyDescent="0.35">
      <c r="A3317" s="10">
        <v>31643</v>
      </c>
      <c r="B3317">
        <v>246.5</v>
      </c>
      <c r="C3317">
        <v>-3.5999999999999999E-3</v>
      </c>
      <c r="D3317">
        <f>LOG(S_P_500_Historical_Data__1[[#This Row],[return]]+1)</f>
        <v>-1.5662811355311203E-3</v>
      </c>
      <c r="E3317">
        <f>MATCH(S_P_500_Historical_Data__1[[#This Row],[return]],_xlfn.ANCHORARRAY($N$7),1)</f>
        <v>68</v>
      </c>
      <c r="F3317" t="e">
        <f>MATCH(S_P_500_Historical_Data__1[[#This Row],[log1p(return)]],S:S,1)-6</f>
        <v>#N/A</v>
      </c>
    </row>
    <row r="3318" spans="1:6" x14ac:dyDescent="0.35">
      <c r="A3318" s="10">
        <v>31642</v>
      </c>
      <c r="B3318">
        <v>247.4</v>
      </c>
      <c r="C3318">
        <v>8.0000000000000004E-4</v>
      </c>
      <c r="D3318">
        <f>LOG(S_P_500_Historical_Data__1[[#This Row],[return]]+1)</f>
        <v>3.4729668536350247E-4</v>
      </c>
      <c r="E3318">
        <f>MATCH(S_P_500_Historical_Data__1[[#This Row],[return]],_xlfn.ANCHORARRAY($N$7),1)</f>
        <v>70</v>
      </c>
      <c r="F3318" t="e">
        <f>MATCH(S_P_500_Historical_Data__1[[#This Row],[log1p(return)]],S:S,1)-6</f>
        <v>#N/A</v>
      </c>
    </row>
    <row r="3319" spans="1:6" x14ac:dyDescent="0.35">
      <c r="A3319" s="10">
        <v>31639</v>
      </c>
      <c r="B3319">
        <v>247.2</v>
      </c>
      <c r="C3319">
        <v>4.1000000000000003E-3</v>
      </c>
      <c r="D3319">
        <f>LOG(S_P_500_Historical_Data__1[[#This Row],[return]]+1)</f>
        <v>1.7769670774395734E-3</v>
      </c>
      <c r="E3319">
        <f>MATCH(S_P_500_Historical_Data__1[[#This Row],[return]],_xlfn.ANCHORARRAY($N$7),1)</f>
        <v>71</v>
      </c>
      <c r="F3319" t="e">
        <f>MATCH(S_P_500_Historical_Data__1[[#This Row],[log1p(return)]],S:S,1)-6</f>
        <v>#N/A</v>
      </c>
    </row>
    <row r="3320" spans="1:6" x14ac:dyDescent="0.35">
      <c r="A3320" s="10">
        <v>31638</v>
      </c>
      <c r="B3320">
        <v>246.2</v>
      </c>
      <c r="C3320">
        <v>2E-3</v>
      </c>
      <c r="D3320">
        <f>LOG(S_P_500_Historical_Data__1[[#This Row],[return]]+1)</f>
        <v>8.6772153122691327E-4</v>
      </c>
      <c r="E3320">
        <f>MATCH(S_P_500_Historical_Data__1[[#This Row],[return]],_xlfn.ANCHORARRAY($N$7),1)</f>
        <v>70</v>
      </c>
      <c r="F3320" t="e">
        <f>MATCH(S_P_500_Historical_Data__1[[#This Row],[log1p(return)]],S:S,1)-6</f>
        <v>#N/A</v>
      </c>
    </row>
    <row r="3321" spans="1:6" x14ac:dyDescent="0.35">
      <c r="A3321" s="10">
        <v>31637</v>
      </c>
      <c r="B3321">
        <v>245.7</v>
      </c>
      <c r="C3321">
        <v>9.9000000000000008E-3</v>
      </c>
      <c r="D3321">
        <f>LOG(S_P_500_Historical_Data__1[[#This Row],[return]]+1)</f>
        <v>4.2783722001624534E-3</v>
      </c>
      <c r="E3321">
        <f>MATCH(S_P_500_Historical_Data__1[[#This Row],[return]],_xlfn.ANCHORARRAY($N$7),1)</f>
        <v>73</v>
      </c>
      <c r="F3321" t="e">
        <f>MATCH(S_P_500_Historical_Data__1[[#This Row],[log1p(return)]],S:S,1)-6</f>
        <v>#N/A</v>
      </c>
    </row>
    <row r="3322" spans="1:6" x14ac:dyDescent="0.35">
      <c r="A3322" s="10">
        <v>31636</v>
      </c>
      <c r="B3322">
        <v>243.3</v>
      </c>
      <c r="C3322">
        <v>1.0800000000000001E-2</v>
      </c>
      <c r="D3322">
        <f>LOG(S_P_500_Historical_Data__1[[#This Row],[return]]+1)</f>
        <v>4.6652332478771099E-3</v>
      </c>
      <c r="E3322">
        <f>MATCH(S_P_500_Historical_Data__1[[#This Row],[return]],_xlfn.ANCHORARRAY($N$7),1)</f>
        <v>73</v>
      </c>
      <c r="F3322" t="e">
        <f>MATCH(S_P_500_Historical_Data__1[[#This Row],[log1p(return)]],S:S,1)-6</f>
        <v>#N/A</v>
      </c>
    </row>
    <row r="3323" spans="1:6" x14ac:dyDescent="0.35">
      <c r="A3323" s="10">
        <v>31635</v>
      </c>
      <c r="B3323">
        <v>240.7</v>
      </c>
      <c r="C3323">
        <v>1.6E-2</v>
      </c>
      <c r="D3323">
        <f>LOG(S_P_500_Historical_Data__1[[#This Row],[return]]+1)</f>
        <v>6.8937079479004558E-3</v>
      </c>
      <c r="E3323">
        <f>MATCH(S_P_500_Historical_Data__1[[#This Row],[return]],_xlfn.ANCHORARRAY($N$7),1)</f>
        <v>75</v>
      </c>
      <c r="F3323" t="e">
        <f>MATCH(S_P_500_Historical_Data__1[[#This Row],[log1p(return)]],S:S,1)-6</f>
        <v>#N/A</v>
      </c>
    </row>
    <row r="3324" spans="1:6" x14ac:dyDescent="0.35">
      <c r="A3324" s="10">
        <v>31632</v>
      </c>
      <c r="B3324">
        <v>236.9</v>
      </c>
      <c r="C3324">
        <v>-4.0000000000000002E-4</v>
      </c>
      <c r="D3324">
        <f>LOG(S_P_500_Historical_Data__1[[#This Row],[return]]+1)</f>
        <v>-1.7375254558756316E-4</v>
      </c>
      <c r="E3324">
        <f>MATCH(S_P_500_Historical_Data__1[[#This Row],[return]],_xlfn.ANCHORARRAY($N$7),1)</f>
        <v>70</v>
      </c>
      <c r="F3324" t="e">
        <f>MATCH(S_P_500_Historical_Data__1[[#This Row],[log1p(return)]],S:S,1)-6</f>
        <v>#N/A</v>
      </c>
    </row>
    <row r="3325" spans="1:6" x14ac:dyDescent="0.35">
      <c r="A3325" s="10">
        <v>31631</v>
      </c>
      <c r="B3325">
        <v>237</v>
      </c>
      <c r="C3325">
        <v>8.0000000000000004E-4</v>
      </c>
      <c r="D3325">
        <f>LOG(S_P_500_Historical_Data__1[[#This Row],[return]]+1)</f>
        <v>3.4729668536350247E-4</v>
      </c>
      <c r="E3325">
        <f>MATCH(S_P_500_Historical_Data__1[[#This Row],[return]],_xlfn.ANCHORARRAY($N$7),1)</f>
        <v>70</v>
      </c>
      <c r="F3325" t="e">
        <f>MATCH(S_P_500_Historical_Data__1[[#This Row],[log1p(return)]],S:S,1)-6</f>
        <v>#N/A</v>
      </c>
    </row>
    <row r="3326" spans="1:6" x14ac:dyDescent="0.35">
      <c r="A3326" s="10">
        <v>31630</v>
      </c>
      <c r="B3326">
        <v>236.8</v>
      </c>
      <c r="C3326">
        <v>-8.0000000000000004E-4</v>
      </c>
      <c r="D3326">
        <f>LOG(S_P_500_Historical_Data__1[[#This Row],[return]]+1)</f>
        <v>-3.4757463392091225E-4</v>
      </c>
      <c r="E3326">
        <f>MATCH(S_P_500_Historical_Data__1[[#This Row],[return]],_xlfn.ANCHORARRAY($N$7),1)</f>
        <v>69</v>
      </c>
      <c r="F3326" t="e">
        <f>MATCH(S_P_500_Historical_Data__1[[#This Row],[log1p(return)]],S:S,1)-6</f>
        <v>#N/A</v>
      </c>
    </row>
    <row r="3327" spans="1:6" x14ac:dyDescent="0.35">
      <c r="A3327" s="10">
        <v>31629</v>
      </c>
      <c r="B3327">
        <v>237</v>
      </c>
      <c r="C3327">
        <v>4.1999999999999997E-3</v>
      </c>
      <c r="D3327">
        <f>LOG(S_P_500_Historical_Data__1[[#This Row],[return]]+1)</f>
        <v>1.8202170383280992E-3</v>
      </c>
      <c r="E3327">
        <f>MATCH(S_P_500_Historical_Data__1[[#This Row],[return]],_xlfn.ANCHORARRAY($N$7),1)</f>
        <v>71</v>
      </c>
      <c r="F3327" t="e">
        <f>MATCH(S_P_500_Historical_Data__1[[#This Row],[log1p(return)]],S:S,1)-6</f>
        <v>#N/A</v>
      </c>
    </row>
    <row r="3328" spans="1:6" x14ac:dyDescent="0.35">
      <c r="A3328" s="10">
        <v>31628</v>
      </c>
      <c r="B3328">
        <v>236</v>
      </c>
      <c r="C3328">
        <v>4.7000000000000002E-3</v>
      </c>
      <c r="D3328">
        <f>LOG(S_P_500_Historical_Data__1[[#This Row],[return]]+1)</f>
        <v>2.0364022595292615E-3</v>
      </c>
      <c r="E3328">
        <f>MATCH(S_P_500_Historical_Data__1[[#This Row],[return]],_xlfn.ANCHORARRAY($N$7),1)</f>
        <v>71</v>
      </c>
      <c r="F3328" t="e">
        <f>MATCH(S_P_500_Historical_Data__1[[#This Row],[log1p(return)]],S:S,1)-6</f>
        <v>#N/A</v>
      </c>
    </row>
    <row r="3329" spans="1:6" x14ac:dyDescent="0.35">
      <c r="A3329" s="10">
        <v>31625</v>
      </c>
      <c r="B3329">
        <v>234.9</v>
      </c>
      <c r="C3329">
        <v>-5.1000000000000004E-3</v>
      </c>
      <c r="D3329">
        <f>LOG(S_P_500_Historical_Data__1[[#This Row],[return]]+1)</f>
        <v>-2.2205691343960407E-3</v>
      </c>
      <c r="E3329">
        <f>MATCH(S_P_500_Historical_Data__1[[#This Row],[return]],_xlfn.ANCHORARRAY($N$7),1)</f>
        <v>68</v>
      </c>
      <c r="F3329" t="e">
        <f>MATCH(S_P_500_Historical_Data__1[[#This Row],[log1p(return)]],S:S,1)-6</f>
        <v>#N/A</v>
      </c>
    </row>
    <row r="3330" spans="1:6" x14ac:dyDescent="0.35">
      <c r="A3330" s="10">
        <v>31624</v>
      </c>
      <c r="B3330">
        <v>236.1</v>
      </c>
      <c r="C3330">
        <v>-2.0999999999999999E-3</v>
      </c>
      <c r="D3330">
        <f>LOG(S_P_500_Historical_Data__1[[#This Row],[return]]+1)</f>
        <v>-9.1297737411159135E-4</v>
      </c>
      <c r="E3330">
        <f>MATCH(S_P_500_Historical_Data__1[[#This Row],[return]],_xlfn.ANCHORARRAY($N$7),1)</f>
        <v>69</v>
      </c>
      <c r="F3330" t="e">
        <f>MATCH(S_P_500_Historical_Data__1[[#This Row],[log1p(return)]],S:S,1)-6</f>
        <v>#N/A</v>
      </c>
    </row>
    <row r="3331" spans="1:6" x14ac:dyDescent="0.35">
      <c r="A3331" s="10">
        <v>31623</v>
      </c>
      <c r="B3331">
        <v>236.6</v>
      </c>
      <c r="C3331">
        <v>8.5000000000000006E-3</v>
      </c>
      <c r="D3331">
        <f>LOG(S_P_500_Historical_Data__1[[#This Row],[return]]+1)</f>
        <v>3.6759025487842203E-3</v>
      </c>
      <c r="E3331">
        <f>MATCH(S_P_500_Historical_Data__1[[#This Row],[return]],_xlfn.ANCHORARRAY($N$7),1)</f>
        <v>73</v>
      </c>
      <c r="F3331" t="e">
        <f>MATCH(S_P_500_Historical_Data__1[[#This Row],[log1p(return)]],S:S,1)-6</f>
        <v>#N/A</v>
      </c>
    </row>
    <row r="3332" spans="1:6" x14ac:dyDescent="0.35">
      <c r="A3332" s="10">
        <v>31622</v>
      </c>
      <c r="B3332">
        <v>234.6</v>
      </c>
      <c r="C3332">
        <v>-5.8999999999999999E-3</v>
      </c>
      <c r="D3332">
        <f>LOG(S_P_500_Historical_Data__1[[#This Row],[return]]+1)</f>
        <v>-2.5699262025288046E-3</v>
      </c>
      <c r="E3332">
        <f>MATCH(S_P_500_Historical_Data__1[[#This Row],[return]],_xlfn.ANCHORARRAY($N$7),1)</f>
        <v>68</v>
      </c>
      <c r="F3332" t="e">
        <f>MATCH(S_P_500_Historical_Data__1[[#This Row],[log1p(return)]],S:S,1)-6</f>
        <v>#N/A</v>
      </c>
    </row>
    <row r="3333" spans="1:6" x14ac:dyDescent="0.35">
      <c r="A3333" s="10">
        <v>31621</v>
      </c>
      <c r="B3333">
        <v>236</v>
      </c>
      <c r="C3333">
        <v>-1.7500000000000002E-2</v>
      </c>
      <c r="D3333">
        <f>LOG(S_P_500_Historical_Data__1[[#This Row],[return]]+1)</f>
        <v>-7.6674409525356747E-3</v>
      </c>
      <c r="E3333">
        <f>MATCH(S_P_500_Historical_Data__1[[#This Row],[return]],_xlfn.ANCHORARRAY($N$7),1)</f>
        <v>64</v>
      </c>
      <c r="F3333" t="e">
        <f>MATCH(S_P_500_Historical_Data__1[[#This Row],[log1p(return)]],S:S,1)-6</f>
        <v>#N/A</v>
      </c>
    </row>
    <row r="3334" spans="1:6" x14ac:dyDescent="0.35">
      <c r="A3334" s="10">
        <v>31618</v>
      </c>
      <c r="B3334">
        <v>240.2</v>
      </c>
      <c r="C3334">
        <v>9.7000000000000003E-3</v>
      </c>
      <c r="D3334">
        <f>LOG(S_P_500_Historical_Data__1[[#This Row],[return]]+1)</f>
        <v>4.1923562597142678E-3</v>
      </c>
      <c r="E3334">
        <f>MATCH(S_P_500_Historical_Data__1[[#This Row],[return]],_xlfn.ANCHORARRAY($N$7),1)</f>
        <v>73</v>
      </c>
      <c r="F3334" t="e">
        <f>MATCH(S_P_500_Historical_Data__1[[#This Row],[log1p(return)]],S:S,1)-6</f>
        <v>#N/A</v>
      </c>
    </row>
    <row r="3335" spans="1:6" x14ac:dyDescent="0.35">
      <c r="A3335" s="10">
        <v>31617</v>
      </c>
      <c r="B3335">
        <v>237.9</v>
      </c>
      <c r="C3335">
        <v>-3.3999999999999998E-3</v>
      </c>
      <c r="D3335">
        <f>LOG(S_P_500_Historical_Data__1[[#This Row],[return]]+1)</f>
        <v>-1.4791171649618719E-3</v>
      </c>
      <c r="E3335">
        <f>MATCH(S_P_500_Historical_Data__1[[#This Row],[return]],_xlfn.ANCHORARRAY($N$7),1)</f>
        <v>69</v>
      </c>
      <c r="F3335" t="e">
        <f>MATCH(S_P_500_Historical_Data__1[[#This Row],[log1p(return)]],S:S,1)-6</f>
        <v>#N/A</v>
      </c>
    </row>
    <row r="3336" spans="1:6" x14ac:dyDescent="0.35">
      <c r="A3336" s="10">
        <v>31616</v>
      </c>
      <c r="B3336">
        <v>238.7</v>
      </c>
      <c r="C3336">
        <v>2.0999999999999999E-3</v>
      </c>
      <c r="D3336">
        <f>LOG(S_P_500_Historical_Data__1[[#This Row],[return]]+1)</f>
        <v>9.1106213122328433E-4</v>
      </c>
      <c r="E3336">
        <f>MATCH(S_P_500_Historical_Data__1[[#This Row],[return]],_xlfn.ANCHORARRAY($N$7),1)</f>
        <v>70</v>
      </c>
      <c r="F3336" t="e">
        <f>MATCH(S_P_500_Historical_Data__1[[#This Row],[log1p(return)]],S:S,1)-6</f>
        <v>#N/A</v>
      </c>
    </row>
    <row r="3337" spans="1:6" x14ac:dyDescent="0.35">
      <c r="A3337" s="10">
        <v>31615</v>
      </c>
      <c r="B3337">
        <v>238.2</v>
      </c>
      <c r="C3337">
        <v>8.5000000000000006E-3</v>
      </c>
      <c r="D3337">
        <f>LOG(S_P_500_Historical_Data__1[[#This Row],[return]]+1)</f>
        <v>3.6759025487842203E-3</v>
      </c>
      <c r="E3337">
        <f>MATCH(S_P_500_Historical_Data__1[[#This Row],[return]],_xlfn.ANCHORARRAY($N$7),1)</f>
        <v>73</v>
      </c>
      <c r="F3337" t="e">
        <f>MATCH(S_P_500_Historical_Data__1[[#This Row],[log1p(return)]],S:S,1)-6</f>
        <v>#N/A</v>
      </c>
    </row>
    <row r="3338" spans="1:6" x14ac:dyDescent="0.35">
      <c r="A3338" s="10">
        <v>31614</v>
      </c>
      <c r="B3338">
        <v>236.2</v>
      </c>
      <c r="C3338">
        <v>-8.0000000000000004E-4</v>
      </c>
      <c r="D3338">
        <f>LOG(S_P_500_Historical_Data__1[[#This Row],[return]]+1)</f>
        <v>-3.4757463392091225E-4</v>
      </c>
      <c r="E3338">
        <f>MATCH(S_P_500_Historical_Data__1[[#This Row],[return]],_xlfn.ANCHORARRAY($N$7),1)</f>
        <v>69</v>
      </c>
      <c r="F3338" t="e">
        <f>MATCH(S_P_500_Historical_Data__1[[#This Row],[log1p(return)]],S:S,1)-6</f>
        <v>#N/A</v>
      </c>
    </row>
    <row r="3339" spans="1:6" x14ac:dyDescent="0.35">
      <c r="A3339" s="10">
        <v>31611</v>
      </c>
      <c r="B3339">
        <v>236.4</v>
      </c>
      <c r="C3339">
        <v>1.2999999999999999E-3</v>
      </c>
      <c r="D3339">
        <f>LOG(S_P_500_Historical_Data__1[[#This Row],[return]]+1)</f>
        <v>5.6421616537560392E-4</v>
      </c>
      <c r="E3339">
        <f>MATCH(S_P_500_Historical_Data__1[[#This Row],[return]],_xlfn.ANCHORARRAY($N$7),1)</f>
        <v>70</v>
      </c>
      <c r="F3339" t="e">
        <f>MATCH(S_P_500_Historical_Data__1[[#This Row],[log1p(return)]],S:S,1)-6</f>
        <v>#N/A</v>
      </c>
    </row>
    <row r="3340" spans="1:6" x14ac:dyDescent="0.35">
      <c r="A3340" s="10">
        <v>31610</v>
      </c>
      <c r="B3340">
        <v>236.1</v>
      </c>
      <c r="C3340">
        <v>4.7000000000000002E-3</v>
      </c>
      <c r="D3340">
        <f>LOG(S_P_500_Historical_Data__1[[#This Row],[return]]+1)</f>
        <v>2.0364022595292615E-3</v>
      </c>
      <c r="E3340">
        <f>MATCH(S_P_500_Historical_Data__1[[#This Row],[return]],_xlfn.ANCHORARRAY($N$7),1)</f>
        <v>71</v>
      </c>
      <c r="F3340" t="e">
        <f>MATCH(S_P_500_Historical_Data__1[[#This Row],[log1p(return)]],S:S,1)-6</f>
        <v>#N/A</v>
      </c>
    </row>
    <row r="3341" spans="1:6" x14ac:dyDescent="0.35">
      <c r="A3341" s="10">
        <v>31609</v>
      </c>
      <c r="B3341">
        <v>235</v>
      </c>
      <c r="C3341">
        <v>5.5999999999999999E-3</v>
      </c>
      <c r="D3341">
        <f>LOG(S_P_500_Historical_Data__1[[#This Row],[return]]+1)</f>
        <v>2.4252646779013543E-3</v>
      </c>
      <c r="E3341">
        <f>MATCH(S_P_500_Historical_Data__1[[#This Row],[return]],_xlfn.ANCHORARRAY($N$7),1)</f>
        <v>72</v>
      </c>
      <c r="F3341" t="e">
        <f>MATCH(S_P_500_Historical_Data__1[[#This Row],[log1p(return)]],S:S,1)-6</f>
        <v>#N/A</v>
      </c>
    </row>
    <row r="3342" spans="1:6" x14ac:dyDescent="0.35">
      <c r="A3342" s="10">
        <v>31608</v>
      </c>
      <c r="B3342">
        <v>233.7</v>
      </c>
      <c r="C3342">
        <v>-1.8499999999999999E-2</v>
      </c>
      <c r="D3342">
        <f>LOG(S_P_500_Historical_Data__1[[#This Row],[return]]+1)</f>
        <v>-8.1096960639749725E-3</v>
      </c>
      <c r="E3342">
        <f>MATCH(S_P_500_Historical_Data__1[[#This Row],[return]],_xlfn.ANCHORARRAY($N$7),1)</f>
        <v>63</v>
      </c>
      <c r="F3342" t="e">
        <f>MATCH(S_P_500_Historical_Data__1[[#This Row],[log1p(return)]],S:S,1)-6</f>
        <v>#N/A</v>
      </c>
    </row>
    <row r="3343" spans="1:6" x14ac:dyDescent="0.35">
      <c r="A3343" s="10">
        <v>31607</v>
      </c>
      <c r="B3343">
        <v>238.1</v>
      </c>
      <c r="C3343">
        <v>-1.6899999999999998E-2</v>
      </c>
      <c r="D3343">
        <f>LOG(S_P_500_Historical_Data__1[[#This Row],[return]]+1)</f>
        <v>-7.4023038979617638E-3</v>
      </c>
      <c r="E3343">
        <f>MATCH(S_P_500_Historical_Data__1[[#This Row],[return]],_xlfn.ANCHORARRAY($N$7),1)</f>
        <v>64</v>
      </c>
      <c r="F3343" t="e">
        <f>MATCH(S_P_500_Historical_Data__1[[#This Row],[log1p(return)]],S:S,1)-6</f>
        <v>#N/A</v>
      </c>
    </row>
    <row r="3344" spans="1:6" x14ac:dyDescent="0.35">
      <c r="A3344" s="10">
        <v>31604</v>
      </c>
      <c r="B3344">
        <v>242.2</v>
      </c>
      <c r="C3344">
        <v>-3.3E-3</v>
      </c>
      <c r="D3344">
        <f>LOG(S_P_500_Historical_Data__1[[#This Row],[return]]+1)</f>
        <v>-1.4355417390583397E-3</v>
      </c>
      <c r="E3344">
        <f>MATCH(S_P_500_Historical_Data__1[[#This Row],[return]],_xlfn.ANCHORARRAY($N$7),1)</f>
        <v>69</v>
      </c>
      <c r="F3344" t="e">
        <f>MATCH(S_P_500_Historical_Data__1[[#This Row],[log1p(return)]],S:S,1)-6</f>
        <v>#N/A</v>
      </c>
    </row>
    <row r="3345" spans="1:6" x14ac:dyDescent="0.35">
      <c r="A3345" s="10">
        <v>31603</v>
      </c>
      <c r="B3345">
        <v>243</v>
      </c>
      <c r="C3345">
        <v>8.0000000000000004E-4</v>
      </c>
      <c r="D3345">
        <f>LOG(S_P_500_Historical_Data__1[[#This Row],[return]]+1)</f>
        <v>3.4729668536350247E-4</v>
      </c>
      <c r="E3345">
        <f>MATCH(S_P_500_Historical_Data__1[[#This Row],[return]],_xlfn.ANCHORARRAY($N$7),1)</f>
        <v>70</v>
      </c>
      <c r="F3345" t="e">
        <f>MATCH(S_P_500_Historical_Data__1[[#This Row],[log1p(return)]],S:S,1)-6</f>
        <v>#N/A</v>
      </c>
    </row>
    <row r="3346" spans="1:6" x14ac:dyDescent="0.35">
      <c r="A3346" s="10">
        <v>31602</v>
      </c>
      <c r="B3346">
        <v>242.8</v>
      </c>
      <c r="C3346">
        <v>5.0000000000000001E-3</v>
      </c>
      <c r="D3346">
        <f>LOG(S_P_500_Historical_Data__1[[#This Row],[return]]+1)</f>
        <v>2.1660617565076304E-3</v>
      </c>
      <c r="E3346">
        <f>MATCH(S_P_500_Historical_Data__1[[#This Row],[return]],_xlfn.ANCHORARRAY($N$7),1)</f>
        <v>71</v>
      </c>
      <c r="F3346" t="e">
        <f>MATCH(S_P_500_Historical_Data__1[[#This Row],[log1p(return)]],S:S,1)-6</f>
        <v>#N/A</v>
      </c>
    </row>
    <row r="3347" spans="1:6" x14ac:dyDescent="0.35">
      <c r="A3347" s="10">
        <v>31601</v>
      </c>
      <c r="B3347">
        <v>241.6</v>
      </c>
      <c r="C3347">
        <v>-1.0200000000000001E-2</v>
      </c>
      <c r="D3347">
        <f>LOG(S_P_500_Historical_Data__1[[#This Row],[return]]+1)</f>
        <v>-4.4525505248625636E-3</v>
      </c>
      <c r="E3347">
        <f>MATCH(S_P_500_Historical_Data__1[[#This Row],[return]],_xlfn.ANCHORARRAY($N$7),1)</f>
        <v>66</v>
      </c>
      <c r="F3347" t="e">
        <f>MATCH(S_P_500_Historical_Data__1[[#This Row],[log1p(return)]],S:S,1)-6</f>
        <v>#N/A</v>
      </c>
    </row>
    <row r="3348" spans="1:6" x14ac:dyDescent="0.35">
      <c r="A3348" s="10">
        <v>31600</v>
      </c>
      <c r="B3348">
        <v>244.1</v>
      </c>
      <c r="C3348">
        <v>-3.0599999999999999E-2</v>
      </c>
      <c r="D3348">
        <f>LOG(S_P_500_Historical_Data__1[[#This Row],[return]]+1)</f>
        <v>-1.349698461325953E-2</v>
      </c>
      <c r="E3348">
        <f>MATCH(S_P_500_Historical_Data__1[[#This Row],[return]],_xlfn.ANCHORARRAY($N$7),1)</f>
        <v>59</v>
      </c>
      <c r="F3348" t="e">
        <f>MATCH(S_P_500_Historical_Data__1[[#This Row],[log1p(return)]],S:S,1)-6</f>
        <v>#N/A</v>
      </c>
    </row>
    <row r="3349" spans="1:6" x14ac:dyDescent="0.35">
      <c r="A3349" s="10">
        <v>31596</v>
      </c>
      <c r="B3349">
        <v>251.8</v>
      </c>
      <c r="C3349">
        <v>-3.5999999999999999E-3</v>
      </c>
      <c r="D3349">
        <f>LOG(S_P_500_Historical_Data__1[[#This Row],[return]]+1)</f>
        <v>-1.5662811355311203E-3</v>
      </c>
      <c r="E3349">
        <f>MATCH(S_P_500_Historical_Data__1[[#This Row],[return]],_xlfn.ANCHORARRAY($N$7),1)</f>
        <v>68</v>
      </c>
      <c r="F3349" t="e">
        <f>MATCH(S_P_500_Historical_Data__1[[#This Row],[log1p(return)]],S:S,1)-6</f>
        <v>#N/A</v>
      </c>
    </row>
    <row r="3350" spans="1:6" x14ac:dyDescent="0.35">
      <c r="A3350" s="10">
        <v>31595</v>
      </c>
      <c r="B3350">
        <v>252.7</v>
      </c>
      <c r="C3350">
        <v>2.8E-3</v>
      </c>
      <c r="D3350">
        <f>LOG(S_P_500_Historical_Data__1[[#This Row],[return]]+1)</f>
        <v>1.2143252861788671E-3</v>
      </c>
      <c r="E3350">
        <f>MATCH(S_P_500_Historical_Data__1[[#This Row],[return]],_xlfn.ANCHORARRAY($N$7),1)</f>
        <v>71</v>
      </c>
      <c r="F3350" t="e">
        <f>MATCH(S_P_500_Historical_Data__1[[#This Row],[log1p(return)]],S:S,1)-6</f>
        <v>#N/A</v>
      </c>
    </row>
    <row r="3351" spans="1:6" x14ac:dyDescent="0.35">
      <c r="A3351" s="10">
        <v>31594</v>
      </c>
      <c r="B3351">
        <v>252</v>
      </c>
      <c r="C3351">
        <v>4.7999999999999996E-3</v>
      </c>
      <c r="D3351">
        <f>LOG(S_P_500_Historical_Data__1[[#This Row],[return]]+1)</f>
        <v>2.0796263931208716E-3</v>
      </c>
      <c r="E3351">
        <f>MATCH(S_P_500_Historical_Data__1[[#This Row],[return]],_xlfn.ANCHORARRAY($N$7),1)</f>
        <v>71</v>
      </c>
      <c r="F3351" t="e">
        <f>MATCH(S_P_500_Historical_Data__1[[#This Row],[log1p(return)]],S:S,1)-6</f>
        <v>#N/A</v>
      </c>
    </row>
    <row r="3352" spans="1:6" x14ac:dyDescent="0.35">
      <c r="A3352" s="10">
        <v>31593</v>
      </c>
      <c r="B3352">
        <v>250.8</v>
      </c>
      <c r="C3352">
        <v>4.7999999999999996E-3</v>
      </c>
      <c r="D3352">
        <f>LOG(S_P_500_Historical_Data__1[[#This Row],[return]]+1)</f>
        <v>2.0796263931208716E-3</v>
      </c>
      <c r="E3352">
        <f>MATCH(S_P_500_Historical_Data__1[[#This Row],[return]],_xlfn.ANCHORARRAY($N$7),1)</f>
        <v>71</v>
      </c>
      <c r="F3352" t="e">
        <f>MATCH(S_P_500_Historical_Data__1[[#This Row],[log1p(return)]],S:S,1)-6</f>
        <v>#N/A</v>
      </c>
    </row>
    <row r="3353" spans="1:6" x14ac:dyDescent="0.35">
      <c r="A3353" s="10">
        <v>31590</v>
      </c>
      <c r="B3353">
        <v>249.6</v>
      </c>
      <c r="C3353">
        <v>3.5999999999999999E-3</v>
      </c>
      <c r="D3353">
        <f>LOG(S_P_500_Historical_Data__1[[#This Row],[return]]+1)</f>
        <v>1.5606526425729409E-3</v>
      </c>
      <c r="E3353">
        <f>MATCH(S_P_500_Historical_Data__1[[#This Row],[return]],_xlfn.ANCHORARRAY($N$7),1)</f>
        <v>71</v>
      </c>
      <c r="F3353" t="e">
        <f>MATCH(S_P_500_Historical_Data__1[[#This Row],[log1p(return)]],S:S,1)-6</f>
        <v>#N/A</v>
      </c>
    </row>
    <row r="3354" spans="1:6" x14ac:dyDescent="0.35">
      <c r="A3354" s="10">
        <v>31589</v>
      </c>
      <c r="B3354">
        <v>248.7</v>
      </c>
      <c r="C3354">
        <v>-8.0000000000000004E-4</v>
      </c>
      <c r="D3354">
        <f>LOG(S_P_500_Historical_Data__1[[#This Row],[return]]+1)</f>
        <v>-3.4757463392091225E-4</v>
      </c>
      <c r="E3354">
        <f>MATCH(S_P_500_Historical_Data__1[[#This Row],[return]],_xlfn.ANCHORARRAY($N$7),1)</f>
        <v>69</v>
      </c>
      <c r="F3354" t="e">
        <f>MATCH(S_P_500_Historical_Data__1[[#This Row],[log1p(return)]],S:S,1)-6</f>
        <v>#N/A</v>
      </c>
    </row>
    <row r="3355" spans="1:6" x14ac:dyDescent="0.35">
      <c r="A3355" s="10">
        <v>31588</v>
      </c>
      <c r="B3355">
        <v>248.9</v>
      </c>
      <c r="C3355">
        <v>7.7000000000000002E-3</v>
      </c>
      <c r="D3355">
        <f>LOG(S_P_500_Historical_Data__1[[#This Row],[return]]+1)</f>
        <v>3.3312585613267391E-3</v>
      </c>
      <c r="E3355">
        <f>MATCH(S_P_500_Historical_Data__1[[#This Row],[return]],_xlfn.ANCHORARRAY($N$7),1)</f>
        <v>72</v>
      </c>
      <c r="F3355" t="e">
        <f>MATCH(S_P_500_Historical_Data__1[[#This Row],[log1p(return)]],S:S,1)-6</f>
        <v>#N/A</v>
      </c>
    </row>
    <row r="3356" spans="1:6" x14ac:dyDescent="0.35">
      <c r="A3356" s="10">
        <v>31587</v>
      </c>
      <c r="B3356">
        <v>247</v>
      </c>
      <c r="C3356">
        <v>6.8999999999999999E-3</v>
      </c>
      <c r="D3356">
        <f>LOG(S_P_500_Historical_Data__1[[#This Row],[return]]+1)</f>
        <v>2.9863408567849378E-3</v>
      </c>
      <c r="E3356">
        <f>MATCH(S_P_500_Historical_Data__1[[#This Row],[return]],_xlfn.ANCHORARRAY($N$7),1)</f>
        <v>72</v>
      </c>
      <c r="F3356" t="e">
        <f>MATCH(S_P_500_Historical_Data__1[[#This Row],[log1p(return)]],S:S,1)-6</f>
        <v>#N/A</v>
      </c>
    </row>
    <row r="3357" spans="1:6" x14ac:dyDescent="0.35">
      <c r="A3357" s="10">
        <v>31586</v>
      </c>
      <c r="B3357">
        <v>245.3</v>
      </c>
      <c r="C3357">
        <v>-9.2999999999999992E-3</v>
      </c>
      <c r="D3357">
        <f>LOG(S_P_500_Historical_Data__1[[#This Row],[return]]+1)</f>
        <v>-4.0578370074493605E-3</v>
      </c>
      <c r="E3357">
        <f>MATCH(S_P_500_Historical_Data__1[[#This Row],[return]],_xlfn.ANCHORARRAY($N$7),1)</f>
        <v>67</v>
      </c>
      <c r="F3357" t="e">
        <f>MATCH(S_P_500_Historical_Data__1[[#This Row],[log1p(return)]],S:S,1)-6</f>
        <v>#N/A</v>
      </c>
    </row>
    <row r="3358" spans="1:6" x14ac:dyDescent="0.35">
      <c r="A3358" s="10">
        <v>31583</v>
      </c>
      <c r="B3358">
        <v>247.6</v>
      </c>
      <c r="C3358">
        <v>1.43E-2</v>
      </c>
      <c r="D3358">
        <f>LOG(S_P_500_Historical_Data__1[[#This Row],[return]]+1)</f>
        <v>6.1664254854314057E-3</v>
      </c>
      <c r="E3358">
        <f>MATCH(S_P_500_Historical_Data__1[[#This Row],[return]],_xlfn.ANCHORARRAY($N$7),1)</f>
        <v>75</v>
      </c>
      <c r="F3358" t="e">
        <f>MATCH(S_P_500_Historical_Data__1[[#This Row],[log1p(return)]],S:S,1)-6</f>
        <v>#N/A</v>
      </c>
    </row>
    <row r="3359" spans="1:6" x14ac:dyDescent="0.35">
      <c r="A3359" s="10">
        <v>31582</v>
      </c>
      <c r="B3359">
        <v>244.1</v>
      </c>
      <c r="C3359">
        <v>-3.7000000000000002E-3</v>
      </c>
      <c r="D3359">
        <f>LOG(S_P_500_Historical_Data__1[[#This Row],[return]]+1)</f>
        <v>-1.609869681952335E-3</v>
      </c>
      <c r="E3359">
        <f>MATCH(S_P_500_Historical_Data__1[[#This Row],[return]],_xlfn.ANCHORARRAY($N$7),1)</f>
        <v>68</v>
      </c>
      <c r="F3359" t="e">
        <f>MATCH(S_P_500_Historical_Data__1[[#This Row],[log1p(return)]],S:S,1)-6</f>
        <v>#N/A</v>
      </c>
    </row>
    <row r="3360" spans="1:6" x14ac:dyDescent="0.35">
      <c r="A3360" s="10">
        <v>31581</v>
      </c>
      <c r="B3360">
        <v>245</v>
      </c>
      <c r="C3360">
        <v>2.8999999999999998E-3</v>
      </c>
      <c r="D3360">
        <f>LOG(S_P_500_Historical_Data__1[[#This Row],[return]]+1)</f>
        <v>1.2576313122309249E-3</v>
      </c>
      <c r="E3360">
        <f>MATCH(S_P_500_Historical_Data__1[[#This Row],[return]],_xlfn.ANCHORARRAY($N$7),1)</f>
        <v>71</v>
      </c>
      <c r="F3360" t="e">
        <f>MATCH(S_P_500_Historical_Data__1[[#This Row],[log1p(return)]],S:S,1)-6</f>
        <v>#N/A</v>
      </c>
    </row>
    <row r="3361" spans="1:6" x14ac:dyDescent="0.35">
      <c r="A3361" s="10">
        <v>31580</v>
      </c>
      <c r="B3361">
        <v>244.3</v>
      </c>
      <c r="C3361">
        <v>-7.3000000000000001E-3</v>
      </c>
      <c r="D3361">
        <f>LOG(S_P_500_Historical_Data__1[[#This Row],[return]]+1)</f>
        <v>-3.181978120484515E-3</v>
      </c>
      <c r="E3361">
        <f>MATCH(S_P_500_Historical_Data__1[[#This Row],[return]],_xlfn.ANCHORARRAY($N$7),1)</f>
        <v>67</v>
      </c>
      <c r="F3361" t="e">
        <f>MATCH(S_P_500_Historical_Data__1[[#This Row],[log1p(return)]],S:S,1)-6</f>
        <v>#N/A</v>
      </c>
    </row>
    <row r="3362" spans="1:6" x14ac:dyDescent="0.35">
      <c r="A3362" s="10">
        <v>31579</v>
      </c>
      <c r="B3362">
        <v>246.1</v>
      </c>
      <c r="C3362">
        <v>1.6000000000000001E-3</v>
      </c>
      <c r="D3362">
        <f>LOG(S_P_500_Historical_Data__1[[#This Row],[return]]+1)</f>
        <v>6.943158663544807E-4</v>
      </c>
      <c r="E3362">
        <f>MATCH(S_P_500_Historical_Data__1[[#This Row],[return]],_xlfn.ANCHORARRAY($N$7),1)</f>
        <v>70</v>
      </c>
      <c r="F3362" t="e">
        <f>MATCH(S_P_500_Historical_Data__1[[#This Row],[log1p(return)]],S:S,1)-6</f>
        <v>#N/A</v>
      </c>
    </row>
    <row r="3363" spans="1:6" x14ac:dyDescent="0.35">
      <c r="A3363" s="10">
        <v>31576</v>
      </c>
      <c r="B3363">
        <v>245.7</v>
      </c>
      <c r="C3363">
        <v>1.7399999999999999E-2</v>
      </c>
      <c r="D3363">
        <f>LOG(S_P_500_Historical_Data__1[[#This Row],[return]]+1)</f>
        <v>7.4917332953359315E-3</v>
      </c>
      <c r="E3363">
        <f>MATCH(S_P_500_Historical_Data__1[[#This Row],[return]],_xlfn.ANCHORARRAY($N$7),1)</f>
        <v>76</v>
      </c>
      <c r="F3363" t="e">
        <f>MATCH(S_P_500_Historical_Data__1[[#This Row],[log1p(return)]],S:S,1)-6</f>
        <v>#N/A</v>
      </c>
    </row>
    <row r="3364" spans="1:6" x14ac:dyDescent="0.35">
      <c r="A3364" s="10">
        <v>31575</v>
      </c>
      <c r="B3364">
        <v>241.5</v>
      </c>
      <c r="C3364">
        <v>1.6999999999999999E-3</v>
      </c>
      <c r="D3364">
        <f>LOG(S_P_500_Historical_Data__1[[#This Row],[return]]+1)</f>
        <v>7.3767377403320331E-4</v>
      </c>
      <c r="E3364">
        <f>MATCH(S_P_500_Historical_Data__1[[#This Row],[return]],_xlfn.ANCHORARRAY($N$7),1)</f>
        <v>70</v>
      </c>
      <c r="F3364" t="e">
        <f>MATCH(S_P_500_Historical_Data__1[[#This Row],[log1p(return)]],S:S,1)-6</f>
        <v>#N/A</v>
      </c>
    </row>
    <row r="3365" spans="1:6" x14ac:dyDescent="0.35">
      <c r="A3365" s="10">
        <v>31574</v>
      </c>
      <c r="B3365">
        <v>241.1</v>
      </c>
      <c r="C3365">
        <v>6.3E-3</v>
      </c>
      <c r="D3365">
        <f>LOG(S_P_500_Historical_Data__1[[#This Row],[return]]+1)</f>
        <v>2.7274726898297939E-3</v>
      </c>
      <c r="E3365">
        <f>MATCH(S_P_500_Historical_Data__1[[#This Row],[return]],_xlfn.ANCHORARRAY($N$7),1)</f>
        <v>72</v>
      </c>
      <c r="F3365" t="e">
        <f>MATCH(S_P_500_Historical_Data__1[[#This Row],[log1p(return)]],S:S,1)-6</f>
        <v>#N/A</v>
      </c>
    </row>
    <row r="3366" spans="1:6" x14ac:dyDescent="0.35">
      <c r="A3366" s="10">
        <v>31573</v>
      </c>
      <c r="B3366">
        <v>239.6</v>
      </c>
      <c r="C3366">
        <v>-1.6999999999999999E-3</v>
      </c>
      <c r="D3366">
        <f>LOG(S_P_500_Historical_Data__1[[#This Row],[return]]+1)</f>
        <v>-7.3892888689954276E-4</v>
      </c>
      <c r="E3366">
        <f>MATCH(S_P_500_Historical_Data__1[[#This Row],[return]],_xlfn.ANCHORARRAY($N$7),1)</f>
        <v>69</v>
      </c>
      <c r="F3366" t="e">
        <f>MATCH(S_P_500_Historical_Data__1[[#This Row],[log1p(return)]],S:S,1)-6</f>
        <v>#N/A</v>
      </c>
    </row>
    <row r="3367" spans="1:6" x14ac:dyDescent="0.35">
      <c r="A3367" s="10">
        <v>31572</v>
      </c>
      <c r="B3367">
        <v>240</v>
      </c>
      <c r="C3367">
        <v>-2.3199999999999998E-2</v>
      </c>
      <c r="D3367">
        <f>LOG(S_P_500_Historical_Data__1[[#This Row],[return]]+1)</f>
        <v>-1.0194349063173938E-2</v>
      </c>
      <c r="E3367">
        <f>MATCH(S_P_500_Historical_Data__1[[#This Row],[return]],_xlfn.ANCHORARRAY($N$7),1)</f>
        <v>62</v>
      </c>
      <c r="F3367" t="e">
        <f>MATCH(S_P_500_Historical_Data__1[[#This Row],[log1p(return)]],S:S,1)-6</f>
        <v>#N/A</v>
      </c>
    </row>
    <row r="3368" spans="1:6" x14ac:dyDescent="0.35">
      <c r="A3368" s="10">
        <v>31569</v>
      </c>
      <c r="B3368">
        <v>245.7</v>
      </c>
      <c r="C3368">
        <v>0</v>
      </c>
      <c r="D3368">
        <f>LOG(S_P_500_Historical_Data__1[[#This Row],[return]]+1)</f>
        <v>0</v>
      </c>
      <c r="E3368">
        <f>MATCH(S_P_500_Historical_Data__1[[#This Row],[return]],_xlfn.ANCHORARRAY($N$7),1)</f>
        <v>70</v>
      </c>
      <c r="F3368" t="e">
        <f>MATCH(S_P_500_Historical_Data__1[[#This Row],[log1p(return)]],S:S,1)-6</f>
        <v>#N/A</v>
      </c>
    </row>
    <row r="3369" spans="1:6" x14ac:dyDescent="0.35">
      <c r="A3369" s="10">
        <v>31568</v>
      </c>
      <c r="B3369">
        <v>245.7</v>
      </c>
      <c r="C3369">
        <v>7.4000000000000003E-3</v>
      </c>
      <c r="D3369">
        <f>LOG(S_P_500_Historical_Data__1[[#This Row],[return]]+1)</f>
        <v>3.2019465216924438E-3</v>
      </c>
      <c r="E3369">
        <f>MATCH(S_P_500_Historical_Data__1[[#This Row],[return]],_xlfn.ANCHORARRAY($N$7),1)</f>
        <v>72</v>
      </c>
      <c r="F3369" t="e">
        <f>MATCH(S_P_500_Historical_Data__1[[#This Row],[log1p(return)]],S:S,1)-6</f>
        <v>#N/A</v>
      </c>
    </row>
    <row r="3370" spans="1:6" x14ac:dyDescent="0.35">
      <c r="A3370" s="10">
        <v>31567</v>
      </c>
      <c r="B3370">
        <v>243.9</v>
      </c>
      <c r="C3370">
        <v>-6.4999999999999997E-3</v>
      </c>
      <c r="D3370">
        <f>LOG(S_P_500_Historical_Data__1[[#This Row],[return]]+1)</f>
        <v>-2.8321285541660227E-3</v>
      </c>
      <c r="E3370">
        <f>MATCH(S_P_500_Historical_Data__1[[#This Row],[return]],_xlfn.ANCHORARRAY($N$7),1)</f>
        <v>67</v>
      </c>
      <c r="F3370" t="e">
        <f>MATCH(S_P_500_Historical_Data__1[[#This Row],[log1p(return)]],S:S,1)-6</f>
        <v>#N/A</v>
      </c>
    </row>
    <row r="3371" spans="1:6" x14ac:dyDescent="0.35">
      <c r="A3371" s="10">
        <v>31566</v>
      </c>
      <c r="B3371">
        <v>245.5</v>
      </c>
      <c r="C3371">
        <v>2E-3</v>
      </c>
      <c r="D3371">
        <f>LOG(S_P_500_Historical_Data__1[[#This Row],[return]]+1)</f>
        <v>8.6772153122691327E-4</v>
      </c>
      <c r="E3371">
        <f>MATCH(S_P_500_Historical_Data__1[[#This Row],[return]],_xlfn.ANCHORARRAY($N$7),1)</f>
        <v>70</v>
      </c>
      <c r="F3371" t="e">
        <f>MATCH(S_P_500_Historical_Data__1[[#This Row],[log1p(return)]],S:S,1)-6</f>
        <v>#N/A</v>
      </c>
    </row>
    <row r="3372" spans="1:6" x14ac:dyDescent="0.35">
      <c r="A3372" s="10">
        <v>31565</v>
      </c>
      <c r="B3372">
        <v>245</v>
      </c>
      <c r="C3372">
        <v>-9.2999999999999992E-3</v>
      </c>
      <c r="D3372">
        <f>LOG(S_P_500_Historical_Data__1[[#This Row],[return]]+1)</f>
        <v>-4.0578370074493605E-3</v>
      </c>
      <c r="E3372">
        <f>MATCH(S_P_500_Historical_Data__1[[#This Row],[return]],_xlfn.ANCHORARRAY($N$7),1)</f>
        <v>67</v>
      </c>
      <c r="F3372" t="e">
        <f>MATCH(S_P_500_Historical_Data__1[[#This Row],[log1p(return)]],S:S,1)-6</f>
        <v>#N/A</v>
      </c>
    </row>
    <row r="3373" spans="1:6" x14ac:dyDescent="0.35">
      <c r="A3373" s="10">
        <v>31562</v>
      </c>
      <c r="B3373">
        <v>247.3</v>
      </c>
      <c r="C3373">
        <v>-2.8E-3</v>
      </c>
      <c r="D3373">
        <f>LOG(S_P_500_Historical_Data__1[[#This Row],[return]]+1)</f>
        <v>-1.2177301682641921E-3</v>
      </c>
      <c r="E3373">
        <f>MATCH(S_P_500_Historical_Data__1[[#This Row],[return]],_xlfn.ANCHORARRAY($N$7),1)</f>
        <v>69</v>
      </c>
      <c r="F3373" t="e">
        <f>MATCH(S_P_500_Historical_Data__1[[#This Row],[log1p(return)]],S:S,1)-6</f>
        <v>#N/A</v>
      </c>
    </row>
    <row r="3374" spans="1:6" x14ac:dyDescent="0.35">
      <c r="A3374" s="10">
        <v>31561</v>
      </c>
      <c r="B3374">
        <v>248</v>
      </c>
      <c r="C3374">
        <v>5.7000000000000002E-3</v>
      </c>
      <c r="D3374">
        <f>LOG(S_P_500_Historical_Data__1[[#This Row],[return]]+1)</f>
        <v>2.4684501283325239E-3</v>
      </c>
      <c r="E3374">
        <f>MATCH(S_P_500_Historical_Data__1[[#This Row],[return]],_xlfn.ANCHORARRAY($N$7),1)</f>
        <v>72</v>
      </c>
      <c r="F3374" t="e">
        <f>MATCH(S_P_500_Historical_Data__1[[#This Row],[log1p(return)]],S:S,1)-6</f>
        <v>#N/A</v>
      </c>
    </row>
    <row r="3375" spans="1:6" x14ac:dyDescent="0.35">
      <c r="A3375" s="10">
        <v>31560</v>
      </c>
      <c r="B3375">
        <v>246.6</v>
      </c>
      <c r="C3375">
        <v>7.4000000000000003E-3</v>
      </c>
      <c r="D3375">
        <f>LOG(S_P_500_Historical_Data__1[[#This Row],[return]]+1)</f>
        <v>3.2019465216924438E-3</v>
      </c>
      <c r="E3375">
        <f>MATCH(S_P_500_Historical_Data__1[[#This Row],[return]],_xlfn.ANCHORARRAY($N$7),1)</f>
        <v>72</v>
      </c>
      <c r="F3375" t="e">
        <f>MATCH(S_P_500_Historical_Data__1[[#This Row],[log1p(return)]],S:S,1)-6</f>
        <v>#N/A</v>
      </c>
    </row>
    <row r="3376" spans="1:6" x14ac:dyDescent="0.35">
      <c r="A3376" s="10">
        <v>31559</v>
      </c>
      <c r="B3376">
        <v>244.8</v>
      </c>
      <c r="C3376">
        <v>1.4500000000000001E-2</v>
      </c>
      <c r="D3376">
        <f>LOG(S_P_500_Historical_Data__1[[#This Row],[return]]+1)</f>
        <v>6.2520513693647747E-3</v>
      </c>
      <c r="E3376">
        <f>MATCH(S_P_500_Historical_Data__1[[#This Row],[return]],_xlfn.ANCHORARRAY($N$7),1)</f>
        <v>75</v>
      </c>
      <c r="F3376" t="e">
        <f>MATCH(S_P_500_Historical_Data__1[[#This Row],[log1p(return)]],S:S,1)-6</f>
        <v>#N/A</v>
      </c>
    </row>
    <row r="3377" spans="1:6" x14ac:dyDescent="0.35">
      <c r="A3377" s="10">
        <v>31555</v>
      </c>
      <c r="B3377">
        <v>241.3</v>
      </c>
      <c r="C3377">
        <v>5.0000000000000001E-3</v>
      </c>
      <c r="D3377">
        <f>LOG(S_P_500_Historical_Data__1[[#This Row],[return]]+1)</f>
        <v>2.1660617565076304E-3</v>
      </c>
      <c r="E3377">
        <f>MATCH(S_P_500_Historical_Data__1[[#This Row],[return]],_xlfn.ANCHORARRAY($N$7),1)</f>
        <v>71</v>
      </c>
      <c r="F3377" t="e">
        <f>MATCH(S_P_500_Historical_Data__1[[#This Row],[log1p(return)]],S:S,1)-6</f>
        <v>#N/A</v>
      </c>
    </row>
    <row r="3378" spans="1:6" x14ac:dyDescent="0.35">
      <c r="A3378" s="10">
        <v>31554</v>
      </c>
      <c r="B3378">
        <v>240.1</v>
      </c>
      <c r="C3378">
        <v>0.02</v>
      </c>
      <c r="D3378">
        <f>LOG(S_P_500_Historical_Data__1[[#This Row],[return]]+1)</f>
        <v>8.6001717619175692E-3</v>
      </c>
      <c r="E3378">
        <f>MATCH(S_P_500_Historical_Data__1[[#This Row],[return]],_xlfn.ANCHORARRAY($N$7),1)</f>
        <v>76</v>
      </c>
      <c r="F3378" t="e">
        <f>MATCH(S_P_500_Historical_Data__1[[#This Row],[log1p(return)]],S:S,1)-6</f>
        <v>#N/A</v>
      </c>
    </row>
    <row r="3379" spans="1:6" x14ac:dyDescent="0.35">
      <c r="A3379" s="10">
        <v>31553</v>
      </c>
      <c r="B3379">
        <v>235.4</v>
      </c>
      <c r="C3379">
        <v>-3.0000000000000001E-3</v>
      </c>
      <c r="D3379">
        <f>LOG(S_P_500_Historical_Data__1[[#This Row],[return]]+1)</f>
        <v>-1.3048416883442813E-3</v>
      </c>
      <c r="E3379">
        <f>MATCH(S_P_500_Historical_Data__1[[#This Row],[return]],_xlfn.ANCHORARRAY($N$7),1)</f>
        <v>69</v>
      </c>
      <c r="F3379" t="e">
        <f>MATCH(S_P_500_Historical_Data__1[[#This Row],[log1p(return)]],S:S,1)-6</f>
        <v>#N/A</v>
      </c>
    </row>
    <row r="3380" spans="1:6" x14ac:dyDescent="0.35">
      <c r="A3380" s="10">
        <v>31552</v>
      </c>
      <c r="B3380">
        <v>236.1</v>
      </c>
      <c r="C3380">
        <v>1.24E-2</v>
      </c>
      <c r="D3380">
        <f>LOG(S_P_500_Historical_Data__1[[#This Row],[return]]+1)</f>
        <v>5.3521364862166125E-3</v>
      </c>
      <c r="E3380">
        <f>MATCH(S_P_500_Historical_Data__1[[#This Row],[return]],_xlfn.ANCHORARRAY($N$7),1)</f>
        <v>74</v>
      </c>
      <c r="F3380" t="e">
        <f>MATCH(S_P_500_Historical_Data__1[[#This Row],[log1p(return)]],S:S,1)-6</f>
        <v>#N/A</v>
      </c>
    </row>
    <row r="3381" spans="1:6" x14ac:dyDescent="0.35">
      <c r="A3381" s="10">
        <v>31551</v>
      </c>
      <c r="B3381">
        <v>233.2</v>
      </c>
      <c r="C3381">
        <v>1.6999999999999999E-3</v>
      </c>
      <c r="D3381">
        <f>LOG(S_P_500_Historical_Data__1[[#This Row],[return]]+1)</f>
        <v>7.3767377403320331E-4</v>
      </c>
      <c r="E3381">
        <f>MATCH(S_P_500_Historical_Data__1[[#This Row],[return]],_xlfn.ANCHORARRAY($N$7),1)</f>
        <v>70</v>
      </c>
      <c r="F3381" t="e">
        <f>MATCH(S_P_500_Historical_Data__1[[#This Row],[log1p(return)]],S:S,1)-6</f>
        <v>#N/A</v>
      </c>
    </row>
    <row r="3382" spans="1:6" x14ac:dyDescent="0.35">
      <c r="A3382" s="10">
        <v>31548</v>
      </c>
      <c r="B3382">
        <v>232.8</v>
      </c>
      <c r="C3382">
        <v>-6.7999999999999996E-3</v>
      </c>
      <c r="D3382">
        <f>LOG(S_P_500_Historical_Data__1[[#This Row],[return]]+1)</f>
        <v>-2.963289117473315E-3</v>
      </c>
      <c r="E3382">
        <f>MATCH(S_P_500_Historical_Data__1[[#This Row],[return]],_xlfn.ANCHORARRAY($N$7),1)</f>
        <v>67</v>
      </c>
      <c r="F3382" t="e">
        <f>MATCH(S_P_500_Historical_Data__1[[#This Row],[log1p(return)]],S:S,1)-6</f>
        <v>#N/A</v>
      </c>
    </row>
    <row r="3383" spans="1:6" x14ac:dyDescent="0.35">
      <c r="A3383" s="10">
        <v>31547</v>
      </c>
      <c r="B3383">
        <v>234.4</v>
      </c>
      <c r="C3383">
        <v>-1.3100000000000001E-2</v>
      </c>
      <c r="D3383">
        <f>LOG(S_P_500_Historical_Data__1[[#This Row],[return]]+1)</f>
        <v>-5.7268510268296338E-3</v>
      </c>
      <c r="E3383">
        <f>MATCH(S_P_500_Historical_Data__1[[#This Row],[return]],_xlfn.ANCHORARRAY($N$7),1)</f>
        <v>65</v>
      </c>
      <c r="F3383" t="e">
        <f>MATCH(S_P_500_Historical_Data__1[[#This Row],[log1p(return)]],S:S,1)-6</f>
        <v>#N/A</v>
      </c>
    </row>
    <row r="3384" spans="1:6" x14ac:dyDescent="0.35">
      <c r="A3384" s="10">
        <v>31546</v>
      </c>
      <c r="B3384">
        <v>237.5</v>
      </c>
      <c r="C3384">
        <v>4.7000000000000002E-3</v>
      </c>
      <c r="D3384">
        <f>LOG(S_P_500_Historical_Data__1[[#This Row],[return]]+1)</f>
        <v>2.0364022595292615E-3</v>
      </c>
      <c r="E3384">
        <f>MATCH(S_P_500_Historical_Data__1[[#This Row],[return]],_xlfn.ANCHORARRAY($N$7),1)</f>
        <v>71</v>
      </c>
      <c r="F3384" t="e">
        <f>MATCH(S_P_500_Historical_Data__1[[#This Row],[log1p(return)]],S:S,1)-6</f>
        <v>#N/A</v>
      </c>
    </row>
    <row r="3385" spans="1:6" x14ac:dyDescent="0.35">
      <c r="A3385" s="10">
        <v>31545</v>
      </c>
      <c r="B3385">
        <v>236.4</v>
      </c>
      <c r="C3385">
        <v>-5.1000000000000004E-3</v>
      </c>
      <c r="D3385">
        <f>LOG(S_P_500_Historical_Data__1[[#This Row],[return]]+1)</f>
        <v>-2.2205691343960407E-3</v>
      </c>
      <c r="E3385">
        <f>MATCH(S_P_500_Historical_Data__1[[#This Row],[return]],_xlfn.ANCHORARRAY($N$7),1)</f>
        <v>68</v>
      </c>
      <c r="F3385" t="e">
        <f>MATCH(S_P_500_Historical_Data__1[[#This Row],[log1p(return)]],S:S,1)-6</f>
        <v>#N/A</v>
      </c>
    </row>
    <row r="3386" spans="1:6" x14ac:dyDescent="0.35">
      <c r="A3386" s="10">
        <v>31544</v>
      </c>
      <c r="B3386">
        <v>237.6</v>
      </c>
      <c r="C3386">
        <v>-8.0000000000000004E-4</v>
      </c>
      <c r="D3386">
        <f>LOG(S_P_500_Historical_Data__1[[#This Row],[return]]+1)</f>
        <v>-3.4757463392091225E-4</v>
      </c>
      <c r="E3386">
        <f>MATCH(S_P_500_Historical_Data__1[[#This Row],[return]],_xlfn.ANCHORARRAY($N$7),1)</f>
        <v>69</v>
      </c>
      <c r="F3386" t="e">
        <f>MATCH(S_P_500_Historical_Data__1[[#This Row],[log1p(return)]],S:S,1)-6</f>
        <v>#N/A</v>
      </c>
    </row>
    <row r="3387" spans="1:6" x14ac:dyDescent="0.35">
      <c r="A3387" s="10">
        <v>31541</v>
      </c>
      <c r="B3387">
        <v>237.8</v>
      </c>
      <c r="C3387">
        <v>3.0000000000000001E-3</v>
      </c>
      <c r="D3387">
        <f>LOG(S_P_500_Historical_Data__1[[#This Row],[return]]+1)</f>
        <v>1.300933020418072E-3</v>
      </c>
      <c r="E3387">
        <f>MATCH(S_P_500_Historical_Data__1[[#This Row],[return]],_xlfn.ANCHORARRAY($N$7),1)</f>
        <v>71</v>
      </c>
      <c r="F3387" t="e">
        <f>MATCH(S_P_500_Historical_Data__1[[#This Row],[log1p(return)]],S:S,1)-6</f>
        <v>#N/A</v>
      </c>
    </row>
    <row r="3388" spans="1:6" x14ac:dyDescent="0.35">
      <c r="A3388" s="10">
        <v>31540</v>
      </c>
      <c r="B3388">
        <v>237.1</v>
      </c>
      <c r="C3388">
        <v>4.1999999999999997E-3</v>
      </c>
      <c r="D3388">
        <f>LOG(S_P_500_Historical_Data__1[[#This Row],[return]]+1)</f>
        <v>1.8202170383280992E-3</v>
      </c>
      <c r="E3388">
        <f>MATCH(S_P_500_Historical_Data__1[[#This Row],[return]],_xlfn.ANCHORARRAY($N$7),1)</f>
        <v>71</v>
      </c>
      <c r="F3388" t="e">
        <f>MATCH(S_P_500_Historical_Data__1[[#This Row],[log1p(return)]],S:S,1)-6</f>
        <v>#N/A</v>
      </c>
    </row>
    <row r="3389" spans="1:6" x14ac:dyDescent="0.35">
      <c r="A3389" s="10">
        <v>31539</v>
      </c>
      <c r="B3389">
        <v>236.1</v>
      </c>
      <c r="C3389">
        <v>-4.5999999999999999E-3</v>
      </c>
      <c r="D3389">
        <f>LOG(S_P_500_Historical_Data__1[[#This Row],[return]]+1)</f>
        <v>-2.0023635919956925E-3</v>
      </c>
      <c r="E3389">
        <f>MATCH(S_P_500_Historical_Data__1[[#This Row],[return]],_xlfn.ANCHORARRAY($N$7),1)</f>
        <v>68</v>
      </c>
      <c r="F3389" t="e">
        <f>MATCH(S_P_500_Historical_Data__1[[#This Row],[log1p(return)]],S:S,1)-6</f>
        <v>#N/A</v>
      </c>
    </row>
    <row r="3390" spans="1:6" x14ac:dyDescent="0.35">
      <c r="A3390" s="10">
        <v>31538</v>
      </c>
      <c r="B3390">
        <v>237.2</v>
      </c>
      <c r="C3390">
        <v>-2.0999999999999999E-3</v>
      </c>
      <c r="D3390">
        <f>LOG(S_P_500_Historical_Data__1[[#This Row],[return]]+1)</f>
        <v>-9.1297737411159135E-4</v>
      </c>
      <c r="E3390">
        <f>MATCH(S_P_500_Historical_Data__1[[#This Row],[return]],_xlfn.ANCHORARRAY($N$7),1)</f>
        <v>69</v>
      </c>
      <c r="F3390" t="e">
        <f>MATCH(S_P_500_Historical_Data__1[[#This Row],[log1p(return)]],S:S,1)-6</f>
        <v>#N/A</v>
      </c>
    </row>
    <row r="3391" spans="1:6" x14ac:dyDescent="0.35">
      <c r="A3391" s="10">
        <v>31537</v>
      </c>
      <c r="B3391">
        <v>237.7</v>
      </c>
      <c r="C3391">
        <v>1.24E-2</v>
      </c>
      <c r="D3391">
        <f>LOG(S_P_500_Historical_Data__1[[#This Row],[return]]+1)</f>
        <v>5.3521364862166125E-3</v>
      </c>
      <c r="E3391">
        <f>MATCH(S_P_500_Historical_Data__1[[#This Row],[return]],_xlfn.ANCHORARRAY($N$7),1)</f>
        <v>74</v>
      </c>
      <c r="F3391" t="e">
        <f>MATCH(S_P_500_Historical_Data__1[[#This Row],[log1p(return)]],S:S,1)-6</f>
        <v>#N/A</v>
      </c>
    </row>
    <row r="3392" spans="1:6" x14ac:dyDescent="0.35">
      <c r="A3392" s="10">
        <v>31534</v>
      </c>
      <c r="B3392">
        <v>234.8</v>
      </c>
      <c r="C3392">
        <v>-1.6999999999999999E-3</v>
      </c>
      <c r="D3392">
        <f>LOG(S_P_500_Historical_Data__1[[#This Row],[return]]+1)</f>
        <v>-7.3892888689954276E-4</v>
      </c>
      <c r="E3392">
        <f>MATCH(S_P_500_Historical_Data__1[[#This Row],[return]],_xlfn.ANCHORARRAY($N$7),1)</f>
        <v>69</v>
      </c>
      <c r="F3392" t="e">
        <f>MATCH(S_P_500_Historical_Data__1[[#This Row],[log1p(return)]],S:S,1)-6</f>
        <v>#N/A</v>
      </c>
    </row>
    <row r="3393" spans="1:6" x14ac:dyDescent="0.35">
      <c r="A3393" s="10">
        <v>31533</v>
      </c>
      <c r="B3393">
        <v>235.2</v>
      </c>
      <c r="C3393">
        <v>-1.2999999999999999E-3</v>
      </c>
      <c r="D3393">
        <f>LOG(S_P_500_Historical_Data__1[[#This Row],[return]]+1)</f>
        <v>-5.6495012367016714E-4</v>
      </c>
      <c r="E3393">
        <f>MATCH(S_P_500_Historical_Data__1[[#This Row],[return]],_xlfn.ANCHORARRAY($N$7),1)</f>
        <v>69</v>
      </c>
      <c r="F3393" t="e">
        <f>MATCH(S_P_500_Historical_Data__1[[#This Row],[log1p(return)]],S:S,1)-6</f>
        <v>#N/A</v>
      </c>
    </row>
    <row r="3394" spans="1:6" x14ac:dyDescent="0.35">
      <c r="A3394" s="10">
        <v>31532</v>
      </c>
      <c r="B3394">
        <v>235.5</v>
      </c>
      <c r="C3394">
        <v>-2.0799999999999999E-2</v>
      </c>
      <c r="D3394">
        <f>LOG(S_P_500_Historical_Data__1[[#This Row],[return]]+1)</f>
        <v>-9.1285951985140435E-3</v>
      </c>
      <c r="E3394">
        <f>MATCH(S_P_500_Historical_Data__1[[#This Row],[return]],_xlfn.ANCHORARRAY($N$7),1)</f>
        <v>63</v>
      </c>
      <c r="F3394" t="e">
        <f>MATCH(S_P_500_Historical_Data__1[[#This Row],[log1p(return)]],S:S,1)-6</f>
        <v>#N/A</v>
      </c>
    </row>
    <row r="3395" spans="1:6" x14ac:dyDescent="0.35">
      <c r="A3395" s="10">
        <v>31531</v>
      </c>
      <c r="B3395">
        <v>240.5</v>
      </c>
      <c r="C3395">
        <v>-1.0699999999999999E-2</v>
      </c>
      <c r="D3395">
        <f>LOG(S_P_500_Historical_Data__1[[#This Row],[return]]+1)</f>
        <v>-4.6719909225904233E-3</v>
      </c>
      <c r="E3395">
        <f>MATCH(S_P_500_Historical_Data__1[[#This Row],[return]],_xlfn.ANCHORARRAY($N$7),1)</f>
        <v>66</v>
      </c>
      <c r="F3395" t="e">
        <f>MATCH(S_P_500_Historical_Data__1[[#This Row],[log1p(return)]],S:S,1)-6</f>
        <v>#N/A</v>
      </c>
    </row>
    <row r="3396" spans="1:6" x14ac:dyDescent="0.35">
      <c r="A3396" s="10">
        <v>31530</v>
      </c>
      <c r="B3396">
        <v>243.1</v>
      </c>
      <c r="C3396">
        <v>3.3E-3</v>
      </c>
      <c r="D3396">
        <f>LOG(S_P_500_Historical_Data__1[[#This Row],[return]]+1)</f>
        <v>1.4308122463983271E-3</v>
      </c>
      <c r="E3396">
        <f>MATCH(S_P_500_Historical_Data__1[[#This Row],[return]],_xlfn.ANCHORARRAY($N$7),1)</f>
        <v>71</v>
      </c>
      <c r="F3396" t="e">
        <f>MATCH(S_P_500_Historical_Data__1[[#This Row],[log1p(return)]],S:S,1)-6</f>
        <v>#N/A</v>
      </c>
    </row>
    <row r="3397" spans="1:6" x14ac:dyDescent="0.35">
      <c r="A3397" s="10">
        <v>31527</v>
      </c>
      <c r="B3397">
        <v>242.3</v>
      </c>
      <c r="C3397">
        <v>1.1999999999999999E-3</v>
      </c>
      <c r="D3397">
        <f>LOG(S_P_500_Historical_Data__1[[#This Row],[return]]+1)</f>
        <v>5.2084093618567006E-4</v>
      </c>
      <c r="E3397">
        <f>MATCH(S_P_500_Historical_Data__1[[#This Row],[return]],_xlfn.ANCHORARRAY($N$7),1)</f>
        <v>70</v>
      </c>
      <c r="F3397" t="e">
        <f>MATCH(S_P_500_Historical_Data__1[[#This Row],[log1p(return)]],S:S,1)-6</f>
        <v>#N/A</v>
      </c>
    </row>
    <row r="3398" spans="1:6" x14ac:dyDescent="0.35">
      <c r="A3398" s="10">
        <v>31526</v>
      </c>
      <c r="B3398">
        <v>242</v>
      </c>
      <c r="C3398">
        <v>8.0000000000000004E-4</v>
      </c>
      <c r="D3398">
        <f>LOG(S_P_500_Historical_Data__1[[#This Row],[return]]+1)</f>
        <v>3.4729668536350247E-4</v>
      </c>
      <c r="E3398">
        <f>MATCH(S_P_500_Historical_Data__1[[#This Row],[return]],_xlfn.ANCHORARRAY($N$7),1)</f>
        <v>70</v>
      </c>
      <c r="F3398" t="e">
        <f>MATCH(S_P_500_Historical_Data__1[[#This Row],[log1p(return)]],S:S,1)-6</f>
        <v>#N/A</v>
      </c>
    </row>
    <row r="3399" spans="1:6" x14ac:dyDescent="0.35">
      <c r="A3399" s="10">
        <v>31525</v>
      </c>
      <c r="B3399">
        <v>241.8</v>
      </c>
      <c r="C3399">
        <v>-2.5000000000000001E-3</v>
      </c>
      <c r="D3399">
        <f>LOG(S_P_500_Historical_Data__1[[#This Row],[return]]+1)</f>
        <v>-1.0870956412141377E-3</v>
      </c>
      <c r="E3399">
        <f>MATCH(S_P_500_Historical_Data__1[[#This Row],[return]],_xlfn.ANCHORARRAY($N$7),1)</f>
        <v>69</v>
      </c>
      <c r="F3399" t="e">
        <f>MATCH(S_P_500_Historical_Data__1[[#This Row],[log1p(return)]],S:S,1)-6</f>
        <v>#N/A</v>
      </c>
    </row>
    <row r="3400" spans="1:6" x14ac:dyDescent="0.35">
      <c r="A3400" s="10">
        <v>31524</v>
      </c>
      <c r="B3400">
        <v>242.4</v>
      </c>
      <c r="C3400">
        <v>-9.4000000000000004E-3</v>
      </c>
      <c r="D3400">
        <f>LOG(S_P_500_Historical_Data__1[[#This Row],[return]]+1)</f>
        <v>-4.1016763535627184E-3</v>
      </c>
      <c r="E3400">
        <f>MATCH(S_P_500_Historical_Data__1[[#This Row],[return]],_xlfn.ANCHORARRAY($N$7),1)</f>
        <v>67</v>
      </c>
      <c r="F3400" t="e">
        <f>MATCH(S_P_500_Historical_Data__1[[#This Row],[log1p(return)]],S:S,1)-6</f>
        <v>#N/A</v>
      </c>
    </row>
    <row r="3401" spans="1:6" x14ac:dyDescent="0.35">
      <c r="A3401" s="10">
        <v>31523</v>
      </c>
      <c r="B3401">
        <v>244.7</v>
      </c>
      <c r="C3401">
        <v>9.4999999999999998E-3</v>
      </c>
      <c r="D3401">
        <f>LOG(S_P_500_Historical_Data__1[[#This Row],[return]]+1)</f>
        <v>4.1063232796581164E-3</v>
      </c>
      <c r="E3401">
        <f>MATCH(S_P_500_Historical_Data__1[[#This Row],[return]],_xlfn.ANCHORARRAY($N$7),1)</f>
        <v>73</v>
      </c>
      <c r="F3401" t="e">
        <f>MATCH(S_P_500_Historical_Data__1[[#This Row],[log1p(return)]],S:S,1)-6</f>
        <v>#N/A</v>
      </c>
    </row>
    <row r="3402" spans="1:6" x14ac:dyDescent="0.35">
      <c r="A3402" s="10">
        <v>31520</v>
      </c>
      <c r="B3402">
        <v>242.4</v>
      </c>
      <c r="C3402">
        <v>-2.5000000000000001E-3</v>
      </c>
      <c r="D3402">
        <f>LOG(S_P_500_Historical_Data__1[[#This Row],[return]]+1)</f>
        <v>-1.0870956412141377E-3</v>
      </c>
      <c r="E3402">
        <f>MATCH(S_P_500_Historical_Data__1[[#This Row],[return]],_xlfn.ANCHORARRAY($N$7),1)</f>
        <v>69</v>
      </c>
      <c r="F3402" t="e">
        <f>MATCH(S_P_500_Historical_Data__1[[#This Row],[log1p(return)]],S:S,1)-6</f>
        <v>#N/A</v>
      </c>
    </row>
    <row r="3403" spans="1:6" x14ac:dyDescent="0.35">
      <c r="A3403" s="10">
        <v>31519</v>
      </c>
      <c r="B3403">
        <v>243</v>
      </c>
      <c r="C3403">
        <v>3.3E-3</v>
      </c>
      <c r="D3403">
        <f>LOG(S_P_500_Historical_Data__1[[#This Row],[return]]+1)</f>
        <v>1.4308122463983271E-3</v>
      </c>
      <c r="E3403">
        <f>MATCH(S_P_500_Historical_Data__1[[#This Row],[return]],_xlfn.ANCHORARRAY($N$7),1)</f>
        <v>71</v>
      </c>
      <c r="F3403" t="e">
        <f>MATCH(S_P_500_Historical_Data__1[[#This Row],[log1p(return)]],S:S,1)-6</f>
        <v>#N/A</v>
      </c>
    </row>
    <row r="3404" spans="1:6" x14ac:dyDescent="0.35">
      <c r="A3404" s="10">
        <v>31518</v>
      </c>
      <c r="B3404">
        <v>242.2</v>
      </c>
      <c r="C3404">
        <v>1.89E-2</v>
      </c>
      <c r="D3404">
        <f>LOG(S_P_500_Historical_Data__1[[#This Row],[return]]+1)</f>
        <v>8.1315622406624034E-3</v>
      </c>
      <c r="E3404">
        <f>MATCH(S_P_500_Historical_Data__1[[#This Row],[return]],_xlfn.ANCHORARRAY($N$7),1)</f>
        <v>76</v>
      </c>
      <c r="F3404" t="e">
        <f>MATCH(S_P_500_Historical_Data__1[[#This Row],[log1p(return)]],S:S,1)-6</f>
        <v>#N/A</v>
      </c>
    </row>
    <row r="3405" spans="1:6" x14ac:dyDescent="0.35">
      <c r="A3405" s="10">
        <v>31517</v>
      </c>
      <c r="B3405">
        <v>237.7</v>
      </c>
      <c r="C3405">
        <v>1.6999999999999999E-3</v>
      </c>
      <c r="D3405">
        <f>LOG(S_P_500_Historical_Data__1[[#This Row],[return]]+1)</f>
        <v>7.3767377403320331E-4</v>
      </c>
      <c r="E3405">
        <f>MATCH(S_P_500_Historical_Data__1[[#This Row],[return]],_xlfn.ANCHORARRAY($N$7),1)</f>
        <v>70</v>
      </c>
      <c r="F3405" t="e">
        <f>MATCH(S_P_500_Historical_Data__1[[#This Row],[log1p(return)]],S:S,1)-6</f>
        <v>#N/A</v>
      </c>
    </row>
    <row r="3406" spans="1:6" x14ac:dyDescent="0.35">
      <c r="A3406" s="10">
        <v>31516</v>
      </c>
      <c r="B3406">
        <v>237.3</v>
      </c>
      <c r="C3406">
        <v>5.4999999999999997E-3</v>
      </c>
      <c r="D3406">
        <f>LOG(S_P_500_Historical_Data__1[[#This Row],[return]]+1)</f>
        <v>2.382074932760771E-3</v>
      </c>
      <c r="E3406">
        <f>MATCH(S_P_500_Historical_Data__1[[#This Row],[return]],_xlfn.ANCHORARRAY($N$7),1)</f>
        <v>72</v>
      </c>
      <c r="F3406" t="e">
        <f>MATCH(S_P_500_Historical_Data__1[[#This Row],[log1p(return)]],S:S,1)-6</f>
        <v>#N/A</v>
      </c>
    </row>
    <row r="3407" spans="1:6" x14ac:dyDescent="0.35">
      <c r="A3407" s="10">
        <v>31513</v>
      </c>
      <c r="B3407">
        <v>236</v>
      </c>
      <c r="C3407">
        <v>-1.6999999999999999E-3</v>
      </c>
      <c r="D3407">
        <f>LOG(S_P_500_Historical_Data__1[[#This Row],[return]]+1)</f>
        <v>-7.3892888689954276E-4</v>
      </c>
      <c r="E3407">
        <f>MATCH(S_P_500_Historical_Data__1[[#This Row],[return]],_xlfn.ANCHORARRAY($N$7),1)</f>
        <v>69</v>
      </c>
      <c r="F3407" t="e">
        <f>MATCH(S_P_500_Historical_Data__1[[#This Row],[log1p(return)]],S:S,1)-6</f>
        <v>#N/A</v>
      </c>
    </row>
    <row r="3408" spans="1:6" x14ac:dyDescent="0.35">
      <c r="A3408" s="10">
        <v>31512</v>
      </c>
      <c r="B3408">
        <v>236.4</v>
      </c>
      <c r="C3408">
        <v>1.11E-2</v>
      </c>
      <c r="D3408">
        <f>LOG(S_P_500_Historical_Data__1[[#This Row],[return]]+1)</f>
        <v>4.7941103887121335E-3</v>
      </c>
      <c r="E3408">
        <f>MATCH(S_P_500_Historical_Data__1[[#This Row],[return]],_xlfn.ANCHORARRAY($N$7),1)</f>
        <v>73</v>
      </c>
      <c r="F3408" t="e">
        <f>MATCH(S_P_500_Historical_Data__1[[#This Row],[log1p(return)]],S:S,1)-6</f>
        <v>#N/A</v>
      </c>
    </row>
    <row r="3409" spans="1:6" x14ac:dyDescent="0.35">
      <c r="A3409" s="10">
        <v>31511</v>
      </c>
      <c r="B3409">
        <v>233.8</v>
      </c>
      <c r="C3409">
        <v>1.2999999999999999E-3</v>
      </c>
      <c r="D3409">
        <f>LOG(S_P_500_Historical_Data__1[[#This Row],[return]]+1)</f>
        <v>5.6421616537560392E-4</v>
      </c>
      <c r="E3409">
        <f>MATCH(S_P_500_Historical_Data__1[[#This Row],[return]],_xlfn.ANCHORARRAY($N$7),1)</f>
        <v>70</v>
      </c>
      <c r="F3409" t="e">
        <f>MATCH(S_P_500_Historical_Data__1[[#This Row],[log1p(return)]],S:S,1)-6</f>
        <v>#N/A</v>
      </c>
    </row>
    <row r="3410" spans="1:6" x14ac:dyDescent="0.35">
      <c r="A3410" s="10">
        <v>31510</v>
      </c>
      <c r="B3410">
        <v>233.5</v>
      </c>
      <c r="C3410">
        <v>2.1399999999999999E-2</v>
      </c>
      <c r="D3410">
        <f>LOG(S_P_500_Historical_Data__1[[#This Row],[return]]+1)</f>
        <v>9.1958535195212961E-3</v>
      </c>
      <c r="E3410">
        <f>MATCH(S_P_500_Historical_Data__1[[#This Row],[return]],_xlfn.ANCHORARRAY($N$7),1)</f>
        <v>77</v>
      </c>
      <c r="F3410" t="e">
        <f>MATCH(S_P_500_Historical_Data__1[[#This Row],[log1p(return)]],S:S,1)-6</f>
        <v>#N/A</v>
      </c>
    </row>
    <row r="3411" spans="1:6" x14ac:dyDescent="0.35">
      <c r="A3411" s="10">
        <v>31509</v>
      </c>
      <c r="B3411">
        <v>228.6</v>
      </c>
      <c r="C3411">
        <v>-4.0000000000000002E-4</v>
      </c>
      <c r="D3411">
        <f>LOG(S_P_500_Historical_Data__1[[#This Row],[return]]+1)</f>
        <v>-1.7375254558756316E-4</v>
      </c>
      <c r="E3411">
        <f>MATCH(S_P_500_Historical_Data__1[[#This Row],[return]],_xlfn.ANCHORARRAY($N$7),1)</f>
        <v>70</v>
      </c>
      <c r="F3411" t="e">
        <f>MATCH(S_P_500_Historical_Data__1[[#This Row],[log1p(return)]],S:S,1)-6</f>
        <v>#N/A</v>
      </c>
    </row>
    <row r="3412" spans="1:6" x14ac:dyDescent="0.35">
      <c r="A3412" s="10">
        <v>31506</v>
      </c>
      <c r="B3412">
        <v>228.7</v>
      </c>
      <c r="C3412">
        <v>-1.6299999999999999E-2</v>
      </c>
      <c r="D3412">
        <f>LOG(S_P_500_Historical_Data__1[[#This Row],[return]]+1)</f>
        <v>-7.1373286109723249E-3</v>
      </c>
      <c r="E3412">
        <f>MATCH(S_P_500_Historical_Data__1[[#This Row],[return]],_xlfn.ANCHORARRAY($N$7),1)</f>
        <v>64</v>
      </c>
      <c r="F3412" t="e">
        <f>MATCH(S_P_500_Historical_Data__1[[#This Row],[log1p(return)]],S:S,1)-6</f>
        <v>#N/A</v>
      </c>
    </row>
    <row r="3413" spans="1:6" x14ac:dyDescent="0.35">
      <c r="A3413" s="10">
        <v>31505</v>
      </c>
      <c r="B3413">
        <v>232.5</v>
      </c>
      <c r="C3413">
        <v>-1.3599999999999999E-2</v>
      </c>
      <c r="D3413">
        <f>LOG(S_P_500_Historical_Data__1[[#This Row],[return]]+1)</f>
        <v>-5.9469364123247472E-3</v>
      </c>
      <c r="E3413">
        <f>MATCH(S_P_500_Historical_Data__1[[#This Row],[return]],_xlfn.ANCHORARRAY($N$7),1)</f>
        <v>65</v>
      </c>
      <c r="F3413" t="e">
        <f>MATCH(S_P_500_Historical_Data__1[[#This Row],[log1p(return)]],S:S,1)-6</f>
        <v>#N/A</v>
      </c>
    </row>
    <row r="3414" spans="1:6" x14ac:dyDescent="0.35">
      <c r="A3414" s="10">
        <v>31504</v>
      </c>
      <c r="B3414">
        <v>235.7</v>
      </c>
      <c r="C3414">
        <v>2.5999999999999999E-3</v>
      </c>
      <c r="D3414">
        <f>LOG(S_P_500_Historical_Data__1[[#This Row],[return]]+1)</f>
        <v>1.1277002770349424E-3</v>
      </c>
      <c r="E3414">
        <f>MATCH(S_P_500_Historical_Data__1[[#This Row],[return]],_xlfn.ANCHORARRAY($N$7),1)</f>
        <v>71</v>
      </c>
      <c r="F3414" t="e">
        <f>MATCH(S_P_500_Historical_Data__1[[#This Row],[log1p(return)]],S:S,1)-6</f>
        <v>#N/A</v>
      </c>
    </row>
    <row r="3415" spans="1:6" x14ac:dyDescent="0.35">
      <c r="A3415" s="10">
        <v>31503</v>
      </c>
      <c r="B3415">
        <v>235.1</v>
      </c>
      <c r="C3415">
        <v>-1.5900000000000001E-2</v>
      </c>
      <c r="D3415">
        <f>LOG(S_P_500_Historical_Data__1[[#This Row],[return]]+1)</f>
        <v>-6.9607681930904846E-3</v>
      </c>
      <c r="E3415">
        <f>MATCH(S_P_500_Historical_Data__1[[#This Row],[return]],_xlfn.ANCHORARRAY($N$7),1)</f>
        <v>64</v>
      </c>
      <c r="F3415" t="e">
        <f>MATCH(S_P_500_Historical_Data__1[[#This Row],[log1p(return)]],S:S,1)-6</f>
        <v>#N/A</v>
      </c>
    </row>
    <row r="3416" spans="1:6" x14ac:dyDescent="0.35">
      <c r="A3416" s="10">
        <v>31502</v>
      </c>
      <c r="B3416">
        <v>238.9</v>
      </c>
      <c r="C3416">
        <v>-4.0000000000000002E-4</v>
      </c>
      <c r="D3416">
        <f>LOG(S_P_500_Historical_Data__1[[#This Row],[return]]+1)</f>
        <v>-1.7375254558756316E-4</v>
      </c>
      <c r="E3416">
        <f>MATCH(S_P_500_Historical_Data__1[[#This Row],[return]],_xlfn.ANCHORARRAY($N$7),1)</f>
        <v>70</v>
      </c>
      <c r="F3416" t="e">
        <f>MATCH(S_P_500_Historical_Data__1[[#This Row],[log1p(return)]],S:S,1)-6</f>
        <v>#N/A</v>
      </c>
    </row>
    <row r="3417" spans="1:6" x14ac:dyDescent="0.35">
      <c r="A3417" s="10">
        <v>31498</v>
      </c>
      <c r="B3417">
        <v>239</v>
      </c>
      <c r="C3417">
        <v>7.1999999999999998E-3</v>
      </c>
      <c r="D3417">
        <f>LOG(S_P_500_Historical_Data__1[[#This Row],[return]]+1)</f>
        <v>3.1157170998062241E-3</v>
      </c>
      <c r="E3417">
        <f>MATCH(S_P_500_Historical_Data__1[[#This Row],[return]],_xlfn.ANCHORARRAY($N$7),1)</f>
        <v>72</v>
      </c>
      <c r="F3417" t="e">
        <f>MATCH(S_P_500_Historical_Data__1[[#This Row],[log1p(return)]],S:S,1)-6</f>
        <v>#N/A</v>
      </c>
    </row>
    <row r="3418" spans="1:6" x14ac:dyDescent="0.35">
      <c r="A3418" s="10">
        <v>31497</v>
      </c>
      <c r="B3418">
        <v>237.3</v>
      </c>
      <c r="C3418">
        <v>1.11E-2</v>
      </c>
      <c r="D3418">
        <f>LOG(S_P_500_Historical_Data__1[[#This Row],[return]]+1)</f>
        <v>4.7941103887121335E-3</v>
      </c>
      <c r="E3418">
        <f>MATCH(S_P_500_Historical_Data__1[[#This Row],[return]],_xlfn.ANCHORARRAY($N$7),1)</f>
        <v>73</v>
      </c>
      <c r="F3418" t="e">
        <f>MATCH(S_P_500_Historical_Data__1[[#This Row],[log1p(return)]],S:S,1)-6</f>
        <v>#N/A</v>
      </c>
    </row>
    <row r="3419" spans="1:6" x14ac:dyDescent="0.35">
      <c r="A3419" s="10">
        <v>31496</v>
      </c>
      <c r="B3419">
        <v>234.7</v>
      </c>
      <c r="C3419">
        <v>-2.5000000000000001E-3</v>
      </c>
      <c r="D3419">
        <f>LOG(S_P_500_Historical_Data__1[[#This Row],[return]]+1)</f>
        <v>-1.0870956412141377E-3</v>
      </c>
      <c r="E3419">
        <f>MATCH(S_P_500_Historical_Data__1[[#This Row],[return]],_xlfn.ANCHORARRAY($N$7),1)</f>
        <v>69</v>
      </c>
      <c r="F3419" t="e">
        <f>MATCH(S_P_500_Historical_Data__1[[#This Row],[log1p(return)]],S:S,1)-6</f>
        <v>#N/A</v>
      </c>
    </row>
    <row r="3420" spans="1:6" x14ac:dyDescent="0.35">
      <c r="A3420" s="10">
        <v>31495</v>
      </c>
      <c r="B3420">
        <v>235.3</v>
      </c>
      <c r="C3420">
        <v>8.6E-3</v>
      </c>
      <c r="D3420">
        <f>LOG(S_P_500_Historical_Data__1[[#This Row],[return]]+1)</f>
        <v>3.7189638231145961E-3</v>
      </c>
      <c r="E3420">
        <f>MATCH(S_P_500_Historical_Data__1[[#This Row],[return]],_xlfn.ANCHORARRAY($N$7),1)</f>
        <v>73</v>
      </c>
      <c r="F3420" t="e">
        <f>MATCH(S_P_500_Historical_Data__1[[#This Row],[log1p(return)]],S:S,1)-6</f>
        <v>#N/A</v>
      </c>
    </row>
    <row r="3421" spans="1:6" x14ac:dyDescent="0.35">
      <c r="A3421" s="10">
        <v>31492</v>
      </c>
      <c r="B3421">
        <v>233.3</v>
      </c>
      <c r="C3421">
        <v>-1.35E-2</v>
      </c>
      <c r="D3421">
        <f>LOG(S_P_500_Historical_Data__1[[#This Row],[return]]+1)</f>
        <v>-5.9029104117899883E-3</v>
      </c>
      <c r="E3421">
        <f>MATCH(S_P_500_Historical_Data__1[[#This Row],[return]],_xlfn.ANCHORARRAY($N$7),1)</f>
        <v>65</v>
      </c>
      <c r="F3421" t="e">
        <f>MATCH(S_P_500_Historical_Data__1[[#This Row],[log1p(return)]],S:S,1)-6</f>
        <v>#N/A</v>
      </c>
    </row>
    <row r="3422" spans="1:6" x14ac:dyDescent="0.35">
      <c r="A3422" s="10">
        <v>31491</v>
      </c>
      <c r="B3422">
        <v>236.5</v>
      </c>
      <c r="C3422">
        <v>3.8E-3</v>
      </c>
      <c r="D3422">
        <f>LOG(S_P_500_Historical_Data__1[[#This Row],[return]]+1)</f>
        <v>1.6471913460381594E-3</v>
      </c>
      <c r="E3422">
        <f>MATCH(S_P_500_Historical_Data__1[[#This Row],[return]],_xlfn.ANCHORARRAY($N$7),1)</f>
        <v>71</v>
      </c>
      <c r="F3422" t="e">
        <f>MATCH(S_P_500_Historical_Data__1[[#This Row],[log1p(return)]],S:S,1)-6</f>
        <v>#N/A</v>
      </c>
    </row>
    <row r="3423" spans="1:6" x14ac:dyDescent="0.35">
      <c r="A3423" s="10">
        <v>31490</v>
      </c>
      <c r="B3423">
        <v>235.6</v>
      </c>
      <c r="C3423">
        <v>-8.0000000000000004E-4</v>
      </c>
      <c r="D3423">
        <f>LOG(S_P_500_Historical_Data__1[[#This Row],[return]]+1)</f>
        <v>-3.4757463392091225E-4</v>
      </c>
      <c r="E3423">
        <f>MATCH(S_P_500_Historical_Data__1[[#This Row],[return]],_xlfn.ANCHORARRAY($N$7),1)</f>
        <v>69</v>
      </c>
      <c r="F3423" t="e">
        <f>MATCH(S_P_500_Historical_Data__1[[#This Row],[log1p(return)]],S:S,1)-6</f>
        <v>#N/A</v>
      </c>
    </row>
    <row r="3424" spans="1:6" x14ac:dyDescent="0.35">
      <c r="A3424" s="10">
        <v>31489</v>
      </c>
      <c r="B3424">
        <v>235.8</v>
      </c>
      <c r="C3424">
        <v>4.7000000000000002E-3</v>
      </c>
      <c r="D3424">
        <f>LOG(S_P_500_Historical_Data__1[[#This Row],[return]]+1)</f>
        <v>2.0364022595292615E-3</v>
      </c>
      <c r="E3424">
        <f>MATCH(S_P_500_Historical_Data__1[[#This Row],[return]],_xlfn.ANCHORARRAY($N$7),1)</f>
        <v>71</v>
      </c>
      <c r="F3424" t="e">
        <f>MATCH(S_P_500_Historical_Data__1[[#This Row],[log1p(return)]],S:S,1)-6</f>
        <v>#N/A</v>
      </c>
    </row>
    <row r="3425" spans="1:6" x14ac:dyDescent="0.35">
      <c r="A3425" s="10">
        <v>31488</v>
      </c>
      <c r="B3425">
        <v>234.7</v>
      </c>
      <c r="C3425">
        <v>-8.0000000000000002E-3</v>
      </c>
      <c r="D3425">
        <f>LOG(S_P_500_Historical_Data__1[[#This Row],[return]]+1)</f>
        <v>-3.4883278458213473E-3</v>
      </c>
      <c r="E3425">
        <f>MATCH(S_P_500_Historical_Data__1[[#This Row],[return]],_xlfn.ANCHORARRAY($N$7),1)</f>
        <v>67</v>
      </c>
      <c r="F3425" t="e">
        <f>MATCH(S_P_500_Historical_Data__1[[#This Row],[log1p(return)]],S:S,1)-6</f>
        <v>#N/A</v>
      </c>
    </row>
    <row r="3426" spans="1:6" x14ac:dyDescent="0.35">
      <c r="A3426" s="10">
        <v>31485</v>
      </c>
      <c r="B3426">
        <v>236.6</v>
      </c>
      <c r="C3426">
        <v>1.46E-2</v>
      </c>
      <c r="D3426">
        <f>LOG(S_P_500_Historical_Data__1[[#This Row],[return]]+1)</f>
        <v>6.2948579813853558E-3</v>
      </c>
      <c r="E3426">
        <f>MATCH(S_P_500_Historical_Data__1[[#This Row],[return]],_xlfn.ANCHORARRAY($N$7),1)</f>
        <v>75</v>
      </c>
      <c r="F3426" t="e">
        <f>MATCH(S_P_500_Historical_Data__1[[#This Row],[log1p(return)]],S:S,1)-6</f>
        <v>#N/A</v>
      </c>
    </row>
    <row r="3427" spans="1:6" x14ac:dyDescent="0.35">
      <c r="A3427" s="10">
        <v>31484</v>
      </c>
      <c r="B3427">
        <v>233.2</v>
      </c>
      <c r="C3427">
        <v>3.0000000000000001E-3</v>
      </c>
      <c r="D3427">
        <f>LOG(S_P_500_Historical_Data__1[[#This Row],[return]]+1)</f>
        <v>1.300933020418072E-3</v>
      </c>
      <c r="E3427">
        <f>MATCH(S_P_500_Historical_Data__1[[#This Row],[return]],_xlfn.ANCHORARRAY($N$7),1)</f>
        <v>71</v>
      </c>
      <c r="F3427" t="e">
        <f>MATCH(S_P_500_Historical_Data__1[[#This Row],[log1p(return)]],S:S,1)-6</f>
        <v>#N/A</v>
      </c>
    </row>
    <row r="3428" spans="1:6" x14ac:dyDescent="0.35">
      <c r="A3428" s="10">
        <v>31483</v>
      </c>
      <c r="B3428">
        <v>232.5</v>
      </c>
      <c r="C3428">
        <v>3.5000000000000001E-3</v>
      </c>
      <c r="D3428">
        <f>LOG(S_P_500_Historical_Data__1[[#This Row],[return]]+1)</f>
        <v>1.5173768235043782E-3</v>
      </c>
      <c r="E3428">
        <f>MATCH(S_P_500_Historical_Data__1[[#This Row],[return]],_xlfn.ANCHORARRAY($N$7),1)</f>
        <v>71</v>
      </c>
      <c r="F3428" t="e">
        <f>MATCH(S_P_500_Historical_Data__1[[#This Row],[log1p(return)]],S:S,1)-6</f>
        <v>#N/A</v>
      </c>
    </row>
    <row r="3429" spans="1:6" x14ac:dyDescent="0.35">
      <c r="A3429" s="10">
        <v>31482</v>
      </c>
      <c r="B3429">
        <v>231.7</v>
      </c>
      <c r="C3429">
        <v>2.2499999999999999E-2</v>
      </c>
      <c r="D3429">
        <f>LOG(S_P_500_Historical_Data__1[[#This Row],[return]]+1)</f>
        <v>9.6633166793793981E-3</v>
      </c>
      <c r="E3429">
        <f>MATCH(S_P_500_Historical_Data__1[[#This Row],[return]],_xlfn.ANCHORARRAY($N$7),1)</f>
        <v>77</v>
      </c>
      <c r="F3429" t="e">
        <f>MATCH(S_P_500_Historical_Data__1[[#This Row],[log1p(return)]],S:S,1)-6</f>
        <v>#N/A</v>
      </c>
    </row>
    <row r="3430" spans="1:6" x14ac:dyDescent="0.35">
      <c r="A3430" s="10">
        <v>31481</v>
      </c>
      <c r="B3430">
        <v>226.6</v>
      </c>
      <c r="C3430">
        <v>4.4000000000000003E-3</v>
      </c>
      <c r="D3430">
        <f>LOG(S_P_500_Historical_Data__1[[#This Row],[return]]+1)</f>
        <v>1.9067040408848018E-3</v>
      </c>
      <c r="E3430">
        <f>MATCH(S_P_500_Historical_Data__1[[#This Row],[return]],_xlfn.ANCHORARRAY($N$7),1)</f>
        <v>71</v>
      </c>
      <c r="F3430" t="e">
        <f>MATCH(S_P_500_Historical_Data__1[[#This Row],[log1p(return)]],S:S,1)-6</f>
        <v>#N/A</v>
      </c>
    </row>
    <row r="3431" spans="1:6" x14ac:dyDescent="0.35">
      <c r="A3431" s="10">
        <v>31478</v>
      </c>
      <c r="B3431">
        <v>225.6</v>
      </c>
      <c r="C3431">
        <v>2.2000000000000001E-3</v>
      </c>
      <c r="D3431">
        <f>LOG(S_P_500_Historical_Data__1[[#This Row],[return]]+1)</f>
        <v>9.5439840645788652E-4</v>
      </c>
      <c r="E3431">
        <f>MATCH(S_P_500_Historical_Data__1[[#This Row],[return]],_xlfn.ANCHORARRAY($N$7),1)</f>
        <v>70</v>
      </c>
      <c r="F3431" t="e">
        <f>MATCH(S_P_500_Historical_Data__1[[#This Row],[log1p(return)]],S:S,1)-6</f>
        <v>#N/A</v>
      </c>
    </row>
    <row r="3432" spans="1:6" x14ac:dyDescent="0.35">
      <c r="A3432" s="10">
        <v>31477</v>
      </c>
      <c r="B3432">
        <v>225.1</v>
      </c>
      <c r="C3432">
        <v>3.5999999999999999E-3</v>
      </c>
      <c r="D3432">
        <f>LOG(S_P_500_Historical_Data__1[[#This Row],[return]]+1)</f>
        <v>1.5606526425729409E-3</v>
      </c>
      <c r="E3432">
        <f>MATCH(S_P_500_Historical_Data__1[[#This Row],[return]],_xlfn.ANCHORARRAY($N$7),1)</f>
        <v>71</v>
      </c>
      <c r="F3432" t="e">
        <f>MATCH(S_P_500_Historical_Data__1[[#This Row],[log1p(return)]],S:S,1)-6</f>
        <v>#N/A</v>
      </c>
    </row>
    <row r="3433" spans="1:6" x14ac:dyDescent="0.35">
      <c r="A3433" s="10">
        <v>31476</v>
      </c>
      <c r="B3433">
        <v>224.3</v>
      </c>
      <c r="C3433">
        <v>-4.0000000000000002E-4</v>
      </c>
      <c r="D3433">
        <f>LOG(S_P_500_Historical_Data__1[[#This Row],[return]]+1)</f>
        <v>-1.7375254558756316E-4</v>
      </c>
      <c r="E3433">
        <f>MATCH(S_P_500_Historical_Data__1[[#This Row],[return]],_xlfn.ANCHORARRAY($N$7),1)</f>
        <v>70</v>
      </c>
      <c r="F3433" t="e">
        <f>MATCH(S_P_500_Historical_Data__1[[#This Row],[log1p(return)]],S:S,1)-6</f>
        <v>#N/A</v>
      </c>
    </row>
    <row r="3434" spans="1:6" x14ac:dyDescent="0.35">
      <c r="A3434" s="10">
        <v>31475</v>
      </c>
      <c r="B3434">
        <v>224.4</v>
      </c>
      <c r="C3434">
        <v>-4.4000000000000003E-3</v>
      </c>
      <c r="D3434">
        <f>LOG(S_P_500_Historical_Data__1[[#This Row],[return]]+1)</f>
        <v>-1.9151120634443696E-3</v>
      </c>
      <c r="E3434">
        <f>MATCH(S_P_500_Historical_Data__1[[#This Row],[return]],_xlfn.ANCHORARRAY($N$7),1)</f>
        <v>68</v>
      </c>
      <c r="F3434" t="e">
        <f>MATCH(S_P_500_Historical_Data__1[[#This Row],[log1p(return)]],S:S,1)-6</f>
        <v>#N/A</v>
      </c>
    </row>
    <row r="3435" spans="1:6" x14ac:dyDescent="0.35">
      <c r="A3435" s="10">
        <v>31474</v>
      </c>
      <c r="B3435">
        <v>225.4</v>
      </c>
      <c r="C3435">
        <v>-6.6E-3</v>
      </c>
      <c r="D3435">
        <f>LOG(S_P_500_Historical_Data__1[[#This Row],[return]]+1)</f>
        <v>-2.8758443407954841E-3</v>
      </c>
      <c r="E3435">
        <f>MATCH(S_P_500_Historical_Data__1[[#This Row],[return]],_xlfn.ANCHORARRAY($N$7),1)</f>
        <v>67</v>
      </c>
      <c r="F3435" t="e">
        <f>MATCH(S_P_500_Historical_Data__1[[#This Row],[log1p(return)]],S:S,1)-6</f>
        <v>#N/A</v>
      </c>
    </row>
    <row r="3436" spans="1:6" x14ac:dyDescent="0.35">
      <c r="A3436" s="10">
        <v>31471</v>
      </c>
      <c r="B3436">
        <v>226.9</v>
      </c>
      <c r="C3436">
        <v>4.0000000000000002E-4</v>
      </c>
      <c r="D3436">
        <f>LOG(S_P_500_Historical_Data__1[[#This Row],[return]]+1)</f>
        <v>1.7368305846489969E-4</v>
      </c>
      <c r="E3436">
        <f>MATCH(S_P_500_Historical_Data__1[[#This Row],[return]],_xlfn.ANCHORARRAY($N$7),1)</f>
        <v>70</v>
      </c>
      <c r="F3436" t="e">
        <f>MATCH(S_P_500_Historical_Data__1[[#This Row],[log1p(return)]],S:S,1)-6</f>
        <v>#N/A</v>
      </c>
    </row>
    <row r="3437" spans="1:6" x14ac:dyDescent="0.35">
      <c r="A3437" s="10">
        <v>31470</v>
      </c>
      <c r="B3437">
        <v>226.8</v>
      </c>
      <c r="C3437">
        <v>1.2500000000000001E-2</v>
      </c>
      <c r="D3437">
        <f>LOG(S_P_500_Historical_Data__1[[#This Row],[return]]+1)</f>
        <v>5.3950318867061441E-3</v>
      </c>
      <c r="E3437">
        <f>MATCH(S_P_500_Historical_Data__1[[#This Row],[return]],_xlfn.ANCHORARRAY($N$7),1)</f>
        <v>74</v>
      </c>
      <c r="F3437" t="e">
        <f>MATCH(S_P_500_Historical_Data__1[[#This Row],[log1p(return)]],S:S,1)-6</f>
        <v>#N/A</v>
      </c>
    </row>
    <row r="3438" spans="1:6" x14ac:dyDescent="0.35">
      <c r="A3438" s="10">
        <v>31469</v>
      </c>
      <c r="B3438">
        <v>224</v>
      </c>
      <c r="C3438">
        <v>8.9999999999999998E-4</v>
      </c>
      <c r="D3438">
        <f>LOG(S_P_500_Historical_Data__1[[#This Row],[return]]+1)</f>
        <v>3.9068924991008801E-4</v>
      </c>
      <c r="E3438">
        <f>MATCH(S_P_500_Historical_Data__1[[#This Row],[return]],_xlfn.ANCHORARRAY($N$7),1)</f>
        <v>70</v>
      </c>
      <c r="F3438" t="e">
        <f>MATCH(S_P_500_Historical_Data__1[[#This Row],[log1p(return)]],S:S,1)-6</f>
        <v>#N/A</v>
      </c>
    </row>
    <row r="3439" spans="1:6" x14ac:dyDescent="0.35">
      <c r="A3439" s="10">
        <v>31468</v>
      </c>
      <c r="B3439">
        <v>223.8</v>
      </c>
      <c r="C3439">
        <v>-2.2000000000000001E-3</v>
      </c>
      <c r="D3439">
        <f>LOG(S_P_500_Historical_Data__1[[#This Row],[return]]+1)</f>
        <v>-9.5650039683711904E-4</v>
      </c>
      <c r="E3439">
        <f>MATCH(S_P_500_Historical_Data__1[[#This Row],[return]],_xlfn.ANCHORARRAY($N$7),1)</f>
        <v>69</v>
      </c>
      <c r="F3439" t="e">
        <f>MATCH(S_P_500_Historical_Data__1[[#This Row],[log1p(return)]],S:S,1)-6</f>
        <v>#N/A</v>
      </c>
    </row>
    <row r="3440" spans="1:6" x14ac:dyDescent="0.35">
      <c r="A3440" s="10">
        <v>31467</v>
      </c>
      <c r="B3440">
        <v>224.3</v>
      </c>
      <c r="C3440">
        <v>-1.2999999999999999E-3</v>
      </c>
      <c r="D3440">
        <f>LOG(S_P_500_Historical_Data__1[[#This Row],[return]]+1)</f>
        <v>-5.6495012367016714E-4</v>
      </c>
      <c r="E3440">
        <f>MATCH(S_P_500_Historical_Data__1[[#This Row],[return]],_xlfn.ANCHORARRAY($N$7),1)</f>
        <v>69</v>
      </c>
      <c r="F3440" t="e">
        <f>MATCH(S_P_500_Historical_Data__1[[#This Row],[log1p(return)]],S:S,1)-6</f>
        <v>#N/A</v>
      </c>
    </row>
    <row r="3441" spans="1:6" x14ac:dyDescent="0.35">
      <c r="A3441" s="10">
        <v>31464</v>
      </c>
      <c r="B3441">
        <v>224.6</v>
      </c>
      <c r="C3441">
        <v>1.0800000000000001E-2</v>
      </c>
      <c r="D3441">
        <f>LOG(S_P_500_Historical_Data__1[[#This Row],[return]]+1)</f>
        <v>4.6652332478771099E-3</v>
      </c>
      <c r="E3441">
        <f>MATCH(S_P_500_Historical_Data__1[[#This Row],[return]],_xlfn.ANCHORARRAY($N$7),1)</f>
        <v>73</v>
      </c>
      <c r="F3441" t="e">
        <f>MATCH(S_P_500_Historical_Data__1[[#This Row],[log1p(return)]],S:S,1)-6</f>
        <v>#N/A</v>
      </c>
    </row>
    <row r="3442" spans="1:6" x14ac:dyDescent="0.35">
      <c r="A3442" s="10">
        <v>31463</v>
      </c>
      <c r="B3442">
        <v>222.2</v>
      </c>
      <c r="C3442">
        <v>1.09E-2</v>
      </c>
      <c r="D3442">
        <f>LOG(S_P_500_Historical_Data__1[[#This Row],[return]]+1)</f>
        <v>4.7081965443362675E-3</v>
      </c>
      <c r="E3442">
        <f>MATCH(S_P_500_Historical_Data__1[[#This Row],[return]],_xlfn.ANCHORARRAY($N$7),1)</f>
        <v>73</v>
      </c>
      <c r="F3442" t="e">
        <f>MATCH(S_P_500_Historical_Data__1[[#This Row],[log1p(return)]],S:S,1)-6</f>
        <v>#N/A</v>
      </c>
    </row>
    <row r="3443" spans="1:6" x14ac:dyDescent="0.35">
      <c r="A3443" s="10">
        <v>31462</v>
      </c>
      <c r="B3443">
        <v>219.8</v>
      </c>
      <c r="C3443">
        <v>-1.17E-2</v>
      </c>
      <c r="D3443">
        <f>LOG(S_P_500_Historical_Data__1[[#This Row],[return]]+1)</f>
        <v>-5.111204635089385E-3</v>
      </c>
      <c r="E3443">
        <f>MATCH(S_P_500_Historical_Data__1[[#This Row],[return]],_xlfn.ANCHORARRAY($N$7),1)</f>
        <v>66</v>
      </c>
      <c r="F3443" t="e">
        <f>MATCH(S_P_500_Historical_Data__1[[#This Row],[log1p(return)]],S:S,1)-6</f>
        <v>#N/A</v>
      </c>
    </row>
    <row r="3444" spans="1:6" x14ac:dyDescent="0.35">
      <c r="A3444" s="10">
        <v>31461</v>
      </c>
      <c r="B3444">
        <v>222.4</v>
      </c>
      <c r="C3444">
        <v>1.18E-2</v>
      </c>
      <c r="D3444">
        <f>LOG(S_P_500_Historical_Data__1[[#This Row],[return]]+1)</f>
        <v>5.0946750725485712E-3</v>
      </c>
      <c r="E3444">
        <f>MATCH(S_P_500_Historical_Data__1[[#This Row],[return]],_xlfn.ANCHORARRAY($N$7),1)</f>
        <v>74</v>
      </c>
      <c r="F3444" t="e">
        <f>MATCH(S_P_500_Historical_Data__1[[#This Row],[log1p(return)]],S:S,1)-6</f>
        <v>#N/A</v>
      </c>
    </row>
    <row r="3445" spans="1:6" x14ac:dyDescent="0.35">
      <c r="A3445" s="10">
        <v>31457</v>
      </c>
      <c r="B3445">
        <v>219.8</v>
      </c>
      <c r="C3445">
        <v>1.0999999999999999E-2</v>
      </c>
      <c r="D3445">
        <f>LOG(S_P_500_Historical_Data__1[[#This Row],[return]]+1)</f>
        <v>4.7511555910010198E-3</v>
      </c>
      <c r="E3445">
        <f>MATCH(S_P_500_Historical_Data__1[[#This Row],[return]],_xlfn.ANCHORARRAY($N$7),1)</f>
        <v>73</v>
      </c>
      <c r="F3445" t="e">
        <f>MATCH(S_P_500_Historical_Data__1[[#This Row],[log1p(return)]],S:S,1)-6</f>
        <v>#N/A</v>
      </c>
    </row>
    <row r="3446" spans="1:6" x14ac:dyDescent="0.35">
      <c r="A3446" s="10">
        <v>31456</v>
      </c>
      <c r="B3446">
        <v>217.4</v>
      </c>
      <c r="C3446">
        <v>6.4999999999999997E-3</v>
      </c>
      <c r="D3446">
        <f>LOG(S_P_500_Historical_Data__1[[#This Row],[return]]+1)</f>
        <v>2.8137792246732954E-3</v>
      </c>
      <c r="E3446">
        <f>MATCH(S_P_500_Historical_Data__1[[#This Row],[return]],_xlfn.ANCHORARRAY($N$7),1)</f>
        <v>72</v>
      </c>
      <c r="F3446" t="e">
        <f>MATCH(S_P_500_Historical_Data__1[[#This Row],[log1p(return)]],S:S,1)-6</f>
        <v>#N/A</v>
      </c>
    </row>
    <row r="3447" spans="1:6" x14ac:dyDescent="0.35">
      <c r="A3447" s="10">
        <v>31455</v>
      </c>
      <c r="B3447">
        <v>216</v>
      </c>
      <c r="C3447">
        <v>5.0000000000000001E-4</v>
      </c>
      <c r="D3447">
        <f>LOG(S_P_500_Historical_Data__1[[#This Row],[return]]+1)</f>
        <v>2.1709297223018438E-4</v>
      </c>
      <c r="E3447">
        <f>MATCH(S_P_500_Historical_Data__1[[#This Row],[return]],_xlfn.ANCHORARRAY($N$7),1)</f>
        <v>70</v>
      </c>
      <c r="F3447" t="e">
        <f>MATCH(S_P_500_Historical_Data__1[[#This Row],[log1p(return)]],S:S,1)-6</f>
        <v>#N/A</v>
      </c>
    </row>
    <row r="3448" spans="1:6" x14ac:dyDescent="0.35">
      <c r="A3448" s="10">
        <v>31454</v>
      </c>
      <c r="B3448">
        <v>215.9</v>
      </c>
      <c r="C3448">
        <v>-1.4E-3</v>
      </c>
      <c r="D3448">
        <f>LOG(S_P_500_Historical_Data__1[[#This Row],[return]]+1)</f>
        <v>-6.0843828090904916E-4</v>
      </c>
      <c r="E3448">
        <f>MATCH(S_P_500_Historical_Data__1[[#This Row],[return]],_xlfn.ANCHORARRAY($N$7),1)</f>
        <v>69</v>
      </c>
      <c r="F3448" t="e">
        <f>MATCH(S_P_500_Historical_Data__1[[#This Row],[log1p(return)]],S:S,1)-6</f>
        <v>#N/A</v>
      </c>
    </row>
    <row r="3449" spans="1:6" x14ac:dyDescent="0.35">
      <c r="A3449" s="10">
        <v>31453</v>
      </c>
      <c r="B3449">
        <v>216.2</v>
      </c>
      <c r="C3449">
        <v>7.4999999999999997E-3</v>
      </c>
      <c r="D3449">
        <f>LOG(S_P_500_Historical_Data__1[[#This Row],[return]]+1)</f>
        <v>3.2450548131470851E-3</v>
      </c>
      <c r="E3449">
        <f>MATCH(S_P_500_Historical_Data__1[[#This Row],[return]],_xlfn.ANCHORARRAY($N$7),1)</f>
        <v>72</v>
      </c>
      <c r="F3449" t="e">
        <f>MATCH(S_P_500_Historical_Data__1[[#This Row],[log1p(return)]],S:S,1)-6</f>
        <v>#N/A</v>
      </c>
    </row>
    <row r="3450" spans="1:6" x14ac:dyDescent="0.35">
      <c r="A3450" s="10">
        <v>31450</v>
      </c>
      <c r="B3450">
        <v>214.6</v>
      </c>
      <c r="C3450">
        <v>5.1999999999999998E-3</v>
      </c>
      <c r="D3450">
        <f>LOG(S_P_500_Historical_Data__1[[#This Row],[return]]+1)</f>
        <v>2.2524799205384093E-3</v>
      </c>
      <c r="E3450">
        <f>MATCH(S_P_500_Historical_Data__1[[#This Row],[return]],_xlfn.ANCHORARRAY($N$7),1)</f>
        <v>71</v>
      </c>
      <c r="F3450" t="e">
        <f>MATCH(S_P_500_Historical_Data__1[[#This Row],[log1p(return)]],S:S,1)-6</f>
        <v>#N/A</v>
      </c>
    </row>
    <row r="3451" spans="1:6" x14ac:dyDescent="0.35">
      <c r="A3451" s="10">
        <v>31449</v>
      </c>
      <c r="B3451">
        <v>213.5</v>
      </c>
      <c r="C3451">
        <v>2.3E-3</v>
      </c>
      <c r="D3451">
        <f>LOG(S_P_500_Historical_Data__1[[#This Row],[return]]+1)</f>
        <v>9.9773035779373003E-4</v>
      </c>
      <c r="E3451">
        <f>MATCH(S_P_500_Historical_Data__1[[#This Row],[return]],_xlfn.ANCHORARRAY($N$7),1)</f>
        <v>70</v>
      </c>
      <c r="F3451" t="e">
        <f>MATCH(S_P_500_Historical_Data__1[[#This Row],[log1p(return)]],S:S,1)-6</f>
        <v>#N/A</v>
      </c>
    </row>
    <row r="3452" spans="1:6" x14ac:dyDescent="0.35">
      <c r="A3452" s="10">
        <v>31448</v>
      </c>
      <c r="B3452">
        <v>213</v>
      </c>
      <c r="C3452">
        <v>8.9999999999999998E-4</v>
      </c>
      <c r="D3452">
        <f>LOG(S_P_500_Historical_Data__1[[#This Row],[return]]+1)</f>
        <v>3.9068924991008801E-4</v>
      </c>
      <c r="E3452">
        <f>MATCH(S_P_500_Historical_Data__1[[#This Row],[return]],_xlfn.ANCHORARRAY($N$7),1)</f>
        <v>70</v>
      </c>
      <c r="F3452" t="e">
        <f>MATCH(S_P_500_Historical_Data__1[[#This Row],[log1p(return)]],S:S,1)-6</f>
        <v>#N/A</v>
      </c>
    </row>
    <row r="3453" spans="1:6" x14ac:dyDescent="0.35">
      <c r="A3453" s="10">
        <v>31447</v>
      </c>
      <c r="B3453">
        <v>212.8</v>
      </c>
      <c r="C3453">
        <v>-5.5999999999999999E-3</v>
      </c>
      <c r="D3453">
        <f>LOG(S_P_500_Historical_Data__1[[#This Row],[return]]+1)</f>
        <v>-2.4388843664116724E-3</v>
      </c>
      <c r="E3453">
        <f>MATCH(S_P_500_Historical_Data__1[[#This Row],[return]],_xlfn.ANCHORARRAY($N$7),1)</f>
        <v>68</v>
      </c>
      <c r="F3453" t="e">
        <f>MATCH(S_P_500_Historical_Data__1[[#This Row],[log1p(return)]],S:S,1)-6</f>
        <v>#N/A</v>
      </c>
    </row>
    <row r="3454" spans="1:6" x14ac:dyDescent="0.35">
      <c r="A3454" s="10">
        <v>31446</v>
      </c>
      <c r="B3454">
        <v>214</v>
      </c>
      <c r="C3454">
        <v>1.04E-2</v>
      </c>
      <c r="D3454">
        <f>LOG(S_P_500_Historical_Data__1[[#This Row],[return]]+1)</f>
        <v>4.4933375472743153E-3</v>
      </c>
      <c r="E3454">
        <f>MATCH(S_P_500_Historical_Data__1[[#This Row],[return]],_xlfn.ANCHORARRAY($N$7),1)</f>
        <v>73</v>
      </c>
      <c r="F3454" t="e">
        <f>MATCH(S_P_500_Historical_Data__1[[#This Row],[log1p(return)]],S:S,1)-6</f>
        <v>#N/A</v>
      </c>
    </row>
    <row r="3455" spans="1:6" x14ac:dyDescent="0.35">
      <c r="A3455" s="10">
        <v>31443</v>
      </c>
      <c r="B3455">
        <v>211.8</v>
      </c>
      <c r="C3455">
        <v>1.1900000000000001E-2</v>
      </c>
      <c r="D3455">
        <f>LOG(S_P_500_Historical_Data__1[[#This Row],[return]]+1)</f>
        <v>5.1375959088639034E-3</v>
      </c>
      <c r="E3455">
        <f>MATCH(S_P_500_Historical_Data__1[[#This Row],[return]],_xlfn.ANCHORARRAY($N$7),1)</f>
        <v>74</v>
      </c>
      <c r="F3455" t="e">
        <f>MATCH(S_P_500_Historical_Data__1[[#This Row],[log1p(return)]],S:S,1)-6</f>
        <v>#N/A</v>
      </c>
    </row>
    <row r="3456" spans="1:6" x14ac:dyDescent="0.35">
      <c r="A3456" s="10">
        <v>31442</v>
      </c>
      <c r="B3456">
        <v>209.3</v>
      </c>
      <c r="C3456">
        <v>-4.7999999999999996E-3</v>
      </c>
      <c r="D3456">
        <f>LOG(S_P_500_Historical_Data__1[[#This Row],[return]]+1)</f>
        <v>-2.0896326532565297E-3</v>
      </c>
      <c r="E3456">
        <f>MATCH(S_P_500_Historical_Data__1[[#This Row],[return]],_xlfn.ANCHORARRAY($N$7),1)</f>
        <v>68</v>
      </c>
      <c r="F3456" t="e">
        <f>MATCH(S_P_500_Historical_Data__1[[#This Row],[log1p(return)]],S:S,1)-6</f>
        <v>#N/A</v>
      </c>
    </row>
    <row r="3457" spans="1:6" x14ac:dyDescent="0.35">
      <c r="A3457" s="10">
        <v>31441</v>
      </c>
      <c r="B3457">
        <v>210.3</v>
      </c>
      <c r="C3457">
        <v>2.3999999999999998E-3</v>
      </c>
      <c r="D3457">
        <f>LOG(S_P_500_Historical_Data__1[[#This Row],[return]]+1)</f>
        <v>1.0410579860935677E-3</v>
      </c>
      <c r="E3457">
        <f>MATCH(S_P_500_Historical_Data__1[[#This Row],[return]],_xlfn.ANCHORARRAY($N$7),1)</f>
        <v>71</v>
      </c>
      <c r="F3457" t="e">
        <f>MATCH(S_P_500_Historical_Data__1[[#This Row],[log1p(return)]],S:S,1)-6</f>
        <v>#N/A</v>
      </c>
    </row>
    <row r="3458" spans="1:6" x14ac:dyDescent="0.35">
      <c r="A3458" s="10">
        <v>31440</v>
      </c>
      <c r="B3458">
        <v>209.8</v>
      </c>
      <c r="C3458">
        <v>1.1599999999999999E-2</v>
      </c>
      <c r="D3458">
        <f>LOG(S_P_500_Historical_Data__1[[#This Row],[return]]+1)</f>
        <v>5.0088206723671817E-3</v>
      </c>
      <c r="E3458">
        <f>MATCH(S_P_500_Historical_Data__1[[#This Row],[return]],_xlfn.ANCHORARRAY($N$7),1)</f>
        <v>74</v>
      </c>
      <c r="F3458" t="e">
        <f>MATCH(S_P_500_Historical_Data__1[[#This Row],[log1p(return)]],S:S,1)-6</f>
        <v>#N/A</v>
      </c>
    </row>
    <row r="3459" spans="1:6" x14ac:dyDescent="0.35">
      <c r="A3459" s="10">
        <v>31439</v>
      </c>
      <c r="B3459">
        <v>207.4</v>
      </c>
      <c r="C3459">
        <v>4.7999999999999996E-3</v>
      </c>
      <c r="D3459">
        <f>LOG(S_P_500_Historical_Data__1[[#This Row],[return]]+1)</f>
        <v>2.0796263931208716E-3</v>
      </c>
      <c r="E3459">
        <f>MATCH(S_P_500_Historical_Data__1[[#This Row],[return]],_xlfn.ANCHORARRAY($N$7),1)</f>
        <v>71</v>
      </c>
      <c r="F3459" t="e">
        <f>MATCH(S_P_500_Historical_Data__1[[#This Row],[log1p(return)]],S:S,1)-6</f>
        <v>#N/A</v>
      </c>
    </row>
    <row r="3460" spans="1:6" x14ac:dyDescent="0.35">
      <c r="A3460" s="10">
        <v>31436</v>
      </c>
      <c r="B3460">
        <v>206.4</v>
      </c>
      <c r="C3460">
        <v>1.0800000000000001E-2</v>
      </c>
      <c r="D3460">
        <f>LOG(S_P_500_Historical_Data__1[[#This Row],[return]]+1)</f>
        <v>4.6652332478771099E-3</v>
      </c>
      <c r="E3460">
        <f>MATCH(S_P_500_Historical_Data__1[[#This Row],[return]],_xlfn.ANCHORARRAY($N$7),1)</f>
        <v>73</v>
      </c>
      <c r="F3460" t="e">
        <f>MATCH(S_P_500_Historical_Data__1[[#This Row],[log1p(return)]],S:S,1)-6</f>
        <v>#N/A</v>
      </c>
    </row>
    <row r="3461" spans="1:6" x14ac:dyDescent="0.35">
      <c r="A3461" s="10">
        <v>31435</v>
      </c>
      <c r="B3461">
        <v>204.2</v>
      </c>
      <c r="C3461">
        <v>3.3999999999999998E-3</v>
      </c>
      <c r="D3461">
        <f>LOG(S_P_500_Historical_Data__1[[#This Row],[return]]+1)</f>
        <v>1.4740966917327273E-3</v>
      </c>
      <c r="E3461">
        <f>MATCH(S_P_500_Historical_Data__1[[#This Row],[return]],_xlfn.ANCHORARRAY($N$7),1)</f>
        <v>71</v>
      </c>
      <c r="F3461" t="e">
        <f>MATCH(S_P_500_Historical_Data__1[[#This Row],[log1p(return)]],S:S,1)-6</f>
        <v>#N/A</v>
      </c>
    </row>
    <row r="3462" spans="1:6" x14ac:dyDescent="0.35">
      <c r="A3462" s="10">
        <v>31434</v>
      </c>
      <c r="B3462">
        <v>203.5</v>
      </c>
      <c r="C3462">
        <v>-1.12E-2</v>
      </c>
      <c r="D3462">
        <f>LOG(S_P_500_Historical_Data__1[[#This Row],[return]]+1)</f>
        <v>-4.8915422552593757E-3</v>
      </c>
      <c r="E3462">
        <f>MATCH(S_P_500_Historical_Data__1[[#This Row],[return]],_xlfn.ANCHORARRAY($N$7),1)</f>
        <v>66</v>
      </c>
      <c r="F3462" t="e">
        <f>MATCH(S_P_500_Historical_Data__1[[#This Row],[log1p(return)]],S:S,1)-6</f>
        <v>#N/A</v>
      </c>
    </row>
    <row r="3463" spans="1:6" x14ac:dyDescent="0.35">
      <c r="A3463" s="10">
        <v>31433</v>
      </c>
      <c r="B3463">
        <v>205.8</v>
      </c>
      <c r="C3463">
        <v>-8.2000000000000007E-3</v>
      </c>
      <c r="D3463">
        <f>LOG(S_P_500_Historical_Data__1[[#This Row],[return]]+1)</f>
        <v>-3.5758960449088746E-3</v>
      </c>
      <c r="E3463">
        <f>MATCH(S_P_500_Historical_Data__1[[#This Row],[return]],_xlfn.ANCHORARRAY($N$7),1)</f>
        <v>67</v>
      </c>
      <c r="F3463" t="e">
        <f>MATCH(S_P_500_Historical_Data__1[[#This Row],[log1p(return)]],S:S,1)-6</f>
        <v>#N/A</v>
      </c>
    </row>
    <row r="3464" spans="1:6" x14ac:dyDescent="0.35">
      <c r="A3464" s="10">
        <v>31432</v>
      </c>
      <c r="B3464">
        <v>207.5</v>
      </c>
      <c r="C3464">
        <v>-4.3E-3</v>
      </c>
      <c r="D3464">
        <f>LOG(S_P_500_Historical_Data__1[[#This Row],[return]]+1)</f>
        <v>-1.8714928717335991E-3</v>
      </c>
      <c r="E3464">
        <f>MATCH(S_P_500_Historical_Data__1[[#This Row],[return]],_xlfn.ANCHORARRAY($N$7),1)</f>
        <v>68</v>
      </c>
      <c r="F3464" t="e">
        <f>MATCH(S_P_500_Historical_Data__1[[#This Row],[log1p(return)]],S:S,1)-6</f>
        <v>#N/A</v>
      </c>
    </row>
    <row r="3465" spans="1:6" x14ac:dyDescent="0.35">
      <c r="A3465" s="10">
        <v>31429</v>
      </c>
      <c r="B3465">
        <v>208.4</v>
      </c>
      <c r="C3465">
        <v>-3.8E-3</v>
      </c>
      <c r="D3465">
        <f>LOG(S_P_500_Historical_Data__1[[#This Row],[return]]+1)</f>
        <v>-1.6534626036354312E-3</v>
      </c>
      <c r="E3465">
        <f>MATCH(S_P_500_Historical_Data__1[[#This Row],[return]],_xlfn.ANCHORARRAY($N$7),1)</f>
        <v>68</v>
      </c>
      <c r="F3465" t="e">
        <f>MATCH(S_P_500_Historical_Data__1[[#This Row],[log1p(return)]],S:S,1)-6</f>
        <v>#N/A</v>
      </c>
    </row>
    <row r="3466" spans="1:6" x14ac:dyDescent="0.35">
      <c r="A3466" s="10">
        <v>31428</v>
      </c>
      <c r="B3466">
        <v>209.2</v>
      </c>
      <c r="C3466">
        <v>4.3E-3</v>
      </c>
      <c r="D3466">
        <f>LOG(S_P_500_Historical_Data__1[[#This Row],[return]]+1)</f>
        <v>1.8634626925239726E-3</v>
      </c>
      <c r="E3466">
        <f>MATCH(S_P_500_Historical_Data__1[[#This Row],[return]],_xlfn.ANCHORARRAY($N$7),1)</f>
        <v>71</v>
      </c>
      <c r="F3466" t="e">
        <f>MATCH(S_P_500_Historical_Data__1[[#This Row],[log1p(return)]],S:S,1)-6</f>
        <v>#N/A</v>
      </c>
    </row>
    <row r="3467" spans="1:6" x14ac:dyDescent="0.35">
      <c r="A3467" s="10">
        <v>31427</v>
      </c>
      <c r="B3467">
        <v>208.3</v>
      </c>
      <c r="C3467">
        <v>8.2000000000000007E-3</v>
      </c>
      <c r="D3467">
        <f>LOG(S_P_500_Historical_Data__1[[#This Row],[return]]+1)</f>
        <v>3.546693102131761E-3</v>
      </c>
      <c r="E3467">
        <f>MATCH(S_P_500_Historical_Data__1[[#This Row],[return]],_xlfn.ANCHORARRAY($N$7),1)</f>
        <v>72</v>
      </c>
      <c r="F3467" t="e">
        <f>MATCH(S_P_500_Historical_Data__1[[#This Row],[log1p(return)]],S:S,1)-6</f>
        <v>#N/A</v>
      </c>
    </row>
    <row r="3468" spans="1:6" x14ac:dyDescent="0.35">
      <c r="A3468" s="10">
        <v>31426</v>
      </c>
      <c r="B3468">
        <v>206.6</v>
      </c>
      <c r="C3468">
        <v>-5.0000000000000001E-4</v>
      </c>
      <c r="D3468">
        <f>LOG(S_P_500_Historical_Data__1[[#This Row],[return]]+1)</f>
        <v>-2.1720154586423186E-4</v>
      </c>
      <c r="E3468">
        <f>MATCH(S_P_500_Historical_Data__1[[#This Row],[return]],_xlfn.ANCHORARRAY($N$7),1)</f>
        <v>70</v>
      </c>
      <c r="F3468" t="e">
        <f>MATCH(S_P_500_Historical_Data__1[[#This Row],[log1p(return)]],S:S,1)-6</f>
        <v>#N/A</v>
      </c>
    </row>
    <row r="3469" spans="1:6" x14ac:dyDescent="0.35">
      <c r="A3469" s="10">
        <v>31425</v>
      </c>
      <c r="B3469">
        <v>206.7</v>
      </c>
      <c r="C3469">
        <v>3.3999999999999998E-3</v>
      </c>
      <c r="D3469">
        <f>LOG(S_P_500_Historical_Data__1[[#This Row],[return]]+1)</f>
        <v>1.4740966917327273E-3</v>
      </c>
      <c r="E3469">
        <f>MATCH(S_P_500_Historical_Data__1[[#This Row],[return]],_xlfn.ANCHORARRAY($N$7),1)</f>
        <v>71</v>
      </c>
      <c r="F3469" t="e">
        <f>MATCH(S_P_500_Historical_Data__1[[#This Row],[log1p(return)]],S:S,1)-6</f>
        <v>#N/A</v>
      </c>
    </row>
    <row r="3470" spans="1:6" x14ac:dyDescent="0.35">
      <c r="A3470" s="10">
        <v>31422</v>
      </c>
      <c r="B3470">
        <v>206</v>
      </c>
      <c r="C3470">
        <v>-5.0000000000000001E-4</v>
      </c>
      <c r="D3470">
        <f>LOG(S_P_500_Historical_Data__1[[#This Row],[return]]+1)</f>
        <v>-2.1720154586423186E-4</v>
      </c>
      <c r="E3470">
        <f>MATCH(S_P_500_Historical_Data__1[[#This Row],[return]],_xlfn.ANCHORARRAY($N$7),1)</f>
        <v>70</v>
      </c>
      <c r="F3470" t="e">
        <f>MATCH(S_P_500_Historical_Data__1[[#This Row],[log1p(return)]],S:S,1)-6</f>
        <v>#N/A</v>
      </c>
    </row>
    <row r="3471" spans="1:6" x14ac:dyDescent="0.35">
      <c r="A3471" s="10">
        <v>31421</v>
      </c>
      <c r="B3471">
        <v>206.1</v>
      </c>
      <c r="C3471">
        <v>-9.1000000000000004E-3</v>
      </c>
      <c r="D3471">
        <f>LOG(S_P_500_Historical_Data__1[[#This Row],[return]]+1)</f>
        <v>-3.9701715889233491E-3</v>
      </c>
      <c r="E3471">
        <f>MATCH(S_P_500_Historical_Data__1[[#This Row],[return]],_xlfn.ANCHORARRAY($N$7),1)</f>
        <v>67</v>
      </c>
      <c r="F3471" t="e">
        <f>MATCH(S_P_500_Historical_Data__1[[#This Row],[log1p(return)]],S:S,1)-6</f>
        <v>#N/A</v>
      </c>
    </row>
    <row r="3472" spans="1:6" x14ac:dyDescent="0.35">
      <c r="A3472" s="10">
        <v>31420</v>
      </c>
      <c r="B3472">
        <v>208</v>
      </c>
      <c r="C3472">
        <v>-2.7099999999999999E-2</v>
      </c>
      <c r="D3472">
        <f>LOG(S_P_500_Historical_Data__1[[#This Row],[return]]+1)</f>
        <v>-1.1931796607364788E-2</v>
      </c>
      <c r="E3472">
        <f>MATCH(S_P_500_Historical_Data__1[[#This Row],[return]],_xlfn.ANCHORARRAY($N$7),1)</f>
        <v>61</v>
      </c>
      <c r="F3472" t="e">
        <f>MATCH(S_P_500_Historical_Data__1[[#This Row],[log1p(return)]],S:S,1)-6</f>
        <v>#N/A</v>
      </c>
    </row>
    <row r="3473" spans="1:6" x14ac:dyDescent="0.35">
      <c r="A3473" s="10">
        <v>31419</v>
      </c>
      <c r="B3473">
        <v>213.8</v>
      </c>
      <c r="C3473">
        <v>1.47E-2</v>
      </c>
      <c r="D3473">
        <f>LOG(S_P_500_Historical_Data__1[[#This Row],[return]]+1)</f>
        <v>6.3376603745509538E-3</v>
      </c>
      <c r="E3473">
        <f>MATCH(S_P_500_Historical_Data__1[[#This Row],[return]],_xlfn.ANCHORARRAY($N$7),1)</f>
        <v>75</v>
      </c>
      <c r="F3473" t="e">
        <f>MATCH(S_P_500_Historical_Data__1[[#This Row],[log1p(return)]],S:S,1)-6</f>
        <v>#N/A</v>
      </c>
    </row>
    <row r="3474" spans="1:6" x14ac:dyDescent="0.35">
      <c r="A3474" s="10">
        <v>31418</v>
      </c>
      <c r="B3474">
        <v>210.7</v>
      </c>
      <c r="C3474">
        <v>-8.9999999999999998E-4</v>
      </c>
      <c r="D3474">
        <f>LOG(S_P_500_Historical_Data__1[[#This Row],[return]]+1)</f>
        <v>-3.910410285829482E-4</v>
      </c>
      <c r="E3474">
        <f>MATCH(S_P_500_Historical_Data__1[[#This Row],[return]],_xlfn.ANCHORARRAY($N$7),1)</f>
        <v>69</v>
      </c>
      <c r="F3474" t="e">
        <f>MATCH(S_P_500_Historical_Data__1[[#This Row],[log1p(return)]],S:S,1)-6</f>
        <v>#N/A</v>
      </c>
    </row>
    <row r="3475" spans="1:6" x14ac:dyDescent="0.35">
      <c r="A3475" s="10">
        <v>31415</v>
      </c>
      <c r="B3475">
        <v>210.9</v>
      </c>
      <c r="C3475">
        <v>6.1999999999999998E-3</v>
      </c>
      <c r="D3475">
        <f>LOG(S_P_500_Historical_Data__1[[#This Row],[return]]+1)</f>
        <v>2.6843129897293583E-3</v>
      </c>
      <c r="E3475">
        <f>MATCH(S_P_500_Historical_Data__1[[#This Row],[return]],_xlfn.ANCHORARRAY($N$7),1)</f>
        <v>72</v>
      </c>
      <c r="F3475" t="e">
        <f>MATCH(S_P_500_Historical_Data__1[[#This Row],[log1p(return)]],S:S,1)-6</f>
        <v>#N/A</v>
      </c>
    </row>
    <row r="3476" spans="1:6" x14ac:dyDescent="0.35">
      <c r="A3476" s="10">
        <v>31414</v>
      </c>
      <c r="B3476">
        <v>209.6</v>
      </c>
      <c r="C3476">
        <v>-8.0000000000000002E-3</v>
      </c>
      <c r="D3476">
        <f>LOG(S_P_500_Historical_Data__1[[#This Row],[return]]+1)</f>
        <v>-3.4883278458213473E-3</v>
      </c>
      <c r="E3476">
        <f>MATCH(S_P_500_Historical_Data__1[[#This Row],[return]],_xlfn.ANCHORARRAY($N$7),1)</f>
        <v>67</v>
      </c>
      <c r="F3476" t="e">
        <f>MATCH(S_P_500_Historical_Data__1[[#This Row],[log1p(return)]],S:S,1)-6</f>
        <v>#N/A</v>
      </c>
    </row>
    <row r="3477" spans="1:6" x14ac:dyDescent="0.35">
      <c r="A3477" s="10">
        <v>31412</v>
      </c>
      <c r="B3477">
        <v>211.3</v>
      </c>
      <c r="C3477">
        <v>2.8E-3</v>
      </c>
      <c r="D3477">
        <f>LOG(S_P_500_Historical_Data__1[[#This Row],[return]]+1)</f>
        <v>1.2143252861788671E-3</v>
      </c>
      <c r="E3477">
        <f>MATCH(S_P_500_Historical_Data__1[[#This Row],[return]],_xlfn.ANCHORARRAY($N$7),1)</f>
        <v>71</v>
      </c>
      <c r="F3477" t="e">
        <f>MATCH(S_P_500_Historical_Data__1[[#This Row],[log1p(return)]],S:S,1)-6</f>
        <v>#N/A</v>
      </c>
    </row>
    <row r="3478" spans="1:6" x14ac:dyDescent="0.35">
      <c r="A3478" s="10">
        <v>31411</v>
      </c>
      <c r="B3478">
        <v>210.7</v>
      </c>
      <c r="C3478">
        <v>5.1999999999999998E-3</v>
      </c>
      <c r="D3478">
        <f>LOG(S_P_500_Historical_Data__1[[#This Row],[return]]+1)</f>
        <v>2.2524799205384093E-3</v>
      </c>
      <c r="E3478">
        <f>MATCH(S_P_500_Historical_Data__1[[#This Row],[return]],_xlfn.ANCHORARRAY($N$7),1)</f>
        <v>71</v>
      </c>
      <c r="F3478" t="e">
        <f>MATCH(S_P_500_Historical_Data__1[[#This Row],[log1p(return)]],S:S,1)-6</f>
        <v>#N/A</v>
      </c>
    </row>
    <row r="3479" spans="1:6" x14ac:dyDescent="0.35">
      <c r="A3479" s="10">
        <v>31408</v>
      </c>
      <c r="B3479">
        <v>209.6</v>
      </c>
      <c r="C3479">
        <v>9.1000000000000004E-3</v>
      </c>
      <c r="D3479">
        <f>LOG(S_P_500_Historical_Data__1[[#This Row],[return]]+1)</f>
        <v>3.9342061737084174E-3</v>
      </c>
      <c r="E3479">
        <f>MATCH(S_P_500_Historical_Data__1[[#This Row],[return]],_xlfn.ANCHORARRAY($N$7),1)</f>
        <v>73</v>
      </c>
      <c r="F3479" t="e">
        <f>MATCH(S_P_500_Historical_Data__1[[#This Row],[log1p(return)]],S:S,1)-6</f>
        <v>#N/A</v>
      </c>
    </row>
    <row r="3480" spans="1:6" x14ac:dyDescent="0.35">
      <c r="A3480" s="10">
        <v>31407</v>
      </c>
      <c r="B3480">
        <v>207.7</v>
      </c>
      <c r="C3480">
        <v>2.8999999999999998E-3</v>
      </c>
      <c r="D3480">
        <f>LOG(S_P_500_Historical_Data__1[[#This Row],[return]]+1)</f>
        <v>1.2576313122309249E-3</v>
      </c>
      <c r="E3480">
        <f>MATCH(S_P_500_Historical_Data__1[[#This Row],[return]],_xlfn.ANCHORARRAY($N$7),1)</f>
        <v>71</v>
      </c>
      <c r="F3480" t="e">
        <f>MATCH(S_P_500_Historical_Data__1[[#This Row],[log1p(return)]],S:S,1)-6</f>
        <v>#N/A</v>
      </c>
    </row>
    <row r="3481" spans="1:6" x14ac:dyDescent="0.35">
      <c r="A3481" s="10">
        <v>31405</v>
      </c>
      <c r="B3481">
        <v>207.1</v>
      </c>
      <c r="C3481">
        <v>-7.1999999999999998E-3</v>
      </c>
      <c r="D3481">
        <f>LOG(S_P_500_Historical_Data__1[[#This Row],[return]]+1)</f>
        <v>-3.1382315093265779E-3</v>
      </c>
      <c r="E3481">
        <f>MATCH(S_P_500_Historical_Data__1[[#This Row],[return]],_xlfn.ANCHORARRAY($N$7),1)</f>
        <v>67</v>
      </c>
      <c r="F3481" t="e">
        <f>MATCH(S_P_500_Historical_Data__1[[#This Row],[log1p(return)]],S:S,1)-6</f>
        <v>#N/A</v>
      </c>
    </row>
    <row r="3482" spans="1:6" x14ac:dyDescent="0.35">
      <c r="A3482" s="10">
        <v>31404</v>
      </c>
      <c r="B3482">
        <v>208.6</v>
      </c>
      <c r="C3482">
        <v>-1.09E-2</v>
      </c>
      <c r="D3482">
        <f>LOG(S_P_500_Historical_Data__1[[#This Row],[return]]+1)</f>
        <v>-4.7597981371845666E-3</v>
      </c>
      <c r="E3482">
        <f>MATCH(S_P_500_Historical_Data__1[[#This Row],[return]],_xlfn.ANCHORARRAY($N$7),1)</f>
        <v>66</v>
      </c>
      <c r="F3482" t="e">
        <f>MATCH(S_P_500_Historical_Data__1[[#This Row],[log1p(return)]],S:S,1)-6</f>
        <v>#N/A</v>
      </c>
    </row>
    <row r="3483" spans="1:6" x14ac:dyDescent="0.35">
      <c r="A3483" s="10">
        <v>31401</v>
      </c>
      <c r="B3483">
        <v>210.9</v>
      </c>
      <c r="C3483">
        <v>4.3E-3</v>
      </c>
      <c r="D3483">
        <f>LOG(S_P_500_Historical_Data__1[[#This Row],[return]]+1)</f>
        <v>1.8634626925239726E-3</v>
      </c>
      <c r="E3483">
        <f>MATCH(S_P_500_Historical_Data__1[[#This Row],[return]],_xlfn.ANCHORARRAY($N$7),1)</f>
        <v>71</v>
      </c>
      <c r="F3483" t="e">
        <f>MATCH(S_P_500_Historical_Data__1[[#This Row],[log1p(return)]],S:S,1)-6</f>
        <v>#N/A</v>
      </c>
    </row>
    <row r="3484" spans="1:6" x14ac:dyDescent="0.35">
      <c r="A3484" s="10">
        <v>31400</v>
      </c>
      <c r="B3484">
        <v>210</v>
      </c>
      <c r="C3484">
        <v>1E-3</v>
      </c>
      <c r="D3484">
        <f>LOG(S_P_500_Historical_Data__1[[#This Row],[return]]+1)</f>
        <v>4.340774793185929E-4</v>
      </c>
      <c r="E3484">
        <f>MATCH(S_P_500_Historical_Data__1[[#This Row],[return]],_xlfn.ANCHORARRAY($N$7),1)</f>
        <v>70</v>
      </c>
      <c r="F3484" t="e">
        <f>MATCH(S_P_500_Historical_Data__1[[#This Row],[log1p(return)]],S:S,1)-6</f>
        <v>#N/A</v>
      </c>
    </row>
    <row r="3485" spans="1:6" x14ac:dyDescent="0.35">
      <c r="A3485" s="10">
        <v>31399</v>
      </c>
      <c r="B3485">
        <v>209.8</v>
      </c>
      <c r="C3485">
        <v>-4.3E-3</v>
      </c>
      <c r="D3485">
        <f>LOG(S_P_500_Historical_Data__1[[#This Row],[return]]+1)</f>
        <v>-1.8714928717335991E-3</v>
      </c>
      <c r="E3485">
        <f>MATCH(S_P_500_Historical_Data__1[[#This Row],[return]],_xlfn.ANCHORARRAY($N$7),1)</f>
        <v>68</v>
      </c>
      <c r="F3485" t="e">
        <f>MATCH(S_P_500_Historical_Data__1[[#This Row],[log1p(return)]],S:S,1)-6</f>
        <v>#N/A</v>
      </c>
    </row>
    <row r="3486" spans="1:6" x14ac:dyDescent="0.35">
      <c r="A3486" s="10">
        <v>31398</v>
      </c>
      <c r="B3486">
        <v>210.7</v>
      </c>
      <c r="C3486">
        <v>-6.1000000000000004E-3</v>
      </c>
      <c r="D3486">
        <f>LOG(S_P_500_Historical_Data__1[[#This Row],[return]]+1)</f>
        <v>-2.6573093983775736E-3</v>
      </c>
      <c r="E3486">
        <f>MATCH(S_P_500_Historical_Data__1[[#This Row],[return]],_xlfn.ANCHORARRAY($N$7),1)</f>
        <v>68</v>
      </c>
      <c r="F3486" t="e">
        <f>MATCH(S_P_500_Historical_Data__1[[#This Row],[log1p(return)]],S:S,1)-6</f>
        <v>#N/A</v>
      </c>
    </row>
    <row r="3487" spans="1:6" x14ac:dyDescent="0.35">
      <c r="A3487" s="10">
        <v>31397</v>
      </c>
      <c r="B3487">
        <v>212</v>
      </c>
      <c r="C3487">
        <v>0.01</v>
      </c>
      <c r="D3487">
        <f>LOG(S_P_500_Historical_Data__1[[#This Row],[return]]+1)</f>
        <v>4.3213737826425782E-3</v>
      </c>
      <c r="E3487">
        <f>MATCH(S_P_500_Historical_Data__1[[#This Row],[return]],_xlfn.ANCHORARRAY($N$7),1)</f>
        <v>73</v>
      </c>
      <c r="F3487" t="e">
        <f>MATCH(S_P_500_Historical_Data__1[[#This Row],[log1p(return)]],S:S,1)-6</f>
        <v>#N/A</v>
      </c>
    </row>
    <row r="3488" spans="1:6" x14ac:dyDescent="0.35">
      <c r="A3488" s="10">
        <v>31394</v>
      </c>
      <c r="B3488">
        <v>209.9</v>
      </c>
      <c r="C3488">
        <v>1.55E-2</v>
      </c>
      <c r="D3488">
        <f>LOG(S_P_500_Historical_Data__1[[#This Row],[return]]+1)</f>
        <v>6.6799277408255879E-3</v>
      </c>
      <c r="E3488">
        <f>MATCH(S_P_500_Historical_Data__1[[#This Row],[return]],_xlfn.ANCHORARRAY($N$7),1)</f>
        <v>75</v>
      </c>
      <c r="F3488" t="e">
        <f>MATCH(S_P_500_Historical_Data__1[[#This Row],[log1p(return)]],S:S,1)-6</f>
        <v>#N/A</v>
      </c>
    </row>
    <row r="3489" spans="1:6" x14ac:dyDescent="0.35">
      <c r="A3489" s="10">
        <v>31393</v>
      </c>
      <c r="B3489">
        <v>206.7</v>
      </c>
      <c r="C3489">
        <v>1.9E-3</v>
      </c>
      <c r="D3489">
        <f>LOG(S_P_500_Historical_Data__1[[#This Row],[return]]+1)</f>
        <v>8.2437660560550415E-4</v>
      </c>
      <c r="E3489">
        <f>MATCH(S_P_500_Historical_Data__1[[#This Row],[return]],_xlfn.ANCHORARRAY($N$7),1)</f>
        <v>70</v>
      </c>
      <c r="F3489" t="e">
        <f>MATCH(S_P_500_Historical_Data__1[[#This Row],[log1p(return)]],S:S,1)-6</f>
        <v>#N/A</v>
      </c>
    </row>
    <row r="3490" spans="1:6" x14ac:dyDescent="0.35">
      <c r="A3490" s="10">
        <v>31392</v>
      </c>
      <c r="B3490">
        <v>206.3</v>
      </c>
      <c r="C3490">
        <v>9.2999999999999992E-3</v>
      </c>
      <c r="D3490">
        <f>LOG(S_P_500_Historical_Data__1[[#This Row],[return]]+1)</f>
        <v>4.0202732532416277E-3</v>
      </c>
      <c r="E3490">
        <f>MATCH(S_P_500_Historical_Data__1[[#This Row],[return]],_xlfn.ANCHORARRAY($N$7),1)</f>
        <v>73</v>
      </c>
      <c r="F3490" t="e">
        <f>MATCH(S_P_500_Historical_Data__1[[#This Row],[log1p(return)]],S:S,1)-6</f>
        <v>#N/A</v>
      </c>
    </row>
    <row r="3491" spans="1:6" x14ac:dyDescent="0.35">
      <c r="A3491" s="10">
        <v>31391</v>
      </c>
      <c r="B3491">
        <v>204.4</v>
      </c>
      <c r="C3491">
        <v>1E-3</v>
      </c>
      <c r="D3491">
        <f>LOG(S_P_500_Historical_Data__1[[#This Row],[return]]+1)</f>
        <v>4.340774793185929E-4</v>
      </c>
      <c r="E3491">
        <f>MATCH(S_P_500_Historical_Data__1[[#This Row],[return]],_xlfn.ANCHORARRAY($N$7),1)</f>
        <v>70</v>
      </c>
      <c r="F3491" t="e">
        <f>MATCH(S_P_500_Historical_Data__1[[#This Row],[log1p(return)]],S:S,1)-6</f>
        <v>#N/A</v>
      </c>
    </row>
    <row r="3492" spans="1:6" x14ac:dyDescent="0.35">
      <c r="A3492" s="10">
        <v>31390</v>
      </c>
      <c r="B3492">
        <v>204.2</v>
      </c>
      <c r="C3492">
        <v>5.8999999999999999E-3</v>
      </c>
      <c r="D3492">
        <f>LOG(S_P_500_Historical_Data__1[[#This Row],[return]]+1)</f>
        <v>2.554808148482495E-3</v>
      </c>
      <c r="E3492">
        <f>MATCH(S_P_500_Historical_Data__1[[#This Row],[return]],_xlfn.ANCHORARRAY($N$7),1)</f>
        <v>72</v>
      </c>
      <c r="F3492" t="e">
        <f>MATCH(S_P_500_Historical_Data__1[[#This Row],[log1p(return)]],S:S,1)-6</f>
        <v>#N/A</v>
      </c>
    </row>
    <row r="3493" spans="1:6" x14ac:dyDescent="0.35">
      <c r="A3493" s="10">
        <v>31387</v>
      </c>
      <c r="B3493">
        <v>203</v>
      </c>
      <c r="C3493">
        <v>-4.4000000000000003E-3</v>
      </c>
      <c r="D3493">
        <f>LOG(S_P_500_Historical_Data__1[[#This Row],[return]]+1)</f>
        <v>-1.9151120634443696E-3</v>
      </c>
      <c r="E3493">
        <f>MATCH(S_P_500_Historical_Data__1[[#This Row],[return]],_xlfn.ANCHORARRAY($N$7),1)</f>
        <v>68</v>
      </c>
      <c r="F3493" t="e">
        <f>MATCH(S_P_500_Historical_Data__1[[#This Row],[log1p(return)]],S:S,1)-6</f>
        <v>#N/A</v>
      </c>
    </row>
    <row r="3494" spans="1:6" x14ac:dyDescent="0.35">
      <c r="A3494" s="10">
        <v>31386</v>
      </c>
      <c r="B3494">
        <v>203.9</v>
      </c>
      <c r="C3494">
        <v>-1.5E-3</v>
      </c>
      <c r="D3494">
        <f>LOG(S_P_500_Historical_Data__1[[#This Row],[return]]+1)</f>
        <v>-6.5193079327860188E-4</v>
      </c>
      <c r="E3494">
        <f>MATCH(S_P_500_Historical_Data__1[[#This Row],[return]],_xlfn.ANCHORARRAY($N$7),1)</f>
        <v>69</v>
      </c>
      <c r="F3494" t="e">
        <f>MATCH(S_P_500_Historical_Data__1[[#This Row],[log1p(return)]],S:S,1)-6</f>
        <v>#N/A</v>
      </c>
    </row>
    <row r="3495" spans="1:6" x14ac:dyDescent="0.35">
      <c r="A3495" s="10">
        <v>31385</v>
      </c>
      <c r="B3495">
        <v>204.2</v>
      </c>
      <c r="C3495">
        <v>1.6400000000000001E-2</v>
      </c>
      <c r="D3495">
        <f>LOG(S_P_500_Historical_Data__1[[#This Row],[return]]+1)</f>
        <v>7.0646563783317269E-3</v>
      </c>
      <c r="E3495">
        <f>MATCH(S_P_500_Historical_Data__1[[#This Row],[return]],_xlfn.ANCHORARRAY($N$7),1)</f>
        <v>75</v>
      </c>
      <c r="F3495" t="e">
        <f>MATCH(S_P_500_Historical_Data__1[[#This Row],[log1p(return)]],S:S,1)-6</f>
        <v>#N/A</v>
      </c>
    </row>
    <row r="3496" spans="1:6" x14ac:dyDescent="0.35">
      <c r="A3496" s="10">
        <v>31384</v>
      </c>
      <c r="B3496">
        <v>200.9</v>
      </c>
      <c r="C3496">
        <v>2E-3</v>
      </c>
      <c r="D3496">
        <f>LOG(S_P_500_Historical_Data__1[[#This Row],[return]]+1)</f>
        <v>8.6772153122691327E-4</v>
      </c>
      <c r="E3496">
        <f>MATCH(S_P_500_Historical_Data__1[[#This Row],[return]],_xlfn.ANCHORARRAY($N$7),1)</f>
        <v>70</v>
      </c>
      <c r="F3496" t="e">
        <f>MATCH(S_P_500_Historical_Data__1[[#This Row],[log1p(return)]],S:S,1)-6</f>
        <v>#N/A</v>
      </c>
    </row>
    <row r="3497" spans="1:6" x14ac:dyDescent="0.35">
      <c r="A3497" s="10">
        <v>31383</v>
      </c>
      <c r="B3497">
        <v>200.5</v>
      </c>
      <c r="C3497">
        <v>-8.3999999999999995E-3</v>
      </c>
      <c r="D3497">
        <f>LOG(S_P_500_Historical_Data__1[[#This Row],[return]]+1)</f>
        <v>-3.6634819042161626E-3</v>
      </c>
      <c r="E3497">
        <f>MATCH(S_P_500_Historical_Data__1[[#This Row],[return]],_xlfn.ANCHORARRAY($N$7),1)</f>
        <v>67</v>
      </c>
      <c r="F3497" t="e">
        <f>MATCH(S_P_500_Historical_Data__1[[#This Row],[log1p(return)]],S:S,1)-6</f>
        <v>#N/A</v>
      </c>
    </row>
    <row r="3498" spans="1:6" x14ac:dyDescent="0.35">
      <c r="A3498" s="10">
        <v>31380</v>
      </c>
      <c r="B3498">
        <v>202.2</v>
      </c>
      <c r="C3498">
        <v>-1.5E-3</v>
      </c>
      <c r="D3498">
        <f>LOG(S_P_500_Historical_Data__1[[#This Row],[return]]+1)</f>
        <v>-6.5193079327860188E-4</v>
      </c>
      <c r="E3498">
        <f>MATCH(S_P_500_Historical_Data__1[[#This Row],[return]],_xlfn.ANCHORARRAY($N$7),1)</f>
        <v>69</v>
      </c>
      <c r="F3498" t="e">
        <f>MATCH(S_P_500_Historical_Data__1[[#This Row],[log1p(return)]],S:S,1)-6</f>
        <v>#N/A</v>
      </c>
    </row>
    <row r="3499" spans="1:6" x14ac:dyDescent="0.35">
      <c r="A3499" s="10">
        <v>31378</v>
      </c>
      <c r="B3499">
        <v>202.5</v>
      </c>
      <c r="C3499">
        <v>8.9999999999999993E-3</v>
      </c>
      <c r="D3499">
        <f>LOG(S_P_500_Historical_Data__1[[#This Row],[return]]+1)</f>
        <v>3.8911662369104775E-3</v>
      </c>
      <c r="E3499">
        <f>MATCH(S_P_500_Historical_Data__1[[#This Row],[return]],_xlfn.ANCHORARRAY($N$7),1)</f>
        <v>73</v>
      </c>
      <c r="F3499" t="e">
        <f>MATCH(S_P_500_Historical_Data__1[[#This Row],[log1p(return)]],S:S,1)-6</f>
        <v>#N/A</v>
      </c>
    </row>
    <row r="3500" spans="1:6" x14ac:dyDescent="0.35">
      <c r="A3500" s="10">
        <v>31377</v>
      </c>
      <c r="B3500">
        <v>200.7</v>
      </c>
      <c r="C3500">
        <v>2E-3</v>
      </c>
      <c r="D3500">
        <f>LOG(S_P_500_Historical_Data__1[[#This Row],[return]]+1)</f>
        <v>8.6772153122691327E-4</v>
      </c>
      <c r="E3500">
        <f>MATCH(S_P_500_Historical_Data__1[[#This Row],[return]],_xlfn.ANCHORARRAY($N$7),1)</f>
        <v>70</v>
      </c>
      <c r="F3500" t="e">
        <f>MATCH(S_P_500_Historical_Data__1[[#This Row],[log1p(return)]],S:S,1)-6</f>
        <v>#N/A</v>
      </c>
    </row>
    <row r="3501" spans="1:6" x14ac:dyDescent="0.35">
      <c r="A3501" s="10">
        <v>31376</v>
      </c>
      <c r="B3501">
        <v>200.3</v>
      </c>
      <c r="C3501">
        <v>-6.0000000000000001E-3</v>
      </c>
      <c r="D3501">
        <f>LOG(S_P_500_Historical_Data__1[[#This Row],[return]]+1)</f>
        <v>-2.6136156026866902E-3</v>
      </c>
      <c r="E3501">
        <f>MATCH(S_P_500_Historical_Data__1[[#This Row],[return]],_xlfn.ANCHORARRAY($N$7),1)</f>
        <v>68</v>
      </c>
      <c r="F3501" t="e">
        <f>MATCH(S_P_500_Historical_Data__1[[#This Row],[log1p(return)]],S:S,1)-6</f>
        <v>#N/A</v>
      </c>
    </row>
    <row r="3502" spans="1:6" x14ac:dyDescent="0.35">
      <c r="A3502" s="10">
        <v>31373</v>
      </c>
      <c r="B3502">
        <v>201.5</v>
      </c>
      <c r="C3502">
        <v>5.0000000000000001E-4</v>
      </c>
      <c r="D3502">
        <f>LOG(S_P_500_Historical_Data__1[[#This Row],[return]]+1)</f>
        <v>2.1709297223018438E-4</v>
      </c>
      <c r="E3502">
        <f>MATCH(S_P_500_Historical_Data__1[[#This Row],[return]],_xlfn.ANCHORARRAY($N$7),1)</f>
        <v>70</v>
      </c>
      <c r="F3502" t="e">
        <f>MATCH(S_P_500_Historical_Data__1[[#This Row],[log1p(return)]],S:S,1)-6</f>
        <v>#N/A</v>
      </c>
    </row>
    <row r="3503" spans="1:6" x14ac:dyDescent="0.35">
      <c r="A3503" s="10">
        <v>31372</v>
      </c>
      <c r="B3503">
        <v>201.4</v>
      </c>
      <c r="C3503">
        <v>1.21E-2</v>
      </c>
      <c r="D3503">
        <f>LOG(S_P_500_Historical_Data__1[[#This Row],[return]]+1)</f>
        <v>5.2234248581359841E-3</v>
      </c>
      <c r="E3503">
        <f>MATCH(S_P_500_Historical_Data__1[[#This Row],[return]],_xlfn.ANCHORARRAY($N$7),1)</f>
        <v>74</v>
      </c>
      <c r="F3503" t="e">
        <f>MATCH(S_P_500_Historical_Data__1[[#This Row],[log1p(return)]],S:S,1)-6</f>
        <v>#N/A</v>
      </c>
    </row>
    <row r="3504" spans="1:6" x14ac:dyDescent="0.35">
      <c r="A3504" s="10">
        <v>31371</v>
      </c>
      <c r="B3504">
        <v>199</v>
      </c>
      <c r="C3504">
        <v>1.5E-3</v>
      </c>
      <c r="D3504">
        <f>LOG(S_P_500_Historical_Data__1[[#This Row],[return]]+1)</f>
        <v>6.5095362959505818E-4</v>
      </c>
      <c r="E3504">
        <f>MATCH(S_P_500_Historical_Data__1[[#This Row],[return]],_xlfn.ANCHORARRAY($N$7),1)</f>
        <v>70</v>
      </c>
      <c r="F3504" t="e">
        <f>MATCH(S_P_500_Historical_Data__1[[#This Row],[log1p(return)]],S:S,1)-6</f>
        <v>#N/A</v>
      </c>
    </row>
    <row r="3505" spans="1:6" x14ac:dyDescent="0.35">
      <c r="A3505" s="10">
        <v>31370</v>
      </c>
      <c r="B3505">
        <v>198.7</v>
      </c>
      <c r="C3505">
        <v>0</v>
      </c>
      <c r="D3505">
        <f>LOG(S_P_500_Historical_Data__1[[#This Row],[return]]+1)</f>
        <v>0</v>
      </c>
      <c r="E3505">
        <f>MATCH(S_P_500_Historical_Data__1[[#This Row],[return]],_xlfn.ANCHORARRAY($N$7),1)</f>
        <v>70</v>
      </c>
      <c r="F3505" t="e">
        <f>MATCH(S_P_500_Historical_Data__1[[#This Row],[log1p(return)]],S:S,1)-6</f>
        <v>#N/A</v>
      </c>
    </row>
    <row r="3506" spans="1:6" x14ac:dyDescent="0.35">
      <c r="A3506" s="10">
        <v>31369</v>
      </c>
      <c r="B3506">
        <v>198.7</v>
      </c>
      <c r="C3506">
        <v>3.0000000000000001E-3</v>
      </c>
      <c r="D3506">
        <f>LOG(S_P_500_Historical_Data__1[[#This Row],[return]]+1)</f>
        <v>1.300933020418072E-3</v>
      </c>
      <c r="E3506">
        <f>MATCH(S_P_500_Historical_Data__1[[#This Row],[return]],_xlfn.ANCHORARRAY($N$7),1)</f>
        <v>71</v>
      </c>
      <c r="F3506" t="e">
        <f>MATCH(S_P_500_Historical_Data__1[[#This Row],[log1p(return)]],S:S,1)-6</f>
        <v>#N/A</v>
      </c>
    </row>
    <row r="3507" spans="1:6" x14ac:dyDescent="0.35">
      <c r="A3507" s="10">
        <v>31366</v>
      </c>
      <c r="B3507">
        <v>198.1</v>
      </c>
      <c r="C3507">
        <v>-5.0000000000000001E-3</v>
      </c>
      <c r="D3507">
        <f>LOG(S_P_500_Historical_Data__1[[#This Row],[return]]+1)</f>
        <v>-2.176919254274547E-3</v>
      </c>
      <c r="E3507">
        <f>MATCH(S_P_500_Historical_Data__1[[#This Row],[return]],_xlfn.ANCHORARRAY($N$7),1)</f>
        <v>68</v>
      </c>
      <c r="F3507" t="e">
        <f>MATCH(S_P_500_Historical_Data__1[[#This Row],[log1p(return)]],S:S,1)-6</f>
        <v>#N/A</v>
      </c>
    </row>
    <row r="3508" spans="1:6" x14ac:dyDescent="0.35">
      <c r="A3508" s="10">
        <v>31365</v>
      </c>
      <c r="B3508">
        <v>199.1</v>
      </c>
      <c r="C3508">
        <v>1.01E-2</v>
      </c>
      <c r="D3508">
        <f>LOG(S_P_500_Historical_Data__1[[#This Row],[return]]+1)</f>
        <v>4.3643711077510335E-3</v>
      </c>
      <c r="E3508">
        <f>MATCH(S_P_500_Historical_Data__1[[#This Row],[return]],_xlfn.ANCHORARRAY($N$7),1)</f>
        <v>73</v>
      </c>
      <c r="F3508" t="e">
        <f>MATCH(S_P_500_Historical_Data__1[[#This Row],[log1p(return)]],S:S,1)-6</f>
        <v>#N/A</v>
      </c>
    </row>
    <row r="3509" spans="1:6" x14ac:dyDescent="0.35">
      <c r="A3509" s="10">
        <v>31364</v>
      </c>
      <c r="B3509">
        <v>197.1</v>
      </c>
      <c r="C3509">
        <v>-5.0000000000000001E-3</v>
      </c>
      <c r="D3509">
        <f>LOG(S_P_500_Historical_Data__1[[#This Row],[return]]+1)</f>
        <v>-2.176919254274547E-3</v>
      </c>
      <c r="E3509">
        <f>MATCH(S_P_500_Historical_Data__1[[#This Row],[return]],_xlfn.ANCHORARRAY($N$7),1)</f>
        <v>68</v>
      </c>
      <c r="F3509" t="e">
        <f>MATCH(S_P_500_Historical_Data__1[[#This Row],[log1p(return)]],S:S,1)-6</f>
        <v>#N/A</v>
      </c>
    </row>
    <row r="3510" spans="1:6" x14ac:dyDescent="0.35">
      <c r="A3510" s="10">
        <v>31363</v>
      </c>
      <c r="B3510">
        <v>198.1</v>
      </c>
      <c r="C3510">
        <v>4.1000000000000003E-3</v>
      </c>
      <c r="D3510">
        <f>LOG(S_P_500_Historical_Data__1[[#This Row],[return]]+1)</f>
        <v>1.7769670774395734E-3</v>
      </c>
      <c r="E3510">
        <f>MATCH(S_P_500_Historical_Data__1[[#This Row],[return]],_xlfn.ANCHORARRAY($N$7),1)</f>
        <v>71</v>
      </c>
      <c r="F3510" t="e">
        <f>MATCH(S_P_500_Historical_Data__1[[#This Row],[log1p(return)]],S:S,1)-6</f>
        <v>#N/A</v>
      </c>
    </row>
    <row r="3511" spans="1:6" x14ac:dyDescent="0.35">
      <c r="A3511" s="10">
        <v>31362</v>
      </c>
      <c r="B3511">
        <v>197.3</v>
      </c>
      <c r="C3511">
        <v>1.8599999999999998E-2</v>
      </c>
      <c r="D3511">
        <f>LOG(S_P_500_Historical_Data__1[[#This Row],[return]]+1)</f>
        <v>8.0036718401593505E-3</v>
      </c>
      <c r="E3511">
        <f>MATCH(S_P_500_Historical_Data__1[[#This Row],[return]],_xlfn.ANCHORARRAY($N$7),1)</f>
        <v>76</v>
      </c>
      <c r="F3511" t="e">
        <f>MATCH(S_P_500_Historical_Data__1[[#This Row],[log1p(return)]],S:S,1)-6</f>
        <v>#N/A</v>
      </c>
    </row>
    <row r="3512" spans="1:6" x14ac:dyDescent="0.35">
      <c r="A3512" s="10">
        <v>31359</v>
      </c>
      <c r="B3512">
        <v>193.7</v>
      </c>
      <c r="C3512">
        <v>5.7000000000000002E-3</v>
      </c>
      <c r="D3512">
        <f>LOG(S_P_500_Historical_Data__1[[#This Row],[return]]+1)</f>
        <v>2.4684501283325239E-3</v>
      </c>
      <c r="E3512">
        <f>MATCH(S_P_500_Historical_Data__1[[#This Row],[return]],_xlfn.ANCHORARRAY($N$7),1)</f>
        <v>72</v>
      </c>
      <c r="F3512" t="e">
        <f>MATCH(S_P_500_Historical_Data__1[[#This Row],[log1p(return)]],S:S,1)-6</f>
        <v>#N/A</v>
      </c>
    </row>
    <row r="3513" spans="1:6" x14ac:dyDescent="0.35">
      <c r="A3513" s="10">
        <v>31358</v>
      </c>
      <c r="B3513">
        <v>192.6</v>
      </c>
      <c r="C3513">
        <v>-1E-3</v>
      </c>
      <c r="D3513">
        <f>LOG(S_P_500_Historical_Data__1[[#This Row],[return]]+1)</f>
        <v>-4.3451177401769168E-4</v>
      </c>
      <c r="E3513">
        <f>MATCH(S_P_500_Historical_Data__1[[#This Row],[return]],_xlfn.ANCHORARRAY($N$7),1)</f>
        <v>69</v>
      </c>
      <c r="F3513" t="e">
        <f>MATCH(S_P_500_Historical_Data__1[[#This Row],[log1p(return)]],S:S,1)-6</f>
        <v>#N/A</v>
      </c>
    </row>
    <row r="3514" spans="1:6" x14ac:dyDescent="0.35">
      <c r="A3514" s="10">
        <v>31357</v>
      </c>
      <c r="B3514">
        <v>192.8</v>
      </c>
      <c r="C3514">
        <v>2.0999999999999999E-3</v>
      </c>
      <c r="D3514">
        <f>LOG(S_P_500_Historical_Data__1[[#This Row],[return]]+1)</f>
        <v>9.1106213122328433E-4</v>
      </c>
      <c r="E3514">
        <f>MATCH(S_P_500_Historical_Data__1[[#This Row],[return]],_xlfn.ANCHORARRAY($N$7),1)</f>
        <v>70</v>
      </c>
      <c r="F3514" t="e">
        <f>MATCH(S_P_500_Historical_Data__1[[#This Row],[log1p(return)]],S:S,1)-6</f>
        <v>#N/A</v>
      </c>
    </row>
    <row r="3515" spans="1:6" x14ac:dyDescent="0.35">
      <c r="A3515" s="10">
        <v>31356</v>
      </c>
      <c r="B3515">
        <v>192.4</v>
      </c>
      <c r="C3515">
        <v>6.3E-3</v>
      </c>
      <c r="D3515">
        <f>LOG(S_P_500_Historical_Data__1[[#This Row],[return]]+1)</f>
        <v>2.7274726898297939E-3</v>
      </c>
      <c r="E3515">
        <f>MATCH(S_P_500_Historical_Data__1[[#This Row],[return]],_xlfn.ANCHORARRAY($N$7),1)</f>
        <v>72</v>
      </c>
      <c r="F3515" t="e">
        <f>MATCH(S_P_500_Historical_Data__1[[#This Row],[log1p(return)]],S:S,1)-6</f>
        <v>#N/A</v>
      </c>
    </row>
    <row r="3516" spans="1:6" x14ac:dyDescent="0.35">
      <c r="A3516" s="10">
        <v>31355</v>
      </c>
      <c r="B3516">
        <v>191.2</v>
      </c>
      <c r="C3516">
        <v>-1.6000000000000001E-3</v>
      </c>
      <c r="D3516">
        <f>LOG(S_P_500_Historical_Data__1[[#This Row],[return]]+1)</f>
        <v>-6.9542766165125167E-4</v>
      </c>
      <c r="E3516">
        <f>MATCH(S_P_500_Historical_Data__1[[#This Row],[return]],_xlfn.ANCHORARRAY($N$7),1)</f>
        <v>69</v>
      </c>
      <c r="F3516" t="e">
        <f>MATCH(S_P_500_Historical_Data__1[[#This Row],[log1p(return)]],S:S,1)-6</f>
        <v>#N/A</v>
      </c>
    </row>
    <row r="3517" spans="1:6" x14ac:dyDescent="0.35">
      <c r="A3517" s="10">
        <v>31352</v>
      </c>
      <c r="B3517">
        <v>191.5</v>
      </c>
      <c r="C3517">
        <v>8.9999999999999993E-3</v>
      </c>
      <c r="D3517">
        <f>LOG(S_P_500_Historical_Data__1[[#This Row],[return]]+1)</f>
        <v>3.8911662369104775E-3</v>
      </c>
      <c r="E3517">
        <f>MATCH(S_P_500_Historical_Data__1[[#This Row],[return]],_xlfn.ANCHORARRAY($N$7),1)</f>
        <v>73</v>
      </c>
      <c r="F3517" t="e">
        <f>MATCH(S_P_500_Historical_Data__1[[#This Row],[log1p(return)]],S:S,1)-6</f>
        <v>#N/A</v>
      </c>
    </row>
    <row r="3518" spans="1:6" x14ac:dyDescent="0.35">
      <c r="A3518" s="10">
        <v>31351</v>
      </c>
      <c r="B3518">
        <v>189.8</v>
      </c>
      <c r="C3518">
        <v>-1.6000000000000001E-3</v>
      </c>
      <c r="D3518">
        <f>LOG(S_P_500_Historical_Data__1[[#This Row],[return]]+1)</f>
        <v>-6.9542766165125167E-4</v>
      </c>
      <c r="E3518">
        <f>MATCH(S_P_500_Historical_Data__1[[#This Row],[return]],_xlfn.ANCHORARRAY($N$7),1)</f>
        <v>69</v>
      </c>
      <c r="F3518" t="e">
        <f>MATCH(S_P_500_Historical_Data__1[[#This Row],[log1p(return)]],S:S,1)-6</f>
        <v>#N/A</v>
      </c>
    </row>
    <row r="3519" spans="1:6" x14ac:dyDescent="0.35">
      <c r="A3519" s="10">
        <v>31350</v>
      </c>
      <c r="B3519">
        <v>190.1</v>
      </c>
      <c r="C3519">
        <v>4.7999999999999996E-3</v>
      </c>
      <c r="D3519">
        <f>LOG(S_P_500_Historical_Data__1[[#This Row],[return]]+1)</f>
        <v>2.0796263931208716E-3</v>
      </c>
      <c r="E3519">
        <f>MATCH(S_P_500_Historical_Data__1[[#This Row],[return]],_xlfn.ANCHORARRAY($N$7),1)</f>
        <v>71</v>
      </c>
      <c r="F3519" t="e">
        <f>MATCH(S_P_500_Historical_Data__1[[#This Row],[log1p(return)]],S:S,1)-6</f>
        <v>#N/A</v>
      </c>
    </row>
    <row r="3520" spans="1:6" x14ac:dyDescent="0.35">
      <c r="A3520" s="10">
        <v>31349</v>
      </c>
      <c r="B3520">
        <v>189.2</v>
      </c>
      <c r="C3520">
        <v>7.4999999999999997E-3</v>
      </c>
      <c r="D3520">
        <f>LOG(S_P_500_Historical_Data__1[[#This Row],[return]]+1)</f>
        <v>3.2450548131470851E-3</v>
      </c>
      <c r="E3520">
        <f>MATCH(S_P_500_Historical_Data__1[[#This Row],[return]],_xlfn.ANCHORARRAY($N$7),1)</f>
        <v>72</v>
      </c>
      <c r="F3520" t="e">
        <f>MATCH(S_P_500_Historical_Data__1[[#This Row],[log1p(return)]],S:S,1)-6</f>
        <v>#N/A</v>
      </c>
    </row>
    <row r="3521" spans="1:6" x14ac:dyDescent="0.35">
      <c r="A3521" s="10">
        <v>31348</v>
      </c>
      <c r="B3521">
        <v>187.8</v>
      </c>
      <c r="C3521">
        <v>1.6000000000000001E-3</v>
      </c>
      <c r="D3521">
        <f>LOG(S_P_500_Historical_Data__1[[#This Row],[return]]+1)</f>
        <v>6.943158663544807E-4</v>
      </c>
      <c r="E3521">
        <f>MATCH(S_P_500_Historical_Data__1[[#This Row],[return]],_xlfn.ANCHORARRAY($N$7),1)</f>
        <v>70</v>
      </c>
      <c r="F3521" t="e">
        <f>MATCH(S_P_500_Historical_Data__1[[#This Row],[log1p(return)]],S:S,1)-6</f>
        <v>#N/A</v>
      </c>
    </row>
    <row r="3522" spans="1:6" x14ac:dyDescent="0.35">
      <c r="A3522" s="10">
        <v>31345</v>
      </c>
      <c r="B3522">
        <v>187.5</v>
      </c>
      <c r="C3522">
        <v>-5.3E-3</v>
      </c>
      <c r="D3522">
        <f>LOG(S_P_500_Historical_Data__1[[#This Row],[return]]+1)</f>
        <v>-2.307882058273408E-3</v>
      </c>
      <c r="E3522">
        <f>MATCH(S_P_500_Historical_Data__1[[#This Row],[return]],_xlfn.ANCHORARRAY($N$7),1)</f>
        <v>68</v>
      </c>
      <c r="F3522" t="e">
        <f>MATCH(S_P_500_Historical_Data__1[[#This Row],[log1p(return)]],S:S,1)-6</f>
        <v>#N/A</v>
      </c>
    </row>
    <row r="3523" spans="1:6" x14ac:dyDescent="0.35">
      <c r="A3523" s="10">
        <v>31344</v>
      </c>
      <c r="B3523">
        <v>188.5</v>
      </c>
      <c r="C3523">
        <v>-3.2000000000000002E-3</v>
      </c>
      <c r="D3523">
        <f>LOG(S_P_500_Historical_Data__1[[#This Row],[return]]+1)</f>
        <v>-1.3919706849055953E-3</v>
      </c>
      <c r="E3523">
        <f>MATCH(S_P_500_Historical_Data__1[[#This Row],[return]],_xlfn.ANCHORARRAY($N$7),1)</f>
        <v>69</v>
      </c>
      <c r="F3523" t="e">
        <f>MATCH(S_P_500_Historical_Data__1[[#This Row],[log1p(return)]],S:S,1)-6</f>
        <v>#N/A</v>
      </c>
    </row>
    <row r="3524" spans="1:6" x14ac:dyDescent="0.35">
      <c r="A3524" s="10">
        <v>31343</v>
      </c>
      <c r="B3524">
        <v>189.1</v>
      </c>
      <c r="C3524">
        <v>5.8999999999999999E-3</v>
      </c>
      <c r="D3524">
        <f>LOG(S_P_500_Historical_Data__1[[#This Row],[return]]+1)</f>
        <v>2.554808148482495E-3</v>
      </c>
      <c r="E3524">
        <f>MATCH(S_P_500_Historical_Data__1[[#This Row],[return]],_xlfn.ANCHORARRAY($N$7),1)</f>
        <v>72</v>
      </c>
      <c r="F3524" t="e">
        <f>MATCH(S_P_500_Historical_Data__1[[#This Row],[log1p(return)]],S:S,1)-6</f>
        <v>#N/A</v>
      </c>
    </row>
    <row r="3525" spans="1:6" x14ac:dyDescent="0.35">
      <c r="A3525" s="10">
        <v>31342</v>
      </c>
      <c r="B3525">
        <v>188</v>
      </c>
      <c r="C3525">
        <v>5.3E-3</v>
      </c>
      <c r="D3525">
        <f>LOG(S_P_500_Historical_Data__1[[#This Row],[return]]+1)</f>
        <v>2.2956825549339671E-3</v>
      </c>
      <c r="E3525">
        <f>MATCH(S_P_500_Historical_Data__1[[#This Row],[return]],_xlfn.ANCHORARRAY($N$7),1)</f>
        <v>71</v>
      </c>
      <c r="F3525" t="e">
        <f>MATCH(S_P_500_Historical_Data__1[[#This Row],[log1p(return)]],S:S,1)-6</f>
        <v>#N/A</v>
      </c>
    </row>
    <row r="3526" spans="1:6" x14ac:dyDescent="0.35">
      <c r="A3526" s="10">
        <v>31341</v>
      </c>
      <c r="B3526">
        <v>187</v>
      </c>
      <c r="C3526">
        <v>0</v>
      </c>
      <c r="D3526">
        <f>LOG(S_P_500_Historical_Data__1[[#This Row],[return]]+1)</f>
        <v>0</v>
      </c>
      <c r="E3526">
        <f>MATCH(S_P_500_Historical_Data__1[[#This Row],[return]],_xlfn.ANCHORARRAY($N$7),1)</f>
        <v>70</v>
      </c>
      <c r="F3526" t="e">
        <f>MATCH(S_P_500_Historical_Data__1[[#This Row],[log1p(return)]],S:S,1)-6</f>
        <v>#N/A</v>
      </c>
    </row>
    <row r="3527" spans="1:6" x14ac:dyDescent="0.35">
      <c r="A3527" s="10">
        <v>31338</v>
      </c>
      <c r="B3527">
        <v>187</v>
      </c>
      <c r="C3527">
        <v>-3.7000000000000002E-3</v>
      </c>
      <c r="D3527">
        <f>LOG(S_P_500_Historical_Data__1[[#This Row],[return]]+1)</f>
        <v>-1.609869681952335E-3</v>
      </c>
      <c r="E3527">
        <f>MATCH(S_P_500_Historical_Data__1[[#This Row],[return]],_xlfn.ANCHORARRAY($N$7),1)</f>
        <v>68</v>
      </c>
      <c r="F3527" t="e">
        <f>MATCH(S_P_500_Historical_Data__1[[#This Row],[log1p(return)]],S:S,1)-6</f>
        <v>#N/A</v>
      </c>
    </row>
    <row r="3528" spans="1:6" x14ac:dyDescent="0.35">
      <c r="A3528" s="10">
        <v>31337</v>
      </c>
      <c r="B3528">
        <v>187.7</v>
      </c>
      <c r="C3528">
        <v>-1.6000000000000001E-3</v>
      </c>
      <c r="D3528">
        <f>LOG(S_P_500_Historical_Data__1[[#This Row],[return]]+1)</f>
        <v>-6.9542766165125167E-4</v>
      </c>
      <c r="E3528">
        <f>MATCH(S_P_500_Historical_Data__1[[#This Row],[return]],_xlfn.ANCHORARRAY($N$7),1)</f>
        <v>69</v>
      </c>
      <c r="F3528" t="e">
        <f>MATCH(S_P_500_Historical_Data__1[[#This Row],[log1p(return)]],S:S,1)-6</f>
        <v>#N/A</v>
      </c>
    </row>
    <row r="3529" spans="1:6" x14ac:dyDescent="0.35">
      <c r="A3529" s="10">
        <v>31336</v>
      </c>
      <c r="B3529">
        <v>188</v>
      </c>
      <c r="C3529">
        <v>1.0200000000000001E-2</v>
      </c>
      <c r="D3529">
        <f>LOG(S_P_500_Historical_Data__1[[#This Row],[return]]+1)</f>
        <v>4.4073641763307369E-3</v>
      </c>
      <c r="E3529">
        <f>MATCH(S_P_500_Historical_Data__1[[#This Row],[return]],_xlfn.ANCHORARRAY($N$7),1)</f>
        <v>73</v>
      </c>
      <c r="F3529" t="e">
        <f>MATCH(S_P_500_Historical_Data__1[[#This Row],[log1p(return)]],S:S,1)-6</f>
        <v>#N/A</v>
      </c>
    </row>
    <row r="3530" spans="1:6" x14ac:dyDescent="0.35">
      <c r="A3530" s="10">
        <v>31335</v>
      </c>
      <c r="B3530">
        <v>186.1</v>
      </c>
      <c r="C3530">
        <v>-1.6000000000000001E-3</v>
      </c>
      <c r="D3530">
        <f>LOG(S_P_500_Historical_Data__1[[#This Row],[return]]+1)</f>
        <v>-6.9542766165125167E-4</v>
      </c>
      <c r="E3530">
        <f>MATCH(S_P_500_Historical_Data__1[[#This Row],[return]],_xlfn.ANCHORARRAY($N$7),1)</f>
        <v>69</v>
      </c>
      <c r="F3530" t="e">
        <f>MATCH(S_P_500_Historical_Data__1[[#This Row],[log1p(return)]],S:S,1)-6</f>
        <v>#N/A</v>
      </c>
    </row>
    <row r="3531" spans="1:6" x14ac:dyDescent="0.35">
      <c r="A3531" s="10">
        <v>31334</v>
      </c>
      <c r="B3531">
        <v>186.4</v>
      </c>
      <c r="C3531">
        <v>1.14E-2</v>
      </c>
      <c r="D3531">
        <f>LOG(S_P_500_Historical_Data__1[[#This Row],[return]]+1)</f>
        <v>4.9229492965257339E-3</v>
      </c>
      <c r="E3531">
        <f>MATCH(S_P_500_Historical_Data__1[[#This Row],[return]],_xlfn.ANCHORARRAY($N$7),1)</f>
        <v>74</v>
      </c>
      <c r="F3531" t="e">
        <f>MATCH(S_P_500_Historical_Data__1[[#This Row],[log1p(return)]],S:S,1)-6</f>
        <v>#N/A</v>
      </c>
    </row>
    <row r="3532" spans="1:6" x14ac:dyDescent="0.35">
      <c r="A3532" s="10">
        <v>31331</v>
      </c>
      <c r="B3532">
        <v>184.3</v>
      </c>
      <c r="C3532">
        <v>8.2000000000000007E-3</v>
      </c>
      <c r="D3532">
        <f>LOG(S_P_500_Historical_Data__1[[#This Row],[return]]+1)</f>
        <v>3.546693102131761E-3</v>
      </c>
      <c r="E3532">
        <f>MATCH(S_P_500_Historical_Data__1[[#This Row],[return]],_xlfn.ANCHORARRAY($N$7),1)</f>
        <v>72</v>
      </c>
      <c r="F3532" t="e">
        <f>MATCH(S_P_500_Historical_Data__1[[#This Row],[log1p(return)]],S:S,1)-6</f>
        <v>#N/A</v>
      </c>
    </row>
    <row r="3533" spans="1:6" x14ac:dyDescent="0.35">
      <c r="A3533" s="10">
        <v>31330</v>
      </c>
      <c r="B3533">
        <v>182.8</v>
      </c>
      <c r="C3533">
        <v>1.6000000000000001E-3</v>
      </c>
      <c r="D3533">
        <f>LOG(S_P_500_Historical_Data__1[[#This Row],[return]]+1)</f>
        <v>6.943158663544807E-4</v>
      </c>
      <c r="E3533">
        <f>MATCH(S_P_500_Historical_Data__1[[#This Row],[return]],_xlfn.ANCHORARRAY($N$7),1)</f>
        <v>70</v>
      </c>
      <c r="F3533" t="e">
        <f>MATCH(S_P_500_Historical_Data__1[[#This Row],[log1p(return)]],S:S,1)-6</f>
        <v>#N/A</v>
      </c>
    </row>
    <row r="3534" spans="1:6" x14ac:dyDescent="0.35">
      <c r="A3534" s="10">
        <v>31329</v>
      </c>
      <c r="B3534">
        <v>182.5</v>
      </c>
      <c r="C3534">
        <v>3.3E-3</v>
      </c>
      <c r="D3534">
        <f>LOG(S_P_500_Historical_Data__1[[#This Row],[return]]+1)</f>
        <v>1.4308122463983271E-3</v>
      </c>
      <c r="E3534">
        <f>MATCH(S_P_500_Historical_Data__1[[#This Row],[return]],_xlfn.ANCHORARRAY($N$7),1)</f>
        <v>71</v>
      </c>
      <c r="F3534" t="e">
        <f>MATCH(S_P_500_Historical_Data__1[[#This Row],[log1p(return)]],S:S,1)-6</f>
        <v>#N/A</v>
      </c>
    </row>
    <row r="3535" spans="1:6" x14ac:dyDescent="0.35">
      <c r="A3535" s="10">
        <v>31328</v>
      </c>
      <c r="B3535">
        <v>181.9</v>
      </c>
      <c r="C3535">
        <v>0</v>
      </c>
      <c r="D3535">
        <f>LOG(S_P_500_Historical_Data__1[[#This Row],[return]]+1)</f>
        <v>0</v>
      </c>
      <c r="E3535">
        <f>MATCH(S_P_500_Historical_Data__1[[#This Row],[return]],_xlfn.ANCHORARRAY($N$7),1)</f>
        <v>70</v>
      </c>
      <c r="F3535" t="e">
        <f>MATCH(S_P_500_Historical_Data__1[[#This Row],[log1p(return)]],S:S,1)-6</f>
        <v>#N/A</v>
      </c>
    </row>
    <row r="3536" spans="1:6" x14ac:dyDescent="0.35">
      <c r="A3536" s="10">
        <v>31327</v>
      </c>
      <c r="B3536">
        <v>181.9</v>
      </c>
      <c r="C3536">
        <v>-7.1000000000000004E-3</v>
      </c>
      <c r="D3536">
        <f>LOG(S_P_500_Historical_Data__1[[#This Row],[return]]+1)</f>
        <v>-3.0944893043338452E-3</v>
      </c>
      <c r="E3536">
        <f>MATCH(S_P_500_Historical_Data__1[[#This Row],[return]],_xlfn.ANCHORARRAY($N$7),1)</f>
        <v>67</v>
      </c>
      <c r="F3536" t="e">
        <f>MATCH(S_P_500_Historical_Data__1[[#This Row],[log1p(return)]],S:S,1)-6</f>
        <v>#N/A</v>
      </c>
    </row>
    <row r="3537" spans="1:6" x14ac:dyDescent="0.35">
      <c r="A3537" s="10">
        <v>31324</v>
      </c>
      <c r="B3537">
        <v>183.2</v>
      </c>
      <c r="C3537">
        <v>-6.4999999999999997E-3</v>
      </c>
      <c r="D3537">
        <f>LOG(S_P_500_Historical_Data__1[[#This Row],[return]]+1)</f>
        <v>-2.8321285541660227E-3</v>
      </c>
      <c r="E3537">
        <f>MATCH(S_P_500_Historical_Data__1[[#This Row],[return]],_xlfn.ANCHORARRAY($N$7),1)</f>
        <v>67</v>
      </c>
      <c r="F3537" t="e">
        <f>MATCH(S_P_500_Historical_Data__1[[#This Row],[log1p(return)]],S:S,1)-6</f>
        <v>#N/A</v>
      </c>
    </row>
    <row r="3538" spans="1:6" x14ac:dyDescent="0.35">
      <c r="A3538" s="10">
        <v>31323</v>
      </c>
      <c r="B3538">
        <v>184.4</v>
      </c>
      <c r="C3538">
        <v>1.6000000000000001E-3</v>
      </c>
      <c r="D3538">
        <f>LOG(S_P_500_Historical_Data__1[[#This Row],[return]]+1)</f>
        <v>6.943158663544807E-4</v>
      </c>
      <c r="E3538">
        <f>MATCH(S_P_500_Historical_Data__1[[#This Row],[return]],_xlfn.ANCHORARRAY($N$7),1)</f>
        <v>70</v>
      </c>
      <c r="F3538" t="e">
        <f>MATCH(S_P_500_Historical_Data__1[[#This Row],[log1p(return)]],S:S,1)-6</f>
        <v>#N/A</v>
      </c>
    </row>
    <row r="3539" spans="1:6" x14ac:dyDescent="0.35">
      <c r="A3539" s="10">
        <v>31322</v>
      </c>
      <c r="B3539">
        <v>184.1</v>
      </c>
      <c r="C3539">
        <v>-5.4000000000000003E-3</v>
      </c>
      <c r="D3539">
        <f>LOG(S_P_500_Historical_Data__1[[#This Row],[return]]+1)</f>
        <v>-2.3515451037938442E-3</v>
      </c>
      <c r="E3539">
        <f>MATCH(S_P_500_Historical_Data__1[[#This Row],[return]],_xlfn.ANCHORARRAY($N$7),1)</f>
        <v>68</v>
      </c>
      <c r="F3539" t="e">
        <f>MATCH(S_P_500_Historical_Data__1[[#This Row],[log1p(return)]],S:S,1)-6</f>
        <v>#N/A</v>
      </c>
    </row>
    <row r="3540" spans="1:6" x14ac:dyDescent="0.35">
      <c r="A3540" s="10">
        <v>31321</v>
      </c>
      <c r="B3540">
        <v>185.1</v>
      </c>
      <c r="C3540">
        <v>1.6500000000000001E-2</v>
      </c>
      <c r="D3540">
        <f>LOG(S_P_500_Historical_Data__1[[#This Row],[return]]+1)</f>
        <v>7.1073829740573901E-3</v>
      </c>
      <c r="E3540">
        <f>MATCH(S_P_500_Historical_Data__1[[#This Row],[return]],_xlfn.ANCHORARRAY($N$7),1)</f>
        <v>75</v>
      </c>
      <c r="F3540" t="e">
        <f>MATCH(S_P_500_Historical_Data__1[[#This Row],[log1p(return)]],S:S,1)-6</f>
        <v>#N/A</v>
      </c>
    </row>
    <row r="3541" spans="1:6" x14ac:dyDescent="0.35">
      <c r="A3541" s="10">
        <v>31320</v>
      </c>
      <c r="B3541">
        <v>182.1</v>
      </c>
      <c r="C3541">
        <v>4.4000000000000003E-3</v>
      </c>
      <c r="D3541">
        <f>LOG(S_P_500_Historical_Data__1[[#This Row],[return]]+1)</f>
        <v>1.9067040408848018E-3</v>
      </c>
      <c r="E3541">
        <f>MATCH(S_P_500_Historical_Data__1[[#This Row],[return]],_xlfn.ANCHORARRAY($N$7),1)</f>
        <v>71</v>
      </c>
      <c r="F3541" t="e">
        <f>MATCH(S_P_500_Historical_Data__1[[#This Row],[log1p(return)]],S:S,1)-6</f>
        <v>#N/A</v>
      </c>
    </row>
    <row r="3542" spans="1:6" x14ac:dyDescent="0.35">
      <c r="A3542" s="10">
        <v>31317</v>
      </c>
      <c r="B3542">
        <v>181.3</v>
      </c>
      <c r="C3542">
        <v>0</v>
      </c>
      <c r="D3542">
        <f>LOG(S_P_500_Historical_Data__1[[#This Row],[return]]+1)</f>
        <v>0</v>
      </c>
      <c r="E3542">
        <f>MATCH(S_P_500_Historical_Data__1[[#This Row],[return]],_xlfn.ANCHORARRAY($N$7),1)</f>
        <v>70</v>
      </c>
      <c r="F3542" t="e">
        <f>MATCH(S_P_500_Historical_Data__1[[#This Row],[log1p(return)]],S:S,1)-6</f>
        <v>#N/A</v>
      </c>
    </row>
    <row r="3543" spans="1:6" x14ac:dyDescent="0.35">
      <c r="A3543" s="10">
        <v>31316</v>
      </c>
      <c r="B3543">
        <v>181.3</v>
      </c>
      <c r="C3543">
        <v>3.3E-3</v>
      </c>
      <c r="D3543">
        <f>LOG(S_P_500_Historical_Data__1[[#This Row],[return]]+1)</f>
        <v>1.4308122463983271E-3</v>
      </c>
      <c r="E3543">
        <f>MATCH(S_P_500_Historical_Data__1[[#This Row],[return]],_xlfn.ANCHORARRAY($N$7),1)</f>
        <v>71</v>
      </c>
      <c r="F3543" t="e">
        <f>MATCH(S_P_500_Historical_Data__1[[#This Row],[log1p(return)]],S:S,1)-6</f>
        <v>#N/A</v>
      </c>
    </row>
    <row r="3544" spans="1:6" x14ac:dyDescent="0.35">
      <c r="A3544" s="10">
        <v>31315</v>
      </c>
      <c r="B3544">
        <v>180.7</v>
      </c>
      <c r="C3544">
        <v>-1.04E-2</v>
      </c>
      <c r="D3544">
        <f>LOG(S_P_500_Historical_Data__1[[#This Row],[return]]+1)</f>
        <v>-4.5403133789357454E-3</v>
      </c>
      <c r="E3544">
        <f>MATCH(S_P_500_Historical_Data__1[[#This Row],[return]],_xlfn.ANCHORARRAY($N$7),1)</f>
        <v>66</v>
      </c>
      <c r="F3544" t="e">
        <f>MATCH(S_P_500_Historical_Data__1[[#This Row],[log1p(return)]],S:S,1)-6</f>
        <v>#N/A</v>
      </c>
    </row>
    <row r="3545" spans="1:6" x14ac:dyDescent="0.35">
      <c r="A3545" s="10">
        <v>31314</v>
      </c>
      <c r="B3545">
        <v>182.6</v>
      </c>
      <c r="C3545">
        <v>-9.1999999999999998E-3</v>
      </c>
      <c r="D3545">
        <f>LOG(S_P_500_Historical_Data__1[[#This Row],[return]]+1)</f>
        <v>-4.0140020862006187E-3</v>
      </c>
      <c r="E3545">
        <f>MATCH(S_P_500_Historical_Data__1[[#This Row],[return]],_xlfn.ANCHORARRAY($N$7),1)</f>
        <v>67</v>
      </c>
      <c r="F3545" t="e">
        <f>MATCH(S_P_500_Historical_Data__1[[#This Row],[log1p(return)]],S:S,1)-6</f>
        <v>#N/A</v>
      </c>
    </row>
    <row r="3546" spans="1:6" x14ac:dyDescent="0.35">
      <c r="A3546" s="10">
        <v>31313</v>
      </c>
      <c r="B3546">
        <v>184.3</v>
      </c>
      <c r="C3546">
        <v>1.21E-2</v>
      </c>
      <c r="D3546">
        <f>LOG(S_P_500_Historical_Data__1[[#This Row],[return]]+1)</f>
        <v>5.2234248581359841E-3</v>
      </c>
      <c r="E3546">
        <f>MATCH(S_P_500_Historical_Data__1[[#This Row],[return]],_xlfn.ANCHORARRAY($N$7),1)</f>
        <v>74</v>
      </c>
      <c r="F3546" t="e">
        <f>MATCH(S_P_500_Historical_Data__1[[#This Row],[log1p(return)]],S:S,1)-6</f>
        <v>#N/A</v>
      </c>
    </row>
    <row r="3547" spans="1:6" x14ac:dyDescent="0.35">
      <c r="A3547" s="10">
        <v>31310</v>
      </c>
      <c r="B3547">
        <v>182.1</v>
      </c>
      <c r="C3547">
        <v>-7.1000000000000004E-3</v>
      </c>
      <c r="D3547">
        <f>LOG(S_P_500_Historical_Data__1[[#This Row],[return]]+1)</f>
        <v>-3.0944893043338452E-3</v>
      </c>
      <c r="E3547">
        <f>MATCH(S_P_500_Historical_Data__1[[#This Row],[return]],_xlfn.ANCHORARRAY($N$7),1)</f>
        <v>67</v>
      </c>
      <c r="F3547" t="e">
        <f>MATCH(S_P_500_Historical_Data__1[[#This Row],[log1p(return)]],S:S,1)-6</f>
        <v>#N/A</v>
      </c>
    </row>
    <row r="3548" spans="1:6" x14ac:dyDescent="0.35">
      <c r="A3548" s="10">
        <v>31309</v>
      </c>
      <c r="B3548">
        <v>183.4</v>
      </c>
      <c r="C3548">
        <v>9.4000000000000004E-3</v>
      </c>
      <c r="D3548">
        <f>LOG(S_P_500_Historical_Data__1[[#This Row],[return]]+1)</f>
        <v>4.0633003976670943E-3</v>
      </c>
      <c r="E3548">
        <f>MATCH(S_P_500_Historical_Data__1[[#This Row],[return]],_xlfn.ANCHORARRAY($N$7),1)</f>
        <v>73</v>
      </c>
      <c r="F3548" t="e">
        <f>MATCH(S_P_500_Historical_Data__1[[#This Row],[log1p(return)]],S:S,1)-6</f>
        <v>#N/A</v>
      </c>
    </row>
    <row r="3549" spans="1:6" x14ac:dyDescent="0.35">
      <c r="A3549" s="10">
        <v>31308</v>
      </c>
      <c r="B3549">
        <v>181.7</v>
      </c>
      <c r="C3549">
        <v>1.6999999999999999E-3</v>
      </c>
      <c r="D3549">
        <f>LOG(S_P_500_Historical_Data__1[[#This Row],[return]]+1)</f>
        <v>7.3767377403320331E-4</v>
      </c>
      <c r="E3549">
        <f>MATCH(S_P_500_Historical_Data__1[[#This Row],[return]],_xlfn.ANCHORARRAY($N$7),1)</f>
        <v>70</v>
      </c>
      <c r="F3549" t="e">
        <f>MATCH(S_P_500_Historical_Data__1[[#This Row],[log1p(return)]],S:S,1)-6</f>
        <v>#N/A</v>
      </c>
    </row>
    <row r="3550" spans="1:6" x14ac:dyDescent="0.35">
      <c r="A3550" s="10">
        <v>31307</v>
      </c>
      <c r="B3550">
        <v>181.4</v>
      </c>
      <c r="C3550">
        <v>-8.2000000000000007E-3</v>
      </c>
      <c r="D3550">
        <f>LOG(S_P_500_Historical_Data__1[[#This Row],[return]]+1)</f>
        <v>-3.5758960449088746E-3</v>
      </c>
      <c r="E3550">
        <f>MATCH(S_P_500_Historical_Data__1[[#This Row],[return]],_xlfn.ANCHORARRAY($N$7),1)</f>
        <v>67</v>
      </c>
      <c r="F3550" t="e">
        <f>MATCH(S_P_500_Historical_Data__1[[#This Row],[log1p(return)]],S:S,1)-6</f>
        <v>#N/A</v>
      </c>
    </row>
    <row r="3551" spans="1:6" x14ac:dyDescent="0.35">
      <c r="A3551" s="10">
        <v>31306</v>
      </c>
      <c r="B3551">
        <v>182.9</v>
      </c>
      <c r="C3551">
        <v>0</v>
      </c>
      <c r="D3551">
        <f>LOG(S_P_500_Historical_Data__1[[#This Row],[return]]+1)</f>
        <v>0</v>
      </c>
      <c r="E3551">
        <f>MATCH(S_P_500_Historical_Data__1[[#This Row],[return]],_xlfn.ANCHORARRAY($N$7),1)</f>
        <v>70</v>
      </c>
      <c r="F3551" t="e">
        <f>MATCH(S_P_500_Historical_Data__1[[#This Row],[log1p(return)]],S:S,1)-6</f>
        <v>#N/A</v>
      </c>
    </row>
    <row r="3552" spans="1:6" x14ac:dyDescent="0.35">
      <c r="A3552" s="10">
        <v>31303</v>
      </c>
      <c r="B3552">
        <v>182.9</v>
      </c>
      <c r="C3552">
        <v>-4.4000000000000003E-3</v>
      </c>
      <c r="D3552">
        <f>LOG(S_P_500_Historical_Data__1[[#This Row],[return]]+1)</f>
        <v>-1.9151120634443696E-3</v>
      </c>
      <c r="E3552">
        <f>MATCH(S_P_500_Historical_Data__1[[#This Row],[return]],_xlfn.ANCHORARRAY($N$7),1)</f>
        <v>68</v>
      </c>
      <c r="F3552" t="e">
        <f>MATCH(S_P_500_Historical_Data__1[[#This Row],[log1p(return)]],S:S,1)-6</f>
        <v>#N/A</v>
      </c>
    </row>
    <row r="3553" spans="1:6" x14ac:dyDescent="0.35">
      <c r="A3553" s="10">
        <v>31302</v>
      </c>
      <c r="B3553">
        <v>183.7</v>
      </c>
      <c r="C3553">
        <v>-7.0000000000000001E-3</v>
      </c>
      <c r="D3553">
        <f>LOG(S_P_500_Historical_Data__1[[#This Row],[return]]+1)</f>
        <v>-3.0507515046188267E-3</v>
      </c>
      <c r="E3553">
        <f>MATCH(S_P_500_Historical_Data__1[[#This Row],[return]],_xlfn.ANCHORARRAY($N$7),1)</f>
        <v>67</v>
      </c>
      <c r="F3553" t="e">
        <f>MATCH(S_P_500_Historical_Data__1[[#This Row],[log1p(return)]],S:S,1)-6</f>
        <v>#N/A</v>
      </c>
    </row>
    <row r="3554" spans="1:6" x14ac:dyDescent="0.35">
      <c r="A3554" s="10">
        <v>31301</v>
      </c>
      <c r="B3554">
        <v>185</v>
      </c>
      <c r="C3554">
        <v>-1.0200000000000001E-2</v>
      </c>
      <c r="D3554">
        <f>LOG(S_P_500_Historical_Data__1[[#This Row],[return]]+1)</f>
        <v>-4.4525505248625636E-3</v>
      </c>
      <c r="E3554">
        <f>MATCH(S_P_500_Historical_Data__1[[#This Row],[return]],_xlfn.ANCHORARRAY($N$7),1)</f>
        <v>66</v>
      </c>
      <c r="F3554" t="e">
        <f>MATCH(S_P_500_Historical_Data__1[[#This Row],[log1p(return)]],S:S,1)-6</f>
        <v>#N/A</v>
      </c>
    </row>
    <row r="3555" spans="1:6" x14ac:dyDescent="0.35">
      <c r="A3555" s="10">
        <v>31300</v>
      </c>
      <c r="B3555">
        <v>186.9</v>
      </c>
      <c r="C3555">
        <v>-6.8999999999999999E-3</v>
      </c>
      <c r="D3555">
        <f>LOG(S_P_500_Historical_Data__1[[#This Row],[return]]+1)</f>
        <v>-3.0070181092943012E-3</v>
      </c>
      <c r="E3555">
        <f>MATCH(S_P_500_Historical_Data__1[[#This Row],[return]],_xlfn.ANCHORARRAY($N$7),1)</f>
        <v>67</v>
      </c>
      <c r="F3555" t="e">
        <f>MATCH(S_P_500_Historical_Data__1[[#This Row],[log1p(return)]],S:S,1)-6</f>
        <v>#N/A</v>
      </c>
    </row>
    <row r="3556" spans="1:6" x14ac:dyDescent="0.35">
      <c r="A3556" s="10">
        <v>31299</v>
      </c>
      <c r="B3556">
        <v>188.2</v>
      </c>
      <c r="C3556">
        <v>0</v>
      </c>
      <c r="D3556">
        <f>LOG(S_P_500_Historical_Data__1[[#This Row],[return]]+1)</f>
        <v>0</v>
      </c>
      <c r="E3556">
        <f>MATCH(S_P_500_Historical_Data__1[[#This Row],[return]],_xlfn.ANCHORARRAY($N$7),1)</f>
        <v>70</v>
      </c>
      <c r="F3556" t="e">
        <f>MATCH(S_P_500_Historical_Data__1[[#This Row],[log1p(return)]],S:S,1)-6</f>
        <v>#N/A</v>
      </c>
    </row>
    <row r="3557" spans="1:6" x14ac:dyDescent="0.35">
      <c r="A3557" s="10">
        <v>31296</v>
      </c>
      <c r="B3557">
        <v>188.2</v>
      </c>
      <c r="C3557">
        <v>4.7999999999999996E-3</v>
      </c>
      <c r="D3557">
        <f>LOG(S_P_500_Historical_Data__1[[#This Row],[return]]+1)</f>
        <v>2.0796263931208716E-3</v>
      </c>
      <c r="E3557">
        <f>MATCH(S_P_500_Historical_Data__1[[#This Row],[return]],_xlfn.ANCHORARRAY($N$7),1)</f>
        <v>71</v>
      </c>
      <c r="F3557" t="e">
        <f>MATCH(S_P_500_Historical_Data__1[[#This Row],[log1p(return)]],S:S,1)-6</f>
        <v>#N/A</v>
      </c>
    </row>
    <row r="3558" spans="1:6" x14ac:dyDescent="0.35">
      <c r="A3558" s="10">
        <v>31295</v>
      </c>
      <c r="B3558">
        <v>187.3</v>
      </c>
      <c r="C3558">
        <v>-5.0000000000000001E-4</v>
      </c>
      <c r="D3558">
        <f>LOG(S_P_500_Historical_Data__1[[#This Row],[return]]+1)</f>
        <v>-2.1720154586423186E-4</v>
      </c>
      <c r="E3558">
        <f>MATCH(S_P_500_Historical_Data__1[[#This Row],[return]],_xlfn.ANCHORARRAY($N$7),1)</f>
        <v>70</v>
      </c>
      <c r="F3558" t="e">
        <f>MATCH(S_P_500_Historical_Data__1[[#This Row],[log1p(return)]],S:S,1)-6</f>
        <v>#N/A</v>
      </c>
    </row>
    <row r="3559" spans="1:6" x14ac:dyDescent="0.35">
      <c r="A3559" s="10">
        <v>31294</v>
      </c>
      <c r="B3559">
        <v>187.4</v>
      </c>
      <c r="C3559">
        <v>-2.7000000000000001E-3</v>
      </c>
      <c r="D3559">
        <f>LOG(S_P_500_Historical_Data__1[[#This Row],[return]]+1)</f>
        <v>-1.1741809597139673E-3</v>
      </c>
      <c r="E3559">
        <f>MATCH(S_P_500_Historical_Data__1[[#This Row],[return]],_xlfn.ANCHORARRAY($N$7),1)</f>
        <v>69</v>
      </c>
      <c r="F3559" t="e">
        <f>MATCH(S_P_500_Historical_Data__1[[#This Row],[log1p(return)]],S:S,1)-6</f>
        <v>#N/A</v>
      </c>
    </row>
    <row r="3560" spans="1:6" x14ac:dyDescent="0.35">
      <c r="A3560" s="10">
        <v>31293</v>
      </c>
      <c r="B3560">
        <v>187.9</v>
      </c>
      <c r="C3560">
        <v>-3.7000000000000002E-3</v>
      </c>
      <c r="D3560">
        <f>LOG(S_P_500_Historical_Data__1[[#This Row],[return]]+1)</f>
        <v>-1.609869681952335E-3</v>
      </c>
      <c r="E3560">
        <f>MATCH(S_P_500_Historical_Data__1[[#This Row],[return]],_xlfn.ANCHORARRAY($N$7),1)</f>
        <v>68</v>
      </c>
      <c r="F3560" t="e">
        <f>MATCH(S_P_500_Historical_Data__1[[#This Row],[log1p(return)]],S:S,1)-6</f>
        <v>#N/A</v>
      </c>
    </row>
    <row r="3561" spans="1:6" x14ac:dyDescent="0.35">
      <c r="A3561" s="10">
        <v>31289</v>
      </c>
      <c r="B3561">
        <v>188.6</v>
      </c>
      <c r="C3561">
        <v>-1.6000000000000001E-3</v>
      </c>
      <c r="D3561">
        <f>LOG(S_P_500_Historical_Data__1[[#This Row],[return]]+1)</f>
        <v>-6.9542766165125167E-4</v>
      </c>
      <c r="E3561">
        <f>MATCH(S_P_500_Historical_Data__1[[#This Row],[return]],_xlfn.ANCHORARRAY($N$7),1)</f>
        <v>69</v>
      </c>
      <c r="F3561" t="e">
        <f>MATCH(S_P_500_Historical_Data__1[[#This Row],[log1p(return)]],S:S,1)-6</f>
        <v>#N/A</v>
      </c>
    </row>
    <row r="3562" spans="1:6" x14ac:dyDescent="0.35">
      <c r="A3562" s="10">
        <v>31288</v>
      </c>
      <c r="B3562">
        <v>188.9</v>
      </c>
      <c r="C3562">
        <v>5.0000000000000001E-4</v>
      </c>
      <c r="D3562">
        <f>LOG(S_P_500_Historical_Data__1[[#This Row],[return]]+1)</f>
        <v>2.1709297223018438E-4</v>
      </c>
      <c r="E3562">
        <f>MATCH(S_P_500_Historical_Data__1[[#This Row],[return]],_xlfn.ANCHORARRAY($N$7),1)</f>
        <v>70</v>
      </c>
      <c r="F3562" t="e">
        <f>MATCH(S_P_500_Historical_Data__1[[#This Row],[log1p(return)]],S:S,1)-6</f>
        <v>#N/A</v>
      </c>
    </row>
    <row r="3563" spans="1:6" x14ac:dyDescent="0.35">
      <c r="A3563" s="10">
        <v>31287</v>
      </c>
      <c r="B3563">
        <v>188.8</v>
      </c>
      <c r="C3563">
        <v>3.7000000000000002E-3</v>
      </c>
      <c r="D3563">
        <f>LOG(S_P_500_Historical_Data__1[[#This Row],[return]]+1)</f>
        <v>1.603924149797819E-3</v>
      </c>
      <c r="E3563">
        <f>MATCH(S_P_500_Historical_Data__1[[#This Row],[return]],_xlfn.ANCHORARRAY($N$7),1)</f>
        <v>71</v>
      </c>
      <c r="F3563" t="e">
        <f>MATCH(S_P_500_Historical_Data__1[[#This Row],[log1p(return)]],S:S,1)-6</f>
        <v>#N/A</v>
      </c>
    </row>
    <row r="3564" spans="1:6" x14ac:dyDescent="0.35">
      <c r="A3564" s="10">
        <v>31286</v>
      </c>
      <c r="B3564">
        <v>188.1</v>
      </c>
      <c r="C3564">
        <v>4.3E-3</v>
      </c>
      <c r="D3564">
        <f>LOG(S_P_500_Historical_Data__1[[#This Row],[return]]+1)</f>
        <v>1.8634626925239726E-3</v>
      </c>
      <c r="E3564">
        <f>MATCH(S_P_500_Historical_Data__1[[#This Row],[return]],_xlfn.ANCHORARRAY($N$7),1)</f>
        <v>71</v>
      </c>
      <c r="F3564" t="e">
        <f>MATCH(S_P_500_Historical_Data__1[[#This Row],[log1p(return)]],S:S,1)-6</f>
        <v>#N/A</v>
      </c>
    </row>
    <row r="3565" spans="1:6" x14ac:dyDescent="0.35">
      <c r="A3565" s="10">
        <v>31285</v>
      </c>
      <c r="B3565">
        <v>187.3</v>
      </c>
      <c r="C3565">
        <v>5.0000000000000001E-4</v>
      </c>
      <c r="D3565">
        <f>LOG(S_P_500_Historical_Data__1[[#This Row],[return]]+1)</f>
        <v>2.1709297223018438E-4</v>
      </c>
      <c r="E3565">
        <f>MATCH(S_P_500_Historical_Data__1[[#This Row],[return]],_xlfn.ANCHORARRAY($N$7),1)</f>
        <v>70</v>
      </c>
      <c r="F3565" t="e">
        <f>MATCH(S_P_500_Historical_Data__1[[#This Row],[log1p(return)]],S:S,1)-6</f>
        <v>#N/A</v>
      </c>
    </row>
    <row r="3566" spans="1:6" x14ac:dyDescent="0.35">
      <c r="A3566" s="10">
        <v>31282</v>
      </c>
      <c r="B3566">
        <v>187.2</v>
      </c>
      <c r="C3566">
        <v>-1.1000000000000001E-3</v>
      </c>
      <c r="D3566">
        <f>LOG(S_P_500_Historical_Data__1[[#This Row],[return]]+1)</f>
        <v>-4.7798687109621189E-4</v>
      </c>
      <c r="E3566">
        <f>MATCH(S_P_500_Historical_Data__1[[#This Row],[return]],_xlfn.ANCHORARRAY($N$7),1)</f>
        <v>69</v>
      </c>
      <c r="F3566" t="e">
        <f>MATCH(S_P_500_Historical_Data__1[[#This Row],[log1p(return)]],S:S,1)-6</f>
        <v>#N/A</v>
      </c>
    </row>
    <row r="3567" spans="1:6" x14ac:dyDescent="0.35">
      <c r="A3567" s="10">
        <v>31281</v>
      </c>
      <c r="B3567">
        <v>187.4</v>
      </c>
      <c r="C3567">
        <v>-9.4999999999999998E-3</v>
      </c>
      <c r="D3567">
        <f>LOG(S_P_500_Historical_Data__1[[#This Row],[return]]+1)</f>
        <v>-4.1455201254341082E-3</v>
      </c>
      <c r="E3567">
        <f>MATCH(S_P_500_Historical_Data__1[[#This Row],[return]],_xlfn.ANCHORARRAY($N$7),1)</f>
        <v>66</v>
      </c>
      <c r="F3567" t="e">
        <f>MATCH(S_P_500_Historical_Data__1[[#This Row],[log1p(return)]],S:S,1)-6</f>
        <v>#N/A</v>
      </c>
    </row>
    <row r="3568" spans="1:6" x14ac:dyDescent="0.35">
      <c r="A3568" s="10">
        <v>31280</v>
      </c>
      <c r="B3568">
        <v>189.2</v>
      </c>
      <c r="C3568">
        <v>5.7999999999999996E-3</v>
      </c>
      <c r="D3568">
        <f>LOG(S_P_500_Historical_Data__1[[#This Row],[return]]+1)</f>
        <v>2.5116312849083121E-3</v>
      </c>
      <c r="E3568">
        <f>MATCH(S_P_500_Historical_Data__1[[#This Row],[return]],_xlfn.ANCHORARRAY($N$7),1)</f>
        <v>72</v>
      </c>
      <c r="F3568" t="e">
        <f>MATCH(S_P_500_Historical_Data__1[[#This Row],[log1p(return)]],S:S,1)-6</f>
        <v>#N/A</v>
      </c>
    </row>
    <row r="3569" spans="1:6" x14ac:dyDescent="0.35">
      <c r="A3569" s="10">
        <v>31279</v>
      </c>
      <c r="B3569">
        <v>188.1</v>
      </c>
      <c r="C3569">
        <v>9.1000000000000004E-3</v>
      </c>
      <c r="D3569">
        <f>LOG(S_P_500_Historical_Data__1[[#This Row],[return]]+1)</f>
        <v>3.9342061737084174E-3</v>
      </c>
      <c r="E3569">
        <f>MATCH(S_P_500_Historical_Data__1[[#This Row],[return]],_xlfn.ANCHORARRAY($N$7),1)</f>
        <v>73</v>
      </c>
      <c r="F3569" t="e">
        <f>MATCH(S_P_500_Historical_Data__1[[#This Row],[log1p(return)]],S:S,1)-6</f>
        <v>#N/A</v>
      </c>
    </row>
    <row r="3570" spans="1:6" x14ac:dyDescent="0.35">
      <c r="A3570" s="10">
        <v>31278</v>
      </c>
      <c r="B3570">
        <v>186.4</v>
      </c>
      <c r="C3570">
        <v>1.6000000000000001E-3</v>
      </c>
      <c r="D3570">
        <f>LOG(S_P_500_Historical_Data__1[[#This Row],[return]]+1)</f>
        <v>6.943158663544807E-4</v>
      </c>
      <c r="E3570">
        <f>MATCH(S_P_500_Historical_Data__1[[#This Row],[return]],_xlfn.ANCHORARRAY($N$7),1)</f>
        <v>70</v>
      </c>
      <c r="F3570" t="e">
        <f>MATCH(S_P_500_Historical_Data__1[[#This Row],[log1p(return)]],S:S,1)-6</f>
        <v>#N/A</v>
      </c>
    </row>
    <row r="3571" spans="1:6" x14ac:dyDescent="0.35">
      <c r="A3571" s="10">
        <v>31275</v>
      </c>
      <c r="B3571">
        <v>186.1</v>
      </c>
      <c r="C3571">
        <v>-6.4000000000000003E-3</v>
      </c>
      <c r="D3571">
        <f>LOG(S_P_500_Historical_Data__1[[#This Row],[return]]+1)</f>
        <v>-2.7884171674950114E-3</v>
      </c>
      <c r="E3571">
        <f>MATCH(S_P_500_Historical_Data__1[[#This Row],[return]],_xlfn.ANCHORARRAY($N$7),1)</f>
        <v>68</v>
      </c>
      <c r="F3571" t="e">
        <f>MATCH(S_P_500_Historical_Data__1[[#This Row],[log1p(return)]],S:S,1)-6</f>
        <v>#N/A</v>
      </c>
    </row>
    <row r="3572" spans="1:6" x14ac:dyDescent="0.35">
      <c r="A3572" s="10">
        <v>31274</v>
      </c>
      <c r="B3572">
        <v>187.3</v>
      </c>
      <c r="C3572">
        <v>-5.0000000000000001E-4</v>
      </c>
      <c r="D3572">
        <f>LOG(S_P_500_Historical_Data__1[[#This Row],[return]]+1)</f>
        <v>-2.1720154586423186E-4</v>
      </c>
      <c r="E3572">
        <f>MATCH(S_P_500_Historical_Data__1[[#This Row],[return]],_xlfn.ANCHORARRAY($N$7),1)</f>
        <v>70</v>
      </c>
      <c r="F3572" t="e">
        <f>MATCH(S_P_500_Historical_Data__1[[#This Row],[log1p(return)]],S:S,1)-6</f>
        <v>#N/A</v>
      </c>
    </row>
    <row r="3573" spans="1:6" x14ac:dyDescent="0.35">
      <c r="A3573" s="10">
        <v>31273</v>
      </c>
      <c r="B3573">
        <v>187.4</v>
      </c>
      <c r="C3573">
        <v>5.0000000000000001E-4</v>
      </c>
      <c r="D3573">
        <f>LOG(S_P_500_Historical_Data__1[[#This Row],[return]]+1)</f>
        <v>2.1709297223018438E-4</v>
      </c>
      <c r="E3573">
        <f>MATCH(S_P_500_Historical_Data__1[[#This Row],[return]],_xlfn.ANCHORARRAY($N$7),1)</f>
        <v>70</v>
      </c>
      <c r="F3573" t="e">
        <f>MATCH(S_P_500_Historical_Data__1[[#This Row],[log1p(return)]],S:S,1)-6</f>
        <v>#N/A</v>
      </c>
    </row>
    <row r="3574" spans="1:6" x14ac:dyDescent="0.35">
      <c r="A3574" s="10">
        <v>31272</v>
      </c>
      <c r="B3574">
        <v>187.3</v>
      </c>
      <c r="C3574">
        <v>-1.6000000000000001E-3</v>
      </c>
      <c r="D3574">
        <f>LOG(S_P_500_Historical_Data__1[[#This Row],[return]]+1)</f>
        <v>-6.9542766165125167E-4</v>
      </c>
      <c r="E3574">
        <f>MATCH(S_P_500_Historical_Data__1[[#This Row],[return]],_xlfn.ANCHORARRAY($N$7),1)</f>
        <v>69</v>
      </c>
      <c r="F3574" t="e">
        <f>MATCH(S_P_500_Historical_Data__1[[#This Row],[log1p(return)]],S:S,1)-6</f>
        <v>#N/A</v>
      </c>
    </row>
    <row r="3575" spans="1:6" x14ac:dyDescent="0.35">
      <c r="A3575" s="10">
        <v>31271</v>
      </c>
      <c r="B3575">
        <v>187.6</v>
      </c>
      <c r="C3575">
        <v>-3.7000000000000002E-3</v>
      </c>
      <c r="D3575">
        <f>LOG(S_P_500_Historical_Data__1[[#This Row],[return]]+1)</f>
        <v>-1.609869681952335E-3</v>
      </c>
      <c r="E3575">
        <f>MATCH(S_P_500_Historical_Data__1[[#This Row],[return]],_xlfn.ANCHORARRAY($N$7),1)</f>
        <v>68</v>
      </c>
      <c r="F3575" t="e">
        <f>MATCH(S_P_500_Historical_Data__1[[#This Row],[log1p(return)]],S:S,1)-6</f>
        <v>#N/A</v>
      </c>
    </row>
    <row r="3576" spans="1:6" x14ac:dyDescent="0.35">
      <c r="A3576" s="10">
        <v>31268</v>
      </c>
      <c r="B3576">
        <v>188.3</v>
      </c>
      <c r="C3576">
        <v>-3.2000000000000002E-3</v>
      </c>
      <c r="D3576">
        <f>LOG(S_P_500_Historical_Data__1[[#This Row],[return]]+1)</f>
        <v>-1.3919706849055953E-3</v>
      </c>
      <c r="E3576">
        <f>MATCH(S_P_500_Historical_Data__1[[#This Row],[return]],_xlfn.ANCHORARRAY($N$7),1)</f>
        <v>69</v>
      </c>
      <c r="F3576" t="e">
        <f>MATCH(S_P_500_Historical_Data__1[[#This Row],[log1p(return)]],S:S,1)-6</f>
        <v>#N/A</v>
      </c>
    </row>
    <row r="3577" spans="1:6" x14ac:dyDescent="0.35">
      <c r="A3577" s="10">
        <v>31267</v>
      </c>
      <c r="B3577">
        <v>188.9</v>
      </c>
      <c r="C3577">
        <v>6.4000000000000003E-3</v>
      </c>
      <c r="D3577">
        <f>LOG(S_P_500_Historical_Data__1[[#This Row],[return]]+1)</f>
        <v>2.7706281011936895E-3</v>
      </c>
      <c r="E3577">
        <f>MATCH(S_P_500_Historical_Data__1[[#This Row],[return]],_xlfn.ANCHORARRAY($N$7),1)</f>
        <v>72</v>
      </c>
      <c r="F3577" t="e">
        <f>MATCH(S_P_500_Historical_Data__1[[#This Row],[log1p(return)]],S:S,1)-6</f>
        <v>#N/A</v>
      </c>
    </row>
    <row r="3578" spans="1:6" x14ac:dyDescent="0.35">
      <c r="A3578" s="10">
        <v>31266</v>
      </c>
      <c r="B3578">
        <v>187.7</v>
      </c>
      <c r="C3578">
        <v>-1.1000000000000001E-3</v>
      </c>
      <c r="D3578">
        <f>LOG(S_P_500_Historical_Data__1[[#This Row],[return]]+1)</f>
        <v>-4.7798687109621189E-4</v>
      </c>
      <c r="E3578">
        <f>MATCH(S_P_500_Historical_Data__1[[#This Row],[return]],_xlfn.ANCHORARRAY($N$7),1)</f>
        <v>69</v>
      </c>
      <c r="F3578" t="e">
        <f>MATCH(S_P_500_Historical_Data__1[[#This Row],[log1p(return)]],S:S,1)-6</f>
        <v>#N/A</v>
      </c>
    </row>
    <row r="3579" spans="1:6" x14ac:dyDescent="0.35">
      <c r="A3579" s="10">
        <v>31265</v>
      </c>
      <c r="B3579">
        <v>187.9</v>
      </c>
      <c r="C3579">
        <v>-1.4200000000000001E-2</v>
      </c>
      <c r="D3579">
        <f>LOG(S_P_500_Historical_Data__1[[#This Row],[return]]+1)</f>
        <v>-6.2111861812946378E-3</v>
      </c>
      <c r="E3579">
        <f>MATCH(S_P_500_Historical_Data__1[[#This Row],[return]],_xlfn.ANCHORARRAY($N$7),1)</f>
        <v>65</v>
      </c>
      <c r="F3579" t="e">
        <f>MATCH(S_P_500_Historical_Data__1[[#This Row],[log1p(return)]],S:S,1)-6</f>
        <v>#N/A</v>
      </c>
    </row>
    <row r="3580" spans="1:6" x14ac:dyDescent="0.35">
      <c r="A3580" s="10">
        <v>31264</v>
      </c>
      <c r="B3580">
        <v>190.6</v>
      </c>
      <c r="C3580">
        <v>-4.7000000000000002E-3</v>
      </c>
      <c r="D3580">
        <f>LOG(S_P_500_Historical_Data__1[[#This Row],[return]]+1)</f>
        <v>-2.0459959305970396E-3</v>
      </c>
      <c r="E3580">
        <f>MATCH(S_P_500_Historical_Data__1[[#This Row],[return]],_xlfn.ANCHORARRAY($N$7),1)</f>
        <v>68</v>
      </c>
      <c r="F3580" t="e">
        <f>MATCH(S_P_500_Historical_Data__1[[#This Row],[log1p(return)]],S:S,1)-6</f>
        <v>#N/A</v>
      </c>
    </row>
    <row r="3581" spans="1:6" x14ac:dyDescent="0.35">
      <c r="A3581" s="10">
        <v>31261</v>
      </c>
      <c r="B3581">
        <v>191.5</v>
      </c>
      <c r="C3581">
        <v>-3.0999999999999999E-3</v>
      </c>
      <c r="D3581">
        <f>LOG(S_P_500_Historical_Data__1[[#This Row],[return]]+1)</f>
        <v>-1.3484040016265256E-3</v>
      </c>
      <c r="E3581">
        <f>MATCH(S_P_500_Historical_Data__1[[#This Row],[return]],_xlfn.ANCHORARRAY($N$7),1)</f>
        <v>69</v>
      </c>
      <c r="F3581" t="e">
        <f>MATCH(S_P_500_Historical_Data__1[[#This Row],[log1p(return)]],S:S,1)-6</f>
        <v>#N/A</v>
      </c>
    </row>
    <row r="3582" spans="1:6" x14ac:dyDescent="0.35">
      <c r="A3582" s="10">
        <v>31260</v>
      </c>
      <c r="B3582">
        <v>192.1</v>
      </c>
      <c r="C3582">
        <v>6.3E-3</v>
      </c>
      <c r="D3582">
        <f>LOG(S_P_500_Historical_Data__1[[#This Row],[return]]+1)</f>
        <v>2.7274726898297939E-3</v>
      </c>
      <c r="E3582">
        <f>MATCH(S_P_500_Historical_Data__1[[#This Row],[return]],_xlfn.ANCHORARRAY($N$7),1)</f>
        <v>72</v>
      </c>
      <c r="F3582" t="e">
        <f>MATCH(S_P_500_Historical_Data__1[[#This Row],[log1p(return)]],S:S,1)-6</f>
        <v>#N/A</v>
      </c>
    </row>
    <row r="3583" spans="1:6" x14ac:dyDescent="0.35">
      <c r="A3583" s="10">
        <v>31259</v>
      </c>
      <c r="B3583">
        <v>190.9</v>
      </c>
      <c r="C3583">
        <v>5.3E-3</v>
      </c>
      <c r="D3583">
        <f>LOG(S_P_500_Historical_Data__1[[#This Row],[return]]+1)</f>
        <v>2.2956825549339671E-3</v>
      </c>
      <c r="E3583">
        <f>MATCH(S_P_500_Historical_Data__1[[#This Row],[return]],_xlfn.ANCHORARRAY($N$7),1)</f>
        <v>71</v>
      </c>
      <c r="F3583" t="e">
        <f>MATCH(S_P_500_Historical_Data__1[[#This Row],[log1p(return)]],S:S,1)-6</f>
        <v>#N/A</v>
      </c>
    </row>
    <row r="3584" spans="1:6" x14ac:dyDescent="0.35">
      <c r="A3584" s="10">
        <v>31258</v>
      </c>
      <c r="B3584">
        <v>189.9</v>
      </c>
      <c r="C3584">
        <v>1.6000000000000001E-3</v>
      </c>
      <c r="D3584">
        <f>LOG(S_P_500_Historical_Data__1[[#This Row],[return]]+1)</f>
        <v>6.943158663544807E-4</v>
      </c>
      <c r="E3584">
        <f>MATCH(S_P_500_Historical_Data__1[[#This Row],[return]],_xlfn.ANCHORARRAY($N$7),1)</f>
        <v>70</v>
      </c>
      <c r="F3584" t="e">
        <f>MATCH(S_P_500_Historical_Data__1[[#This Row],[log1p(return)]],S:S,1)-6</f>
        <v>#N/A</v>
      </c>
    </row>
    <row r="3585" spans="1:6" x14ac:dyDescent="0.35">
      <c r="A3585" s="10">
        <v>31257</v>
      </c>
      <c r="B3585">
        <v>189.6</v>
      </c>
      <c r="C3585">
        <v>-1.46E-2</v>
      </c>
      <c r="D3585">
        <f>LOG(S_P_500_Historical_Data__1[[#This Row],[return]]+1)</f>
        <v>-6.3874420611096704E-3</v>
      </c>
      <c r="E3585">
        <f>MATCH(S_P_500_Historical_Data__1[[#This Row],[return]],_xlfn.ANCHORARRAY($N$7),1)</f>
        <v>65</v>
      </c>
      <c r="F3585" t="e">
        <f>MATCH(S_P_500_Historical_Data__1[[#This Row],[log1p(return)]],S:S,1)-6</f>
        <v>#N/A</v>
      </c>
    </row>
    <row r="3586" spans="1:6" x14ac:dyDescent="0.35">
      <c r="A3586" s="10">
        <v>31254</v>
      </c>
      <c r="B3586">
        <v>192.4</v>
      </c>
      <c r="C3586">
        <v>1.6000000000000001E-3</v>
      </c>
      <c r="D3586">
        <f>LOG(S_P_500_Historical_Data__1[[#This Row],[return]]+1)</f>
        <v>6.943158663544807E-4</v>
      </c>
      <c r="E3586">
        <f>MATCH(S_P_500_Historical_Data__1[[#This Row],[return]],_xlfn.ANCHORARRAY($N$7),1)</f>
        <v>70</v>
      </c>
      <c r="F3586" t="e">
        <f>MATCH(S_P_500_Historical_Data__1[[#This Row],[log1p(return)]],S:S,1)-6</f>
        <v>#N/A</v>
      </c>
    </row>
    <row r="3587" spans="1:6" x14ac:dyDescent="0.35">
      <c r="A3587" s="10">
        <v>31253</v>
      </c>
      <c r="B3587">
        <v>192.1</v>
      </c>
      <c r="C3587">
        <v>2.5999999999999999E-3</v>
      </c>
      <c r="D3587">
        <f>LOG(S_P_500_Historical_Data__1[[#This Row],[return]]+1)</f>
        <v>1.1277002770349424E-3</v>
      </c>
      <c r="E3587">
        <f>MATCH(S_P_500_Historical_Data__1[[#This Row],[return]],_xlfn.ANCHORARRAY($N$7),1)</f>
        <v>71</v>
      </c>
      <c r="F3587" t="e">
        <f>MATCH(S_P_500_Historical_Data__1[[#This Row],[log1p(return)]],S:S,1)-6</f>
        <v>#N/A</v>
      </c>
    </row>
    <row r="3588" spans="1:6" x14ac:dyDescent="0.35">
      <c r="A3588" s="10">
        <v>31252</v>
      </c>
      <c r="B3588">
        <v>191.6</v>
      </c>
      <c r="C3588">
        <v>-5.1999999999999998E-3</v>
      </c>
      <c r="D3588">
        <f>LOG(S_P_500_Historical_Data__1[[#This Row],[return]]+1)</f>
        <v>-2.2642234021016117E-3</v>
      </c>
      <c r="E3588">
        <f>MATCH(S_P_500_Historical_Data__1[[#This Row],[return]],_xlfn.ANCHORARRAY($N$7),1)</f>
        <v>68</v>
      </c>
      <c r="F3588" t="e">
        <f>MATCH(S_P_500_Historical_Data__1[[#This Row],[log1p(return)]],S:S,1)-6</f>
        <v>#N/A</v>
      </c>
    </row>
    <row r="3589" spans="1:6" x14ac:dyDescent="0.35">
      <c r="A3589" s="10">
        <v>31251</v>
      </c>
      <c r="B3589">
        <v>192.6</v>
      </c>
      <c r="C3589">
        <v>-8.6999999999999994E-3</v>
      </c>
      <c r="D3589">
        <f>LOG(S_P_500_Historical_Data__1[[#This Row],[return]]+1)</f>
        <v>-3.7948938216755385E-3</v>
      </c>
      <c r="E3589">
        <f>MATCH(S_P_500_Historical_Data__1[[#This Row],[return]],_xlfn.ANCHORARRAY($N$7),1)</f>
        <v>67</v>
      </c>
      <c r="F3589" t="e">
        <f>MATCH(S_P_500_Historical_Data__1[[#This Row],[log1p(return)]],S:S,1)-6</f>
        <v>#N/A</v>
      </c>
    </row>
    <row r="3590" spans="1:6" x14ac:dyDescent="0.35">
      <c r="A3590" s="10">
        <v>31250</v>
      </c>
      <c r="B3590">
        <v>194.3</v>
      </c>
      <c r="C3590">
        <v>-4.1000000000000003E-3</v>
      </c>
      <c r="D3590">
        <f>LOG(S_P_500_Historical_Data__1[[#This Row],[return]]+1)</f>
        <v>-1.7842676290416753E-3</v>
      </c>
      <c r="E3590">
        <f>MATCH(S_P_500_Historical_Data__1[[#This Row],[return]],_xlfn.ANCHORARRAY($N$7),1)</f>
        <v>68</v>
      </c>
      <c r="F3590" t="e">
        <f>MATCH(S_P_500_Historical_Data__1[[#This Row],[log1p(return)]],S:S,1)-6</f>
        <v>#N/A</v>
      </c>
    </row>
    <row r="3591" spans="1:6" x14ac:dyDescent="0.35">
      <c r="A3591" s="10">
        <v>31247</v>
      </c>
      <c r="B3591">
        <v>195.1</v>
      </c>
      <c r="C3591">
        <v>3.5999999999999999E-3</v>
      </c>
      <c r="D3591">
        <f>LOG(S_P_500_Historical_Data__1[[#This Row],[return]]+1)</f>
        <v>1.5606526425729409E-3</v>
      </c>
      <c r="E3591">
        <f>MATCH(S_P_500_Historical_Data__1[[#This Row],[return]],_xlfn.ANCHORARRAY($N$7),1)</f>
        <v>71</v>
      </c>
      <c r="F3591" t="e">
        <f>MATCH(S_P_500_Historical_Data__1[[#This Row],[log1p(return)]],S:S,1)-6</f>
        <v>#N/A</v>
      </c>
    </row>
    <row r="3592" spans="1:6" x14ac:dyDescent="0.35">
      <c r="A3592" s="10">
        <v>31246</v>
      </c>
      <c r="B3592">
        <v>194.4</v>
      </c>
      <c r="C3592">
        <v>-6.6E-3</v>
      </c>
      <c r="D3592">
        <f>LOG(S_P_500_Historical_Data__1[[#This Row],[return]]+1)</f>
        <v>-2.8758443407954841E-3</v>
      </c>
      <c r="E3592">
        <f>MATCH(S_P_500_Historical_Data__1[[#This Row],[return]],_xlfn.ANCHORARRAY($N$7),1)</f>
        <v>67</v>
      </c>
      <c r="F3592" t="e">
        <f>MATCH(S_P_500_Historical_Data__1[[#This Row],[log1p(return)]],S:S,1)-6</f>
        <v>#N/A</v>
      </c>
    </row>
    <row r="3593" spans="1:6" x14ac:dyDescent="0.35">
      <c r="A3593" s="10">
        <v>31245</v>
      </c>
      <c r="B3593">
        <v>195.7</v>
      </c>
      <c r="C3593">
        <v>5.1000000000000004E-3</v>
      </c>
      <c r="D3593">
        <f>LOG(S_P_500_Historical_Data__1[[#This Row],[return]]+1)</f>
        <v>2.2092729880147646E-3</v>
      </c>
      <c r="E3593">
        <f>MATCH(S_P_500_Historical_Data__1[[#This Row],[return]],_xlfn.ANCHORARRAY($N$7),1)</f>
        <v>71</v>
      </c>
      <c r="F3593" t="e">
        <f>MATCH(S_P_500_Historical_Data__1[[#This Row],[log1p(return)]],S:S,1)-6</f>
        <v>#N/A</v>
      </c>
    </row>
    <row r="3594" spans="1:6" x14ac:dyDescent="0.35">
      <c r="A3594" s="10">
        <v>31244</v>
      </c>
      <c r="B3594">
        <v>194.7</v>
      </c>
      <c r="C3594">
        <v>1.04E-2</v>
      </c>
      <c r="D3594">
        <f>LOG(S_P_500_Historical_Data__1[[#This Row],[return]]+1)</f>
        <v>4.4933375472743153E-3</v>
      </c>
      <c r="E3594">
        <f>MATCH(S_P_500_Historical_Data__1[[#This Row],[return]],_xlfn.ANCHORARRAY($N$7),1)</f>
        <v>73</v>
      </c>
      <c r="F3594" t="e">
        <f>MATCH(S_P_500_Historical_Data__1[[#This Row],[log1p(return)]],S:S,1)-6</f>
        <v>#N/A</v>
      </c>
    </row>
    <row r="3595" spans="1:6" x14ac:dyDescent="0.35">
      <c r="A3595" s="10">
        <v>31243</v>
      </c>
      <c r="B3595">
        <v>192.7</v>
      </c>
      <c r="C3595">
        <v>-3.0999999999999999E-3</v>
      </c>
      <c r="D3595">
        <f>LOG(S_P_500_Historical_Data__1[[#This Row],[return]]+1)</f>
        <v>-1.3484040016265256E-3</v>
      </c>
      <c r="E3595">
        <f>MATCH(S_P_500_Historical_Data__1[[#This Row],[return]],_xlfn.ANCHORARRAY($N$7),1)</f>
        <v>69</v>
      </c>
      <c r="F3595" t="e">
        <f>MATCH(S_P_500_Historical_Data__1[[#This Row],[log1p(return)]],S:S,1)-6</f>
        <v>#N/A</v>
      </c>
    </row>
    <row r="3596" spans="1:6" x14ac:dyDescent="0.35">
      <c r="A3596" s="10">
        <v>31240</v>
      </c>
      <c r="B3596">
        <v>193.3</v>
      </c>
      <c r="C3596">
        <v>2.0999999999999999E-3</v>
      </c>
      <c r="D3596">
        <f>LOG(S_P_500_Historical_Data__1[[#This Row],[return]]+1)</f>
        <v>9.1106213122328433E-4</v>
      </c>
      <c r="E3596">
        <f>MATCH(S_P_500_Historical_Data__1[[#This Row],[return]],_xlfn.ANCHORARRAY($N$7),1)</f>
        <v>70</v>
      </c>
      <c r="F3596" t="e">
        <f>MATCH(S_P_500_Historical_Data__1[[#This Row],[log1p(return)]],S:S,1)-6</f>
        <v>#N/A</v>
      </c>
    </row>
    <row r="3597" spans="1:6" x14ac:dyDescent="0.35">
      <c r="A3597" s="10">
        <v>31239</v>
      </c>
      <c r="B3597">
        <v>192.9</v>
      </c>
      <c r="C3597">
        <v>2.5999999999999999E-3</v>
      </c>
      <c r="D3597">
        <f>LOG(S_P_500_Historical_Data__1[[#This Row],[return]]+1)</f>
        <v>1.1277002770349424E-3</v>
      </c>
      <c r="E3597">
        <f>MATCH(S_P_500_Historical_Data__1[[#This Row],[return]],_xlfn.ANCHORARRAY($N$7),1)</f>
        <v>71</v>
      </c>
      <c r="F3597" t="e">
        <f>MATCH(S_P_500_Historical_Data__1[[#This Row],[log1p(return)]],S:S,1)-6</f>
        <v>#N/A</v>
      </c>
    </row>
    <row r="3598" spans="1:6" x14ac:dyDescent="0.35">
      <c r="A3598" s="10">
        <v>31238</v>
      </c>
      <c r="B3598">
        <v>192.4</v>
      </c>
      <c r="C3598">
        <v>6.7999999999999996E-3</v>
      </c>
      <c r="D3598">
        <f>LOG(S_P_500_Historical_Data__1[[#This Row],[return]]+1)</f>
        <v>2.9432068763250671E-3</v>
      </c>
      <c r="E3598">
        <f>MATCH(S_P_500_Historical_Data__1[[#This Row],[return]],_xlfn.ANCHORARRAY($N$7),1)</f>
        <v>72</v>
      </c>
      <c r="F3598" t="e">
        <f>MATCH(S_P_500_Historical_Data__1[[#This Row],[log1p(return)]],S:S,1)-6</f>
        <v>#N/A</v>
      </c>
    </row>
    <row r="3599" spans="1:6" x14ac:dyDescent="0.35">
      <c r="A3599" s="10">
        <v>31237</v>
      </c>
      <c r="B3599">
        <v>191.1</v>
      </c>
      <c r="C3599">
        <v>-4.1999999999999997E-3</v>
      </c>
      <c r="D3599">
        <f>LOG(S_P_500_Historical_Data__1[[#This Row],[return]]+1)</f>
        <v>-1.8278780605592872E-3</v>
      </c>
      <c r="E3599">
        <f>MATCH(S_P_500_Historical_Data__1[[#This Row],[return]],_xlfn.ANCHORARRAY($N$7),1)</f>
        <v>68</v>
      </c>
      <c r="F3599" t="e">
        <f>MATCH(S_P_500_Historical_Data__1[[#This Row],[log1p(return)]],S:S,1)-6</f>
        <v>#N/A</v>
      </c>
    </row>
    <row r="3600" spans="1:6" x14ac:dyDescent="0.35">
      <c r="A3600" s="10">
        <v>31236</v>
      </c>
      <c r="B3600">
        <v>191.9</v>
      </c>
      <c r="C3600">
        <v>-3.0999999999999999E-3</v>
      </c>
      <c r="D3600">
        <f>LOG(S_P_500_Historical_Data__1[[#This Row],[return]]+1)</f>
        <v>-1.3484040016265256E-3</v>
      </c>
      <c r="E3600">
        <f>MATCH(S_P_500_Historical_Data__1[[#This Row],[return]],_xlfn.ANCHORARRAY($N$7),1)</f>
        <v>69</v>
      </c>
      <c r="F3600" t="e">
        <f>MATCH(S_P_500_Historical_Data__1[[#This Row],[log1p(return)]],S:S,1)-6</f>
        <v>#N/A</v>
      </c>
    </row>
    <row r="3601" spans="1:6" x14ac:dyDescent="0.35">
      <c r="A3601" s="10">
        <v>31233</v>
      </c>
      <c r="B3601">
        <v>192.5</v>
      </c>
      <c r="C3601">
        <v>5.7000000000000002E-3</v>
      </c>
      <c r="D3601">
        <f>LOG(S_P_500_Historical_Data__1[[#This Row],[return]]+1)</f>
        <v>2.4684501283325239E-3</v>
      </c>
      <c r="E3601">
        <f>MATCH(S_P_500_Historical_Data__1[[#This Row],[return]],_xlfn.ANCHORARRAY($N$7),1)</f>
        <v>72</v>
      </c>
      <c r="F3601" t="e">
        <f>MATCH(S_P_500_Historical_Data__1[[#This Row],[log1p(return)]],S:S,1)-6</f>
        <v>#N/A</v>
      </c>
    </row>
    <row r="3602" spans="1:6" x14ac:dyDescent="0.35">
      <c r="A3602" s="10">
        <v>31231</v>
      </c>
      <c r="B3602">
        <v>191.4</v>
      </c>
      <c r="C3602">
        <v>-3.0999999999999999E-3</v>
      </c>
      <c r="D3602">
        <f>LOG(S_P_500_Historical_Data__1[[#This Row],[return]]+1)</f>
        <v>-1.3484040016265256E-3</v>
      </c>
      <c r="E3602">
        <f>MATCH(S_P_500_Historical_Data__1[[#This Row],[return]],_xlfn.ANCHORARRAY($N$7),1)</f>
        <v>69</v>
      </c>
      <c r="F3602" t="e">
        <f>MATCH(S_P_500_Historical_Data__1[[#This Row],[log1p(return)]],S:S,1)-6</f>
        <v>#N/A</v>
      </c>
    </row>
    <row r="3603" spans="1:6" x14ac:dyDescent="0.35">
      <c r="A3603" s="10">
        <v>31230</v>
      </c>
      <c r="B3603">
        <v>192</v>
      </c>
      <c r="C3603">
        <v>-2.0999999999999999E-3</v>
      </c>
      <c r="D3603">
        <f>LOG(S_P_500_Historical_Data__1[[#This Row],[return]]+1)</f>
        <v>-9.1297737411159135E-4</v>
      </c>
      <c r="E3603">
        <f>MATCH(S_P_500_Historical_Data__1[[#This Row],[return]],_xlfn.ANCHORARRAY($N$7),1)</f>
        <v>69</v>
      </c>
      <c r="F3603" t="e">
        <f>MATCH(S_P_500_Historical_Data__1[[#This Row],[log1p(return)]],S:S,1)-6</f>
        <v>#N/A</v>
      </c>
    </row>
    <row r="3604" spans="1:6" x14ac:dyDescent="0.35">
      <c r="A3604" s="10">
        <v>31229</v>
      </c>
      <c r="B3604">
        <v>192.4</v>
      </c>
      <c r="C3604">
        <v>3.0999999999999999E-3</v>
      </c>
      <c r="D3604">
        <f>LOG(S_P_500_Historical_Data__1[[#This Row],[return]]+1)</f>
        <v>1.3442304116013512E-3</v>
      </c>
      <c r="E3604">
        <f>MATCH(S_P_500_Historical_Data__1[[#This Row],[return]],_xlfn.ANCHORARRAY($N$7),1)</f>
        <v>71</v>
      </c>
      <c r="F3604" t="e">
        <f>MATCH(S_P_500_Historical_Data__1[[#This Row],[log1p(return)]],S:S,1)-6</f>
        <v>#N/A</v>
      </c>
    </row>
    <row r="3605" spans="1:6" x14ac:dyDescent="0.35">
      <c r="A3605" s="10">
        <v>31226</v>
      </c>
      <c r="B3605">
        <v>191.8</v>
      </c>
      <c r="C3605">
        <v>3.0999999999999999E-3</v>
      </c>
      <c r="D3605">
        <f>LOG(S_P_500_Historical_Data__1[[#This Row],[return]]+1)</f>
        <v>1.3442304116013512E-3</v>
      </c>
      <c r="E3605">
        <f>MATCH(S_P_500_Historical_Data__1[[#This Row],[return]],_xlfn.ANCHORARRAY($N$7),1)</f>
        <v>71</v>
      </c>
      <c r="F3605" t="e">
        <f>MATCH(S_P_500_Historical_Data__1[[#This Row],[log1p(return)]],S:S,1)-6</f>
        <v>#N/A</v>
      </c>
    </row>
    <row r="3606" spans="1:6" x14ac:dyDescent="0.35">
      <c r="A3606" s="10">
        <v>31225</v>
      </c>
      <c r="B3606">
        <v>191.2</v>
      </c>
      <c r="C3606">
        <v>5.7999999999999996E-3</v>
      </c>
      <c r="D3606">
        <f>LOG(S_P_500_Historical_Data__1[[#This Row],[return]]+1)</f>
        <v>2.5116312849083121E-3</v>
      </c>
      <c r="E3606">
        <f>MATCH(S_P_500_Historical_Data__1[[#This Row],[return]],_xlfn.ANCHORARRAY($N$7),1)</f>
        <v>72</v>
      </c>
      <c r="F3606" t="e">
        <f>MATCH(S_P_500_Historical_Data__1[[#This Row],[log1p(return)]],S:S,1)-6</f>
        <v>#N/A</v>
      </c>
    </row>
    <row r="3607" spans="1:6" x14ac:dyDescent="0.35">
      <c r="A3607" s="10">
        <v>31224</v>
      </c>
      <c r="B3607">
        <v>190.1</v>
      </c>
      <c r="C3607">
        <v>2.0999999999999999E-3</v>
      </c>
      <c r="D3607">
        <f>LOG(S_P_500_Historical_Data__1[[#This Row],[return]]+1)</f>
        <v>9.1106213122328433E-4</v>
      </c>
      <c r="E3607">
        <f>MATCH(S_P_500_Historical_Data__1[[#This Row],[return]],_xlfn.ANCHORARRAY($N$7),1)</f>
        <v>70</v>
      </c>
      <c r="F3607" t="e">
        <f>MATCH(S_P_500_Historical_Data__1[[#This Row],[log1p(return)]],S:S,1)-6</f>
        <v>#N/A</v>
      </c>
    </row>
    <row r="3608" spans="1:6" x14ac:dyDescent="0.35">
      <c r="A3608" s="10">
        <v>31223</v>
      </c>
      <c r="B3608">
        <v>189.7</v>
      </c>
      <c r="C3608">
        <v>2.5999999999999999E-3</v>
      </c>
      <c r="D3608">
        <f>LOG(S_P_500_Historical_Data__1[[#This Row],[return]]+1)</f>
        <v>1.1277002770349424E-3</v>
      </c>
      <c r="E3608">
        <f>MATCH(S_P_500_Historical_Data__1[[#This Row],[return]],_xlfn.ANCHORARRAY($N$7),1)</f>
        <v>71</v>
      </c>
      <c r="F3608" t="e">
        <f>MATCH(S_P_500_Historical_Data__1[[#This Row],[log1p(return)]],S:S,1)-6</f>
        <v>#N/A</v>
      </c>
    </row>
    <row r="3609" spans="1:6" x14ac:dyDescent="0.35">
      <c r="A3609" s="10">
        <v>31222</v>
      </c>
      <c r="B3609">
        <v>189.2</v>
      </c>
      <c r="C3609">
        <v>-2.0999999999999999E-3</v>
      </c>
      <c r="D3609">
        <f>LOG(S_P_500_Historical_Data__1[[#This Row],[return]]+1)</f>
        <v>-9.1297737411159135E-4</v>
      </c>
      <c r="E3609">
        <f>MATCH(S_P_500_Historical_Data__1[[#This Row],[return]],_xlfn.ANCHORARRAY($N$7),1)</f>
        <v>69</v>
      </c>
      <c r="F3609" t="e">
        <f>MATCH(S_P_500_Historical_Data__1[[#This Row],[log1p(return)]],S:S,1)-6</f>
        <v>#N/A</v>
      </c>
    </row>
    <row r="3610" spans="1:6" x14ac:dyDescent="0.35">
      <c r="A3610" s="10">
        <v>31219</v>
      </c>
      <c r="B3610">
        <v>189.6</v>
      </c>
      <c r="C3610">
        <v>1.55E-2</v>
      </c>
      <c r="D3610">
        <f>LOG(S_P_500_Historical_Data__1[[#This Row],[return]]+1)</f>
        <v>6.6799277408255879E-3</v>
      </c>
      <c r="E3610">
        <f>MATCH(S_P_500_Historical_Data__1[[#This Row],[return]],_xlfn.ANCHORARRAY($N$7),1)</f>
        <v>75</v>
      </c>
      <c r="F3610" t="e">
        <f>MATCH(S_P_500_Historical_Data__1[[#This Row],[log1p(return)]],S:S,1)-6</f>
        <v>#N/A</v>
      </c>
    </row>
    <row r="3611" spans="1:6" x14ac:dyDescent="0.35">
      <c r="A3611" s="10">
        <v>31218</v>
      </c>
      <c r="B3611">
        <v>186.7</v>
      </c>
      <c r="C3611">
        <v>5.0000000000000001E-4</v>
      </c>
      <c r="D3611">
        <f>LOG(S_P_500_Historical_Data__1[[#This Row],[return]]+1)</f>
        <v>2.1709297223018438E-4</v>
      </c>
      <c r="E3611">
        <f>MATCH(S_P_500_Historical_Data__1[[#This Row],[return]],_xlfn.ANCHORARRAY($N$7),1)</f>
        <v>70</v>
      </c>
      <c r="F3611" t="e">
        <f>MATCH(S_P_500_Historical_Data__1[[#This Row],[log1p(return)]],S:S,1)-6</f>
        <v>#N/A</v>
      </c>
    </row>
    <row r="3612" spans="1:6" x14ac:dyDescent="0.35">
      <c r="A3612" s="10">
        <v>31217</v>
      </c>
      <c r="B3612">
        <v>186.6</v>
      </c>
      <c r="C3612">
        <v>-3.7000000000000002E-3</v>
      </c>
      <c r="D3612">
        <f>LOG(S_P_500_Historical_Data__1[[#This Row],[return]]+1)</f>
        <v>-1.609869681952335E-3</v>
      </c>
      <c r="E3612">
        <f>MATCH(S_P_500_Historical_Data__1[[#This Row],[return]],_xlfn.ANCHORARRAY($N$7),1)</f>
        <v>68</v>
      </c>
      <c r="F3612" t="e">
        <f>MATCH(S_P_500_Historical_Data__1[[#This Row],[log1p(return)]],S:S,1)-6</f>
        <v>#N/A</v>
      </c>
    </row>
    <row r="3613" spans="1:6" x14ac:dyDescent="0.35">
      <c r="A3613" s="10">
        <v>31216</v>
      </c>
      <c r="B3613">
        <v>187.3</v>
      </c>
      <c r="C3613">
        <v>4.3E-3</v>
      </c>
      <c r="D3613">
        <f>LOG(S_P_500_Historical_Data__1[[#This Row],[return]]+1)</f>
        <v>1.8634626925239726E-3</v>
      </c>
      <c r="E3613">
        <f>MATCH(S_P_500_Historical_Data__1[[#This Row],[return]],_xlfn.ANCHORARRAY($N$7),1)</f>
        <v>71</v>
      </c>
      <c r="F3613" t="e">
        <f>MATCH(S_P_500_Historical_Data__1[[#This Row],[log1p(return)]],S:S,1)-6</f>
        <v>#N/A</v>
      </c>
    </row>
    <row r="3614" spans="1:6" x14ac:dyDescent="0.35">
      <c r="A3614" s="10">
        <v>31215</v>
      </c>
      <c r="B3614">
        <v>186.5</v>
      </c>
      <c r="C3614">
        <v>-3.2000000000000002E-3</v>
      </c>
      <c r="D3614">
        <f>LOG(S_P_500_Historical_Data__1[[#This Row],[return]]+1)</f>
        <v>-1.3919706849055953E-3</v>
      </c>
      <c r="E3614">
        <f>MATCH(S_P_500_Historical_Data__1[[#This Row],[return]],_xlfn.ANCHORARRAY($N$7),1)</f>
        <v>69</v>
      </c>
      <c r="F3614" t="e">
        <f>MATCH(S_P_500_Historical_Data__1[[#This Row],[log1p(return)]],S:S,1)-6</f>
        <v>#N/A</v>
      </c>
    </row>
    <row r="3615" spans="1:6" x14ac:dyDescent="0.35">
      <c r="A3615" s="10">
        <v>31212</v>
      </c>
      <c r="B3615">
        <v>187.1</v>
      </c>
      <c r="C3615">
        <v>9.7000000000000003E-3</v>
      </c>
      <c r="D3615">
        <f>LOG(S_P_500_Historical_Data__1[[#This Row],[return]]+1)</f>
        <v>4.1923562597142678E-3</v>
      </c>
      <c r="E3615">
        <f>MATCH(S_P_500_Historical_Data__1[[#This Row],[return]],_xlfn.ANCHORARRAY($N$7),1)</f>
        <v>73</v>
      </c>
      <c r="F3615" t="e">
        <f>MATCH(S_P_500_Historical_Data__1[[#This Row],[log1p(return)]],S:S,1)-6</f>
        <v>#N/A</v>
      </c>
    </row>
    <row r="3616" spans="1:6" x14ac:dyDescent="0.35">
      <c r="A3616" s="10">
        <v>31211</v>
      </c>
      <c r="B3616">
        <v>185.3</v>
      </c>
      <c r="C3616">
        <v>-1.23E-2</v>
      </c>
      <c r="D3616">
        <f>LOG(S_P_500_Historical_Data__1[[#This Row],[return]]+1)</f>
        <v>-5.3749462313953267E-3</v>
      </c>
      <c r="E3616">
        <f>MATCH(S_P_500_Historical_Data__1[[#This Row],[return]],_xlfn.ANCHORARRAY($N$7),1)</f>
        <v>66</v>
      </c>
      <c r="F3616" t="e">
        <f>MATCH(S_P_500_Historical_Data__1[[#This Row],[log1p(return)]],S:S,1)-6</f>
        <v>#N/A</v>
      </c>
    </row>
    <row r="3617" spans="1:6" x14ac:dyDescent="0.35">
      <c r="A3617" s="10">
        <v>31210</v>
      </c>
      <c r="B3617">
        <v>187.6</v>
      </c>
      <c r="C3617">
        <v>-7.4000000000000003E-3</v>
      </c>
      <c r="D3617">
        <f>LOG(S_P_500_Historical_Data__1[[#This Row],[return]]+1)</f>
        <v>-3.2257291386954146E-3</v>
      </c>
      <c r="E3617">
        <f>MATCH(S_P_500_Historical_Data__1[[#This Row],[return]],_xlfn.ANCHORARRAY($N$7),1)</f>
        <v>67</v>
      </c>
      <c r="F3617" t="e">
        <f>MATCH(S_P_500_Historical_Data__1[[#This Row],[log1p(return)]],S:S,1)-6</f>
        <v>#N/A</v>
      </c>
    </row>
    <row r="3618" spans="1:6" x14ac:dyDescent="0.35">
      <c r="A3618" s="10">
        <v>31209</v>
      </c>
      <c r="B3618">
        <v>189</v>
      </c>
      <c r="C3618">
        <v>-2.5999999999999999E-3</v>
      </c>
      <c r="D3618">
        <f>LOG(S_P_500_Historical_Data__1[[#This Row],[return]]+1)</f>
        <v>-1.1306361176558091E-3</v>
      </c>
      <c r="E3618">
        <f>MATCH(S_P_500_Historical_Data__1[[#This Row],[return]],_xlfn.ANCHORARRAY($N$7),1)</f>
        <v>69</v>
      </c>
      <c r="F3618" t="e">
        <f>MATCH(S_P_500_Historical_Data__1[[#This Row],[log1p(return)]],S:S,1)-6</f>
        <v>#N/A</v>
      </c>
    </row>
    <row r="3619" spans="1:6" x14ac:dyDescent="0.35">
      <c r="A3619" s="10">
        <v>31208</v>
      </c>
      <c r="B3619">
        <v>189.5</v>
      </c>
      <c r="C3619">
        <v>-1.1000000000000001E-3</v>
      </c>
      <c r="D3619">
        <f>LOG(S_P_500_Historical_Data__1[[#This Row],[return]]+1)</f>
        <v>-4.7798687109621189E-4</v>
      </c>
      <c r="E3619">
        <f>MATCH(S_P_500_Historical_Data__1[[#This Row],[return]],_xlfn.ANCHORARRAY($N$7),1)</f>
        <v>69</v>
      </c>
      <c r="F3619" t="e">
        <f>MATCH(S_P_500_Historical_Data__1[[#This Row],[log1p(return)]],S:S,1)-6</f>
        <v>#N/A</v>
      </c>
    </row>
    <row r="3620" spans="1:6" x14ac:dyDescent="0.35">
      <c r="A3620" s="10">
        <v>31205</v>
      </c>
      <c r="B3620">
        <v>189.7</v>
      </c>
      <c r="C3620">
        <v>-7.3000000000000001E-3</v>
      </c>
      <c r="D3620">
        <f>LOG(S_P_500_Historical_Data__1[[#This Row],[return]]+1)</f>
        <v>-3.181978120484515E-3</v>
      </c>
      <c r="E3620">
        <f>MATCH(S_P_500_Historical_Data__1[[#This Row],[return]],_xlfn.ANCHORARRAY($N$7),1)</f>
        <v>67</v>
      </c>
      <c r="F3620" t="e">
        <f>MATCH(S_P_500_Historical_Data__1[[#This Row],[log1p(return)]],S:S,1)-6</f>
        <v>#N/A</v>
      </c>
    </row>
    <row r="3621" spans="1:6" x14ac:dyDescent="0.35">
      <c r="A3621" s="10">
        <v>31204</v>
      </c>
      <c r="B3621">
        <v>191.1</v>
      </c>
      <c r="C3621">
        <v>4.7000000000000002E-3</v>
      </c>
      <c r="D3621">
        <f>LOG(S_P_500_Historical_Data__1[[#This Row],[return]]+1)</f>
        <v>2.0364022595292615E-3</v>
      </c>
      <c r="E3621">
        <f>MATCH(S_P_500_Historical_Data__1[[#This Row],[return]],_xlfn.ANCHORARRAY($N$7),1)</f>
        <v>71</v>
      </c>
      <c r="F3621" t="e">
        <f>MATCH(S_P_500_Historical_Data__1[[#This Row],[log1p(return)]],S:S,1)-6</f>
        <v>#N/A</v>
      </c>
    </row>
    <row r="3622" spans="1:6" x14ac:dyDescent="0.35">
      <c r="A3622" s="10">
        <v>31203</v>
      </c>
      <c r="B3622">
        <v>190.2</v>
      </c>
      <c r="C3622">
        <v>1.1000000000000001E-3</v>
      </c>
      <c r="D3622">
        <f>LOG(S_P_500_Historical_Data__1[[#This Row],[return]]+1)</f>
        <v>4.7746137445523157E-4</v>
      </c>
      <c r="E3622">
        <f>MATCH(S_P_500_Historical_Data__1[[#This Row],[return]],_xlfn.ANCHORARRAY($N$7),1)</f>
        <v>70</v>
      </c>
      <c r="F3622" t="e">
        <f>MATCH(S_P_500_Historical_Data__1[[#This Row],[log1p(return)]],S:S,1)-6</f>
        <v>#N/A</v>
      </c>
    </row>
    <row r="3623" spans="1:6" x14ac:dyDescent="0.35">
      <c r="A3623" s="10">
        <v>31202</v>
      </c>
      <c r="B3623">
        <v>190</v>
      </c>
      <c r="C3623">
        <v>3.7000000000000002E-3</v>
      </c>
      <c r="D3623">
        <f>LOG(S_P_500_Historical_Data__1[[#This Row],[return]]+1)</f>
        <v>1.603924149797819E-3</v>
      </c>
      <c r="E3623">
        <f>MATCH(S_P_500_Historical_Data__1[[#This Row],[return]],_xlfn.ANCHORARRAY($N$7),1)</f>
        <v>71</v>
      </c>
      <c r="F3623" t="e">
        <f>MATCH(S_P_500_Historical_Data__1[[#This Row],[log1p(return)]],S:S,1)-6</f>
        <v>#N/A</v>
      </c>
    </row>
    <row r="3624" spans="1:6" x14ac:dyDescent="0.35">
      <c r="A3624" s="10">
        <v>31201</v>
      </c>
      <c r="B3624">
        <v>189.3</v>
      </c>
      <c r="C3624">
        <v>-1.6000000000000001E-3</v>
      </c>
      <c r="D3624">
        <f>LOG(S_P_500_Historical_Data__1[[#This Row],[return]]+1)</f>
        <v>-6.9542766165125167E-4</v>
      </c>
      <c r="E3624">
        <f>MATCH(S_P_500_Historical_Data__1[[#This Row],[return]],_xlfn.ANCHORARRAY($N$7),1)</f>
        <v>69</v>
      </c>
      <c r="F3624" t="e">
        <f>MATCH(S_P_500_Historical_Data__1[[#This Row],[log1p(return)]],S:S,1)-6</f>
        <v>#N/A</v>
      </c>
    </row>
    <row r="3625" spans="1:6" x14ac:dyDescent="0.35">
      <c r="A3625" s="10">
        <v>31198</v>
      </c>
      <c r="B3625">
        <v>189.6</v>
      </c>
      <c r="C3625">
        <v>9.5999999999999992E-3</v>
      </c>
      <c r="D3625">
        <f>LOG(S_P_500_Historical_Data__1[[#This Row],[return]]+1)</f>
        <v>4.1493419000591166E-3</v>
      </c>
      <c r="E3625">
        <f>MATCH(S_P_500_Historical_Data__1[[#This Row],[return]],_xlfn.ANCHORARRAY($N$7),1)</f>
        <v>73</v>
      </c>
      <c r="F3625" t="e">
        <f>MATCH(S_P_500_Historical_Data__1[[#This Row],[log1p(return)]],S:S,1)-6</f>
        <v>#N/A</v>
      </c>
    </row>
    <row r="3626" spans="1:6" x14ac:dyDescent="0.35">
      <c r="A3626" s="10">
        <v>31197</v>
      </c>
      <c r="B3626">
        <v>187.8</v>
      </c>
      <c r="C3626">
        <v>5.0000000000000001E-4</v>
      </c>
      <c r="D3626">
        <f>LOG(S_P_500_Historical_Data__1[[#This Row],[return]]+1)</f>
        <v>2.1709297223018438E-4</v>
      </c>
      <c r="E3626">
        <f>MATCH(S_P_500_Historical_Data__1[[#This Row],[return]],_xlfn.ANCHORARRAY($N$7),1)</f>
        <v>70</v>
      </c>
      <c r="F3626" t="e">
        <f>MATCH(S_P_500_Historical_Data__1[[#This Row],[log1p(return)]],S:S,1)-6</f>
        <v>#N/A</v>
      </c>
    </row>
    <row r="3627" spans="1:6" x14ac:dyDescent="0.35">
      <c r="A3627" s="10">
        <v>31196</v>
      </c>
      <c r="B3627">
        <v>187.7</v>
      </c>
      <c r="C3627">
        <v>-1.1000000000000001E-3</v>
      </c>
      <c r="D3627">
        <f>LOG(S_P_500_Historical_Data__1[[#This Row],[return]]+1)</f>
        <v>-4.7798687109621189E-4</v>
      </c>
      <c r="E3627">
        <f>MATCH(S_P_500_Historical_Data__1[[#This Row],[return]],_xlfn.ANCHORARRAY($N$7),1)</f>
        <v>69</v>
      </c>
      <c r="F3627" t="e">
        <f>MATCH(S_P_500_Historical_Data__1[[#This Row],[log1p(return)]],S:S,1)-6</f>
        <v>#N/A</v>
      </c>
    </row>
    <row r="3628" spans="1:6" x14ac:dyDescent="0.35">
      <c r="A3628" s="10">
        <v>31195</v>
      </c>
      <c r="B3628">
        <v>187.9</v>
      </c>
      <c r="C3628">
        <v>-2.0999999999999999E-3</v>
      </c>
      <c r="D3628">
        <f>LOG(S_P_500_Historical_Data__1[[#This Row],[return]]+1)</f>
        <v>-9.1297737411159135E-4</v>
      </c>
      <c r="E3628">
        <f>MATCH(S_P_500_Historical_Data__1[[#This Row],[return]],_xlfn.ANCHORARRAY($N$7),1)</f>
        <v>69</v>
      </c>
      <c r="F3628" t="e">
        <f>MATCH(S_P_500_Historical_Data__1[[#This Row],[log1p(return)]],S:S,1)-6</f>
        <v>#N/A</v>
      </c>
    </row>
    <row r="3629" spans="1:6" x14ac:dyDescent="0.35">
      <c r="A3629" s="10">
        <v>31191</v>
      </c>
      <c r="B3629">
        <v>188.3</v>
      </c>
      <c r="C3629">
        <v>3.7000000000000002E-3</v>
      </c>
      <c r="D3629">
        <f>LOG(S_P_500_Historical_Data__1[[#This Row],[return]]+1)</f>
        <v>1.603924149797819E-3</v>
      </c>
      <c r="E3629">
        <f>MATCH(S_P_500_Historical_Data__1[[#This Row],[return]],_xlfn.ANCHORARRAY($N$7),1)</f>
        <v>71</v>
      </c>
      <c r="F3629" t="e">
        <f>MATCH(S_P_500_Historical_Data__1[[#This Row],[log1p(return)]],S:S,1)-6</f>
        <v>#N/A</v>
      </c>
    </row>
    <row r="3630" spans="1:6" x14ac:dyDescent="0.35">
      <c r="A3630" s="10">
        <v>31190</v>
      </c>
      <c r="B3630">
        <v>187.6</v>
      </c>
      <c r="C3630">
        <v>-5.3E-3</v>
      </c>
      <c r="D3630">
        <f>LOG(S_P_500_Historical_Data__1[[#This Row],[return]]+1)</f>
        <v>-2.307882058273408E-3</v>
      </c>
      <c r="E3630">
        <f>MATCH(S_P_500_Historical_Data__1[[#This Row],[return]],_xlfn.ANCHORARRAY($N$7),1)</f>
        <v>68</v>
      </c>
      <c r="F3630" t="e">
        <f>MATCH(S_P_500_Historical_Data__1[[#This Row],[log1p(return)]],S:S,1)-6</f>
        <v>#N/A</v>
      </c>
    </row>
    <row r="3631" spans="1:6" x14ac:dyDescent="0.35">
      <c r="A3631" s="10">
        <v>31189</v>
      </c>
      <c r="B3631">
        <v>188.6</v>
      </c>
      <c r="C3631">
        <v>-5.3E-3</v>
      </c>
      <c r="D3631">
        <f>LOG(S_P_500_Historical_Data__1[[#This Row],[return]]+1)</f>
        <v>-2.307882058273408E-3</v>
      </c>
      <c r="E3631">
        <f>MATCH(S_P_500_Historical_Data__1[[#This Row],[return]],_xlfn.ANCHORARRAY($N$7),1)</f>
        <v>68</v>
      </c>
      <c r="F3631" t="e">
        <f>MATCH(S_P_500_Historical_Data__1[[#This Row],[log1p(return)]],S:S,1)-6</f>
        <v>#N/A</v>
      </c>
    </row>
    <row r="3632" spans="1:6" x14ac:dyDescent="0.35">
      <c r="A3632" s="10">
        <v>31188</v>
      </c>
      <c r="B3632">
        <v>189.6</v>
      </c>
      <c r="C3632">
        <v>-5.0000000000000001E-4</v>
      </c>
      <c r="D3632">
        <f>LOG(S_P_500_Historical_Data__1[[#This Row],[return]]+1)</f>
        <v>-2.1720154586423186E-4</v>
      </c>
      <c r="E3632">
        <f>MATCH(S_P_500_Historical_Data__1[[#This Row],[return]],_xlfn.ANCHORARRAY($N$7),1)</f>
        <v>70</v>
      </c>
      <c r="F3632" t="e">
        <f>MATCH(S_P_500_Historical_Data__1[[#This Row],[log1p(return)]],S:S,1)-6</f>
        <v>#N/A</v>
      </c>
    </row>
    <row r="3633" spans="1:6" x14ac:dyDescent="0.35">
      <c r="A3633" s="10">
        <v>31187</v>
      </c>
      <c r="B3633">
        <v>189.7</v>
      </c>
      <c r="C3633">
        <v>1.23E-2</v>
      </c>
      <c r="D3633">
        <f>LOG(S_P_500_Historical_Data__1[[#This Row],[return]]+1)</f>
        <v>5.309236848516574E-3</v>
      </c>
      <c r="E3633">
        <f>MATCH(S_P_500_Historical_Data__1[[#This Row],[return]],_xlfn.ANCHORARRAY($N$7),1)</f>
        <v>74</v>
      </c>
      <c r="F3633" t="e">
        <f>MATCH(S_P_500_Historical_Data__1[[#This Row],[log1p(return)]],S:S,1)-6</f>
        <v>#N/A</v>
      </c>
    </row>
    <row r="3634" spans="1:6" x14ac:dyDescent="0.35">
      <c r="A3634" s="10">
        <v>31184</v>
      </c>
      <c r="B3634">
        <v>187.4</v>
      </c>
      <c r="C3634">
        <v>9.1999999999999998E-3</v>
      </c>
      <c r="D3634">
        <f>LOG(S_P_500_Historical_Data__1[[#This Row],[return]]+1)</f>
        <v>3.9772418455370443E-3</v>
      </c>
      <c r="E3634">
        <f>MATCH(S_P_500_Historical_Data__1[[#This Row],[return]],_xlfn.ANCHORARRAY($N$7),1)</f>
        <v>73</v>
      </c>
      <c r="F3634" t="e">
        <f>MATCH(S_P_500_Historical_Data__1[[#This Row],[log1p(return)]],S:S,1)-6</f>
        <v>#N/A</v>
      </c>
    </row>
    <row r="3635" spans="1:6" x14ac:dyDescent="0.35">
      <c r="A3635" s="10">
        <v>31183</v>
      </c>
      <c r="B3635">
        <v>185.7</v>
      </c>
      <c r="C3635">
        <v>6.4999999999999997E-3</v>
      </c>
      <c r="D3635">
        <f>LOG(S_P_500_Historical_Data__1[[#This Row],[return]]+1)</f>
        <v>2.8137792246732954E-3</v>
      </c>
      <c r="E3635">
        <f>MATCH(S_P_500_Historical_Data__1[[#This Row],[return]],_xlfn.ANCHORARRAY($N$7),1)</f>
        <v>72</v>
      </c>
      <c r="F3635" t="e">
        <f>MATCH(S_P_500_Historical_Data__1[[#This Row],[log1p(return)]],S:S,1)-6</f>
        <v>#N/A</v>
      </c>
    </row>
    <row r="3636" spans="1:6" x14ac:dyDescent="0.35">
      <c r="A3636" s="10">
        <v>31182</v>
      </c>
      <c r="B3636">
        <v>184.5</v>
      </c>
      <c r="C3636">
        <v>3.3E-3</v>
      </c>
      <c r="D3636">
        <f>LOG(S_P_500_Historical_Data__1[[#This Row],[return]]+1)</f>
        <v>1.4308122463983271E-3</v>
      </c>
      <c r="E3636">
        <f>MATCH(S_P_500_Historical_Data__1[[#This Row],[return]],_xlfn.ANCHORARRAY($N$7),1)</f>
        <v>71</v>
      </c>
      <c r="F3636" t="e">
        <f>MATCH(S_P_500_Historical_Data__1[[#This Row],[log1p(return)]],S:S,1)-6</f>
        <v>#N/A</v>
      </c>
    </row>
    <row r="3637" spans="1:6" x14ac:dyDescent="0.35">
      <c r="A3637" s="10">
        <v>31181</v>
      </c>
      <c r="B3637">
        <v>183.9</v>
      </c>
      <c r="C3637">
        <v>-3.8E-3</v>
      </c>
      <c r="D3637">
        <f>LOG(S_P_500_Historical_Data__1[[#This Row],[return]]+1)</f>
        <v>-1.6534626036354312E-3</v>
      </c>
      <c r="E3637">
        <f>MATCH(S_P_500_Historical_Data__1[[#This Row],[return]],_xlfn.ANCHORARRAY($N$7),1)</f>
        <v>68</v>
      </c>
      <c r="F3637" t="e">
        <f>MATCH(S_P_500_Historical_Data__1[[#This Row],[log1p(return)]],S:S,1)-6</f>
        <v>#N/A</v>
      </c>
    </row>
    <row r="3638" spans="1:6" x14ac:dyDescent="0.35">
      <c r="A3638" s="10">
        <v>31180</v>
      </c>
      <c r="B3638">
        <v>184.6</v>
      </c>
      <c r="C3638">
        <v>1.6000000000000001E-3</v>
      </c>
      <c r="D3638">
        <f>LOG(S_P_500_Historical_Data__1[[#This Row],[return]]+1)</f>
        <v>6.943158663544807E-4</v>
      </c>
      <c r="E3638">
        <f>MATCH(S_P_500_Historical_Data__1[[#This Row],[return]],_xlfn.ANCHORARRAY($N$7),1)</f>
        <v>70</v>
      </c>
      <c r="F3638" t="e">
        <f>MATCH(S_P_500_Historical_Data__1[[#This Row],[log1p(return)]],S:S,1)-6</f>
        <v>#N/A</v>
      </c>
    </row>
    <row r="3639" spans="1:6" x14ac:dyDescent="0.35">
      <c r="A3639" s="10">
        <v>31177</v>
      </c>
      <c r="B3639">
        <v>184.3</v>
      </c>
      <c r="C3639">
        <v>1.32E-2</v>
      </c>
      <c r="D3639">
        <f>LOG(S_P_500_Historical_Data__1[[#This Row],[return]]+1)</f>
        <v>5.6951811185104E-3</v>
      </c>
      <c r="E3639">
        <f>MATCH(S_P_500_Historical_Data__1[[#This Row],[return]],_xlfn.ANCHORARRAY($N$7),1)</f>
        <v>74</v>
      </c>
      <c r="F3639" t="e">
        <f>MATCH(S_P_500_Historical_Data__1[[#This Row],[log1p(return)]],S:S,1)-6</f>
        <v>#N/A</v>
      </c>
    </row>
    <row r="3640" spans="1:6" x14ac:dyDescent="0.35">
      <c r="A3640" s="10">
        <v>31176</v>
      </c>
      <c r="B3640">
        <v>181.9</v>
      </c>
      <c r="C3640">
        <v>7.1999999999999998E-3</v>
      </c>
      <c r="D3640">
        <f>LOG(S_P_500_Historical_Data__1[[#This Row],[return]]+1)</f>
        <v>3.1157170998062241E-3</v>
      </c>
      <c r="E3640">
        <f>MATCH(S_P_500_Historical_Data__1[[#This Row],[return]],_xlfn.ANCHORARRAY($N$7),1)</f>
        <v>72</v>
      </c>
      <c r="F3640" t="e">
        <f>MATCH(S_P_500_Historical_Data__1[[#This Row],[log1p(return)]],S:S,1)-6</f>
        <v>#N/A</v>
      </c>
    </row>
    <row r="3641" spans="1:6" x14ac:dyDescent="0.35">
      <c r="A3641" s="10">
        <v>31175</v>
      </c>
      <c r="B3641">
        <v>180.6</v>
      </c>
      <c r="C3641">
        <v>-1.1000000000000001E-3</v>
      </c>
      <c r="D3641">
        <f>LOG(S_P_500_Historical_Data__1[[#This Row],[return]]+1)</f>
        <v>-4.7798687109621189E-4</v>
      </c>
      <c r="E3641">
        <f>MATCH(S_P_500_Historical_Data__1[[#This Row],[return]],_xlfn.ANCHORARRAY($N$7),1)</f>
        <v>69</v>
      </c>
      <c r="F3641" t="e">
        <f>MATCH(S_P_500_Historical_Data__1[[#This Row],[log1p(return)]],S:S,1)-6</f>
        <v>#N/A</v>
      </c>
    </row>
    <row r="3642" spans="1:6" x14ac:dyDescent="0.35">
      <c r="A3642" s="10">
        <v>31174</v>
      </c>
      <c r="B3642">
        <v>180.8</v>
      </c>
      <c r="C3642">
        <v>4.4000000000000003E-3</v>
      </c>
      <c r="D3642">
        <f>LOG(S_P_500_Historical_Data__1[[#This Row],[return]]+1)</f>
        <v>1.9067040408848018E-3</v>
      </c>
      <c r="E3642">
        <f>MATCH(S_P_500_Historical_Data__1[[#This Row],[return]],_xlfn.ANCHORARRAY($N$7),1)</f>
        <v>71</v>
      </c>
      <c r="F3642" t="e">
        <f>MATCH(S_P_500_Historical_Data__1[[#This Row],[log1p(return)]],S:S,1)-6</f>
        <v>#N/A</v>
      </c>
    </row>
    <row r="3643" spans="1:6" x14ac:dyDescent="0.35">
      <c r="A3643" s="10">
        <v>31173</v>
      </c>
      <c r="B3643">
        <v>180</v>
      </c>
      <c r="C3643">
        <v>-5.9999999999999995E-4</v>
      </c>
      <c r="D3643">
        <f>LOG(S_P_500_Historical_Data__1[[#This Row],[return]]+1)</f>
        <v>-2.6065489343199378E-4</v>
      </c>
      <c r="E3643">
        <f>MATCH(S_P_500_Historical_Data__1[[#This Row],[return]],_xlfn.ANCHORARRAY($N$7),1)</f>
        <v>69</v>
      </c>
      <c r="F3643" t="e">
        <f>MATCH(S_P_500_Historical_Data__1[[#This Row],[log1p(return)]],S:S,1)-6</f>
        <v>#N/A</v>
      </c>
    </row>
    <row r="3644" spans="1:6" x14ac:dyDescent="0.35">
      <c r="A3644" s="10">
        <v>31170</v>
      </c>
      <c r="B3644">
        <v>180.1</v>
      </c>
      <c r="C3644">
        <v>6.1000000000000004E-3</v>
      </c>
      <c r="D3644">
        <f>LOG(S_P_500_Historical_Data__1[[#This Row],[return]]+1)</f>
        <v>2.641149000039878E-3</v>
      </c>
      <c r="E3644">
        <f>MATCH(S_P_500_Historical_Data__1[[#This Row],[return]],_xlfn.ANCHORARRAY($N$7),1)</f>
        <v>72</v>
      </c>
      <c r="F3644" t="e">
        <f>MATCH(S_P_500_Historical_Data__1[[#This Row],[log1p(return)]],S:S,1)-6</f>
        <v>#N/A</v>
      </c>
    </row>
    <row r="3645" spans="1:6" x14ac:dyDescent="0.35">
      <c r="A3645" s="10">
        <v>31169</v>
      </c>
      <c r="B3645">
        <v>179</v>
      </c>
      <c r="C3645">
        <v>3.3999999999999998E-3</v>
      </c>
      <c r="D3645">
        <f>LOG(S_P_500_Historical_Data__1[[#This Row],[return]]+1)</f>
        <v>1.4740966917327273E-3</v>
      </c>
      <c r="E3645">
        <f>MATCH(S_P_500_Historical_Data__1[[#This Row],[return]],_xlfn.ANCHORARRAY($N$7),1)</f>
        <v>71</v>
      </c>
      <c r="F3645" t="e">
        <f>MATCH(S_P_500_Historical_Data__1[[#This Row],[log1p(return)]],S:S,1)-6</f>
        <v>#N/A</v>
      </c>
    </row>
    <row r="3646" spans="1:6" x14ac:dyDescent="0.35">
      <c r="A3646" s="10">
        <v>31168</v>
      </c>
      <c r="B3646">
        <v>178.4</v>
      </c>
      <c r="C3646">
        <v>-7.7999999999999996E-3</v>
      </c>
      <c r="D3646">
        <f>LOG(S_P_500_Historical_Data__1[[#This Row],[return]]+1)</f>
        <v>-3.4007772998332414E-3</v>
      </c>
      <c r="E3646">
        <f>MATCH(S_P_500_Historical_Data__1[[#This Row],[return]],_xlfn.ANCHORARRAY($N$7),1)</f>
        <v>67</v>
      </c>
      <c r="F3646" t="e">
        <f>MATCH(S_P_500_Historical_Data__1[[#This Row],[log1p(return)]],S:S,1)-6</f>
        <v>#N/A</v>
      </c>
    </row>
    <row r="3647" spans="1:6" x14ac:dyDescent="0.35">
      <c r="A3647" s="10">
        <v>31167</v>
      </c>
      <c r="B3647">
        <v>179.8</v>
      </c>
      <c r="C3647">
        <v>-4.4000000000000003E-3</v>
      </c>
      <c r="D3647">
        <f>LOG(S_P_500_Historical_Data__1[[#This Row],[return]]+1)</f>
        <v>-1.9151120634443696E-3</v>
      </c>
      <c r="E3647">
        <f>MATCH(S_P_500_Historical_Data__1[[#This Row],[return]],_xlfn.ANCHORARRAY($N$7),1)</f>
        <v>68</v>
      </c>
      <c r="F3647" t="e">
        <f>MATCH(S_P_500_Historical_Data__1[[#This Row],[log1p(return)]],S:S,1)-6</f>
        <v>#N/A</v>
      </c>
    </row>
    <row r="3648" spans="1:6" x14ac:dyDescent="0.35">
      <c r="A3648" s="10">
        <v>31166</v>
      </c>
      <c r="B3648">
        <v>180.6</v>
      </c>
      <c r="C3648">
        <v>-8.8000000000000005E-3</v>
      </c>
      <c r="D3648">
        <f>LOG(S_P_500_Historical_Data__1[[#This Row],[return]]+1)</f>
        <v>-3.8387066319929691E-3</v>
      </c>
      <c r="E3648">
        <f>MATCH(S_P_500_Historical_Data__1[[#This Row],[return]],_xlfn.ANCHORARRAY($N$7),1)</f>
        <v>67</v>
      </c>
      <c r="F3648" t="e">
        <f>MATCH(S_P_500_Historical_Data__1[[#This Row],[log1p(return)]],S:S,1)-6</f>
        <v>#N/A</v>
      </c>
    </row>
    <row r="3649" spans="1:6" x14ac:dyDescent="0.35">
      <c r="A3649" s="10">
        <v>31163</v>
      </c>
      <c r="B3649">
        <v>182.2</v>
      </c>
      <c r="C3649">
        <v>-6.4999999999999997E-3</v>
      </c>
      <c r="D3649">
        <f>LOG(S_P_500_Historical_Data__1[[#This Row],[return]]+1)</f>
        <v>-2.8321285541660227E-3</v>
      </c>
      <c r="E3649">
        <f>MATCH(S_P_500_Historical_Data__1[[#This Row],[return]],_xlfn.ANCHORARRAY($N$7),1)</f>
        <v>67</v>
      </c>
      <c r="F3649" t="e">
        <f>MATCH(S_P_500_Historical_Data__1[[#This Row],[log1p(return)]],S:S,1)-6</f>
        <v>#N/A</v>
      </c>
    </row>
    <row r="3650" spans="1:6" x14ac:dyDescent="0.35">
      <c r="A3650" s="10">
        <v>31162</v>
      </c>
      <c r="B3650">
        <v>183.4</v>
      </c>
      <c r="C3650">
        <v>6.0000000000000001E-3</v>
      </c>
      <c r="D3650">
        <f>LOG(S_P_500_Historical_Data__1[[#This Row],[return]]+1)</f>
        <v>2.5979807199085947E-3</v>
      </c>
      <c r="E3650">
        <f>MATCH(S_P_500_Historical_Data__1[[#This Row],[return]],_xlfn.ANCHORARRAY($N$7),1)</f>
        <v>72</v>
      </c>
      <c r="F3650" t="e">
        <f>MATCH(S_P_500_Historical_Data__1[[#This Row],[log1p(return)]],S:S,1)-6</f>
        <v>#N/A</v>
      </c>
    </row>
    <row r="3651" spans="1:6" x14ac:dyDescent="0.35">
      <c r="A3651" s="10">
        <v>31161</v>
      </c>
      <c r="B3651">
        <v>182.3</v>
      </c>
      <c r="C3651">
        <v>2.2000000000000001E-3</v>
      </c>
      <c r="D3651">
        <f>LOG(S_P_500_Historical_Data__1[[#This Row],[return]]+1)</f>
        <v>9.5439840645788652E-4</v>
      </c>
      <c r="E3651">
        <f>MATCH(S_P_500_Historical_Data__1[[#This Row],[return]],_xlfn.ANCHORARRAY($N$7),1)</f>
        <v>70</v>
      </c>
      <c r="F3651" t="e">
        <f>MATCH(S_P_500_Historical_Data__1[[#This Row],[log1p(return)]],S:S,1)-6</f>
        <v>#N/A</v>
      </c>
    </row>
    <row r="3652" spans="1:6" x14ac:dyDescent="0.35">
      <c r="A3652" s="10">
        <v>31160</v>
      </c>
      <c r="B3652">
        <v>181.9</v>
      </c>
      <c r="C3652">
        <v>6.6E-3</v>
      </c>
      <c r="D3652">
        <f>LOG(S_P_500_Historical_Data__1[[#This Row],[return]]+1)</f>
        <v>2.8569260611206074E-3</v>
      </c>
      <c r="E3652">
        <f>MATCH(S_P_500_Historical_Data__1[[#This Row],[return]],_xlfn.ANCHORARRAY($N$7),1)</f>
        <v>72</v>
      </c>
      <c r="F3652" t="e">
        <f>MATCH(S_P_500_Historical_Data__1[[#This Row],[log1p(return)]],S:S,1)-6</f>
        <v>#N/A</v>
      </c>
    </row>
    <row r="3653" spans="1:6" x14ac:dyDescent="0.35">
      <c r="A3653" s="10">
        <v>31159</v>
      </c>
      <c r="B3653">
        <v>180.7</v>
      </c>
      <c r="C3653">
        <v>-2.2000000000000001E-3</v>
      </c>
      <c r="D3653">
        <f>LOG(S_P_500_Historical_Data__1[[#This Row],[return]]+1)</f>
        <v>-9.5650039683711904E-4</v>
      </c>
      <c r="E3653">
        <f>MATCH(S_P_500_Historical_Data__1[[#This Row],[return]],_xlfn.ANCHORARRAY($N$7),1)</f>
        <v>69</v>
      </c>
      <c r="F3653" t="e">
        <f>MATCH(S_P_500_Historical_Data__1[[#This Row],[log1p(return)]],S:S,1)-6</f>
        <v>#N/A</v>
      </c>
    </row>
    <row r="3654" spans="1:6" x14ac:dyDescent="0.35">
      <c r="A3654" s="10">
        <v>31156</v>
      </c>
      <c r="B3654">
        <v>181.1</v>
      </c>
      <c r="C3654">
        <v>1.6999999999999999E-3</v>
      </c>
      <c r="D3654">
        <f>LOG(S_P_500_Historical_Data__1[[#This Row],[return]]+1)</f>
        <v>7.3767377403320331E-4</v>
      </c>
      <c r="E3654">
        <f>MATCH(S_P_500_Historical_Data__1[[#This Row],[return]],_xlfn.ANCHORARRAY($N$7),1)</f>
        <v>70</v>
      </c>
      <c r="F3654" t="e">
        <f>MATCH(S_P_500_Historical_Data__1[[#This Row],[log1p(return)]],S:S,1)-6</f>
        <v>#N/A</v>
      </c>
    </row>
    <row r="3655" spans="1:6" x14ac:dyDescent="0.35">
      <c r="A3655" s="10">
        <v>31155</v>
      </c>
      <c r="B3655">
        <v>180.8</v>
      </c>
      <c r="C3655">
        <v>-5.0000000000000001E-3</v>
      </c>
      <c r="D3655">
        <f>LOG(S_P_500_Historical_Data__1[[#This Row],[return]]+1)</f>
        <v>-2.176919254274547E-3</v>
      </c>
      <c r="E3655">
        <f>MATCH(S_P_500_Historical_Data__1[[#This Row],[return]],_xlfn.ANCHORARRAY($N$7),1)</f>
        <v>68</v>
      </c>
      <c r="F3655" t="e">
        <f>MATCH(S_P_500_Historical_Data__1[[#This Row],[log1p(return)]],S:S,1)-6</f>
        <v>#N/A</v>
      </c>
    </row>
    <row r="3656" spans="1:6" x14ac:dyDescent="0.35">
      <c r="A3656" s="10">
        <v>31154</v>
      </c>
      <c r="B3656">
        <v>181.7</v>
      </c>
      <c r="C3656">
        <v>2.8E-3</v>
      </c>
      <c r="D3656">
        <f>LOG(S_P_500_Historical_Data__1[[#This Row],[return]]+1)</f>
        <v>1.2143252861788671E-3</v>
      </c>
      <c r="E3656">
        <f>MATCH(S_P_500_Historical_Data__1[[#This Row],[return]],_xlfn.ANCHORARRAY($N$7),1)</f>
        <v>71</v>
      </c>
      <c r="F3656" t="e">
        <f>MATCH(S_P_500_Historical_Data__1[[#This Row],[log1p(return)]],S:S,1)-6</f>
        <v>#N/A</v>
      </c>
    </row>
    <row r="3657" spans="1:6" x14ac:dyDescent="0.35">
      <c r="A3657" s="10">
        <v>31153</v>
      </c>
      <c r="B3657">
        <v>181.2</v>
      </c>
      <c r="C3657">
        <v>1.6999999999999999E-3</v>
      </c>
      <c r="D3657">
        <f>LOG(S_P_500_Historical_Data__1[[#This Row],[return]]+1)</f>
        <v>7.3767377403320331E-4</v>
      </c>
      <c r="E3657">
        <f>MATCH(S_P_500_Historical_Data__1[[#This Row],[return]],_xlfn.ANCHORARRAY($N$7),1)</f>
        <v>70</v>
      </c>
      <c r="F3657" t="e">
        <f>MATCH(S_P_500_Historical_Data__1[[#This Row],[log1p(return)]],S:S,1)-6</f>
        <v>#N/A</v>
      </c>
    </row>
    <row r="3658" spans="1:6" x14ac:dyDescent="0.35">
      <c r="A3658" s="10">
        <v>31152</v>
      </c>
      <c r="B3658">
        <v>180.9</v>
      </c>
      <c r="C3658">
        <v>2.2000000000000001E-3</v>
      </c>
      <c r="D3658">
        <f>LOG(S_P_500_Historical_Data__1[[#This Row],[return]]+1)</f>
        <v>9.5439840645788652E-4</v>
      </c>
      <c r="E3658">
        <f>MATCH(S_P_500_Historical_Data__1[[#This Row],[return]],_xlfn.ANCHORARRAY($N$7),1)</f>
        <v>70</v>
      </c>
      <c r="F3658" t="e">
        <f>MATCH(S_P_500_Historical_Data__1[[#This Row],[log1p(return)]],S:S,1)-6</f>
        <v>#N/A</v>
      </c>
    </row>
    <row r="3659" spans="1:6" x14ac:dyDescent="0.35">
      <c r="A3659" s="10">
        <v>31149</v>
      </c>
      <c r="B3659">
        <v>180.5</v>
      </c>
      <c r="C3659">
        <v>1.6999999999999999E-3</v>
      </c>
      <c r="D3659">
        <f>LOG(S_P_500_Historical_Data__1[[#This Row],[return]]+1)</f>
        <v>7.3767377403320331E-4</v>
      </c>
      <c r="E3659">
        <f>MATCH(S_P_500_Historical_Data__1[[#This Row],[return]],_xlfn.ANCHORARRAY($N$7),1)</f>
        <v>70</v>
      </c>
      <c r="F3659" t="e">
        <f>MATCH(S_P_500_Historical_Data__1[[#This Row],[log1p(return)]],S:S,1)-6</f>
        <v>#N/A</v>
      </c>
    </row>
    <row r="3660" spans="1:6" x14ac:dyDescent="0.35">
      <c r="A3660" s="10">
        <v>31148</v>
      </c>
      <c r="B3660">
        <v>180.2</v>
      </c>
      <c r="C3660">
        <v>4.4999999999999997E-3</v>
      </c>
      <c r="D3660">
        <f>LOG(S_P_500_Historical_Data__1[[#This Row],[return]]+1)</f>
        <v>1.9499410842679385E-3</v>
      </c>
      <c r="E3660">
        <f>MATCH(S_P_500_Historical_Data__1[[#This Row],[return]],_xlfn.ANCHORARRAY($N$7),1)</f>
        <v>71</v>
      </c>
      <c r="F3660" t="e">
        <f>MATCH(S_P_500_Historical_Data__1[[#This Row],[log1p(return)]],S:S,1)-6</f>
        <v>#N/A</v>
      </c>
    </row>
    <row r="3661" spans="1:6" x14ac:dyDescent="0.35">
      <c r="A3661" s="10">
        <v>31147</v>
      </c>
      <c r="B3661">
        <v>179.4</v>
      </c>
      <c r="C3661">
        <v>6.7000000000000002E-3</v>
      </c>
      <c r="D3661">
        <f>LOG(S_P_500_Historical_Data__1[[#This Row],[return]]+1)</f>
        <v>2.9000686113873687E-3</v>
      </c>
      <c r="E3661">
        <f>MATCH(S_P_500_Historical_Data__1[[#This Row],[return]],_xlfn.ANCHORARRAY($N$7),1)</f>
        <v>72</v>
      </c>
      <c r="F3661" t="e">
        <f>MATCH(S_P_500_Historical_Data__1[[#This Row],[log1p(return)]],S:S,1)-6</f>
        <v>#N/A</v>
      </c>
    </row>
    <row r="3662" spans="1:6" x14ac:dyDescent="0.35">
      <c r="A3662" s="10">
        <v>31146</v>
      </c>
      <c r="B3662">
        <v>178.2</v>
      </c>
      <c r="C3662">
        <v>1.1000000000000001E-3</v>
      </c>
      <c r="D3662">
        <f>LOG(S_P_500_Historical_Data__1[[#This Row],[return]]+1)</f>
        <v>4.7746137445523157E-4</v>
      </c>
      <c r="E3662">
        <f>MATCH(S_P_500_Historical_Data__1[[#This Row],[return]],_xlfn.ANCHORARRAY($N$7),1)</f>
        <v>70</v>
      </c>
      <c r="F3662" t="e">
        <f>MATCH(S_P_500_Historical_Data__1[[#This Row],[log1p(return)]],S:S,1)-6</f>
        <v>#N/A</v>
      </c>
    </row>
    <row r="3663" spans="1:6" x14ac:dyDescent="0.35">
      <c r="A3663" s="10">
        <v>31145</v>
      </c>
      <c r="B3663">
        <v>178</v>
      </c>
      <c r="C3663">
        <v>-5.5999999999999999E-3</v>
      </c>
      <c r="D3663">
        <f>LOG(S_P_500_Historical_Data__1[[#This Row],[return]]+1)</f>
        <v>-2.4388843664116724E-3</v>
      </c>
      <c r="E3663">
        <f>MATCH(S_P_500_Historical_Data__1[[#This Row],[return]],_xlfn.ANCHORARRAY($N$7),1)</f>
        <v>68</v>
      </c>
      <c r="F3663" t="e">
        <f>MATCH(S_P_500_Historical_Data__1[[#This Row],[log1p(return)]],S:S,1)-6</f>
        <v>#N/A</v>
      </c>
    </row>
    <row r="3664" spans="1:6" x14ac:dyDescent="0.35">
      <c r="A3664" s="10">
        <v>31141</v>
      </c>
      <c r="B3664">
        <v>179</v>
      </c>
      <c r="C3664">
        <v>-5.9999999999999995E-4</v>
      </c>
      <c r="D3664">
        <f>LOG(S_P_500_Historical_Data__1[[#This Row],[return]]+1)</f>
        <v>-2.6065489343199378E-4</v>
      </c>
      <c r="E3664">
        <f>MATCH(S_P_500_Historical_Data__1[[#This Row],[return]],_xlfn.ANCHORARRAY($N$7),1)</f>
        <v>69</v>
      </c>
      <c r="F3664" t="e">
        <f>MATCH(S_P_500_Historical_Data__1[[#This Row],[log1p(return)]],S:S,1)-6</f>
        <v>#N/A</v>
      </c>
    </row>
    <row r="3665" spans="1:6" x14ac:dyDescent="0.35">
      <c r="A3665" s="10">
        <v>31140</v>
      </c>
      <c r="B3665">
        <v>179.1</v>
      </c>
      <c r="C3665">
        <v>-7.7999999999999996E-3</v>
      </c>
      <c r="D3665">
        <f>LOG(S_P_500_Historical_Data__1[[#This Row],[return]]+1)</f>
        <v>-3.4007772998332414E-3</v>
      </c>
      <c r="E3665">
        <f>MATCH(S_P_500_Historical_Data__1[[#This Row],[return]],_xlfn.ANCHORARRAY($N$7),1)</f>
        <v>67</v>
      </c>
      <c r="F3665" t="e">
        <f>MATCH(S_P_500_Historical_Data__1[[#This Row],[log1p(return)]],S:S,1)-6</f>
        <v>#N/A</v>
      </c>
    </row>
    <row r="3666" spans="1:6" x14ac:dyDescent="0.35">
      <c r="A3666" s="10">
        <v>31139</v>
      </c>
      <c r="B3666">
        <v>180.5</v>
      </c>
      <c r="C3666">
        <v>-4.4000000000000003E-3</v>
      </c>
      <c r="D3666">
        <f>LOG(S_P_500_Historical_Data__1[[#This Row],[return]]+1)</f>
        <v>-1.9151120634443696E-3</v>
      </c>
      <c r="E3666">
        <f>MATCH(S_P_500_Historical_Data__1[[#This Row],[return]],_xlfn.ANCHORARRAY($N$7),1)</f>
        <v>68</v>
      </c>
      <c r="F3666" t="e">
        <f>MATCH(S_P_500_Historical_Data__1[[#This Row],[log1p(return)]],S:S,1)-6</f>
        <v>#N/A</v>
      </c>
    </row>
    <row r="3667" spans="1:6" x14ac:dyDescent="0.35">
      <c r="A3667" s="10">
        <v>31138</v>
      </c>
      <c r="B3667">
        <v>181.3</v>
      </c>
      <c r="C3667">
        <v>3.3E-3</v>
      </c>
      <c r="D3667">
        <f>LOG(S_P_500_Historical_Data__1[[#This Row],[return]]+1)</f>
        <v>1.4308122463983271E-3</v>
      </c>
      <c r="E3667">
        <f>MATCH(S_P_500_Historical_Data__1[[#This Row],[return]],_xlfn.ANCHORARRAY($N$7),1)</f>
        <v>71</v>
      </c>
      <c r="F3667" t="e">
        <f>MATCH(S_P_500_Historical_Data__1[[#This Row],[log1p(return)]],S:S,1)-6</f>
        <v>#N/A</v>
      </c>
    </row>
    <row r="3668" spans="1:6" x14ac:dyDescent="0.35">
      <c r="A3668" s="10">
        <v>31135</v>
      </c>
      <c r="B3668">
        <v>180.7</v>
      </c>
      <c r="C3668">
        <v>6.7000000000000002E-3</v>
      </c>
      <c r="D3668">
        <f>LOG(S_P_500_Historical_Data__1[[#This Row],[return]]+1)</f>
        <v>2.9000686113873687E-3</v>
      </c>
      <c r="E3668">
        <f>MATCH(S_P_500_Historical_Data__1[[#This Row],[return]],_xlfn.ANCHORARRAY($N$7),1)</f>
        <v>72</v>
      </c>
      <c r="F3668" t="e">
        <f>MATCH(S_P_500_Historical_Data__1[[#This Row],[log1p(return)]],S:S,1)-6</f>
        <v>#N/A</v>
      </c>
    </row>
    <row r="3669" spans="1:6" x14ac:dyDescent="0.35">
      <c r="A3669" s="10">
        <v>31134</v>
      </c>
      <c r="B3669">
        <v>179.5</v>
      </c>
      <c r="C3669">
        <v>0</v>
      </c>
      <c r="D3669">
        <f>LOG(S_P_500_Historical_Data__1[[#This Row],[return]]+1)</f>
        <v>0</v>
      </c>
      <c r="E3669">
        <f>MATCH(S_P_500_Historical_Data__1[[#This Row],[return]],_xlfn.ANCHORARRAY($N$7),1)</f>
        <v>70</v>
      </c>
      <c r="F3669" t="e">
        <f>MATCH(S_P_500_Historical_Data__1[[#This Row],[log1p(return)]],S:S,1)-6</f>
        <v>#N/A</v>
      </c>
    </row>
    <row r="3670" spans="1:6" x14ac:dyDescent="0.35">
      <c r="A3670" s="10">
        <v>31133</v>
      </c>
      <c r="B3670">
        <v>179.5</v>
      </c>
      <c r="C3670">
        <v>6.1999999999999998E-3</v>
      </c>
      <c r="D3670">
        <f>LOG(S_P_500_Historical_Data__1[[#This Row],[return]]+1)</f>
        <v>2.6843129897293583E-3</v>
      </c>
      <c r="E3670">
        <f>MATCH(S_P_500_Historical_Data__1[[#This Row],[return]],_xlfn.ANCHORARRAY($N$7),1)</f>
        <v>72</v>
      </c>
      <c r="F3670" t="e">
        <f>MATCH(S_P_500_Historical_Data__1[[#This Row],[log1p(return)]],S:S,1)-6</f>
        <v>#N/A</v>
      </c>
    </row>
    <row r="3671" spans="1:6" x14ac:dyDescent="0.35">
      <c r="A3671" s="10">
        <v>31132</v>
      </c>
      <c r="B3671">
        <v>178.4</v>
      </c>
      <c r="C3671">
        <v>2.2000000000000001E-3</v>
      </c>
      <c r="D3671">
        <f>LOG(S_P_500_Historical_Data__1[[#This Row],[return]]+1)</f>
        <v>9.5439840645788652E-4</v>
      </c>
      <c r="E3671">
        <f>MATCH(S_P_500_Historical_Data__1[[#This Row],[return]],_xlfn.ANCHORARRAY($N$7),1)</f>
        <v>70</v>
      </c>
      <c r="F3671" t="e">
        <f>MATCH(S_P_500_Historical_Data__1[[#This Row],[log1p(return)]],S:S,1)-6</f>
        <v>#N/A</v>
      </c>
    </row>
    <row r="3672" spans="1:6" x14ac:dyDescent="0.35">
      <c r="A3672" s="10">
        <v>31131</v>
      </c>
      <c r="B3672">
        <v>178</v>
      </c>
      <c r="C3672">
        <v>-5.5999999999999999E-3</v>
      </c>
      <c r="D3672">
        <f>LOG(S_P_500_Historical_Data__1[[#This Row],[return]]+1)</f>
        <v>-2.4388843664116724E-3</v>
      </c>
      <c r="E3672">
        <f>MATCH(S_P_500_Historical_Data__1[[#This Row],[return]],_xlfn.ANCHORARRAY($N$7),1)</f>
        <v>68</v>
      </c>
      <c r="F3672" t="e">
        <f>MATCH(S_P_500_Historical_Data__1[[#This Row],[log1p(return)]],S:S,1)-6</f>
        <v>#N/A</v>
      </c>
    </row>
    <row r="3673" spans="1:6" x14ac:dyDescent="0.35">
      <c r="A3673" s="10">
        <v>31128</v>
      </c>
      <c r="B3673">
        <v>179</v>
      </c>
      <c r="C3673">
        <v>-1.6999999999999999E-3</v>
      </c>
      <c r="D3673">
        <f>LOG(S_P_500_Historical_Data__1[[#This Row],[return]]+1)</f>
        <v>-7.3892888689954276E-4</v>
      </c>
      <c r="E3673">
        <f>MATCH(S_P_500_Historical_Data__1[[#This Row],[return]],_xlfn.ANCHORARRAY($N$7),1)</f>
        <v>69</v>
      </c>
      <c r="F3673" t="e">
        <f>MATCH(S_P_500_Historical_Data__1[[#This Row],[log1p(return)]],S:S,1)-6</f>
        <v>#N/A</v>
      </c>
    </row>
    <row r="3674" spans="1:6" x14ac:dyDescent="0.35">
      <c r="A3674" s="10">
        <v>31127</v>
      </c>
      <c r="B3674">
        <v>179.3</v>
      </c>
      <c r="C3674">
        <v>1.1000000000000001E-3</v>
      </c>
      <c r="D3674">
        <f>LOG(S_P_500_Historical_Data__1[[#This Row],[return]]+1)</f>
        <v>4.7746137445523157E-4</v>
      </c>
      <c r="E3674">
        <f>MATCH(S_P_500_Historical_Data__1[[#This Row],[return]],_xlfn.ANCHORARRAY($N$7),1)</f>
        <v>70</v>
      </c>
      <c r="F3674" t="e">
        <f>MATCH(S_P_500_Historical_Data__1[[#This Row],[log1p(return)]],S:S,1)-6</f>
        <v>#N/A</v>
      </c>
    </row>
    <row r="3675" spans="1:6" x14ac:dyDescent="0.35">
      <c r="A3675" s="10">
        <v>31126</v>
      </c>
      <c r="B3675">
        <v>179.1</v>
      </c>
      <c r="C3675">
        <v>-2.2000000000000001E-3</v>
      </c>
      <c r="D3675">
        <f>LOG(S_P_500_Historical_Data__1[[#This Row],[return]]+1)</f>
        <v>-9.5650039683711904E-4</v>
      </c>
      <c r="E3675">
        <f>MATCH(S_P_500_Historical_Data__1[[#This Row],[return]],_xlfn.ANCHORARRAY($N$7),1)</f>
        <v>69</v>
      </c>
      <c r="F3675" t="e">
        <f>MATCH(S_P_500_Historical_Data__1[[#This Row],[log1p(return)]],S:S,1)-6</f>
        <v>#N/A</v>
      </c>
    </row>
    <row r="3676" spans="1:6" x14ac:dyDescent="0.35">
      <c r="A3676" s="10">
        <v>31125</v>
      </c>
      <c r="B3676">
        <v>179.5</v>
      </c>
      <c r="C3676">
        <v>1.47E-2</v>
      </c>
      <c r="D3676">
        <f>LOG(S_P_500_Historical_Data__1[[#This Row],[return]]+1)</f>
        <v>6.3376603745509538E-3</v>
      </c>
      <c r="E3676">
        <f>MATCH(S_P_500_Historical_Data__1[[#This Row],[return]],_xlfn.ANCHORARRAY($N$7),1)</f>
        <v>75</v>
      </c>
      <c r="F3676" t="e">
        <f>MATCH(S_P_500_Historical_Data__1[[#This Row],[log1p(return)]],S:S,1)-6</f>
        <v>#N/A</v>
      </c>
    </row>
    <row r="3677" spans="1:6" x14ac:dyDescent="0.35">
      <c r="A3677" s="10">
        <v>31124</v>
      </c>
      <c r="B3677">
        <v>176.9</v>
      </c>
      <c r="C3677">
        <v>2.3E-3</v>
      </c>
      <c r="D3677">
        <f>LOG(S_P_500_Historical_Data__1[[#This Row],[return]]+1)</f>
        <v>9.9773035779373003E-4</v>
      </c>
      <c r="E3677">
        <f>MATCH(S_P_500_Historical_Data__1[[#This Row],[return]],_xlfn.ANCHORARRAY($N$7),1)</f>
        <v>70</v>
      </c>
      <c r="F3677" t="e">
        <f>MATCH(S_P_500_Historical_Data__1[[#This Row],[log1p(return)]],S:S,1)-6</f>
        <v>#N/A</v>
      </c>
    </row>
    <row r="3678" spans="1:6" x14ac:dyDescent="0.35">
      <c r="A3678" s="10">
        <v>31121</v>
      </c>
      <c r="B3678">
        <v>176.5</v>
      </c>
      <c r="C3678">
        <v>-7.3000000000000001E-3</v>
      </c>
      <c r="D3678">
        <f>LOG(S_P_500_Historical_Data__1[[#This Row],[return]]+1)</f>
        <v>-3.181978120484515E-3</v>
      </c>
      <c r="E3678">
        <f>MATCH(S_P_500_Historical_Data__1[[#This Row],[return]],_xlfn.ANCHORARRAY($N$7),1)</f>
        <v>67</v>
      </c>
      <c r="F3678" t="e">
        <f>MATCH(S_P_500_Historical_Data__1[[#This Row],[log1p(return)]],S:S,1)-6</f>
        <v>#N/A</v>
      </c>
    </row>
    <row r="3679" spans="1:6" x14ac:dyDescent="0.35">
      <c r="A3679" s="10">
        <v>31120</v>
      </c>
      <c r="B3679">
        <v>177.8</v>
      </c>
      <c r="C3679">
        <v>-2.2000000000000001E-3</v>
      </c>
      <c r="D3679">
        <f>LOG(S_P_500_Historical_Data__1[[#This Row],[return]]+1)</f>
        <v>-9.5650039683711904E-4</v>
      </c>
      <c r="E3679">
        <f>MATCH(S_P_500_Historical_Data__1[[#This Row],[return]],_xlfn.ANCHORARRAY($N$7),1)</f>
        <v>69</v>
      </c>
      <c r="F3679" t="e">
        <f>MATCH(S_P_500_Historical_Data__1[[#This Row],[log1p(return)]],S:S,1)-6</f>
        <v>#N/A</v>
      </c>
    </row>
    <row r="3680" spans="1:6" x14ac:dyDescent="0.35">
      <c r="A3680" s="10">
        <v>31119</v>
      </c>
      <c r="B3680">
        <v>178.2</v>
      </c>
      <c r="C3680">
        <v>-8.3000000000000001E-3</v>
      </c>
      <c r="D3680">
        <f>LOG(S_P_500_Historical_Data__1[[#This Row],[return]]+1)</f>
        <v>-3.6196867665898593E-3</v>
      </c>
      <c r="E3680">
        <f>MATCH(S_P_500_Historical_Data__1[[#This Row],[return]],_xlfn.ANCHORARRAY($N$7),1)</f>
        <v>67</v>
      </c>
      <c r="F3680" t="e">
        <f>MATCH(S_P_500_Historical_Data__1[[#This Row],[log1p(return)]],S:S,1)-6</f>
        <v>#N/A</v>
      </c>
    </row>
    <row r="3681" spans="1:6" x14ac:dyDescent="0.35">
      <c r="A3681" s="10">
        <v>31118</v>
      </c>
      <c r="B3681">
        <v>179.7</v>
      </c>
      <c r="C3681">
        <v>5.0000000000000001E-3</v>
      </c>
      <c r="D3681">
        <f>LOG(S_P_500_Historical_Data__1[[#This Row],[return]]+1)</f>
        <v>2.1660617565076304E-3</v>
      </c>
      <c r="E3681">
        <f>MATCH(S_P_500_Historical_Data__1[[#This Row],[return]],_xlfn.ANCHORARRAY($N$7),1)</f>
        <v>71</v>
      </c>
      <c r="F3681" t="e">
        <f>MATCH(S_P_500_Historical_Data__1[[#This Row],[log1p(return)]],S:S,1)-6</f>
        <v>#N/A</v>
      </c>
    </row>
    <row r="3682" spans="1:6" x14ac:dyDescent="0.35">
      <c r="A3682" s="10">
        <v>31117</v>
      </c>
      <c r="B3682">
        <v>178.8</v>
      </c>
      <c r="C3682">
        <v>-1.6999999999999999E-3</v>
      </c>
      <c r="D3682">
        <f>LOG(S_P_500_Historical_Data__1[[#This Row],[return]]+1)</f>
        <v>-7.3892888689954276E-4</v>
      </c>
      <c r="E3682">
        <f>MATCH(S_P_500_Historical_Data__1[[#This Row],[return]],_xlfn.ANCHORARRAY($N$7),1)</f>
        <v>69</v>
      </c>
      <c r="F3682" t="e">
        <f>MATCH(S_P_500_Historical_Data__1[[#This Row],[log1p(return)]],S:S,1)-6</f>
        <v>#N/A</v>
      </c>
    </row>
    <row r="3683" spans="1:6" x14ac:dyDescent="0.35">
      <c r="A3683" s="10">
        <v>31114</v>
      </c>
      <c r="B3683">
        <v>179.1</v>
      </c>
      <c r="C3683">
        <v>-2.2000000000000001E-3</v>
      </c>
      <c r="D3683">
        <f>LOG(S_P_500_Historical_Data__1[[#This Row],[return]]+1)</f>
        <v>-9.5650039683711904E-4</v>
      </c>
      <c r="E3683">
        <f>MATCH(S_P_500_Historical_Data__1[[#This Row],[return]],_xlfn.ANCHORARRAY($N$7),1)</f>
        <v>69</v>
      </c>
      <c r="F3683" t="e">
        <f>MATCH(S_P_500_Historical_Data__1[[#This Row],[log1p(return)]],S:S,1)-6</f>
        <v>#N/A</v>
      </c>
    </row>
    <row r="3684" spans="1:6" x14ac:dyDescent="0.35">
      <c r="A3684" s="10">
        <v>31113</v>
      </c>
      <c r="B3684">
        <v>179.5</v>
      </c>
      <c r="C3684">
        <v>-6.6E-3</v>
      </c>
      <c r="D3684">
        <f>LOG(S_P_500_Historical_Data__1[[#This Row],[return]]+1)</f>
        <v>-2.8758443407954841E-3</v>
      </c>
      <c r="E3684">
        <f>MATCH(S_P_500_Historical_Data__1[[#This Row],[return]],_xlfn.ANCHORARRAY($N$7),1)</f>
        <v>67</v>
      </c>
      <c r="F3684" t="e">
        <f>MATCH(S_P_500_Historical_Data__1[[#This Row],[log1p(return)]],S:S,1)-6</f>
        <v>#N/A</v>
      </c>
    </row>
    <row r="3685" spans="1:6" x14ac:dyDescent="0.35">
      <c r="A3685" s="10">
        <v>31112</v>
      </c>
      <c r="B3685">
        <v>180.7</v>
      </c>
      <c r="C3685">
        <v>-8.2000000000000007E-3</v>
      </c>
      <c r="D3685">
        <f>LOG(S_P_500_Historical_Data__1[[#This Row],[return]]+1)</f>
        <v>-3.5758960449088746E-3</v>
      </c>
      <c r="E3685">
        <f>MATCH(S_P_500_Historical_Data__1[[#This Row],[return]],_xlfn.ANCHORARRAY($N$7),1)</f>
        <v>67</v>
      </c>
      <c r="F3685" t="e">
        <f>MATCH(S_P_500_Historical_Data__1[[#This Row],[log1p(return)]],S:S,1)-6</f>
        <v>#N/A</v>
      </c>
    </row>
    <row r="3686" spans="1:6" x14ac:dyDescent="0.35">
      <c r="A3686" s="10">
        <v>31111</v>
      </c>
      <c r="B3686">
        <v>182.2</v>
      </c>
      <c r="C3686">
        <v>5.0000000000000001E-4</v>
      </c>
      <c r="D3686">
        <f>LOG(S_P_500_Historical_Data__1[[#This Row],[return]]+1)</f>
        <v>2.1709297223018438E-4</v>
      </c>
      <c r="E3686">
        <f>MATCH(S_P_500_Historical_Data__1[[#This Row],[return]],_xlfn.ANCHORARRAY($N$7),1)</f>
        <v>70</v>
      </c>
      <c r="F3686" t="e">
        <f>MATCH(S_P_500_Historical_Data__1[[#This Row],[log1p(return)]],S:S,1)-6</f>
        <v>#N/A</v>
      </c>
    </row>
    <row r="3687" spans="1:6" x14ac:dyDescent="0.35">
      <c r="A3687" s="10">
        <v>31110</v>
      </c>
      <c r="B3687">
        <v>182.1</v>
      </c>
      <c r="C3687">
        <v>-6.0000000000000001E-3</v>
      </c>
      <c r="D3687">
        <f>LOG(S_P_500_Historical_Data__1[[#This Row],[return]]+1)</f>
        <v>-2.6136156026866902E-3</v>
      </c>
      <c r="E3687">
        <f>MATCH(S_P_500_Historical_Data__1[[#This Row],[return]],_xlfn.ANCHORARRAY($N$7),1)</f>
        <v>68</v>
      </c>
      <c r="F3687" t="e">
        <f>MATCH(S_P_500_Historical_Data__1[[#This Row],[log1p(return)]],S:S,1)-6</f>
        <v>#N/A</v>
      </c>
    </row>
    <row r="3688" spans="1:6" x14ac:dyDescent="0.35">
      <c r="A3688" s="10">
        <v>31107</v>
      </c>
      <c r="B3688">
        <v>183.2</v>
      </c>
      <c r="C3688">
        <v>1.0999999999999999E-2</v>
      </c>
      <c r="D3688">
        <f>LOG(S_P_500_Historical_Data__1[[#This Row],[return]]+1)</f>
        <v>4.7511555910010198E-3</v>
      </c>
      <c r="E3688">
        <f>MATCH(S_P_500_Historical_Data__1[[#This Row],[return]],_xlfn.ANCHORARRAY($N$7),1)</f>
        <v>73</v>
      </c>
      <c r="F3688" t="e">
        <f>MATCH(S_P_500_Historical_Data__1[[#This Row],[log1p(return)]],S:S,1)-6</f>
        <v>#N/A</v>
      </c>
    </row>
    <row r="3689" spans="1:6" x14ac:dyDescent="0.35">
      <c r="A3689" s="10">
        <v>31106</v>
      </c>
      <c r="B3689">
        <v>181.2</v>
      </c>
      <c r="C3689">
        <v>2.8E-3</v>
      </c>
      <c r="D3689">
        <f>LOG(S_P_500_Historical_Data__1[[#This Row],[return]]+1)</f>
        <v>1.2143252861788671E-3</v>
      </c>
      <c r="E3689">
        <f>MATCH(S_P_500_Historical_Data__1[[#This Row],[return]],_xlfn.ANCHORARRAY($N$7),1)</f>
        <v>71</v>
      </c>
      <c r="F3689" t="e">
        <f>MATCH(S_P_500_Historical_Data__1[[#This Row],[log1p(return)]],S:S,1)-6</f>
        <v>#N/A</v>
      </c>
    </row>
    <row r="3690" spans="1:6" x14ac:dyDescent="0.35">
      <c r="A3690" s="10">
        <v>31105</v>
      </c>
      <c r="B3690">
        <v>180.7</v>
      </c>
      <c r="C3690">
        <v>-2.8E-3</v>
      </c>
      <c r="D3690">
        <f>LOG(S_P_500_Historical_Data__1[[#This Row],[return]]+1)</f>
        <v>-1.2177301682641921E-3</v>
      </c>
      <c r="E3690">
        <f>MATCH(S_P_500_Historical_Data__1[[#This Row],[return]],_xlfn.ANCHORARRAY($N$7),1)</f>
        <v>69</v>
      </c>
      <c r="F3690" t="e">
        <f>MATCH(S_P_500_Historical_Data__1[[#This Row],[log1p(return)]],S:S,1)-6</f>
        <v>#N/A</v>
      </c>
    </row>
    <row r="3691" spans="1:6" x14ac:dyDescent="0.35">
      <c r="A3691" s="10">
        <v>31104</v>
      </c>
      <c r="B3691">
        <v>181.2</v>
      </c>
      <c r="C3691">
        <v>1.12E-2</v>
      </c>
      <c r="D3691">
        <f>LOG(S_P_500_Historical_Data__1[[#This Row],[return]]+1)</f>
        <v>4.8370609383098367E-3</v>
      </c>
      <c r="E3691">
        <f>MATCH(S_P_500_Historical_Data__1[[#This Row],[return]],_xlfn.ANCHORARRAY($N$7),1)</f>
        <v>73</v>
      </c>
      <c r="F3691" t="e">
        <f>MATCH(S_P_500_Historical_Data__1[[#This Row],[log1p(return)]],S:S,1)-6</f>
        <v>#N/A</v>
      </c>
    </row>
    <row r="3692" spans="1:6" x14ac:dyDescent="0.35">
      <c r="A3692" s="10">
        <v>31103</v>
      </c>
      <c r="B3692">
        <v>179.2</v>
      </c>
      <c r="C3692">
        <v>-1.1000000000000001E-3</v>
      </c>
      <c r="D3692">
        <f>LOG(S_P_500_Historical_Data__1[[#This Row],[return]]+1)</f>
        <v>-4.7798687109621189E-4</v>
      </c>
      <c r="E3692">
        <f>MATCH(S_P_500_Historical_Data__1[[#This Row],[return]],_xlfn.ANCHORARRAY($N$7),1)</f>
        <v>69</v>
      </c>
      <c r="F3692" t="e">
        <f>MATCH(S_P_500_Historical_Data__1[[#This Row],[log1p(return)]],S:S,1)-6</f>
        <v>#N/A</v>
      </c>
    </row>
    <row r="3693" spans="1:6" x14ac:dyDescent="0.35">
      <c r="A3693" s="10">
        <v>31100</v>
      </c>
      <c r="B3693">
        <v>179.4</v>
      </c>
      <c r="C3693">
        <v>-4.4000000000000003E-3</v>
      </c>
      <c r="D3693">
        <f>LOG(S_P_500_Historical_Data__1[[#This Row],[return]]+1)</f>
        <v>-1.9151120634443696E-3</v>
      </c>
      <c r="E3693">
        <f>MATCH(S_P_500_Historical_Data__1[[#This Row],[return]],_xlfn.ANCHORARRAY($N$7),1)</f>
        <v>68</v>
      </c>
      <c r="F3693" t="e">
        <f>MATCH(S_P_500_Historical_Data__1[[#This Row],[log1p(return)]],S:S,1)-6</f>
        <v>#N/A</v>
      </c>
    </row>
    <row r="3694" spans="1:6" x14ac:dyDescent="0.35">
      <c r="A3694" s="10">
        <v>31099</v>
      </c>
      <c r="B3694">
        <v>180.2</v>
      </c>
      <c r="C3694">
        <v>-5.4999999999999997E-3</v>
      </c>
      <c r="D3694">
        <f>LOG(S_P_500_Historical_Data__1[[#This Row],[return]]+1)</f>
        <v>-2.3952125395456008E-3</v>
      </c>
      <c r="E3694">
        <f>MATCH(S_P_500_Historical_Data__1[[#This Row],[return]],_xlfn.ANCHORARRAY($N$7),1)</f>
        <v>68</v>
      </c>
      <c r="F3694" t="e">
        <f>MATCH(S_P_500_Historical_Data__1[[#This Row],[log1p(return)]],S:S,1)-6</f>
        <v>#N/A</v>
      </c>
    </row>
    <row r="3695" spans="1:6" x14ac:dyDescent="0.35">
      <c r="A3695" s="10">
        <v>31098</v>
      </c>
      <c r="B3695">
        <v>181.2</v>
      </c>
      <c r="C3695">
        <v>-5.9999999999999995E-4</v>
      </c>
      <c r="D3695">
        <f>LOG(S_P_500_Historical_Data__1[[#This Row],[return]]+1)</f>
        <v>-2.6065489343199378E-4</v>
      </c>
      <c r="E3695">
        <f>MATCH(S_P_500_Historical_Data__1[[#This Row],[return]],_xlfn.ANCHORARRAY($N$7),1)</f>
        <v>69</v>
      </c>
      <c r="F3695" t="e">
        <f>MATCH(S_P_500_Historical_Data__1[[#This Row],[log1p(return)]],S:S,1)-6</f>
        <v>#N/A</v>
      </c>
    </row>
    <row r="3696" spans="1:6" x14ac:dyDescent="0.35">
      <c r="A3696" s="10">
        <v>31097</v>
      </c>
      <c r="B3696">
        <v>181.3</v>
      </c>
      <c r="C3696">
        <v>-1.6999999999999999E-3</v>
      </c>
      <c r="D3696">
        <f>LOG(S_P_500_Historical_Data__1[[#This Row],[return]]+1)</f>
        <v>-7.3892888689954276E-4</v>
      </c>
      <c r="E3696">
        <f>MATCH(S_P_500_Historical_Data__1[[#This Row],[return]],_xlfn.ANCHORARRAY($N$7),1)</f>
        <v>69</v>
      </c>
      <c r="F3696" t="e">
        <f>MATCH(S_P_500_Historical_Data__1[[#This Row],[log1p(return)]],S:S,1)-6</f>
        <v>#N/A</v>
      </c>
    </row>
    <row r="3697" spans="1:6" x14ac:dyDescent="0.35">
      <c r="A3697" s="10">
        <v>31093</v>
      </c>
      <c r="B3697">
        <v>181.6</v>
      </c>
      <c r="C3697">
        <v>-4.4000000000000003E-3</v>
      </c>
      <c r="D3697">
        <f>LOG(S_P_500_Historical_Data__1[[#This Row],[return]]+1)</f>
        <v>-1.9151120634443696E-3</v>
      </c>
      <c r="E3697">
        <f>MATCH(S_P_500_Historical_Data__1[[#This Row],[return]],_xlfn.ANCHORARRAY($N$7),1)</f>
        <v>68</v>
      </c>
      <c r="F3697" t="e">
        <f>MATCH(S_P_500_Historical_Data__1[[#This Row],[log1p(return)]],S:S,1)-6</f>
        <v>#N/A</v>
      </c>
    </row>
    <row r="3698" spans="1:6" x14ac:dyDescent="0.35">
      <c r="A3698" s="10">
        <v>31092</v>
      </c>
      <c r="B3698">
        <v>182.4</v>
      </c>
      <c r="C3698">
        <v>-4.8999999999999998E-3</v>
      </c>
      <c r="D3698">
        <f>LOG(S_P_500_Historical_Data__1[[#This Row],[return]]+1)</f>
        <v>-2.1332737608552488E-3</v>
      </c>
      <c r="E3698">
        <f>MATCH(S_P_500_Historical_Data__1[[#This Row],[return]],_xlfn.ANCHORARRAY($N$7),1)</f>
        <v>68</v>
      </c>
      <c r="F3698" t="e">
        <f>MATCH(S_P_500_Historical_Data__1[[#This Row],[log1p(return)]],S:S,1)-6</f>
        <v>#N/A</v>
      </c>
    </row>
    <row r="3699" spans="1:6" x14ac:dyDescent="0.35">
      <c r="A3699" s="10">
        <v>31091</v>
      </c>
      <c r="B3699">
        <v>183.3</v>
      </c>
      <c r="C3699">
        <v>1.4999999999999999E-2</v>
      </c>
      <c r="D3699">
        <f>LOG(S_P_500_Historical_Data__1[[#This Row],[return]]+1)</f>
        <v>6.4660422492316813E-3</v>
      </c>
      <c r="E3699">
        <f>MATCH(S_P_500_Historical_Data__1[[#This Row],[return]],_xlfn.ANCHORARRAY($N$7),1)</f>
        <v>75</v>
      </c>
      <c r="F3699" t="e">
        <f>MATCH(S_P_500_Historical_Data__1[[#This Row],[log1p(return)]],S:S,1)-6</f>
        <v>#N/A</v>
      </c>
    </row>
    <row r="3700" spans="1:6" x14ac:dyDescent="0.35">
      <c r="A3700" s="10">
        <v>31090</v>
      </c>
      <c r="B3700">
        <v>180.6</v>
      </c>
      <c r="C3700">
        <v>5.9999999999999995E-4</v>
      </c>
      <c r="D3700">
        <f>LOG(S_P_500_Historical_Data__1[[#This Row],[return]]+1)</f>
        <v>2.6049854739031814E-4</v>
      </c>
      <c r="E3700">
        <f>MATCH(S_P_500_Historical_Data__1[[#This Row],[return]],_xlfn.ANCHORARRAY($N$7),1)</f>
        <v>70</v>
      </c>
      <c r="F3700" t="e">
        <f>MATCH(S_P_500_Historical_Data__1[[#This Row],[log1p(return)]],S:S,1)-6</f>
        <v>#N/A</v>
      </c>
    </row>
    <row r="3701" spans="1:6" x14ac:dyDescent="0.35">
      <c r="A3701" s="10">
        <v>31089</v>
      </c>
      <c r="B3701">
        <v>180.5</v>
      </c>
      <c r="C3701">
        <v>-9.2999999999999992E-3</v>
      </c>
      <c r="D3701">
        <f>LOG(S_P_500_Historical_Data__1[[#This Row],[return]]+1)</f>
        <v>-4.0578370074493605E-3</v>
      </c>
      <c r="E3701">
        <f>MATCH(S_P_500_Historical_Data__1[[#This Row],[return]],_xlfn.ANCHORARRAY($N$7),1)</f>
        <v>67</v>
      </c>
      <c r="F3701" t="e">
        <f>MATCH(S_P_500_Historical_Data__1[[#This Row],[log1p(return)]],S:S,1)-6</f>
        <v>#N/A</v>
      </c>
    </row>
    <row r="3702" spans="1:6" x14ac:dyDescent="0.35">
      <c r="A3702" s="10">
        <v>31086</v>
      </c>
      <c r="B3702">
        <v>182.2</v>
      </c>
      <c r="C3702">
        <v>2.2000000000000001E-3</v>
      </c>
      <c r="D3702">
        <f>LOG(S_P_500_Historical_Data__1[[#This Row],[return]]+1)</f>
        <v>9.5439840645788652E-4</v>
      </c>
      <c r="E3702">
        <f>MATCH(S_P_500_Historical_Data__1[[#This Row],[return]],_xlfn.ANCHORARRAY($N$7),1)</f>
        <v>70</v>
      </c>
      <c r="F3702" t="e">
        <f>MATCH(S_P_500_Historical_Data__1[[#This Row],[log1p(return)]],S:S,1)-6</f>
        <v>#N/A</v>
      </c>
    </row>
    <row r="3703" spans="1:6" x14ac:dyDescent="0.35">
      <c r="A3703" s="10">
        <v>31085</v>
      </c>
      <c r="B3703">
        <v>181.8</v>
      </c>
      <c r="C3703">
        <v>7.7999999999999996E-3</v>
      </c>
      <c r="D3703">
        <f>LOG(S_P_500_Historical_Data__1[[#This Row],[return]]+1)</f>
        <v>3.3743540197499165E-3</v>
      </c>
      <c r="E3703">
        <f>MATCH(S_P_500_Historical_Data__1[[#This Row],[return]],_xlfn.ANCHORARRAY($N$7),1)</f>
        <v>72</v>
      </c>
      <c r="F3703" t="e">
        <f>MATCH(S_P_500_Historical_Data__1[[#This Row],[log1p(return)]],S:S,1)-6</f>
        <v>#N/A</v>
      </c>
    </row>
    <row r="3704" spans="1:6" x14ac:dyDescent="0.35">
      <c r="A3704" s="10">
        <v>31084</v>
      </c>
      <c r="B3704">
        <v>180.4</v>
      </c>
      <c r="C3704">
        <v>-1.1000000000000001E-3</v>
      </c>
      <c r="D3704">
        <f>LOG(S_P_500_Historical_Data__1[[#This Row],[return]]+1)</f>
        <v>-4.7798687109621189E-4</v>
      </c>
      <c r="E3704">
        <f>MATCH(S_P_500_Historical_Data__1[[#This Row],[return]],_xlfn.ANCHORARRAY($N$7),1)</f>
        <v>69</v>
      </c>
      <c r="F3704" t="e">
        <f>MATCH(S_P_500_Historical_Data__1[[#This Row],[log1p(return)]],S:S,1)-6</f>
        <v>#N/A</v>
      </c>
    </row>
    <row r="3705" spans="1:6" x14ac:dyDescent="0.35">
      <c r="A3705" s="10">
        <v>31083</v>
      </c>
      <c r="B3705">
        <v>180.6</v>
      </c>
      <c r="C3705">
        <v>1.6999999999999999E-3</v>
      </c>
      <c r="D3705">
        <f>LOG(S_P_500_Historical_Data__1[[#This Row],[return]]+1)</f>
        <v>7.3767377403320331E-4</v>
      </c>
      <c r="E3705">
        <f>MATCH(S_P_500_Historical_Data__1[[#This Row],[return]],_xlfn.ANCHORARRAY($N$7),1)</f>
        <v>70</v>
      </c>
      <c r="F3705" t="e">
        <f>MATCH(S_P_500_Historical_Data__1[[#This Row],[log1p(return)]],S:S,1)-6</f>
        <v>#N/A</v>
      </c>
    </row>
    <row r="3706" spans="1:6" x14ac:dyDescent="0.35">
      <c r="A3706" s="10">
        <v>31082</v>
      </c>
      <c r="B3706">
        <v>180.3</v>
      </c>
      <c r="C3706">
        <v>9.4999999999999998E-3</v>
      </c>
      <c r="D3706">
        <f>LOG(S_P_500_Historical_Data__1[[#This Row],[return]]+1)</f>
        <v>4.1063232796581164E-3</v>
      </c>
      <c r="E3706">
        <f>MATCH(S_P_500_Historical_Data__1[[#This Row],[return]],_xlfn.ANCHORARRAY($N$7),1)</f>
        <v>73</v>
      </c>
      <c r="F3706" t="e">
        <f>MATCH(S_P_500_Historical_Data__1[[#This Row],[log1p(return)]],S:S,1)-6</f>
        <v>#N/A</v>
      </c>
    </row>
    <row r="3707" spans="1:6" x14ac:dyDescent="0.35">
      <c r="A3707" s="10">
        <v>31079</v>
      </c>
      <c r="B3707">
        <v>178.6</v>
      </c>
      <c r="C3707">
        <v>-5.5999999999999999E-3</v>
      </c>
      <c r="D3707">
        <f>LOG(S_P_500_Historical_Data__1[[#This Row],[return]]+1)</f>
        <v>-2.4388843664116724E-3</v>
      </c>
      <c r="E3707">
        <f>MATCH(S_P_500_Historical_Data__1[[#This Row],[return]],_xlfn.ANCHORARRAY($N$7),1)</f>
        <v>68</v>
      </c>
      <c r="F3707" t="e">
        <f>MATCH(S_P_500_Historical_Data__1[[#This Row],[log1p(return)]],S:S,1)-6</f>
        <v>#N/A</v>
      </c>
    </row>
    <row r="3708" spans="1:6" x14ac:dyDescent="0.35">
      <c r="A3708" s="10">
        <v>31078</v>
      </c>
      <c r="B3708">
        <v>179.6</v>
      </c>
      <c r="C3708">
        <v>1.1000000000000001E-3</v>
      </c>
      <c r="D3708">
        <f>LOG(S_P_500_Historical_Data__1[[#This Row],[return]]+1)</f>
        <v>4.7746137445523157E-4</v>
      </c>
      <c r="E3708">
        <f>MATCH(S_P_500_Historical_Data__1[[#This Row],[return]],_xlfn.ANCHORARRAY($N$7),1)</f>
        <v>70</v>
      </c>
      <c r="F3708" t="e">
        <f>MATCH(S_P_500_Historical_Data__1[[#This Row],[log1p(return)]],S:S,1)-6</f>
        <v>#N/A</v>
      </c>
    </row>
    <row r="3709" spans="1:6" x14ac:dyDescent="0.35">
      <c r="A3709" s="10">
        <v>31077</v>
      </c>
      <c r="B3709">
        <v>179.4</v>
      </c>
      <c r="C3709">
        <v>1.1000000000000001E-3</v>
      </c>
      <c r="D3709">
        <f>LOG(S_P_500_Historical_Data__1[[#This Row],[return]]+1)</f>
        <v>4.7746137445523157E-4</v>
      </c>
      <c r="E3709">
        <f>MATCH(S_P_500_Historical_Data__1[[#This Row],[return]],_xlfn.ANCHORARRAY($N$7),1)</f>
        <v>70</v>
      </c>
      <c r="F3709" t="e">
        <f>MATCH(S_P_500_Historical_Data__1[[#This Row],[log1p(return)]],S:S,1)-6</f>
        <v>#N/A</v>
      </c>
    </row>
    <row r="3710" spans="1:6" x14ac:dyDescent="0.35">
      <c r="A3710" s="10">
        <v>31076</v>
      </c>
      <c r="B3710">
        <v>179.2</v>
      </c>
      <c r="C3710">
        <v>1.01E-2</v>
      </c>
      <c r="D3710">
        <f>LOG(S_P_500_Historical_Data__1[[#This Row],[return]]+1)</f>
        <v>4.3643711077510335E-3</v>
      </c>
      <c r="E3710">
        <f>MATCH(S_P_500_Historical_Data__1[[#This Row],[return]],_xlfn.ANCHORARRAY($N$7),1)</f>
        <v>73</v>
      </c>
      <c r="F3710" t="e">
        <f>MATCH(S_P_500_Historical_Data__1[[#This Row],[log1p(return)]],S:S,1)-6</f>
        <v>#N/A</v>
      </c>
    </row>
    <row r="3711" spans="1:6" x14ac:dyDescent="0.35">
      <c r="A3711" s="10">
        <v>31075</v>
      </c>
      <c r="B3711">
        <v>177.4</v>
      </c>
      <c r="C3711">
        <v>5.9999999999999995E-4</v>
      </c>
      <c r="D3711">
        <f>LOG(S_P_500_Historical_Data__1[[#This Row],[return]]+1)</f>
        <v>2.6049854739031814E-4</v>
      </c>
      <c r="E3711">
        <f>MATCH(S_P_500_Historical_Data__1[[#This Row],[return]],_xlfn.ANCHORARRAY($N$7),1)</f>
        <v>70</v>
      </c>
      <c r="F3711" t="e">
        <f>MATCH(S_P_500_Historical_Data__1[[#This Row],[log1p(return)]],S:S,1)-6</f>
        <v>#N/A</v>
      </c>
    </row>
    <row r="3712" spans="1:6" x14ac:dyDescent="0.35">
      <c r="A3712" s="10">
        <v>31072</v>
      </c>
      <c r="B3712">
        <v>177.3</v>
      </c>
      <c r="C3712">
        <v>3.3999999999999998E-3</v>
      </c>
      <c r="D3712">
        <f>LOG(S_P_500_Historical_Data__1[[#This Row],[return]]+1)</f>
        <v>1.4740966917327273E-3</v>
      </c>
      <c r="E3712">
        <f>MATCH(S_P_500_Historical_Data__1[[#This Row],[return]],_xlfn.ANCHORARRAY($N$7),1)</f>
        <v>71</v>
      </c>
      <c r="F3712" t="e">
        <f>MATCH(S_P_500_Historical_Data__1[[#This Row],[log1p(return)]],S:S,1)-6</f>
        <v>#N/A</v>
      </c>
    </row>
    <row r="3713" spans="1:6" x14ac:dyDescent="0.35">
      <c r="A3713" s="10">
        <v>31071</v>
      </c>
      <c r="B3713">
        <v>176.7</v>
      </c>
      <c r="C3713">
        <v>-3.3999999999999998E-3</v>
      </c>
      <c r="D3713">
        <f>LOG(S_P_500_Historical_Data__1[[#This Row],[return]]+1)</f>
        <v>-1.4791171649618719E-3</v>
      </c>
      <c r="E3713">
        <f>MATCH(S_P_500_Historical_Data__1[[#This Row],[return]],_xlfn.ANCHORARRAY($N$7),1)</f>
        <v>69</v>
      </c>
      <c r="F3713" t="e">
        <f>MATCH(S_P_500_Historical_Data__1[[#This Row],[log1p(return)]],S:S,1)-6</f>
        <v>#N/A</v>
      </c>
    </row>
    <row r="3714" spans="1:6" x14ac:dyDescent="0.35">
      <c r="A3714" s="10">
        <v>31070</v>
      </c>
      <c r="B3714">
        <v>177.3</v>
      </c>
      <c r="C3714">
        <v>1.03E-2</v>
      </c>
      <c r="D3714">
        <f>LOG(S_P_500_Historical_Data__1[[#This Row],[return]]+1)</f>
        <v>4.4503529892243581E-3</v>
      </c>
      <c r="E3714">
        <f>MATCH(S_P_500_Historical_Data__1[[#This Row],[return]],_xlfn.ANCHORARRAY($N$7),1)</f>
        <v>73</v>
      </c>
      <c r="F3714" t="e">
        <f>MATCH(S_P_500_Historical_Data__1[[#This Row],[log1p(return)]],S:S,1)-6</f>
        <v>#N/A</v>
      </c>
    </row>
    <row r="3715" spans="1:6" x14ac:dyDescent="0.35">
      <c r="A3715" s="10">
        <v>31069</v>
      </c>
      <c r="B3715">
        <v>175.5</v>
      </c>
      <c r="C3715">
        <v>1.6999999999999999E-3</v>
      </c>
      <c r="D3715">
        <f>LOG(S_P_500_Historical_Data__1[[#This Row],[return]]+1)</f>
        <v>7.3767377403320331E-4</v>
      </c>
      <c r="E3715">
        <f>MATCH(S_P_500_Historical_Data__1[[#This Row],[return]],_xlfn.ANCHORARRAY($N$7),1)</f>
        <v>70</v>
      </c>
      <c r="F3715" t="e">
        <f>MATCH(S_P_500_Historical_Data__1[[#This Row],[log1p(return)]],S:S,1)-6</f>
        <v>#N/A</v>
      </c>
    </row>
    <row r="3716" spans="1:6" x14ac:dyDescent="0.35">
      <c r="A3716" s="10">
        <v>31068</v>
      </c>
      <c r="B3716">
        <v>175.2</v>
      </c>
      <c r="C3716">
        <v>2.2800000000000001E-2</v>
      </c>
      <c r="D3716">
        <f>LOG(S_P_500_Historical_Data__1[[#This Row],[return]]+1)</f>
        <v>9.7907193542978149E-3</v>
      </c>
      <c r="E3716">
        <f>MATCH(S_P_500_Historical_Data__1[[#This Row],[return]],_xlfn.ANCHORARRAY($N$7),1)</f>
        <v>77</v>
      </c>
      <c r="F3716" t="e">
        <f>MATCH(S_P_500_Historical_Data__1[[#This Row],[log1p(return)]],S:S,1)-6</f>
        <v>#N/A</v>
      </c>
    </row>
    <row r="3717" spans="1:6" x14ac:dyDescent="0.35">
      <c r="A3717" s="10">
        <v>31065</v>
      </c>
      <c r="B3717">
        <v>171.3</v>
      </c>
      <c r="C3717">
        <v>3.5000000000000001E-3</v>
      </c>
      <c r="D3717">
        <f>LOG(S_P_500_Historical_Data__1[[#This Row],[return]]+1)</f>
        <v>1.5173768235043782E-3</v>
      </c>
      <c r="E3717">
        <f>MATCH(S_P_500_Historical_Data__1[[#This Row],[return]],_xlfn.ANCHORARRAY($N$7),1)</f>
        <v>71</v>
      </c>
      <c r="F3717" t="e">
        <f>MATCH(S_P_500_Historical_Data__1[[#This Row],[log1p(return)]],S:S,1)-6</f>
        <v>#N/A</v>
      </c>
    </row>
    <row r="3718" spans="1:6" x14ac:dyDescent="0.35">
      <c r="A3718" s="10">
        <v>31064</v>
      </c>
      <c r="B3718">
        <v>170.7</v>
      </c>
      <c r="C3718">
        <v>-2.8999999999999998E-3</v>
      </c>
      <c r="D3718">
        <f>LOG(S_P_500_Historical_Data__1[[#This Row],[return]]+1)</f>
        <v>-1.2612837441822772E-3</v>
      </c>
      <c r="E3718">
        <f>MATCH(S_P_500_Historical_Data__1[[#This Row],[return]],_xlfn.ANCHORARRAY($N$7),1)</f>
        <v>69</v>
      </c>
      <c r="F3718" t="e">
        <f>MATCH(S_P_500_Historical_Data__1[[#This Row],[log1p(return)]],S:S,1)-6</f>
        <v>#N/A</v>
      </c>
    </row>
    <row r="3719" spans="1:6" x14ac:dyDescent="0.35">
      <c r="A3719" s="10">
        <v>31063</v>
      </c>
      <c r="B3719">
        <v>171.2</v>
      </c>
      <c r="C3719">
        <v>2.3E-3</v>
      </c>
      <c r="D3719">
        <f>LOG(S_P_500_Historical_Data__1[[#This Row],[return]]+1)</f>
        <v>9.9773035779373003E-4</v>
      </c>
      <c r="E3719">
        <f>MATCH(S_P_500_Historical_Data__1[[#This Row],[return]],_xlfn.ANCHORARRAY($N$7),1)</f>
        <v>70</v>
      </c>
      <c r="F3719" t="e">
        <f>MATCH(S_P_500_Historical_Data__1[[#This Row],[log1p(return)]],S:S,1)-6</f>
        <v>#N/A</v>
      </c>
    </row>
    <row r="3720" spans="1:6" x14ac:dyDescent="0.35">
      <c r="A3720" s="10">
        <v>31062</v>
      </c>
      <c r="B3720">
        <v>170.8</v>
      </c>
      <c r="C3720">
        <v>1.8E-3</v>
      </c>
      <c r="D3720">
        <f>LOG(S_P_500_Historical_Data__1[[#This Row],[return]]+1)</f>
        <v>7.8102735349552951E-4</v>
      </c>
      <c r="E3720">
        <f>MATCH(S_P_500_Historical_Data__1[[#This Row],[return]],_xlfn.ANCHORARRAY($N$7),1)</f>
        <v>70</v>
      </c>
      <c r="F3720" t="e">
        <f>MATCH(S_P_500_Historical_Data__1[[#This Row],[log1p(return)]],S:S,1)-6</f>
        <v>#N/A</v>
      </c>
    </row>
    <row r="3721" spans="1:6" x14ac:dyDescent="0.35">
      <c r="A3721" s="10">
        <v>31061</v>
      </c>
      <c r="B3721">
        <v>170.5</v>
      </c>
      <c r="C3721">
        <v>1.55E-2</v>
      </c>
      <c r="D3721">
        <f>LOG(S_P_500_Historical_Data__1[[#This Row],[return]]+1)</f>
        <v>6.6799277408255879E-3</v>
      </c>
      <c r="E3721">
        <f>MATCH(S_P_500_Historical_Data__1[[#This Row],[return]],_xlfn.ANCHORARRAY($N$7),1)</f>
        <v>75</v>
      </c>
      <c r="F3721" t="e">
        <f>MATCH(S_P_500_Historical_Data__1[[#This Row],[log1p(return)]],S:S,1)-6</f>
        <v>#N/A</v>
      </c>
    </row>
    <row r="3722" spans="1:6" x14ac:dyDescent="0.35">
      <c r="A3722" s="10">
        <v>31058</v>
      </c>
      <c r="B3722">
        <v>167.9</v>
      </c>
      <c r="C3722">
        <v>-2.3999999999999998E-3</v>
      </c>
      <c r="D3722">
        <f>LOG(S_P_500_Historical_Data__1[[#This Row],[return]]+1)</f>
        <v>-1.0435595295137823E-3</v>
      </c>
      <c r="E3722">
        <f>MATCH(S_P_500_Historical_Data__1[[#This Row],[return]],_xlfn.ANCHORARRAY($N$7),1)</f>
        <v>69</v>
      </c>
      <c r="F3722" t="e">
        <f>MATCH(S_P_500_Historical_Data__1[[#This Row],[log1p(return)]],S:S,1)-6</f>
        <v>#N/A</v>
      </c>
    </row>
    <row r="3723" spans="1:6" x14ac:dyDescent="0.35">
      <c r="A3723" s="10">
        <v>31057</v>
      </c>
      <c r="B3723">
        <v>168.3</v>
      </c>
      <c r="C3723">
        <v>1.8800000000000001E-2</v>
      </c>
      <c r="D3723">
        <f>LOG(S_P_500_Historical_Data__1[[#This Row],[return]]+1)</f>
        <v>8.0889362915774702E-3</v>
      </c>
      <c r="E3723">
        <f>MATCH(S_P_500_Historical_Data__1[[#This Row],[return]],_xlfn.ANCHORARRAY($N$7),1)</f>
        <v>76</v>
      </c>
      <c r="F3723" t="e">
        <f>MATCH(S_P_500_Historical_Data__1[[#This Row],[log1p(return)]],S:S,1)-6</f>
        <v>#N/A</v>
      </c>
    </row>
    <row r="3724" spans="1:6" x14ac:dyDescent="0.35">
      <c r="A3724" s="10">
        <v>31056</v>
      </c>
      <c r="B3724">
        <v>165.2</v>
      </c>
      <c r="C3724">
        <v>7.3000000000000001E-3</v>
      </c>
      <c r="D3724">
        <f>LOG(S_P_500_Historical_Data__1[[#This Row],[return]]+1)</f>
        <v>3.158833950862062E-3</v>
      </c>
      <c r="E3724">
        <f>MATCH(S_P_500_Historical_Data__1[[#This Row],[return]],_xlfn.ANCHORARRAY($N$7),1)</f>
        <v>72</v>
      </c>
      <c r="F3724" t="e">
        <f>MATCH(S_P_500_Historical_Data__1[[#This Row],[log1p(return)]],S:S,1)-6</f>
        <v>#N/A</v>
      </c>
    </row>
    <row r="3725" spans="1:6" x14ac:dyDescent="0.35">
      <c r="A3725" s="10">
        <v>31055</v>
      </c>
      <c r="B3725">
        <v>164</v>
      </c>
      <c r="C3725">
        <v>-1.1999999999999999E-3</v>
      </c>
      <c r="D3725">
        <f>LOG(S_P_500_Historical_Data__1[[#This Row],[return]]+1)</f>
        <v>-5.2146632068983954E-4</v>
      </c>
      <c r="E3725">
        <f>MATCH(S_P_500_Historical_Data__1[[#This Row],[return]],_xlfn.ANCHORARRAY($N$7),1)</f>
        <v>69</v>
      </c>
      <c r="F3725" t="e">
        <f>MATCH(S_P_500_Historical_Data__1[[#This Row],[log1p(return)]],S:S,1)-6</f>
        <v>#N/A</v>
      </c>
    </row>
    <row r="3726" spans="1:6" x14ac:dyDescent="0.35">
      <c r="A3726" s="10">
        <v>31054</v>
      </c>
      <c r="B3726">
        <v>164.2</v>
      </c>
      <c r="C3726">
        <v>3.0999999999999999E-3</v>
      </c>
      <c r="D3726">
        <f>LOG(S_P_500_Historical_Data__1[[#This Row],[return]]+1)</f>
        <v>1.3442304116013512E-3</v>
      </c>
      <c r="E3726">
        <f>MATCH(S_P_500_Historical_Data__1[[#This Row],[return]],_xlfn.ANCHORARRAY($N$7),1)</f>
        <v>71</v>
      </c>
      <c r="F3726" t="e">
        <f>MATCH(S_P_500_Historical_Data__1[[#This Row],[log1p(return)]],S:S,1)-6</f>
        <v>#N/A</v>
      </c>
    </row>
    <row r="3727" spans="1:6" x14ac:dyDescent="0.35">
      <c r="A3727" s="10">
        <v>31051</v>
      </c>
      <c r="B3727">
        <v>163.69999999999999</v>
      </c>
      <c r="C3727">
        <v>-5.4999999999999997E-3</v>
      </c>
      <c r="D3727">
        <f>LOG(S_P_500_Historical_Data__1[[#This Row],[return]]+1)</f>
        <v>-2.3952125395456008E-3</v>
      </c>
      <c r="E3727">
        <f>MATCH(S_P_500_Historical_Data__1[[#This Row],[return]],_xlfn.ANCHORARRAY($N$7),1)</f>
        <v>68</v>
      </c>
      <c r="F3727" t="e">
        <f>MATCH(S_P_500_Historical_Data__1[[#This Row],[log1p(return)]],S:S,1)-6</f>
        <v>#N/A</v>
      </c>
    </row>
    <row r="3728" spans="1:6" x14ac:dyDescent="0.35">
      <c r="A3728" s="10">
        <v>31050</v>
      </c>
      <c r="B3728">
        <v>164.6</v>
      </c>
      <c r="C3728">
        <v>-4.7999999999999996E-3</v>
      </c>
      <c r="D3728">
        <f>LOG(S_P_500_Historical_Data__1[[#This Row],[return]]+1)</f>
        <v>-2.0896326532565297E-3</v>
      </c>
      <c r="E3728">
        <f>MATCH(S_P_500_Historical_Data__1[[#This Row],[return]],_xlfn.ANCHORARRAY($N$7),1)</f>
        <v>68</v>
      </c>
      <c r="F3728" t="e">
        <f>MATCH(S_P_500_Historical_Data__1[[#This Row],[log1p(return)]],S:S,1)-6</f>
        <v>#N/A</v>
      </c>
    </row>
    <row r="3729" spans="1:6" x14ac:dyDescent="0.35">
      <c r="A3729" s="10">
        <v>31049</v>
      </c>
      <c r="B3729">
        <v>165.4</v>
      </c>
      <c r="C3729">
        <v>-1.0800000000000001E-2</v>
      </c>
      <c r="D3729">
        <f>LOG(S_P_500_Historical_Data__1[[#This Row],[return]]+1)</f>
        <v>-4.7158923107403373E-3</v>
      </c>
      <c r="E3729">
        <f>MATCH(S_P_500_Historical_Data__1[[#This Row],[return]],_xlfn.ANCHORARRAY($N$7),1)</f>
        <v>66</v>
      </c>
      <c r="F3729" t="e">
        <f>MATCH(S_P_500_Historical_Data__1[[#This Row],[log1p(return)]],S:S,1)-6</f>
        <v>#N/A</v>
      </c>
    </row>
    <row r="3730" spans="1:6" x14ac:dyDescent="0.35">
      <c r="A3730" s="10">
        <v>31047</v>
      </c>
      <c r="B3730">
        <v>167.2</v>
      </c>
      <c r="C3730">
        <v>5.4000000000000003E-3</v>
      </c>
      <c r="D3730">
        <f>LOG(S_P_500_Historical_Data__1[[#This Row],[return]]+1)</f>
        <v>2.3388808920564892E-3</v>
      </c>
      <c r="E3730">
        <f>MATCH(S_P_500_Historical_Data__1[[#This Row],[return]],_xlfn.ANCHORARRAY($N$7),1)</f>
        <v>72</v>
      </c>
      <c r="F3730" t="e">
        <f>MATCH(S_P_500_Historical_Data__1[[#This Row],[log1p(return)]],S:S,1)-6</f>
        <v>#N/A</v>
      </c>
    </row>
    <row r="3731" spans="1:6" x14ac:dyDescent="0.35">
      <c r="A3731" s="10">
        <v>31044</v>
      </c>
      <c r="B3731">
        <v>166.3</v>
      </c>
      <c r="C3731">
        <v>3.0000000000000001E-3</v>
      </c>
      <c r="D3731">
        <f>LOG(S_P_500_Historical_Data__1[[#This Row],[return]]+1)</f>
        <v>1.300933020418072E-3</v>
      </c>
      <c r="E3731">
        <f>MATCH(S_P_500_Historical_Data__1[[#This Row],[return]],_xlfn.ANCHORARRAY($N$7),1)</f>
        <v>71</v>
      </c>
      <c r="F3731" t="e">
        <f>MATCH(S_P_500_Historical_Data__1[[#This Row],[log1p(return)]],S:S,1)-6</f>
        <v>#N/A</v>
      </c>
    </row>
    <row r="3732" spans="1:6" x14ac:dyDescent="0.35">
      <c r="A3732" s="10">
        <v>31043</v>
      </c>
      <c r="B3732">
        <v>165.8</v>
      </c>
      <c r="C3732">
        <v>-4.1999999999999997E-3</v>
      </c>
      <c r="D3732">
        <f>LOG(S_P_500_Historical_Data__1[[#This Row],[return]]+1)</f>
        <v>-1.8278780605592872E-3</v>
      </c>
      <c r="E3732">
        <f>MATCH(S_P_500_Historical_Data__1[[#This Row],[return]],_xlfn.ANCHORARRAY($N$7),1)</f>
        <v>68</v>
      </c>
      <c r="F3732" t="e">
        <f>MATCH(S_P_500_Historical_Data__1[[#This Row],[log1p(return)]],S:S,1)-6</f>
        <v>#N/A</v>
      </c>
    </row>
    <row r="3733" spans="1:6" x14ac:dyDescent="0.35">
      <c r="A3733" s="10">
        <v>31042</v>
      </c>
      <c r="B3733">
        <v>166.5</v>
      </c>
      <c r="C3733">
        <v>-1.8E-3</v>
      </c>
      <c r="D3733">
        <f>LOG(S_P_500_Historical_Data__1[[#This Row],[return]]+1)</f>
        <v>-7.8243446989642584E-4</v>
      </c>
      <c r="E3733">
        <f>MATCH(S_P_500_Historical_Data__1[[#This Row],[return]],_xlfn.ANCHORARRAY($N$7),1)</f>
        <v>69</v>
      </c>
      <c r="F3733" t="e">
        <f>MATCH(S_P_500_Historical_Data__1[[#This Row],[log1p(return)]],S:S,1)-6</f>
        <v>#N/A</v>
      </c>
    </row>
    <row r="3734" spans="1:6" x14ac:dyDescent="0.35">
      <c r="A3734" s="10">
        <v>31040</v>
      </c>
      <c r="B3734">
        <v>166.8</v>
      </c>
      <c r="C3734">
        <v>7.9000000000000008E-3</v>
      </c>
      <c r="D3734">
        <f>LOG(S_P_500_Historical_Data__1[[#This Row],[return]]+1)</f>
        <v>3.4174452021936831E-3</v>
      </c>
      <c r="E3734">
        <f>MATCH(S_P_500_Historical_Data__1[[#This Row],[return]],_xlfn.ANCHORARRAY($N$7),1)</f>
        <v>72</v>
      </c>
      <c r="F3734" t="e">
        <f>MATCH(S_P_500_Historical_Data__1[[#This Row],[log1p(return)]],S:S,1)-6</f>
        <v>#N/A</v>
      </c>
    </row>
    <row r="3735" spans="1:6" x14ac:dyDescent="0.35">
      <c r="A3735" s="10">
        <v>31037</v>
      </c>
      <c r="B3735">
        <v>165.5</v>
      </c>
      <c r="C3735">
        <v>-5.4000000000000003E-3</v>
      </c>
      <c r="D3735">
        <f>LOG(S_P_500_Historical_Data__1[[#This Row],[return]]+1)</f>
        <v>-2.3515451037938442E-3</v>
      </c>
      <c r="E3735">
        <f>MATCH(S_P_500_Historical_Data__1[[#This Row],[return]],_xlfn.ANCHORARRAY($N$7),1)</f>
        <v>68</v>
      </c>
      <c r="F3735" t="e">
        <f>MATCH(S_P_500_Historical_Data__1[[#This Row],[log1p(return)]],S:S,1)-6</f>
        <v>#N/A</v>
      </c>
    </row>
    <row r="3736" spans="1:6" x14ac:dyDescent="0.35">
      <c r="A3736" s="10">
        <v>31036</v>
      </c>
      <c r="B3736">
        <v>166.4</v>
      </c>
      <c r="C3736">
        <v>-4.7999999999999996E-3</v>
      </c>
      <c r="D3736">
        <f>LOG(S_P_500_Historical_Data__1[[#This Row],[return]]+1)</f>
        <v>-2.0896326532565297E-3</v>
      </c>
      <c r="E3736">
        <f>MATCH(S_P_500_Historical_Data__1[[#This Row],[return]],_xlfn.ANCHORARRAY($N$7),1)</f>
        <v>68</v>
      </c>
      <c r="F3736" t="e">
        <f>MATCH(S_P_500_Historical_Data__1[[#This Row],[log1p(return)]],S:S,1)-6</f>
        <v>#N/A</v>
      </c>
    </row>
    <row r="3737" spans="1:6" x14ac:dyDescent="0.35">
      <c r="A3737" s="10">
        <v>31035</v>
      </c>
      <c r="B3737">
        <v>167.2</v>
      </c>
      <c r="C3737">
        <v>-5.4000000000000003E-3</v>
      </c>
      <c r="D3737">
        <f>LOG(S_P_500_Historical_Data__1[[#This Row],[return]]+1)</f>
        <v>-2.3515451037938442E-3</v>
      </c>
      <c r="E3737">
        <f>MATCH(S_P_500_Historical_Data__1[[#This Row],[return]],_xlfn.ANCHORARRAY($N$7),1)</f>
        <v>68</v>
      </c>
      <c r="F3737" t="e">
        <f>MATCH(S_P_500_Historical_Data__1[[#This Row],[log1p(return)]],S:S,1)-6</f>
        <v>#N/A</v>
      </c>
    </row>
    <row r="3738" spans="1:6" x14ac:dyDescent="0.35">
      <c r="A3738" s="10">
        <v>31034</v>
      </c>
      <c r="B3738">
        <v>168.1</v>
      </c>
      <c r="C3738">
        <v>2.75E-2</v>
      </c>
      <c r="D3738">
        <f>LOG(S_P_500_Historical_Data__1[[#This Row],[return]]+1)</f>
        <v>1.178183054810685E-2</v>
      </c>
      <c r="E3738">
        <f>MATCH(S_P_500_Historical_Data__1[[#This Row],[return]],_xlfn.ANCHORARRAY($N$7),1)</f>
        <v>79</v>
      </c>
      <c r="F3738" t="e">
        <f>MATCH(S_P_500_Historical_Data__1[[#This Row],[log1p(return)]],S:S,1)-6</f>
        <v>#N/A</v>
      </c>
    </row>
    <row r="3739" spans="1:6" x14ac:dyDescent="0.35">
      <c r="A3739" s="10">
        <v>31033</v>
      </c>
      <c r="B3739">
        <v>163.6</v>
      </c>
      <c r="C3739">
        <v>5.4999999999999997E-3</v>
      </c>
      <c r="D3739">
        <f>LOG(S_P_500_Historical_Data__1[[#This Row],[return]]+1)</f>
        <v>2.382074932760771E-3</v>
      </c>
      <c r="E3739">
        <f>MATCH(S_P_500_Historical_Data__1[[#This Row],[return]],_xlfn.ANCHORARRAY($N$7),1)</f>
        <v>72</v>
      </c>
      <c r="F3739" t="e">
        <f>MATCH(S_P_500_Historical_Data__1[[#This Row],[log1p(return)]],S:S,1)-6</f>
        <v>#N/A</v>
      </c>
    </row>
    <row r="3740" spans="1:6" x14ac:dyDescent="0.35">
      <c r="A3740" s="10">
        <v>31030</v>
      </c>
      <c r="B3740">
        <v>162.69999999999999</v>
      </c>
      <c r="C3740">
        <v>5.5999999999999999E-3</v>
      </c>
      <c r="D3740">
        <f>LOG(S_P_500_Historical_Data__1[[#This Row],[return]]+1)</f>
        <v>2.4252646779013543E-3</v>
      </c>
      <c r="E3740">
        <f>MATCH(S_P_500_Historical_Data__1[[#This Row],[return]],_xlfn.ANCHORARRAY($N$7),1)</f>
        <v>72</v>
      </c>
      <c r="F3740" t="e">
        <f>MATCH(S_P_500_Historical_Data__1[[#This Row],[log1p(return)]],S:S,1)-6</f>
        <v>#N/A</v>
      </c>
    </row>
    <row r="3741" spans="1:6" x14ac:dyDescent="0.35">
      <c r="A3741" s="10">
        <v>31029</v>
      </c>
      <c r="B3741">
        <v>161.80000000000001</v>
      </c>
      <c r="C3741">
        <v>-4.8999999999999998E-3</v>
      </c>
      <c r="D3741">
        <f>LOG(S_P_500_Historical_Data__1[[#This Row],[return]]+1)</f>
        <v>-2.1332737608552488E-3</v>
      </c>
      <c r="E3741">
        <f>MATCH(S_P_500_Historical_Data__1[[#This Row],[return]],_xlfn.ANCHORARRAY($N$7),1)</f>
        <v>68</v>
      </c>
      <c r="F3741" t="e">
        <f>MATCH(S_P_500_Historical_Data__1[[#This Row],[log1p(return)]],S:S,1)-6</f>
        <v>#N/A</v>
      </c>
    </row>
    <row r="3742" spans="1:6" x14ac:dyDescent="0.35">
      <c r="A3742" s="10">
        <v>31028</v>
      </c>
      <c r="B3742">
        <v>162.6</v>
      </c>
      <c r="C3742">
        <v>-3.0999999999999999E-3</v>
      </c>
      <c r="D3742">
        <f>LOG(S_P_500_Historical_Data__1[[#This Row],[return]]+1)</f>
        <v>-1.3484040016265256E-3</v>
      </c>
      <c r="E3742">
        <f>MATCH(S_P_500_Historical_Data__1[[#This Row],[return]],_xlfn.ANCHORARRAY($N$7),1)</f>
        <v>69</v>
      </c>
      <c r="F3742" t="e">
        <f>MATCH(S_P_500_Historical_Data__1[[#This Row],[log1p(return)]],S:S,1)-6</f>
        <v>#N/A</v>
      </c>
    </row>
    <row r="3743" spans="1:6" x14ac:dyDescent="0.35">
      <c r="A3743" s="10">
        <v>31027</v>
      </c>
      <c r="B3743">
        <v>163.1</v>
      </c>
      <c r="C3743">
        <v>1.8E-3</v>
      </c>
      <c r="D3743">
        <f>LOG(S_P_500_Historical_Data__1[[#This Row],[return]]+1)</f>
        <v>7.8102735349552951E-4</v>
      </c>
      <c r="E3743">
        <f>MATCH(S_P_500_Historical_Data__1[[#This Row],[return]],_xlfn.ANCHORARRAY($N$7),1)</f>
        <v>70</v>
      </c>
      <c r="F3743" t="e">
        <f>MATCH(S_P_500_Historical_Data__1[[#This Row],[log1p(return)]],S:S,1)-6</f>
        <v>#N/A</v>
      </c>
    </row>
    <row r="3744" spans="1:6" x14ac:dyDescent="0.35">
      <c r="A3744" s="10">
        <v>31026</v>
      </c>
      <c r="B3744">
        <v>162.80000000000001</v>
      </c>
      <c r="C3744">
        <v>3.0999999999999999E-3</v>
      </c>
      <c r="D3744">
        <f>LOG(S_P_500_Historical_Data__1[[#This Row],[return]]+1)</f>
        <v>1.3442304116013512E-3</v>
      </c>
      <c r="E3744">
        <f>MATCH(S_P_500_Historical_Data__1[[#This Row],[return]],_xlfn.ANCHORARRAY($N$7),1)</f>
        <v>71</v>
      </c>
      <c r="F3744" t="e">
        <f>MATCH(S_P_500_Historical_Data__1[[#This Row],[log1p(return)]],S:S,1)-6</f>
        <v>#N/A</v>
      </c>
    </row>
    <row r="3745" spans="1:6" x14ac:dyDescent="0.35">
      <c r="A3745" s="10">
        <v>31023</v>
      </c>
      <c r="B3745">
        <v>162.30000000000001</v>
      </c>
      <c r="C3745">
        <v>-3.0999999999999999E-3</v>
      </c>
      <c r="D3745">
        <f>LOG(S_P_500_Historical_Data__1[[#This Row],[return]]+1)</f>
        <v>-1.3484040016265256E-3</v>
      </c>
      <c r="E3745">
        <f>MATCH(S_P_500_Historical_Data__1[[#This Row],[return]],_xlfn.ANCHORARRAY($N$7),1)</f>
        <v>69</v>
      </c>
      <c r="F3745" t="e">
        <f>MATCH(S_P_500_Historical_Data__1[[#This Row],[log1p(return)]],S:S,1)-6</f>
        <v>#N/A</v>
      </c>
    </row>
    <row r="3746" spans="1:6" x14ac:dyDescent="0.35">
      <c r="A3746" s="10">
        <v>31022</v>
      </c>
      <c r="B3746">
        <v>162.80000000000001</v>
      </c>
      <c r="C3746">
        <v>4.3E-3</v>
      </c>
      <c r="D3746">
        <f>LOG(S_P_500_Historical_Data__1[[#This Row],[return]]+1)</f>
        <v>1.8634626925239726E-3</v>
      </c>
      <c r="E3746">
        <f>MATCH(S_P_500_Historical_Data__1[[#This Row],[return]],_xlfn.ANCHORARRAY($N$7),1)</f>
        <v>71</v>
      </c>
      <c r="F3746" t="e">
        <f>MATCH(S_P_500_Historical_Data__1[[#This Row],[log1p(return)]],S:S,1)-6</f>
        <v>#N/A</v>
      </c>
    </row>
    <row r="3747" spans="1:6" x14ac:dyDescent="0.35">
      <c r="A3747" s="10">
        <v>31021</v>
      </c>
      <c r="B3747">
        <v>162.1</v>
      </c>
      <c r="C3747">
        <v>-8.0000000000000002E-3</v>
      </c>
      <c r="D3747">
        <f>LOG(S_P_500_Historical_Data__1[[#This Row],[return]]+1)</f>
        <v>-3.4883278458213473E-3</v>
      </c>
      <c r="E3747">
        <f>MATCH(S_P_500_Historical_Data__1[[#This Row],[return]],_xlfn.ANCHORARRAY($N$7),1)</f>
        <v>67</v>
      </c>
      <c r="F3747" t="e">
        <f>MATCH(S_P_500_Historical_Data__1[[#This Row],[log1p(return)]],S:S,1)-6</f>
        <v>#N/A</v>
      </c>
    </row>
    <row r="3748" spans="1:6" x14ac:dyDescent="0.35">
      <c r="A3748" s="10">
        <v>31020</v>
      </c>
      <c r="B3748">
        <v>163.4</v>
      </c>
      <c r="C3748">
        <v>3.7000000000000002E-3</v>
      </c>
      <c r="D3748">
        <f>LOG(S_P_500_Historical_Data__1[[#This Row],[return]]+1)</f>
        <v>1.603924149797819E-3</v>
      </c>
      <c r="E3748">
        <f>MATCH(S_P_500_Historical_Data__1[[#This Row],[return]],_xlfn.ANCHORARRAY($N$7),1)</f>
        <v>71</v>
      </c>
      <c r="F3748" t="e">
        <f>MATCH(S_P_500_Historical_Data__1[[#This Row],[log1p(return)]],S:S,1)-6</f>
        <v>#N/A</v>
      </c>
    </row>
    <row r="3749" spans="1:6" x14ac:dyDescent="0.35">
      <c r="A3749" s="10">
        <v>31019</v>
      </c>
      <c r="B3749">
        <v>162.80000000000001</v>
      </c>
      <c r="C3749">
        <v>-4.8999999999999998E-3</v>
      </c>
      <c r="D3749">
        <f>LOG(S_P_500_Historical_Data__1[[#This Row],[return]]+1)</f>
        <v>-2.1332737608552488E-3</v>
      </c>
      <c r="E3749">
        <f>MATCH(S_P_500_Historical_Data__1[[#This Row],[return]],_xlfn.ANCHORARRAY($N$7),1)</f>
        <v>68</v>
      </c>
      <c r="F3749" t="e">
        <f>MATCH(S_P_500_Historical_Data__1[[#This Row],[log1p(return)]],S:S,1)-6</f>
        <v>#N/A</v>
      </c>
    </row>
    <row r="3750" spans="1:6" x14ac:dyDescent="0.35">
      <c r="A3750" s="10">
        <v>31016</v>
      </c>
      <c r="B3750">
        <v>163.6</v>
      </c>
      <c r="C3750">
        <v>-1.8E-3</v>
      </c>
      <c r="D3750">
        <f>LOG(S_P_500_Historical_Data__1[[#This Row],[return]]+1)</f>
        <v>-7.8243446989642584E-4</v>
      </c>
      <c r="E3750">
        <f>MATCH(S_P_500_Historical_Data__1[[#This Row],[return]],_xlfn.ANCHORARRAY($N$7),1)</f>
        <v>69</v>
      </c>
      <c r="F3750" t="e">
        <f>MATCH(S_P_500_Historical_Data__1[[#This Row],[log1p(return)]],S:S,1)-6</f>
        <v>#N/A</v>
      </c>
    </row>
    <row r="3751" spans="1:6" x14ac:dyDescent="0.35">
      <c r="A3751" s="10">
        <v>31015</v>
      </c>
      <c r="B3751">
        <v>163.9</v>
      </c>
      <c r="C3751">
        <v>-6.7000000000000002E-3</v>
      </c>
      <c r="D3751">
        <f>LOG(S_P_500_Historical_Data__1[[#This Row],[return]]+1)</f>
        <v>-2.9195645282691818E-3</v>
      </c>
      <c r="E3751">
        <f>MATCH(S_P_500_Historical_Data__1[[#This Row],[return]],_xlfn.ANCHORARRAY($N$7),1)</f>
        <v>67</v>
      </c>
      <c r="F3751" t="e">
        <f>MATCH(S_P_500_Historical_Data__1[[#This Row],[log1p(return)]],S:S,1)-6</f>
        <v>#N/A</v>
      </c>
    </row>
    <row r="3752" spans="1:6" x14ac:dyDescent="0.35">
      <c r="A3752" s="10">
        <v>31014</v>
      </c>
      <c r="B3752">
        <v>165</v>
      </c>
      <c r="C3752">
        <v>-7.7999999999999996E-3</v>
      </c>
      <c r="D3752">
        <f>LOG(S_P_500_Historical_Data__1[[#This Row],[return]]+1)</f>
        <v>-3.4007772998332414E-3</v>
      </c>
      <c r="E3752">
        <f>MATCH(S_P_500_Historical_Data__1[[#This Row],[return]],_xlfn.ANCHORARRAY($N$7),1)</f>
        <v>67</v>
      </c>
      <c r="F3752" t="e">
        <f>MATCH(S_P_500_Historical_Data__1[[#This Row],[log1p(return)]],S:S,1)-6</f>
        <v>#N/A</v>
      </c>
    </row>
    <row r="3753" spans="1:6" x14ac:dyDescent="0.35">
      <c r="A3753" s="10">
        <v>31013</v>
      </c>
      <c r="B3753">
        <v>166.3</v>
      </c>
      <c r="C3753">
        <v>4.1999999999999997E-3</v>
      </c>
      <c r="D3753">
        <f>LOG(S_P_500_Historical_Data__1[[#This Row],[return]]+1)</f>
        <v>1.8202170383280992E-3</v>
      </c>
      <c r="E3753">
        <f>MATCH(S_P_500_Historical_Data__1[[#This Row],[return]],_xlfn.ANCHORARRAY($N$7),1)</f>
        <v>71</v>
      </c>
      <c r="F3753" t="e">
        <f>MATCH(S_P_500_Historical_Data__1[[#This Row],[log1p(return)]],S:S,1)-6</f>
        <v>#N/A</v>
      </c>
    </row>
    <row r="3754" spans="1:6" x14ac:dyDescent="0.35">
      <c r="A3754" s="10">
        <v>31012</v>
      </c>
      <c r="B3754">
        <v>165.6</v>
      </c>
      <c r="C3754">
        <v>-7.7999999999999996E-3</v>
      </c>
      <c r="D3754">
        <f>LOG(S_P_500_Historical_Data__1[[#This Row],[return]]+1)</f>
        <v>-3.4007772998332414E-3</v>
      </c>
      <c r="E3754">
        <f>MATCH(S_P_500_Historical_Data__1[[#This Row],[return]],_xlfn.ANCHORARRAY($N$7),1)</f>
        <v>67</v>
      </c>
      <c r="F3754" t="e">
        <f>MATCH(S_P_500_Historical_Data__1[[#This Row],[log1p(return)]],S:S,1)-6</f>
        <v>#N/A</v>
      </c>
    </row>
    <row r="3755" spans="1:6" x14ac:dyDescent="0.35">
      <c r="A3755" s="10">
        <v>31009</v>
      </c>
      <c r="B3755">
        <v>166.9</v>
      </c>
      <c r="C3755">
        <v>1.46E-2</v>
      </c>
      <c r="D3755">
        <f>LOG(S_P_500_Historical_Data__1[[#This Row],[return]]+1)</f>
        <v>6.2948579813853558E-3</v>
      </c>
      <c r="E3755">
        <f>MATCH(S_P_500_Historical_Data__1[[#This Row],[return]],_xlfn.ANCHORARRAY($N$7),1)</f>
        <v>75</v>
      </c>
      <c r="F3755" t="e">
        <f>MATCH(S_P_500_Historical_Data__1[[#This Row],[log1p(return)]],S:S,1)-6</f>
        <v>#N/A</v>
      </c>
    </row>
    <row r="3756" spans="1:6" x14ac:dyDescent="0.35">
      <c r="A3756" s="10">
        <v>31007</v>
      </c>
      <c r="B3756">
        <v>164.5</v>
      </c>
      <c r="C3756">
        <v>1.8E-3</v>
      </c>
      <c r="D3756">
        <f>LOG(S_P_500_Historical_Data__1[[#This Row],[return]]+1)</f>
        <v>7.8102735349552951E-4</v>
      </c>
      <c r="E3756">
        <f>MATCH(S_P_500_Historical_Data__1[[#This Row],[return]],_xlfn.ANCHORARRAY($N$7),1)</f>
        <v>70</v>
      </c>
      <c r="F3756" t="e">
        <f>MATCH(S_P_500_Historical_Data__1[[#This Row],[log1p(return)]],S:S,1)-6</f>
        <v>#N/A</v>
      </c>
    </row>
    <row r="3757" spans="1:6" x14ac:dyDescent="0.35">
      <c r="A3757" s="10">
        <v>31006</v>
      </c>
      <c r="B3757">
        <v>164.2</v>
      </c>
      <c r="C3757">
        <v>6.7000000000000002E-3</v>
      </c>
      <c r="D3757">
        <f>LOG(S_P_500_Historical_Data__1[[#This Row],[return]]+1)</f>
        <v>2.9000686113873687E-3</v>
      </c>
      <c r="E3757">
        <f>MATCH(S_P_500_Historical_Data__1[[#This Row],[return]],_xlfn.ANCHORARRAY($N$7),1)</f>
        <v>72</v>
      </c>
      <c r="F3757" t="e">
        <f>MATCH(S_P_500_Historical_Data__1[[#This Row],[log1p(return)]],S:S,1)-6</f>
        <v>#N/A</v>
      </c>
    </row>
    <row r="3758" spans="1:6" x14ac:dyDescent="0.35">
      <c r="A3758" s="10">
        <v>31005</v>
      </c>
      <c r="B3758">
        <v>163.1</v>
      </c>
      <c r="C3758">
        <v>-6.1000000000000004E-3</v>
      </c>
      <c r="D3758">
        <f>LOG(S_P_500_Historical_Data__1[[#This Row],[return]]+1)</f>
        <v>-2.6573093983775736E-3</v>
      </c>
      <c r="E3758">
        <f>MATCH(S_P_500_Historical_Data__1[[#This Row],[return]],_xlfn.ANCHORARRAY($N$7),1)</f>
        <v>68</v>
      </c>
      <c r="F3758" t="e">
        <f>MATCH(S_P_500_Historical_Data__1[[#This Row],[log1p(return)]],S:S,1)-6</f>
        <v>#N/A</v>
      </c>
    </row>
    <row r="3759" spans="1:6" x14ac:dyDescent="0.35">
      <c r="A3759" s="10">
        <v>31002</v>
      </c>
      <c r="B3759">
        <v>164.1</v>
      </c>
      <c r="C3759">
        <v>-1.0800000000000001E-2</v>
      </c>
      <c r="D3759">
        <f>LOG(S_P_500_Historical_Data__1[[#This Row],[return]]+1)</f>
        <v>-4.7158923107403373E-3</v>
      </c>
      <c r="E3759">
        <f>MATCH(S_P_500_Historical_Data__1[[#This Row],[return]],_xlfn.ANCHORARRAY($N$7),1)</f>
        <v>66</v>
      </c>
      <c r="F3759" t="e">
        <f>MATCH(S_P_500_Historical_Data__1[[#This Row],[log1p(return)]],S:S,1)-6</f>
        <v>#N/A</v>
      </c>
    </row>
    <row r="3760" spans="1:6" x14ac:dyDescent="0.35">
      <c r="A3760" s="10">
        <v>31001</v>
      </c>
      <c r="B3760">
        <v>165.9</v>
      </c>
      <c r="C3760">
        <v>-5.9999999999999995E-4</v>
      </c>
      <c r="D3760">
        <f>LOG(S_P_500_Historical_Data__1[[#This Row],[return]]+1)</f>
        <v>-2.6065489343199378E-4</v>
      </c>
      <c r="E3760">
        <f>MATCH(S_P_500_Historical_Data__1[[#This Row],[return]],_xlfn.ANCHORARRAY($N$7),1)</f>
        <v>69</v>
      </c>
      <c r="F3760" t="e">
        <f>MATCH(S_P_500_Historical_Data__1[[#This Row],[log1p(return)]],S:S,1)-6</f>
        <v>#N/A</v>
      </c>
    </row>
    <row r="3761" spans="1:6" x14ac:dyDescent="0.35">
      <c r="A3761" s="10">
        <v>31000</v>
      </c>
      <c r="B3761">
        <v>166</v>
      </c>
      <c r="C3761">
        <v>0</v>
      </c>
      <c r="D3761">
        <f>LOG(S_P_500_Historical_Data__1[[#This Row],[return]]+1)</f>
        <v>0</v>
      </c>
      <c r="E3761">
        <f>MATCH(S_P_500_Historical_Data__1[[#This Row],[return]],_xlfn.ANCHORARRAY($N$7),1)</f>
        <v>70</v>
      </c>
      <c r="F3761" t="e">
        <f>MATCH(S_P_500_Historical_Data__1[[#This Row],[log1p(return)]],S:S,1)-6</f>
        <v>#N/A</v>
      </c>
    </row>
    <row r="3762" spans="1:6" x14ac:dyDescent="0.35">
      <c r="A3762" s="10">
        <v>30999</v>
      </c>
      <c r="B3762">
        <v>166</v>
      </c>
      <c r="C3762">
        <v>-8.3999999999999995E-3</v>
      </c>
      <c r="D3762">
        <f>LOG(S_P_500_Historical_Data__1[[#This Row],[return]]+1)</f>
        <v>-3.6634819042161626E-3</v>
      </c>
      <c r="E3762">
        <f>MATCH(S_P_500_Historical_Data__1[[#This Row],[return]],_xlfn.ANCHORARRAY($N$7),1)</f>
        <v>67</v>
      </c>
      <c r="F3762" t="e">
        <f>MATCH(S_P_500_Historical_Data__1[[#This Row],[log1p(return)]],S:S,1)-6</f>
        <v>#N/A</v>
      </c>
    </row>
    <row r="3763" spans="1:6" x14ac:dyDescent="0.35">
      <c r="A3763" s="10">
        <v>30998</v>
      </c>
      <c r="B3763">
        <v>167.4</v>
      </c>
      <c r="C3763">
        <v>-1.1999999999999999E-3</v>
      </c>
      <c r="D3763">
        <f>LOG(S_P_500_Historical_Data__1[[#This Row],[return]]+1)</f>
        <v>-5.2146632068983954E-4</v>
      </c>
      <c r="E3763">
        <f>MATCH(S_P_500_Historical_Data__1[[#This Row],[return]],_xlfn.ANCHORARRAY($N$7),1)</f>
        <v>69</v>
      </c>
      <c r="F3763" t="e">
        <f>MATCH(S_P_500_Historical_Data__1[[#This Row],[log1p(return)]],S:S,1)-6</f>
        <v>#N/A</v>
      </c>
    </row>
    <row r="3764" spans="1:6" x14ac:dyDescent="0.35">
      <c r="A3764" s="10">
        <v>30995</v>
      </c>
      <c r="B3764">
        <v>167.6</v>
      </c>
      <c r="C3764">
        <v>-6.4999999999999997E-3</v>
      </c>
      <c r="D3764">
        <f>LOG(S_P_500_Historical_Data__1[[#This Row],[return]]+1)</f>
        <v>-2.8321285541660227E-3</v>
      </c>
      <c r="E3764">
        <f>MATCH(S_P_500_Historical_Data__1[[#This Row],[return]],_xlfn.ANCHORARRAY($N$7),1)</f>
        <v>67</v>
      </c>
      <c r="F3764" t="e">
        <f>MATCH(S_P_500_Historical_Data__1[[#This Row],[log1p(return)]],S:S,1)-6</f>
        <v>#N/A</v>
      </c>
    </row>
    <row r="3765" spans="1:6" x14ac:dyDescent="0.35">
      <c r="A3765" s="10">
        <v>30994</v>
      </c>
      <c r="B3765">
        <v>168.7</v>
      </c>
      <c r="C3765">
        <v>-3.0000000000000001E-3</v>
      </c>
      <c r="D3765">
        <f>LOG(S_P_500_Historical_Data__1[[#This Row],[return]]+1)</f>
        <v>-1.3048416883442813E-3</v>
      </c>
      <c r="E3765">
        <f>MATCH(S_P_500_Historical_Data__1[[#This Row],[return]],_xlfn.ANCHORARRAY($N$7),1)</f>
        <v>69</v>
      </c>
      <c r="F3765" t="e">
        <f>MATCH(S_P_500_Historical_Data__1[[#This Row],[log1p(return)]],S:S,1)-6</f>
        <v>#N/A</v>
      </c>
    </row>
    <row r="3766" spans="1:6" x14ac:dyDescent="0.35">
      <c r="A3766" s="10">
        <v>30993</v>
      </c>
      <c r="B3766">
        <v>169.2</v>
      </c>
      <c r="C3766">
        <v>-7.0000000000000001E-3</v>
      </c>
      <c r="D3766">
        <f>LOG(S_P_500_Historical_Data__1[[#This Row],[return]]+1)</f>
        <v>-3.0507515046188267E-3</v>
      </c>
      <c r="E3766">
        <f>MATCH(S_P_500_Historical_Data__1[[#This Row],[return]],_xlfn.ANCHORARRAY($N$7),1)</f>
        <v>67</v>
      </c>
      <c r="F3766" t="e">
        <f>MATCH(S_P_500_Historical_Data__1[[#This Row],[log1p(return)]],S:S,1)-6</f>
        <v>#N/A</v>
      </c>
    </row>
    <row r="3767" spans="1:6" x14ac:dyDescent="0.35">
      <c r="A3767" s="10">
        <v>30992</v>
      </c>
      <c r="B3767">
        <v>170.4</v>
      </c>
      <c r="C3767">
        <v>1.0699999999999999E-2</v>
      </c>
      <c r="D3767">
        <f>LOG(S_P_500_Historical_Data__1[[#This Row],[return]]+1)</f>
        <v>4.6222657007826302E-3</v>
      </c>
      <c r="E3767">
        <f>MATCH(S_P_500_Historical_Data__1[[#This Row],[return]],_xlfn.ANCHORARRAY($N$7),1)</f>
        <v>73</v>
      </c>
      <c r="F3767" t="e">
        <f>MATCH(S_P_500_Historical_Data__1[[#This Row],[log1p(return)]],S:S,1)-6</f>
        <v>#N/A</v>
      </c>
    </row>
    <row r="3768" spans="1:6" x14ac:dyDescent="0.35">
      <c r="A3768" s="10">
        <v>30991</v>
      </c>
      <c r="B3768">
        <v>168.6</v>
      </c>
      <c r="C3768">
        <v>7.1999999999999998E-3</v>
      </c>
      <c r="D3768">
        <f>LOG(S_P_500_Historical_Data__1[[#This Row],[return]]+1)</f>
        <v>3.1157170998062241E-3</v>
      </c>
      <c r="E3768">
        <f>MATCH(S_P_500_Historical_Data__1[[#This Row],[return]],_xlfn.ANCHORARRAY($N$7),1)</f>
        <v>72</v>
      </c>
      <c r="F3768" t="e">
        <f>MATCH(S_P_500_Historical_Data__1[[#This Row],[log1p(return)]],S:S,1)-6</f>
        <v>#N/A</v>
      </c>
    </row>
    <row r="3769" spans="1:6" x14ac:dyDescent="0.35">
      <c r="A3769" s="10">
        <v>30988</v>
      </c>
      <c r="B3769">
        <v>167.4</v>
      </c>
      <c r="C3769">
        <v>-5.9999999999999995E-4</v>
      </c>
      <c r="D3769">
        <f>LOG(S_P_500_Historical_Data__1[[#This Row],[return]]+1)</f>
        <v>-2.6065489343199378E-4</v>
      </c>
      <c r="E3769">
        <f>MATCH(S_P_500_Historical_Data__1[[#This Row],[return]],_xlfn.ANCHORARRAY($N$7),1)</f>
        <v>69</v>
      </c>
      <c r="F3769" t="e">
        <f>MATCH(S_P_500_Historical_Data__1[[#This Row],[log1p(return)]],S:S,1)-6</f>
        <v>#N/A</v>
      </c>
    </row>
    <row r="3770" spans="1:6" x14ac:dyDescent="0.35">
      <c r="A3770" s="10">
        <v>30987</v>
      </c>
      <c r="B3770">
        <v>167.5</v>
      </c>
      <c r="C3770">
        <v>8.3999999999999995E-3</v>
      </c>
      <c r="D3770">
        <f>LOG(S_P_500_Historical_Data__1[[#This Row],[return]]+1)</f>
        <v>3.6328370044082891E-3</v>
      </c>
      <c r="E3770">
        <f>MATCH(S_P_500_Historical_Data__1[[#This Row],[return]],_xlfn.ANCHORARRAY($N$7),1)</f>
        <v>73</v>
      </c>
      <c r="F3770" t="e">
        <f>MATCH(S_P_500_Historical_Data__1[[#This Row],[log1p(return)]],S:S,1)-6</f>
        <v>#N/A</v>
      </c>
    </row>
    <row r="3771" spans="1:6" x14ac:dyDescent="0.35">
      <c r="A3771" s="10">
        <v>30986</v>
      </c>
      <c r="B3771">
        <v>166.1</v>
      </c>
      <c r="C3771">
        <v>-4.1999999999999997E-3</v>
      </c>
      <c r="D3771">
        <f>LOG(S_P_500_Historical_Data__1[[#This Row],[return]]+1)</f>
        <v>-1.8278780605592872E-3</v>
      </c>
      <c r="E3771">
        <f>MATCH(S_P_500_Historical_Data__1[[#This Row],[return]],_xlfn.ANCHORARRAY($N$7),1)</f>
        <v>68</v>
      </c>
      <c r="F3771" t="e">
        <f>MATCH(S_P_500_Historical_Data__1[[#This Row],[log1p(return)]],S:S,1)-6</f>
        <v>#N/A</v>
      </c>
    </row>
    <row r="3772" spans="1:6" x14ac:dyDescent="0.35">
      <c r="A3772" s="10">
        <v>30985</v>
      </c>
      <c r="B3772">
        <v>166.8</v>
      </c>
      <c r="C3772">
        <v>1.21E-2</v>
      </c>
      <c r="D3772">
        <f>LOG(S_P_500_Historical_Data__1[[#This Row],[return]]+1)</f>
        <v>5.2234248581359841E-3</v>
      </c>
      <c r="E3772">
        <f>MATCH(S_P_500_Historical_Data__1[[#This Row],[return]],_xlfn.ANCHORARRAY($N$7),1)</f>
        <v>74</v>
      </c>
      <c r="F3772" t="e">
        <f>MATCH(S_P_500_Historical_Data__1[[#This Row],[log1p(return)]],S:S,1)-6</f>
        <v>#N/A</v>
      </c>
    </row>
    <row r="3773" spans="1:6" x14ac:dyDescent="0.35">
      <c r="A3773" s="10">
        <v>30984</v>
      </c>
      <c r="B3773">
        <v>164.8</v>
      </c>
      <c r="C3773">
        <v>-3.0000000000000001E-3</v>
      </c>
      <c r="D3773">
        <f>LOG(S_P_500_Historical_Data__1[[#This Row],[return]]+1)</f>
        <v>-1.3048416883442813E-3</v>
      </c>
      <c r="E3773">
        <f>MATCH(S_P_500_Historical_Data__1[[#This Row],[return]],_xlfn.ANCHORARRAY($N$7),1)</f>
        <v>69</v>
      </c>
      <c r="F3773" t="e">
        <f>MATCH(S_P_500_Historical_Data__1[[#This Row],[log1p(return)]],S:S,1)-6</f>
        <v>#N/A</v>
      </c>
    </row>
    <row r="3774" spans="1:6" x14ac:dyDescent="0.35">
      <c r="A3774" s="10">
        <v>30981</v>
      </c>
      <c r="B3774">
        <v>165.3</v>
      </c>
      <c r="C3774">
        <v>-6.0000000000000001E-3</v>
      </c>
      <c r="D3774">
        <f>LOG(S_P_500_Historical_Data__1[[#This Row],[return]]+1)</f>
        <v>-2.6136156026866902E-3</v>
      </c>
      <c r="E3774">
        <f>MATCH(S_P_500_Historical_Data__1[[#This Row],[return]],_xlfn.ANCHORARRAY($N$7),1)</f>
        <v>68</v>
      </c>
      <c r="F3774" t="e">
        <f>MATCH(S_P_500_Historical_Data__1[[#This Row],[log1p(return)]],S:S,1)-6</f>
        <v>#N/A</v>
      </c>
    </row>
    <row r="3775" spans="1:6" x14ac:dyDescent="0.35">
      <c r="A3775" s="10">
        <v>30980</v>
      </c>
      <c r="B3775">
        <v>166.3</v>
      </c>
      <c r="C3775">
        <v>-5.4000000000000003E-3</v>
      </c>
      <c r="D3775">
        <f>LOG(S_P_500_Historical_Data__1[[#This Row],[return]]+1)</f>
        <v>-2.3515451037938442E-3</v>
      </c>
      <c r="E3775">
        <f>MATCH(S_P_500_Historical_Data__1[[#This Row],[return]],_xlfn.ANCHORARRAY($N$7),1)</f>
        <v>68</v>
      </c>
      <c r="F3775" t="e">
        <f>MATCH(S_P_500_Historical_Data__1[[#This Row],[log1p(return)]],S:S,1)-6</f>
        <v>#N/A</v>
      </c>
    </row>
    <row r="3776" spans="1:6" x14ac:dyDescent="0.35">
      <c r="A3776" s="10">
        <v>30979</v>
      </c>
      <c r="B3776">
        <v>167.2</v>
      </c>
      <c r="C3776">
        <v>5.9999999999999995E-4</v>
      </c>
      <c r="D3776">
        <f>LOG(S_P_500_Historical_Data__1[[#This Row],[return]]+1)</f>
        <v>2.6049854739031814E-4</v>
      </c>
      <c r="E3776">
        <f>MATCH(S_P_500_Historical_Data__1[[#This Row],[return]],_xlfn.ANCHORARRAY($N$7),1)</f>
        <v>70</v>
      </c>
      <c r="F3776" t="e">
        <f>MATCH(S_P_500_Historical_Data__1[[#This Row],[log1p(return)]],S:S,1)-6</f>
        <v>#N/A</v>
      </c>
    </row>
    <row r="3777" spans="1:6" x14ac:dyDescent="0.35">
      <c r="A3777" s="10">
        <v>30978</v>
      </c>
      <c r="B3777">
        <v>167.1</v>
      </c>
      <c r="C3777">
        <v>-1.8E-3</v>
      </c>
      <c r="D3777">
        <f>LOG(S_P_500_Historical_Data__1[[#This Row],[return]]+1)</f>
        <v>-7.8243446989642584E-4</v>
      </c>
      <c r="E3777">
        <f>MATCH(S_P_500_Historical_Data__1[[#This Row],[return]],_xlfn.ANCHORARRAY($N$7),1)</f>
        <v>69</v>
      </c>
      <c r="F3777" t="e">
        <f>MATCH(S_P_500_Historical_Data__1[[#This Row],[log1p(return)]],S:S,1)-6</f>
        <v>#N/A</v>
      </c>
    </row>
    <row r="3778" spans="1:6" x14ac:dyDescent="0.35">
      <c r="A3778" s="10">
        <v>30977</v>
      </c>
      <c r="B3778">
        <v>167.4</v>
      </c>
      <c r="C3778">
        <v>-3.5999999999999999E-3</v>
      </c>
      <c r="D3778">
        <f>LOG(S_P_500_Historical_Data__1[[#This Row],[return]]+1)</f>
        <v>-1.5662811355311203E-3</v>
      </c>
      <c r="E3778">
        <f>MATCH(S_P_500_Historical_Data__1[[#This Row],[return]],_xlfn.ANCHORARRAY($N$7),1)</f>
        <v>68</v>
      </c>
      <c r="F3778" t="e">
        <f>MATCH(S_P_500_Historical_Data__1[[#This Row],[log1p(return)]],S:S,1)-6</f>
        <v>#N/A</v>
      </c>
    </row>
    <row r="3779" spans="1:6" x14ac:dyDescent="0.35">
      <c r="A3779" s="10">
        <v>30974</v>
      </c>
      <c r="B3779">
        <v>168</v>
      </c>
      <c r="C3779">
        <v>-5.9999999999999995E-4</v>
      </c>
      <c r="D3779">
        <f>LOG(S_P_500_Historical_Data__1[[#This Row],[return]]+1)</f>
        <v>-2.6065489343199378E-4</v>
      </c>
      <c r="E3779">
        <f>MATCH(S_P_500_Historical_Data__1[[#This Row],[return]],_xlfn.ANCHORARRAY($N$7),1)</f>
        <v>69</v>
      </c>
      <c r="F3779" t="e">
        <f>MATCH(S_P_500_Historical_Data__1[[#This Row],[log1p(return)]],S:S,1)-6</f>
        <v>#N/A</v>
      </c>
    </row>
    <row r="3780" spans="1:6" x14ac:dyDescent="0.35">
      <c r="A3780" s="10">
        <v>30973</v>
      </c>
      <c r="B3780">
        <v>168.1</v>
      </c>
      <c r="C3780">
        <v>2.4400000000000002E-2</v>
      </c>
      <c r="D3780">
        <f>LOG(S_P_500_Historical_Data__1[[#This Row],[return]]+1)</f>
        <v>1.0469569796392077E-2</v>
      </c>
      <c r="E3780">
        <f>MATCH(S_P_500_Historical_Data__1[[#This Row],[return]],_xlfn.ANCHORARRAY($N$7),1)</f>
        <v>78</v>
      </c>
      <c r="F3780" t="e">
        <f>MATCH(S_P_500_Historical_Data__1[[#This Row],[log1p(return)]],S:S,1)-6</f>
        <v>#N/A</v>
      </c>
    </row>
    <row r="3781" spans="1:6" x14ac:dyDescent="0.35">
      <c r="A3781" s="10">
        <v>30972</v>
      </c>
      <c r="B3781">
        <v>164.1</v>
      </c>
      <c r="C3781">
        <v>-4.1999999999999997E-3</v>
      </c>
      <c r="D3781">
        <f>LOG(S_P_500_Historical_Data__1[[#This Row],[return]]+1)</f>
        <v>-1.8278780605592872E-3</v>
      </c>
      <c r="E3781">
        <f>MATCH(S_P_500_Historical_Data__1[[#This Row],[return]],_xlfn.ANCHORARRAY($N$7),1)</f>
        <v>68</v>
      </c>
      <c r="F3781" t="e">
        <f>MATCH(S_P_500_Historical_Data__1[[#This Row],[log1p(return)]],S:S,1)-6</f>
        <v>#N/A</v>
      </c>
    </row>
    <row r="3782" spans="1:6" x14ac:dyDescent="0.35">
      <c r="A3782" s="10">
        <v>30971</v>
      </c>
      <c r="B3782">
        <v>164.8</v>
      </c>
      <c r="C3782">
        <v>-6.0000000000000001E-3</v>
      </c>
      <c r="D3782">
        <f>LOG(S_P_500_Historical_Data__1[[#This Row],[return]]+1)</f>
        <v>-2.6136156026866902E-3</v>
      </c>
      <c r="E3782">
        <f>MATCH(S_P_500_Historical_Data__1[[#This Row],[return]],_xlfn.ANCHORARRAY($N$7),1)</f>
        <v>68</v>
      </c>
      <c r="F3782" t="e">
        <f>MATCH(S_P_500_Historical_Data__1[[#This Row],[log1p(return)]],S:S,1)-6</f>
        <v>#N/A</v>
      </c>
    </row>
    <row r="3783" spans="1:6" x14ac:dyDescent="0.35">
      <c r="A3783" s="10">
        <v>30970</v>
      </c>
      <c r="B3783">
        <v>165.8</v>
      </c>
      <c r="C3783">
        <v>9.7000000000000003E-3</v>
      </c>
      <c r="D3783">
        <f>LOG(S_P_500_Historical_Data__1[[#This Row],[return]]+1)</f>
        <v>4.1923562597142678E-3</v>
      </c>
      <c r="E3783">
        <f>MATCH(S_P_500_Historical_Data__1[[#This Row],[return]],_xlfn.ANCHORARRAY($N$7),1)</f>
        <v>73</v>
      </c>
      <c r="F3783" t="e">
        <f>MATCH(S_P_500_Historical_Data__1[[#This Row],[log1p(return)]],S:S,1)-6</f>
        <v>#N/A</v>
      </c>
    </row>
    <row r="3784" spans="1:6" x14ac:dyDescent="0.35">
      <c r="A3784" s="10">
        <v>30967</v>
      </c>
      <c r="B3784">
        <v>164.2</v>
      </c>
      <c r="C3784">
        <v>8.6E-3</v>
      </c>
      <c r="D3784">
        <f>LOG(S_P_500_Historical_Data__1[[#This Row],[return]]+1)</f>
        <v>3.7189638231145961E-3</v>
      </c>
      <c r="E3784">
        <f>MATCH(S_P_500_Historical_Data__1[[#This Row],[return]],_xlfn.ANCHORARRAY($N$7),1)</f>
        <v>73</v>
      </c>
      <c r="F3784" t="e">
        <f>MATCH(S_P_500_Historical_Data__1[[#This Row],[log1p(return)]],S:S,1)-6</f>
        <v>#N/A</v>
      </c>
    </row>
    <row r="3785" spans="1:6" x14ac:dyDescent="0.35">
      <c r="A3785" s="10">
        <v>30966</v>
      </c>
      <c r="B3785">
        <v>162.80000000000001</v>
      </c>
      <c r="C3785">
        <v>4.3E-3</v>
      </c>
      <c r="D3785">
        <f>LOG(S_P_500_Historical_Data__1[[#This Row],[return]]+1)</f>
        <v>1.8634626925239726E-3</v>
      </c>
      <c r="E3785">
        <f>MATCH(S_P_500_Historical_Data__1[[#This Row],[return]],_xlfn.ANCHORARRAY($N$7),1)</f>
        <v>71</v>
      </c>
      <c r="F3785" t="e">
        <f>MATCH(S_P_500_Historical_Data__1[[#This Row],[log1p(return)]],S:S,1)-6</f>
        <v>#N/A</v>
      </c>
    </row>
    <row r="3786" spans="1:6" x14ac:dyDescent="0.35">
      <c r="A3786" s="10">
        <v>30965</v>
      </c>
      <c r="B3786">
        <v>162.1</v>
      </c>
      <c r="C3786">
        <v>2.5000000000000001E-3</v>
      </c>
      <c r="D3786">
        <f>LOG(S_P_500_Historical_Data__1[[#This Row],[return]]+1)</f>
        <v>1.084381292219893E-3</v>
      </c>
      <c r="E3786">
        <f>MATCH(S_P_500_Historical_Data__1[[#This Row],[return]],_xlfn.ANCHORARRAY($N$7),1)</f>
        <v>71</v>
      </c>
      <c r="F3786" t="e">
        <f>MATCH(S_P_500_Historical_Data__1[[#This Row],[log1p(return)]],S:S,1)-6</f>
        <v>#N/A</v>
      </c>
    </row>
    <row r="3787" spans="1:6" x14ac:dyDescent="0.35">
      <c r="A3787" s="10">
        <v>30964</v>
      </c>
      <c r="B3787">
        <v>161.69999999999999</v>
      </c>
      <c r="C3787">
        <v>-2.5000000000000001E-3</v>
      </c>
      <c r="D3787">
        <f>LOG(S_P_500_Historical_Data__1[[#This Row],[return]]+1)</f>
        <v>-1.0870956412141377E-3</v>
      </c>
      <c r="E3787">
        <f>MATCH(S_P_500_Historical_Data__1[[#This Row],[return]],_xlfn.ANCHORARRAY($N$7),1)</f>
        <v>69</v>
      </c>
      <c r="F3787" t="e">
        <f>MATCH(S_P_500_Historical_Data__1[[#This Row],[log1p(return)]],S:S,1)-6</f>
        <v>#N/A</v>
      </c>
    </row>
    <row r="3788" spans="1:6" x14ac:dyDescent="0.35">
      <c r="A3788" s="10">
        <v>30963</v>
      </c>
      <c r="B3788">
        <v>162.1</v>
      </c>
      <c r="C3788">
        <v>-3.7000000000000002E-3</v>
      </c>
      <c r="D3788">
        <f>LOG(S_P_500_Historical_Data__1[[#This Row],[return]]+1)</f>
        <v>-1.609869681952335E-3</v>
      </c>
      <c r="E3788">
        <f>MATCH(S_P_500_Historical_Data__1[[#This Row],[return]],_xlfn.ANCHORARRAY($N$7),1)</f>
        <v>68</v>
      </c>
      <c r="F3788" t="e">
        <f>MATCH(S_P_500_Historical_Data__1[[#This Row],[log1p(return)]],S:S,1)-6</f>
        <v>#N/A</v>
      </c>
    </row>
    <row r="3789" spans="1:6" x14ac:dyDescent="0.35">
      <c r="A3789" s="10">
        <v>30960</v>
      </c>
      <c r="B3789">
        <v>162.69999999999999</v>
      </c>
      <c r="C3789">
        <v>-1.1999999999999999E-3</v>
      </c>
      <c r="D3789">
        <f>LOG(S_P_500_Historical_Data__1[[#This Row],[return]]+1)</f>
        <v>-5.2146632068983954E-4</v>
      </c>
      <c r="E3789">
        <f>MATCH(S_P_500_Historical_Data__1[[#This Row],[return]],_xlfn.ANCHORARRAY($N$7),1)</f>
        <v>69</v>
      </c>
      <c r="F3789" t="e">
        <f>MATCH(S_P_500_Historical_Data__1[[#This Row],[log1p(return)]],S:S,1)-6</f>
        <v>#N/A</v>
      </c>
    </row>
    <row r="3790" spans="1:6" x14ac:dyDescent="0.35">
      <c r="A3790" s="10">
        <v>30959</v>
      </c>
      <c r="B3790">
        <v>162.9</v>
      </c>
      <c r="C3790">
        <v>3.0999999999999999E-3</v>
      </c>
      <c r="D3790">
        <f>LOG(S_P_500_Historical_Data__1[[#This Row],[return]]+1)</f>
        <v>1.3442304116013512E-3</v>
      </c>
      <c r="E3790">
        <f>MATCH(S_P_500_Historical_Data__1[[#This Row],[return]],_xlfn.ANCHORARRAY($N$7),1)</f>
        <v>71</v>
      </c>
      <c r="F3790" t="e">
        <f>MATCH(S_P_500_Historical_Data__1[[#This Row],[log1p(return)]],S:S,1)-6</f>
        <v>#N/A</v>
      </c>
    </row>
    <row r="3791" spans="1:6" x14ac:dyDescent="0.35">
      <c r="A3791" s="10">
        <v>30958</v>
      </c>
      <c r="B3791">
        <v>162.4</v>
      </c>
      <c r="C3791">
        <v>-7.3000000000000001E-3</v>
      </c>
      <c r="D3791">
        <f>LOG(S_P_500_Historical_Data__1[[#This Row],[return]]+1)</f>
        <v>-3.181978120484515E-3</v>
      </c>
      <c r="E3791">
        <f>MATCH(S_P_500_Historical_Data__1[[#This Row],[return]],_xlfn.ANCHORARRAY($N$7),1)</f>
        <v>67</v>
      </c>
      <c r="F3791" t="e">
        <f>MATCH(S_P_500_Historical_Data__1[[#This Row],[log1p(return)]],S:S,1)-6</f>
        <v>#N/A</v>
      </c>
    </row>
    <row r="3792" spans="1:6" x14ac:dyDescent="0.35">
      <c r="A3792" s="10">
        <v>30957</v>
      </c>
      <c r="B3792">
        <v>163.6</v>
      </c>
      <c r="C3792">
        <v>-6.1000000000000004E-3</v>
      </c>
      <c r="D3792">
        <f>LOG(S_P_500_Historical_Data__1[[#This Row],[return]]+1)</f>
        <v>-2.6573093983775736E-3</v>
      </c>
      <c r="E3792">
        <f>MATCH(S_P_500_Historical_Data__1[[#This Row],[return]],_xlfn.ANCHORARRAY($N$7),1)</f>
        <v>68</v>
      </c>
      <c r="F3792" t="e">
        <f>MATCH(S_P_500_Historical_Data__1[[#This Row],[log1p(return)]],S:S,1)-6</f>
        <v>#N/A</v>
      </c>
    </row>
    <row r="3793" spans="1:6" x14ac:dyDescent="0.35">
      <c r="A3793" s="10">
        <v>30956</v>
      </c>
      <c r="B3793">
        <v>164.6</v>
      </c>
      <c r="C3793">
        <v>-8.9999999999999993E-3</v>
      </c>
      <c r="D3793">
        <f>LOG(S_P_500_Historical_Data__1[[#This Row],[return]]+1)</f>
        <v>-3.9263455147246756E-3</v>
      </c>
      <c r="E3793">
        <f>MATCH(S_P_500_Historical_Data__1[[#This Row],[return]],_xlfn.ANCHORARRAY($N$7),1)</f>
        <v>67</v>
      </c>
      <c r="F3793" t="e">
        <f>MATCH(S_P_500_Historical_Data__1[[#This Row],[log1p(return)]],S:S,1)-6</f>
        <v>#N/A</v>
      </c>
    </row>
    <row r="3794" spans="1:6" x14ac:dyDescent="0.35">
      <c r="A3794" s="10">
        <v>30953</v>
      </c>
      <c r="B3794">
        <v>166.1</v>
      </c>
      <c r="C3794">
        <v>-5.4000000000000003E-3</v>
      </c>
      <c r="D3794">
        <f>LOG(S_P_500_Historical_Data__1[[#This Row],[return]]+1)</f>
        <v>-2.3515451037938442E-3</v>
      </c>
      <c r="E3794">
        <f>MATCH(S_P_500_Historical_Data__1[[#This Row],[return]],_xlfn.ANCHORARRAY($N$7),1)</f>
        <v>68</v>
      </c>
      <c r="F3794" t="e">
        <f>MATCH(S_P_500_Historical_Data__1[[#This Row],[log1p(return)]],S:S,1)-6</f>
        <v>#N/A</v>
      </c>
    </row>
    <row r="3795" spans="1:6" x14ac:dyDescent="0.35">
      <c r="A3795" s="10">
        <v>30952</v>
      </c>
      <c r="B3795">
        <v>167</v>
      </c>
      <c r="C3795">
        <v>4.1999999999999997E-3</v>
      </c>
      <c r="D3795">
        <f>LOG(S_P_500_Historical_Data__1[[#This Row],[return]]+1)</f>
        <v>1.8202170383280992E-3</v>
      </c>
      <c r="E3795">
        <f>MATCH(S_P_500_Historical_Data__1[[#This Row],[return]],_xlfn.ANCHORARRAY($N$7),1)</f>
        <v>71</v>
      </c>
      <c r="F3795" t="e">
        <f>MATCH(S_P_500_Historical_Data__1[[#This Row],[log1p(return)]],S:S,1)-6</f>
        <v>#N/A</v>
      </c>
    </row>
    <row r="3796" spans="1:6" x14ac:dyDescent="0.35">
      <c r="A3796" s="10">
        <v>30951</v>
      </c>
      <c r="B3796">
        <v>166.3</v>
      </c>
      <c r="C3796">
        <v>4.1999999999999997E-3</v>
      </c>
      <c r="D3796">
        <f>LOG(S_P_500_Historical_Data__1[[#This Row],[return]]+1)</f>
        <v>1.8202170383280992E-3</v>
      </c>
      <c r="E3796">
        <f>MATCH(S_P_500_Historical_Data__1[[#This Row],[return]],_xlfn.ANCHORARRAY($N$7),1)</f>
        <v>71</v>
      </c>
      <c r="F3796" t="e">
        <f>MATCH(S_P_500_Historical_Data__1[[#This Row],[log1p(return)]],S:S,1)-6</f>
        <v>#N/A</v>
      </c>
    </row>
    <row r="3797" spans="1:6" x14ac:dyDescent="0.35">
      <c r="A3797" s="10">
        <v>30950</v>
      </c>
      <c r="B3797">
        <v>165.6</v>
      </c>
      <c r="C3797">
        <v>1.8E-3</v>
      </c>
      <c r="D3797">
        <f>LOG(S_P_500_Historical_Data__1[[#This Row],[return]]+1)</f>
        <v>7.8102735349552951E-4</v>
      </c>
      <c r="E3797">
        <f>MATCH(S_P_500_Historical_Data__1[[#This Row],[return]],_xlfn.ANCHORARRAY($N$7),1)</f>
        <v>70</v>
      </c>
      <c r="F3797" t="e">
        <f>MATCH(S_P_500_Historical_Data__1[[#This Row],[log1p(return)]],S:S,1)-6</f>
        <v>#N/A</v>
      </c>
    </row>
    <row r="3798" spans="1:6" x14ac:dyDescent="0.35">
      <c r="A3798" s="10">
        <v>30949</v>
      </c>
      <c r="B3798">
        <v>165.3</v>
      </c>
      <c r="C3798">
        <v>-2.3999999999999998E-3</v>
      </c>
      <c r="D3798">
        <f>LOG(S_P_500_Historical_Data__1[[#This Row],[return]]+1)</f>
        <v>-1.0435595295137823E-3</v>
      </c>
      <c r="E3798">
        <f>MATCH(S_P_500_Historical_Data__1[[#This Row],[return]],_xlfn.ANCHORARRAY($N$7),1)</f>
        <v>69</v>
      </c>
      <c r="F3798" t="e">
        <f>MATCH(S_P_500_Historical_Data__1[[#This Row],[log1p(return)]],S:S,1)-6</f>
        <v>#N/A</v>
      </c>
    </row>
    <row r="3799" spans="1:6" x14ac:dyDescent="0.35">
      <c r="A3799" s="10">
        <v>30946</v>
      </c>
      <c r="B3799">
        <v>165.7</v>
      </c>
      <c r="C3799">
        <v>-1.0699999999999999E-2</v>
      </c>
      <c r="D3799">
        <f>LOG(S_P_500_Historical_Data__1[[#This Row],[return]]+1)</f>
        <v>-4.6719909225904233E-3</v>
      </c>
      <c r="E3799">
        <f>MATCH(S_P_500_Historical_Data__1[[#This Row],[return]],_xlfn.ANCHORARRAY($N$7),1)</f>
        <v>66</v>
      </c>
      <c r="F3799" t="e">
        <f>MATCH(S_P_500_Historical_Data__1[[#This Row],[log1p(return)]],S:S,1)-6</f>
        <v>#N/A</v>
      </c>
    </row>
    <row r="3800" spans="1:6" x14ac:dyDescent="0.35">
      <c r="A3800" s="10">
        <v>30945</v>
      </c>
      <c r="B3800">
        <v>167.5</v>
      </c>
      <c r="C3800">
        <v>3.5999999999999999E-3</v>
      </c>
      <c r="D3800">
        <f>LOG(S_P_500_Historical_Data__1[[#This Row],[return]]+1)</f>
        <v>1.5606526425729409E-3</v>
      </c>
      <c r="E3800">
        <f>MATCH(S_P_500_Historical_Data__1[[#This Row],[return]],_xlfn.ANCHORARRAY($N$7),1)</f>
        <v>71</v>
      </c>
      <c r="F3800" t="e">
        <f>MATCH(S_P_500_Historical_Data__1[[#This Row],[log1p(return)]],S:S,1)-6</f>
        <v>#N/A</v>
      </c>
    </row>
    <row r="3801" spans="1:6" x14ac:dyDescent="0.35">
      <c r="A3801" s="10">
        <v>30944</v>
      </c>
      <c r="B3801">
        <v>166.9</v>
      </c>
      <c r="C3801">
        <v>-4.7999999999999996E-3</v>
      </c>
      <c r="D3801">
        <f>LOG(S_P_500_Historical_Data__1[[#This Row],[return]]+1)</f>
        <v>-2.0896326532565297E-3</v>
      </c>
      <c r="E3801">
        <f>MATCH(S_P_500_Historical_Data__1[[#This Row],[return]],_xlfn.ANCHORARRAY($N$7),1)</f>
        <v>68</v>
      </c>
      <c r="F3801" t="e">
        <f>MATCH(S_P_500_Historical_Data__1[[#This Row],[log1p(return)]],S:S,1)-6</f>
        <v>#N/A</v>
      </c>
    </row>
    <row r="3802" spans="1:6" x14ac:dyDescent="0.35">
      <c r="A3802" s="10">
        <v>30943</v>
      </c>
      <c r="B3802">
        <v>167.7</v>
      </c>
      <c r="C3802">
        <v>-7.1000000000000004E-3</v>
      </c>
      <c r="D3802">
        <f>LOG(S_P_500_Historical_Data__1[[#This Row],[return]]+1)</f>
        <v>-3.0944893043338452E-3</v>
      </c>
      <c r="E3802">
        <f>MATCH(S_P_500_Historical_Data__1[[#This Row],[return]],_xlfn.ANCHORARRAY($N$7),1)</f>
        <v>67</v>
      </c>
      <c r="F3802" t="e">
        <f>MATCH(S_P_500_Historical_Data__1[[#This Row],[log1p(return)]],S:S,1)-6</f>
        <v>#N/A</v>
      </c>
    </row>
    <row r="3803" spans="1:6" x14ac:dyDescent="0.35">
      <c r="A3803" s="10">
        <v>30942</v>
      </c>
      <c r="B3803">
        <v>168.9</v>
      </c>
      <c r="C3803">
        <v>5.9999999999999995E-4</v>
      </c>
      <c r="D3803">
        <f>LOG(S_P_500_Historical_Data__1[[#This Row],[return]]+1)</f>
        <v>2.6049854739031814E-4</v>
      </c>
      <c r="E3803">
        <f>MATCH(S_P_500_Historical_Data__1[[#This Row],[return]],_xlfn.ANCHORARRAY($N$7),1)</f>
        <v>70</v>
      </c>
      <c r="F3803" t="e">
        <f>MATCH(S_P_500_Historical_Data__1[[#This Row],[log1p(return)]],S:S,1)-6</f>
        <v>#N/A</v>
      </c>
    </row>
    <row r="3804" spans="1:6" x14ac:dyDescent="0.35">
      <c r="A3804" s="10">
        <v>30939</v>
      </c>
      <c r="B3804">
        <v>168.8</v>
      </c>
      <c r="C3804">
        <v>5.4000000000000003E-3</v>
      </c>
      <c r="D3804">
        <f>LOG(S_P_500_Historical_Data__1[[#This Row],[return]]+1)</f>
        <v>2.3388808920564892E-3</v>
      </c>
      <c r="E3804">
        <f>MATCH(S_P_500_Historical_Data__1[[#This Row],[return]],_xlfn.ANCHORARRAY($N$7),1)</f>
        <v>72</v>
      </c>
      <c r="F3804" t="e">
        <f>MATCH(S_P_500_Historical_Data__1[[#This Row],[log1p(return)]],S:S,1)-6</f>
        <v>#N/A</v>
      </c>
    </row>
    <row r="3805" spans="1:6" x14ac:dyDescent="0.35">
      <c r="A3805" s="10">
        <v>30938</v>
      </c>
      <c r="B3805">
        <v>167.9</v>
      </c>
      <c r="C3805">
        <v>1.9400000000000001E-2</v>
      </c>
      <c r="D3805">
        <f>LOG(S_P_500_Historical_Data__1[[#This Row],[return]]+1)</f>
        <v>8.3446292526892767E-3</v>
      </c>
      <c r="E3805">
        <f>MATCH(S_P_500_Historical_Data__1[[#This Row],[return]],_xlfn.ANCHORARRAY($N$7),1)</f>
        <v>76</v>
      </c>
      <c r="F3805" t="e">
        <f>MATCH(S_P_500_Historical_Data__1[[#This Row],[log1p(return)]],S:S,1)-6</f>
        <v>#N/A</v>
      </c>
    </row>
    <row r="3806" spans="1:6" x14ac:dyDescent="0.35">
      <c r="A3806" s="10">
        <v>30937</v>
      </c>
      <c r="B3806">
        <v>164.7</v>
      </c>
      <c r="C3806">
        <v>1.8E-3</v>
      </c>
      <c r="D3806">
        <f>LOG(S_P_500_Historical_Data__1[[#This Row],[return]]+1)</f>
        <v>7.8102735349552951E-4</v>
      </c>
      <c r="E3806">
        <f>MATCH(S_P_500_Historical_Data__1[[#This Row],[return]],_xlfn.ANCHORARRAY($N$7),1)</f>
        <v>70</v>
      </c>
      <c r="F3806" t="e">
        <f>MATCH(S_P_500_Historical_Data__1[[#This Row],[log1p(return)]],S:S,1)-6</f>
        <v>#N/A</v>
      </c>
    </row>
    <row r="3807" spans="1:6" x14ac:dyDescent="0.35">
      <c r="A3807" s="10">
        <v>30936</v>
      </c>
      <c r="B3807">
        <v>164.4</v>
      </c>
      <c r="C3807">
        <v>5.9999999999999995E-4</v>
      </c>
      <c r="D3807">
        <f>LOG(S_P_500_Historical_Data__1[[#This Row],[return]]+1)</f>
        <v>2.6049854739031814E-4</v>
      </c>
      <c r="E3807">
        <f>MATCH(S_P_500_Historical_Data__1[[#This Row],[return]],_xlfn.ANCHORARRAY($N$7),1)</f>
        <v>70</v>
      </c>
      <c r="F3807" t="e">
        <f>MATCH(S_P_500_Historical_Data__1[[#This Row],[log1p(return)]],S:S,1)-6</f>
        <v>#N/A</v>
      </c>
    </row>
    <row r="3808" spans="1:6" x14ac:dyDescent="0.35">
      <c r="A3808" s="10">
        <v>30935</v>
      </c>
      <c r="B3808">
        <v>164.3</v>
      </c>
      <c r="C3808">
        <v>-5.9999999999999995E-4</v>
      </c>
      <c r="D3808">
        <f>LOG(S_P_500_Historical_Data__1[[#This Row],[return]]+1)</f>
        <v>-2.6065489343199378E-4</v>
      </c>
      <c r="E3808">
        <f>MATCH(S_P_500_Historical_Data__1[[#This Row],[return]],_xlfn.ANCHORARRAY($N$7),1)</f>
        <v>69</v>
      </c>
      <c r="F3808" t="e">
        <f>MATCH(S_P_500_Historical_Data__1[[#This Row],[log1p(return)]],S:S,1)-6</f>
        <v>#N/A</v>
      </c>
    </row>
    <row r="3809" spans="1:6" x14ac:dyDescent="0.35">
      <c r="A3809" s="10">
        <v>30932</v>
      </c>
      <c r="B3809">
        <v>164.4</v>
      </c>
      <c r="C3809">
        <v>-7.7999999999999996E-3</v>
      </c>
      <c r="D3809">
        <f>LOG(S_P_500_Historical_Data__1[[#This Row],[return]]+1)</f>
        <v>-3.4007772998332414E-3</v>
      </c>
      <c r="E3809">
        <f>MATCH(S_P_500_Historical_Data__1[[#This Row],[return]],_xlfn.ANCHORARRAY($N$7),1)</f>
        <v>67</v>
      </c>
      <c r="F3809" t="e">
        <f>MATCH(S_P_500_Historical_Data__1[[#This Row],[log1p(return)]],S:S,1)-6</f>
        <v>#N/A</v>
      </c>
    </row>
    <row r="3810" spans="1:6" x14ac:dyDescent="0.35">
      <c r="A3810" s="10">
        <v>30931</v>
      </c>
      <c r="B3810">
        <v>165.7</v>
      </c>
      <c r="C3810">
        <v>8.5000000000000006E-3</v>
      </c>
      <c r="D3810">
        <f>LOG(S_P_500_Historical_Data__1[[#This Row],[return]]+1)</f>
        <v>3.6759025487842203E-3</v>
      </c>
      <c r="E3810">
        <f>MATCH(S_P_500_Historical_Data__1[[#This Row],[return]],_xlfn.ANCHORARRAY($N$7),1)</f>
        <v>73</v>
      </c>
      <c r="F3810" t="e">
        <f>MATCH(S_P_500_Historical_Data__1[[#This Row],[log1p(return)]],S:S,1)-6</f>
        <v>#N/A</v>
      </c>
    </row>
    <row r="3811" spans="1:6" x14ac:dyDescent="0.35">
      <c r="A3811" s="10">
        <v>30930</v>
      </c>
      <c r="B3811">
        <v>164.3</v>
      </c>
      <c r="C3811">
        <v>-3.5999999999999999E-3</v>
      </c>
      <c r="D3811">
        <f>LOG(S_P_500_Historical_Data__1[[#This Row],[return]]+1)</f>
        <v>-1.5662811355311203E-3</v>
      </c>
      <c r="E3811">
        <f>MATCH(S_P_500_Historical_Data__1[[#This Row],[return]],_xlfn.ANCHORARRAY($N$7),1)</f>
        <v>68</v>
      </c>
      <c r="F3811" t="e">
        <f>MATCH(S_P_500_Historical_Data__1[[#This Row],[log1p(return)]],S:S,1)-6</f>
        <v>#N/A</v>
      </c>
    </row>
    <row r="3812" spans="1:6" x14ac:dyDescent="0.35">
      <c r="A3812" s="10">
        <v>30929</v>
      </c>
      <c r="B3812">
        <v>164.9</v>
      </c>
      <c r="C3812">
        <v>-1.0800000000000001E-2</v>
      </c>
      <c r="D3812">
        <f>LOG(S_P_500_Historical_Data__1[[#This Row],[return]]+1)</f>
        <v>-4.7158923107403373E-3</v>
      </c>
      <c r="E3812">
        <f>MATCH(S_P_500_Historical_Data__1[[#This Row],[return]],_xlfn.ANCHORARRAY($N$7),1)</f>
        <v>66</v>
      </c>
      <c r="F3812" t="e">
        <f>MATCH(S_P_500_Historical_Data__1[[#This Row],[log1p(return)]],S:S,1)-6</f>
        <v>#N/A</v>
      </c>
    </row>
    <row r="3813" spans="1:6" x14ac:dyDescent="0.35">
      <c r="A3813" s="10">
        <v>30925</v>
      </c>
      <c r="B3813">
        <v>166.7</v>
      </c>
      <c r="C3813">
        <v>5.9999999999999995E-4</v>
      </c>
      <c r="D3813">
        <f>LOG(S_P_500_Historical_Data__1[[#This Row],[return]]+1)</f>
        <v>2.6049854739031814E-4</v>
      </c>
      <c r="E3813">
        <f>MATCH(S_P_500_Historical_Data__1[[#This Row],[return]],_xlfn.ANCHORARRAY($N$7),1)</f>
        <v>70</v>
      </c>
      <c r="F3813" t="e">
        <f>MATCH(S_P_500_Historical_Data__1[[#This Row],[log1p(return)]],S:S,1)-6</f>
        <v>#N/A</v>
      </c>
    </row>
    <row r="3814" spans="1:6" x14ac:dyDescent="0.35">
      <c r="A3814" s="10">
        <v>30924</v>
      </c>
      <c r="B3814">
        <v>166.6</v>
      </c>
      <c r="C3814">
        <v>-3.0000000000000001E-3</v>
      </c>
      <c r="D3814">
        <f>LOG(S_P_500_Historical_Data__1[[#This Row],[return]]+1)</f>
        <v>-1.3048416883442813E-3</v>
      </c>
      <c r="E3814">
        <f>MATCH(S_P_500_Historical_Data__1[[#This Row],[return]],_xlfn.ANCHORARRAY($N$7),1)</f>
        <v>69</v>
      </c>
      <c r="F3814" t="e">
        <f>MATCH(S_P_500_Historical_Data__1[[#This Row],[log1p(return)]],S:S,1)-6</f>
        <v>#N/A</v>
      </c>
    </row>
    <row r="3815" spans="1:6" x14ac:dyDescent="0.35">
      <c r="A3815" s="10">
        <v>30923</v>
      </c>
      <c r="B3815">
        <v>167.1</v>
      </c>
      <c r="C3815">
        <v>-1.8E-3</v>
      </c>
      <c r="D3815">
        <f>LOG(S_P_500_Historical_Data__1[[#This Row],[return]]+1)</f>
        <v>-7.8243446989642584E-4</v>
      </c>
      <c r="E3815">
        <f>MATCH(S_P_500_Historical_Data__1[[#This Row],[return]],_xlfn.ANCHORARRAY($N$7),1)</f>
        <v>69</v>
      </c>
      <c r="F3815" t="e">
        <f>MATCH(S_P_500_Historical_Data__1[[#This Row],[log1p(return)]],S:S,1)-6</f>
        <v>#N/A</v>
      </c>
    </row>
    <row r="3816" spans="1:6" x14ac:dyDescent="0.35">
      <c r="A3816" s="10">
        <v>30922</v>
      </c>
      <c r="B3816">
        <v>167.4</v>
      </c>
      <c r="C3816">
        <v>6.0000000000000001E-3</v>
      </c>
      <c r="D3816">
        <f>LOG(S_P_500_Historical_Data__1[[#This Row],[return]]+1)</f>
        <v>2.5979807199085947E-3</v>
      </c>
      <c r="E3816">
        <f>MATCH(S_P_500_Historical_Data__1[[#This Row],[return]],_xlfn.ANCHORARRAY($N$7),1)</f>
        <v>72</v>
      </c>
      <c r="F3816" t="e">
        <f>MATCH(S_P_500_Historical_Data__1[[#This Row],[log1p(return)]],S:S,1)-6</f>
        <v>#N/A</v>
      </c>
    </row>
    <row r="3817" spans="1:6" x14ac:dyDescent="0.35">
      <c r="A3817" s="10">
        <v>30921</v>
      </c>
      <c r="B3817">
        <v>166.4</v>
      </c>
      <c r="C3817">
        <v>-6.6E-3</v>
      </c>
      <c r="D3817">
        <f>LOG(S_P_500_Historical_Data__1[[#This Row],[return]]+1)</f>
        <v>-2.8758443407954841E-3</v>
      </c>
      <c r="E3817">
        <f>MATCH(S_P_500_Historical_Data__1[[#This Row],[return]],_xlfn.ANCHORARRAY($N$7),1)</f>
        <v>67</v>
      </c>
      <c r="F3817" t="e">
        <f>MATCH(S_P_500_Historical_Data__1[[#This Row],[log1p(return)]],S:S,1)-6</f>
        <v>#N/A</v>
      </c>
    </row>
    <row r="3818" spans="1:6" x14ac:dyDescent="0.35">
      <c r="A3818" s="10">
        <v>30918</v>
      </c>
      <c r="B3818">
        <v>167.5</v>
      </c>
      <c r="C3818">
        <v>2.3999999999999998E-3</v>
      </c>
      <c r="D3818">
        <f>LOG(S_P_500_Historical_Data__1[[#This Row],[return]]+1)</f>
        <v>1.0410579860935677E-3</v>
      </c>
      <c r="E3818">
        <f>MATCH(S_P_500_Historical_Data__1[[#This Row],[return]],_xlfn.ANCHORARRAY($N$7),1)</f>
        <v>71</v>
      </c>
      <c r="F3818" t="e">
        <f>MATCH(S_P_500_Historical_Data__1[[#This Row],[log1p(return)]],S:S,1)-6</f>
        <v>#N/A</v>
      </c>
    </row>
    <row r="3819" spans="1:6" x14ac:dyDescent="0.35">
      <c r="A3819" s="10">
        <v>30917</v>
      </c>
      <c r="B3819">
        <v>167.1</v>
      </c>
      <c r="C3819">
        <v>0</v>
      </c>
      <c r="D3819">
        <f>LOG(S_P_500_Historical_Data__1[[#This Row],[return]]+1)</f>
        <v>0</v>
      </c>
      <c r="E3819">
        <f>MATCH(S_P_500_Historical_Data__1[[#This Row],[return]],_xlfn.ANCHORARRAY($N$7),1)</f>
        <v>70</v>
      </c>
      <c r="F3819" t="e">
        <f>MATCH(S_P_500_Historical_Data__1[[#This Row],[log1p(return)]],S:S,1)-6</f>
        <v>#N/A</v>
      </c>
    </row>
    <row r="3820" spans="1:6" x14ac:dyDescent="0.35">
      <c r="A3820" s="10">
        <v>30916</v>
      </c>
      <c r="B3820">
        <v>167.1</v>
      </c>
      <c r="C3820">
        <v>-4.1999999999999997E-3</v>
      </c>
      <c r="D3820">
        <f>LOG(S_P_500_Historical_Data__1[[#This Row],[return]]+1)</f>
        <v>-1.8278780605592872E-3</v>
      </c>
      <c r="E3820">
        <f>MATCH(S_P_500_Historical_Data__1[[#This Row],[return]],_xlfn.ANCHORARRAY($N$7),1)</f>
        <v>68</v>
      </c>
      <c r="F3820" t="e">
        <f>MATCH(S_P_500_Historical_Data__1[[#This Row],[log1p(return)]],S:S,1)-6</f>
        <v>#N/A</v>
      </c>
    </row>
    <row r="3821" spans="1:6" x14ac:dyDescent="0.35">
      <c r="A3821" s="10">
        <v>30915</v>
      </c>
      <c r="B3821">
        <v>167.8</v>
      </c>
      <c r="C3821">
        <v>1.7600000000000001E-2</v>
      </c>
      <c r="D3821">
        <f>LOG(S_P_500_Historical_Data__1[[#This Row],[return]]+1)</f>
        <v>7.5770983043386801E-3</v>
      </c>
      <c r="E3821">
        <f>MATCH(S_P_500_Historical_Data__1[[#This Row],[return]],_xlfn.ANCHORARRAY($N$7),1)</f>
        <v>76</v>
      </c>
      <c r="F3821" t="e">
        <f>MATCH(S_P_500_Historical_Data__1[[#This Row],[log1p(return)]],S:S,1)-6</f>
        <v>#N/A</v>
      </c>
    </row>
    <row r="3822" spans="1:6" x14ac:dyDescent="0.35">
      <c r="A3822" s="10">
        <v>30914</v>
      </c>
      <c r="B3822">
        <v>164.9</v>
      </c>
      <c r="C3822">
        <v>4.8999999999999998E-3</v>
      </c>
      <c r="D3822">
        <f>LOG(S_P_500_Historical_Data__1[[#This Row],[return]]+1)</f>
        <v>2.122846225161637E-3</v>
      </c>
      <c r="E3822">
        <f>MATCH(S_P_500_Historical_Data__1[[#This Row],[return]],_xlfn.ANCHORARRAY($N$7),1)</f>
        <v>71</v>
      </c>
      <c r="F3822" t="e">
        <f>MATCH(S_P_500_Historical_Data__1[[#This Row],[log1p(return)]],S:S,1)-6</f>
        <v>#N/A</v>
      </c>
    </row>
    <row r="3823" spans="1:6" x14ac:dyDescent="0.35">
      <c r="A3823" s="10">
        <v>30911</v>
      </c>
      <c r="B3823">
        <v>164.1</v>
      </c>
      <c r="C3823">
        <v>1.8E-3</v>
      </c>
      <c r="D3823">
        <f>LOG(S_P_500_Historical_Data__1[[#This Row],[return]]+1)</f>
        <v>7.8102735349552951E-4</v>
      </c>
      <c r="E3823">
        <f>MATCH(S_P_500_Historical_Data__1[[#This Row],[return]],_xlfn.ANCHORARRAY($N$7),1)</f>
        <v>70</v>
      </c>
      <c r="F3823" t="e">
        <f>MATCH(S_P_500_Historical_Data__1[[#This Row],[log1p(return)]],S:S,1)-6</f>
        <v>#N/A</v>
      </c>
    </row>
    <row r="3824" spans="1:6" x14ac:dyDescent="0.35">
      <c r="A3824" s="10">
        <v>30910</v>
      </c>
      <c r="B3824">
        <v>163.80000000000001</v>
      </c>
      <c r="C3824">
        <v>6.1000000000000004E-3</v>
      </c>
      <c r="D3824">
        <f>LOG(S_P_500_Historical_Data__1[[#This Row],[return]]+1)</f>
        <v>2.641149000039878E-3</v>
      </c>
      <c r="E3824">
        <f>MATCH(S_P_500_Historical_Data__1[[#This Row],[return]],_xlfn.ANCHORARRAY($N$7),1)</f>
        <v>72</v>
      </c>
      <c r="F3824" t="e">
        <f>MATCH(S_P_500_Historical_Data__1[[#This Row],[log1p(return)]],S:S,1)-6</f>
        <v>#N/A</v>
      </c>
    </row>
    <row r="3825" spans="1:6" x14ac:dyDescent="0.35">
      <c r="A3825" s="10">
        <v>30909</v>
      </c>
      <c r="B3825">
        <v>162.80000000000001</v>
      </c>
      <c r="C3825">
        <v>-9.7000000000000003E-3</v>
      </c>
      <c r="D3825">
        <f>LOG(S_P_500_Historical_Data__1[[#This Row],[return]]+1)</f>
        <v>-4.2332209500260494E-3</v>
      </c>
      <c r="E3825">
        <f>MATCH(S_P_500_Historical_Data__1[[#This Row],[return]],_xlfn.ANCHORARRAY($N$7),1)</f>
        <v>66</v>
      </c>
      <c r="F3825" t="e">
        <f>MATCH(S_P_500_Historical_Data__1[[#This Row],[log1p(return)]],S:S,1)-6</f>
        <v>#N/A</v>
      </c>
    </row>
    <row r="3826" spans="1:6" x14ac:dyDescent="0.35">
      <c r="A3826" s="10">
        <v>30908</v>
      </c>
      <c r="B3826">
        <v>164.4</v>
      </c>
      <c r="C3826">
        <v>-6.0000000000000001E-3</v>
      </c>
      <c r="D3826">
        <f>LOG(S_P_500_Historical_Data__1[[#This Row],[return]]+1)</f>
        <v>-2.6136156026866902E-3</v>
      </c>
      <c r="E3826">
        <f>MATCH(S_P_500_Historical_Data__1[[#This Row],[return]],_xlfn.ANCHORARRAY($N$7),1)</f>
        <v>68</v>
      </c>
      <c r="F3826" t="e">
        <f>MATCH(S_P_500_Historical_Data__1[[#This Row],[log1p(return)]],S:S,1)-6</f>
        <v>#N/A</v>
      </c>
    </row>
    <row r="3827" spans="1:6" x14ac:dyDescent="0.35">
      <c r="A3827" s="10">
        <v>30907</v>
      </c>
      <c r="B3827">
        <v>165.4</v>
      </c>
      <c r="C3827">
        <v>0</v>
      </c>
      <c r="D3827">
        <f>LOG(S_P_500_Historical_Data__1[[#This Row],[return]]+1)</f>
        <v>0</v>
      </c>
      <c r="E3827">
        <f>MATCH(S_P_500_Historical_Data__1[[#This Row],[return]],_xlfn.ANCHORARRAY($N$7),1)</f>
        <v>70</v>
      </c>
      <c r="F3827" t="e">
        <f>MATCH(S_P_500_Historical_Data__1[[#This Row],[log1p(return)]],S:S,1)-6</f>
        <v>#N/A</v>
      </c>
    </row>
    <row r="3828" spans="1:6" x14ac:dyDescent="0.35">
      <c r="A3828" s="10">
        <v>30904</v>
      </c>
      <c r="B3828">
        <v>165.4</v>
      </c>
      <c r="C3828">
        <v>-5.9999999999999995E-4</v>
      </c>
      <c r="D3828">
        <f>LOG(S_P_500_Historical_Data__1[[#This Row],[return]]+1)</f>
        <v>-2.6065489343199378E-4</v>
      </c>
      <c r="E3828">
        <f>MATCH(S_P_500_Historical_Data__1[[#This Row],[return]],_xlfn.ANCHORARRAY($N$7),1)</f>
        <v>69</v>
      </c>
      <c r="F3828" t="e">
        <f>MATCH(S_P_500_Historical_Data__1[[#This Row],[log1p(return)]],S:S,1)-6</f>
        <v>#N/A</v>
      </c>
    </row>
    <row r="3829" spans="1:6" x14ac:dyDescent="0.35">
      <c r="A3829" s="10">
        <v>30903</v>
      </c>
      <c r="B3829">
        <v>165.5</v>
      </c>
      <c r="C3829">
        <v>2.29E-2</v>
      </c>
      <c r="D3829">
        <f>LOG(S_P_500_Historical_Data__1[[#This Row],[return]]+1)</f>
        <v>9.8331786085627728E-3</v>
      </c>
      <c r="E3829">
        <f>MATCH(S_P_500_Historical_Data__1[[#This Row],[return]],_xlfn.ANCHORARRAY($N$7),1)</f>
        <v>77</v>
      </c>
      <c r="F3829" t="e">
        <f>MATCH(S_P_500_Historical_Data__1[[#This Row],[log1p(return)]],S:S,1)-6</f>
        <v>#N/A</v>
      </c>
    </row>
    <row r="3830" spans="1:6" x14ac:dyDescent="0.35">
      <c r="A3830" s="10">
        <v>30902</v>
      </c>
      <c r="B3830">
        <v>161.80000000000001</v>
      </c>
      <c r="C3830">
        <v>-5.4999999999999997E-3</v>
      </c>
      <c r="D3830">
        <f>LOG(S_P_500_Historical_Data__1[[#This Row],[return]]+1)</f>
        <v>-2.3952125395456008E-3</v>
      </c>
      <c r="E3830">
        <f>MATCH(S_P_500_Historical_Data__1[[#This Row],[return]],_xlfn.ANCHORARRAY($N$7),1)</f>
        <v>68</v>
      </c>
      <c r="F3830" t="e">
        <f>MATCH(S_P_500_Historical_Data__1[[#This Row],[log1p(return)]],S:S,1)-6</f>
        <v>#N/A</v>
      </c>
    </row>
    <row r="3831" spans="1:6" x14ac:dyDescent="0.35">
      <c r="A3831" s="10">
        <v>30901</v>
      </c>
      <c r="B3831">
        <v>162.69999999999999</v>
      </c>
      <c r="C3831">
        <v>5.9999999999999995E-4</v>
      </c>
      <c r="D3831">
        <f>LOG(S_P_500_Historical_Data__1[[#This Row],[return]]+1)</f>
        <v>2.6049854739031814E-4</v>
      </c>
      <c r="E3831">
        <f>MATCH(S_P_500_Historical_Data__1[[#This Row],[return]],_xlfn.ANCHORARRAY($N$7),1)</f>
        <v>70</v>
      </c>
      <c r="F3831" t="e">
        <f>MATCH(S_P_500_Historical_Data__1[[#This Row],[log1p(return)]],S:S,1)-6</f>
        <v>#N/A</v>
      </c>
    </row>
    <row r="3832" spans="1:6" x14ac:dyDescent="0.35">
      <c r="A3832" s="10">
        <v>30900</v>
      </c>
      <c r="B3832">
        <v>162.6</v>
      </c>
      <c r="C3832">
        <v>1.8E-3</v>
      </c>
      <c r="D3832">
        <f>LOG(S_P_500_Historical_Data__1[[#This Row],[return]]+1)</f>
        <v>7.8102735349552951E-4</v>
      </c>
      <c r="E3832">
        <f>MATCH(S_P_500_Historical_Data__1[[#This Row],[return]],_xlfn.ANCHORARRAY($N$7),1)</f>
        <v>70</v>
      </c>
      <c r="F3832" t="e">
        <f>MATCH(S_P_500_Historical_Data__1[[#This Row],[log1p(return)]],S:S,1)-6</f>
        <v>#N/A</v>
      </c>
    </row>
    <row r="3833" spans="1:6" x14ac:dyDescent="0.35">
      <c r="A3833" s="10">
        <v>30897</v>
      </c>
      <c r="B3833">
        <v>162.30000000000001</v>
      </c>
      <c r="C3833">
        <v>2.7199999999999998E-2</v>
      </c>
      <c r="D3833">
        <f>LOG(S_P_500_Historical_Data__1[[#This Row],[return]]+1)</f>
        <v>1.1655010724778009E-2</v>
      </c>
      <c r="E3833">
        <f>MATCH(S_P_500_Historical_Data__1[[#This Row],[return]],_xlfn.ANCHORARRAY($N$7),1)</f>
        <v>79</v>
      </c>
      <c r="F3833" t="e">
        <f>MATCH(S_P_500_Historical_Data__1[[#This Row],[log1p(return)]],S:S,1)-6</f>
        <v>#N/A</v>
      </c>
    </row>
    <row r="3834" spans="1:6" x14ac:dyDescent="0.35">
      <c r="A3834" s="10">
        <v>30896</v>
      </c>
      <c r="B3834">
        <v>158</v>
      </c>
      <c r="C3834">
        <v>2.53E-2</v>
      </c>
      <c r="D3834">
        <f>LOG(S_P_500_Historical_Data__1[[#This Row],[return]]+1)</f>
        <v>1.0850957373922863E-2</v>
      </c>
      <c r="E3834">
        <f>MATCH(S_P_500_Historical_Data__1[[#This Row],[return]],_xlfn.ANCHORARRAY($N$7),1)</f>
        <v>78</v>
      </c>
      <c r="F3834" t="e">
        <f>MATCH(S_P_500_Historical_Data__1[[#This Row],[log1p(return)]],S:S,1)-6</f>
        <v>#N/A</v>
      </c>
    </row>
    <row r="3835" spans="1:6" x14ac:dyDescent="0.35">
      <c r="A3835" s="10">
        <v>30895</v>
      </c>
      <c r="B3835">
        <v>154.1</v>
      </c>
      <c r="C3835">
        <v>2.2599999999999999E-2</v>
      </c>
      <c r="D3835">
        <f>LOG(S_P_500_Historical_Data__1[[#This Row],[return]]+1)</f>
        <v>9.7057883905181525E-3</v>
      </c>
      <c r="E3835">
        <f>MATCH(S_P_500_Historical_Data__1[[#This Row],[return]],_xlfn.ANCHORARRAY($N$7),1)</f>
        <v>77</v>
      </c>
      <c r="F3835" t="e">
        <f>MATCH(S_P_500_Historical_Data__1[[#This Row],[log1p(return)]],S:S,1)-6</f>
        <v>#N/A</v>
      </c>
    </row>
    <row r="3836" spans="1:6" x14ac:dyDescent="0.35">
      <c r="A3836" s="10">
        <v>30894</v>
      </c>
      <c r="B3836">
        <v>150.69999999999999</v>
      </c>
      <c r="C3836">
        <v>3.3E-3</v>
      </c>
      <c r="D3836">
        <f>LOG(S_P_500_Historical_Data__1[[#This Row],[return]]+1)</f>
        <v>1.4308122463983271E-3</v>
      </c>
      <c r="E3836">
        <f>MATCH(S_P_500_Historical_Data__1[[#This Row],[return]],_xlfn.ANCHORARRAY($N$7),1)</f>
        <v>71</v>
      </c>
      <c r="F3836" t="e">
        <f>MATCH(S_P_500_Historical_Data__1[[#This Row],[log1p(return)]],S:S,1)-6</f>
        <v>#N/A</v>
      </c>
    </row>
    <row r="3837" spans="1:6" x14ac:dyDescent="0.35">
      <c r="A3837" s="10">
        <v>30893</v>
      </c>
      <c r="B3837">
        <v>150.19999999999999</v>
      </c>
      <c r="C3837">
        <v>-6.6E-3</v>
      </c>
      <c r="D3837">
        <f>LOG(S_P_500_Historical_Data__1[[#This Row],[return]]+1)</f>
        <v>-2.8758443407954841E-3</v>
      </c>
      <c r="E3837">
        <f>MATCH(S_P_500_Historical_Data__1[[#This Row],[return]],_xlfn.ANCHORARRAY($N$7),1)</f>
        <v>67</v>
      </c>
      <c r="F3837" t="e">
        <f>MATCH(S_P_500_Historical_Data__1[[#This Row],[log1p(return)]],S:S,1)-6</f>
        <v>#N/A</v>
      </c>
    </row>
    <row r="3838" spans="1:6" x14ac:dyDescent="0.35">
      <c r="A3838" s="10">
        <v>30890</v>
      </c>
      <c r="B3838">
        <v>151.19999999999999</v>
      </c>
      <c r="C3838">
        <v>7.3000000000000001E-3</v>
      </c>
      <c r="D3838">
        <f>LOG(S_P_500_Historical_Data__1[[#This Row],[return]]+1)</f>
        <v>3.158833950862062E-3</v>
      </c>
      <c r="E3838">
        <f>MATCH(S_P_500_Historical_Data__1[[#This Row],[return]],_xlfn.ANCHORARRAY($N$7),1)</f>
        <v>72</v>
      </c>
      <c r="F3838" t="e">
        <f>MATCH(S_P_500_Historical_Data__1[[#This Row],[log1p(return)]],S:S,1)-6</f>
        <v>#N/A</v>
      </c>
    </row>
    <row r="3839" spans="1:6" x14ac:dyDescent="0.35">
      <c r="A3839" s="10">
        <v>30889</v>
      </c>
      <c r="B3839">
        <v>150.1</v>
      </c>
      <c r="C3839">
        <v>8.6999999999999994E-3</v>
      </c>
      <c r="D3839">
        <f>LOG(S_P_500_Historical_Data__1[[#This Row],[return]]+1)</f>
        <v>3.7620208282461019E-3</v>
      </c>
      <c r="E3839">
        <f>MATCH(S_P_500_Historical_Data__1[[#This Row],[return]],_xlfn.ANCHORARRAY($N$7),1)</f>
        <v>73</v>
      </c>
      <c r="F3839" t="e">
        <f>MATCH(S_P_500_Historical_Data__1[[#This Row],[log1p(return)]],S:S,1)-6</f>
        <v>#N/A</v>
      </c>
    </row>
    <row r="3840" spans="1:6" x14ac:dyDescent="0.35">
      <c r="A3840" s="10">
        <v>30888</v>
      </c>
      <c r="B3840">
        <v>148.80000000000001</v>
      </c>
      <c r="C3840">
        <v>6.7999999999999996E-3</v>
      </c>
      <c r="D3840">
        <f>LOG(S_P_500_Historical_Data__1[[#This Row],[return]]+1)</f>
        <v>2.9432068763250671E-3</v>
      </c>
      <c r="E3840">
        <f>MATCH(S_P_500_Historical_Data__1[[#This Row],[return]],_xlfn.ANCHORARRAY($N$7),1)</f>
        <v>72</v>
      </c>
      <c r="F3840" t="e">
        <f>MATCH(S_P_500_Historical_Data__1[[#This Row],[log1p(return)]],S:S,1)-6</f>
        <v>#N/A</v>
      </c>
    </row>
    <row r="3841" spans="1:6" x14ac:dyDescent="0.35">
      <c r="A3841" s="10">
        <v>30887</v>
      </c>
      <c r="B3841">
        <v>147.80000000000001</v>
      </c>
      <c r="C3841">
        <v>-7.4000000000000003E-3</v>
      </c>
      <c r="D3841">
        <f>LOG(S_P_500_Historical_Data__1[[#This Row],[return]]+1)</f>
        <v>-3.2257291386954146E-3</v>
      </c>
      <c r="E3841">
        <f>MATCH(S_P_500_Historical_Data__1[[#This Row],[return]],_xlfn.ANCHORARRAY($N$7),1)</f>
        <v>67</v>
      </c>
      <c r="F3841" t="e">
        <f>MATCH(S_P_500_Historical_Data__1[[#This Row],[log1p(return)]],S:S,1)-6</f>
        <v>#N/A</v>
      </c>
    </row>
    <row r="3842" spans="1:6" x14ac:dyDescent="0.35">
      <c r="A3842" s="10">
        <v>30886</v>
      </c>
      <c r="B3842">
        <v>148.9</v>
      </c>
      <c r="C3842">
        <v>-4.7000000000000002E-3</v>
      </c>
      <c r="D3842">
        <f>LOG(S_P_500_Historical_Data__1[[#This Row],[return]]+1)</f>
        <v>-2.0459959305970396E-3</v>
      </c>
      <c r="E3842">
        <f>MATCH(S_P_500_Historical_Data__1[[#This Row],[return]],_xlfn.ANCHORARRAY($N$7),1)</f>
        <v>68</v>
      </c>
      <c r="F3842" t="e">
        <f>MATCH(S_P_500_Historical_Data__1[[#This Row],[log1p(return)]],S:S,1)-6</f>
        <v>#N/A</v>
      </c>
    </row>
    <row r="3843" spans="1:6" x14ac:dyDescent="0.35">
      <c r="A3843" s="10">
        <v>30883</v>
      </c>
      <c r="B3843">
        <v>149.6</v>
      </c>
      <c r="C3843">
        <v>-5.3E-3</v>
      </c>
      <c r="D3843">
        <f>LOG(S_P_500_Historical_Data__1[[#This Row],[return]]+1)</f>
        <v>-2.307882058273408E-3</v>
      </c>
      <c r="E3843">
        <f>MATCH(S_P_500_Historical_Data__1[[#This Row],[return]],_xlfn.ANCHORARRAY($N$7),1)</f>
        <v>68</v>
      </c>
      <c r="F3843" t="e">
        <f>MATCH(S_P_500_Historical_Data__1[[#This Row],[log1p(return)]],S:S,1)-6</f>
        <v>#N/A</v>
      </c>
    </row>
    <row r="3844" spans="1:6" x14ac:dyDescent="0.35">
      <c r="A3844" s="10">
        <v>30882</v>
      </c>
      <c r="B3844">
        <v>150.4</v>
      </c>
      <c r="C3844">
        <v>-6.6E-3</v>
      </c>
      <c r="D3844">
        <f>LOG(S_P_500_Historical_Data__1[[#This Row],[return]]+1)</f>
        <v>-2.8758443407954841E-3</v>
      </c>
      <c r="E3844">
        <f>MATCH(S_P_500_Historical_Data__1[[#This Row],[return]],_xlfn.ANCHORARRAY($N$7),1)</f>
        <v>67</v>
      </c>
      <c r="F3844" t="e">
        <f>MATCH(S_P_500_Historical_Data__1[[#This Row],[log1p(return)]],S:S,1)-6</f>
        <v>#N/A</v>
      </c>
    </row>
    <row r="3845" spans="1:6" x14ac:dyDescent="0.35">
      <c r="A3845" s="10">
        <v>30881</v>
      </c>
      <c r="B3845">
        <v>151.4</v>
      </c>
      <c r="C3845">
        <v>-6.6E-3</v>
      </c>
      <c r="D3845">
        <f>LOG(S_P_500_Historical_Data__1[[#This Row],[return]]+1)</f>
        <v>-2.8758443407954841E-3</v>
      </c>
      <c r="E3845">
        <f>MATCH(S_P_500_Historical_Data__1[[#This Row],[return]],_xlfn.ANCHORARRAY($N$7),1)</f>
        <v>67</v>
      </c>
      <c r="F3845" t="e">
        <f>MATCH(S_P_500_Historical_Data__1[[#This Row],[log1p(return)]],S:S,1)-6</f>
        <v>#N/A</v>
      </c>
    </row>
    <row r="3846" spans="1:6" x14ac:dyDescent="0.35">
      <c r="A3846" s="10">
        <v>30880</v>
      </c>
      <c r="B3846">
        <v>152.4</v>
      </c>
      <c r="C3846">
        <v>5.3E-3</v>
      </c>
      <c r="D3846">
        <f>LOG(S_P_500_Historical_Data__1[[#This Row],[return]]+1)</f>
        <v>2.2956825549339671E-3</v>
      </c>
      <c r="E3846">
        <f>MATCH(S_P_500_Historical_Data__1[[#This Row],[return]],_xlfn.ANCHORARRAY($N$7),1)</f>
        <v>71</v>
      </c>
      <c r="F3846" t="e">
        <f>MATCH(S_P_500_Historical_Data__1[[#This Row],[log1p(return)]],S:S,1)-6</f>
        <v>#N/A</v>
      </c>
    </row>
    <row r="3847" spans="1:6" x14ac:dyDescent="0.35">
      <c r="A3847" s="10">
        <v>30879</v>
      </c>
      <c r="B3847">
        <v>151.6</v>
      </c>
      <c r="C3847">
        <v>4.5999999999999999E-3</v>
      </c>
      <c r="D3847">
        <f>LOG(S_P_500_Historical_Data__1[[#This Row],[return]]+1)</f>
        <v>1.9931738235304782E-3</v>
      </c>
      <c r="E3847">
        <f>MATCH(S_P_500_Historical_Data__1[[#This Row],[return]],_xlfn.ANCHORARRAY($N$7),1)</f>
        <v>71</v>
      </c>
      <c r="F3847" t="e">
        <f>MATCH(S_P_500_Historical_Data__1[[#This Row],[log1p(return)]],S:S,1)-6</f>
        <v>#N/A</v>
      </c>
    </row>
    <row r="3848" spans="1:6" x14ac:dyDescent="0.35">
      <c r="A3848" s="10">
        <v>30876</v>
      </c>
      <c r="B3848">
        <v>150.9</v>
      </c>
      <c r="C3848">
        <v>6.0000000000000001E-3</v>
      </c>
      <c r="D3848">
        <f>LOG(S_P_500_Historical_Data__1[[#This Row],[return]]+1)</f>
        <v>2.5979807199085947E-3</v>
      </c>
      <c r="E3848">
        <f>MATCH(S_P_500_Historical_Data__1[[#This Row],[return]],_xlfn.ANCHORARRAY($N$7),1)</f>
        <v>72</v>
      </c>
      <c r="F3848" t="e">
        <f>MATCH(S_P_500_Historical_Data__1[[#This Row],[log1p(return)]],S:S,1)-6</f>
        <v>#N/A</v>
      </c>
    </row>
    <row r="3849" spans="1:6" x14ac:dyDescent="0.35">
      <c r="A3849" s="10">
        <v>30875</v>
      </c>
      <c r="B3849">
        <v>150</v>
      </c>
      <c r="C3849">
        <v>-4.0000000000000001E-3</v>
      </c>
      <c r="D3849">
        <f>LOG(S_P_500_Historical_Data__1[[#This Row],[return]]+1)</f>
        <v>-1.7406615763012701E-3</v>
      </c>
      <c r="E3849">
        <f>MATCH(S_P_500_Historical_Data__1[[#This Row],[return]],_xlfn.ANCHORARRAY($N$7),1)</f>
        <v>68</v>
      </c>
      <c r="F3849" t="e">
        <f>MATCH(S_P_500_Historical_Data__1[[#This Row],[log1p(return)]],S:S,1)-6</f>
        <v>#N/A</v>
      </c>
    </row>
    <row r="3850" spans="1:6" x14ac:dyDescent="0.35">
      <c r="A3850" s="10">
        <v>30874</v>
      </c>
      <c r="B3850">
        <v>150.6</v>
      </c>
      <c r="C3850">
        <v>-1.4999999999999999E-2</v>
      </c>
      <c r="D3850">
        <f>LOG(S_P_500_Historical_Data__1[[#This Row],[return]]+1)</f>
        <v>-6.5637695023882739E-3</v>
      </c>
      <c r="E3850">
        <f>MATCH(S_P_500_Historical_Data__1[[#This Row],[return]],_xlfn.ANCHORARRAY($N$7),1)</f>
        <v>65</v>
      </c>
      <c r="F3850" t="e">
        <f>MATCH(S_P_500_Historical_Data__1[[#This Row],[log1p(return)]],S:S,1)-6</f>
        <v>#N/A</v>
      </c>
    </row>
    <row r="3851" spans="1:6" x14ac:dyDescent="0.35">
      <c r="A3851" s="10">
        <v>30873</v>
      </c>
      <c r="B3851">
        <v>152.9</v>
      </c>
      <c r="C3851">
        <v>-3.3E-3</v>
      </c>
      <c r="D3851">
        <f>LOG(S_P_500_Historical_Data__1[[#This Row],[return]]+1)</f>
        <v>-1.4355417390583397E-3</v>
      </c>
      <c r="E3851">
        <f>MATCH(S_P_500_Historical_Data__1[[#This Row],[return]],_xlfn.ANCHORARRAY($N$7),1)</f>
        <v>69</v>
      </c>
      <c r="F3851" t="e">
        <f>MATCH(S_P_500_Historical_Data__1[[#This Row],[log1p(return)]],S:S,1)-6</f>
        <v>#N/A</v>
      </c>
    </row>
    <row r="3852" spans="1:6" x14ac:dyDescent="0.35">
      <c r="A3852" s="10">
        <v>30872</v>
      </c>
      <c r="B3852">
        <v>153.4</v>
      </c>
      <c r="C3852">
        <v>7.9000000000000008E-3</v>
      </c>
      <c r="D3852">
        <f>LOG(S_P_500_Historical_Data__1[[#This Row],[return]]+1)</f>
        <v>3.4174452021936831E-3</v>
      </c>
      <c r="E3852">
        <f>MATCH(S_P_500_Historical_Data__1[[#This Row],[return]],_xlfn.ANCHORARRAY($N$7),1)</f>
        <v>72</v>
      </c>
      <c r="F3852" t="e">
        <f>MATCH(S_P_500_Historical_Data__1[[#This Row],[log1p(return)]],S:S,1)-6</f>
        <v>#N/A</v>
      </c>
    </row>
    <row r="3853" spans="1:6" x14ac:dyDescent="0.35">
      <c r="A3853" s="10">
        <v>30869</v>
      </c>
      <c r="B3853">
        <v>152.19999999999999</v>
      </c>
      <c r="C3853">
        <v>-3.8999999999999998E-3</v>
      </c>
      <c r="D3853">
        <f>LOG(S_P_500_Historical_Data__1[[#This Row],[return]]+1)</f>
        <v>-1.6970599014588432E-3</v>
      </c>
      <c r="E3853">
        <f>MATCH(S_P_500_Historical_Data__1[[#This Row],[return]],_xlfn.ANCHORARRAY($N$7),1)</f>
        <v>68</v>
      </c>
      <c r="F3853" t="e">
        <f>MATCH(S_P_500_Historical_Data__1[[#This Row],[log1p(return)]],S:S,1)-6</f>
        <v>#N/A</v>
      </c>
    </row>
    <row r="3854" spans="1:6" x14ac:dyDescent="0.35">
      <c r="A3854" s="10">
        <v>30868</v>
      </c>
      <c r="B3854">
        <v>152.80000000000001</v>
      </c>
      <c r="C3854">
        <v>-5.8999999999999999E-3</v>
      </c>
      <c r="D3854">
        <f>LOG(S_P_500_Historical_Data__1[[#This Row],[return]]+1)</f>
        <v>-2.5699262025288046E-3</v>
      </c>
      <c r="E3854">
        <f>MATCH(S_P_500_Historical_Data__1[[#This Row],[return]],_xlfn.ANCHORARRAY($N$7),1)</f>
        <v>68</v>
      </c>
      <c r="F3854" t="e">
        <f>MATCH(S_P_500_Historical_Data__1[[#This Row],[log1p(return)]],S:S,1)-6</f>
        <v>#N/A</v>
      </c>
    </row>
    <row r="3855" spans="1:6" x14ac:dyDescent="0.35">
      <c r="A3855" s="10">
        <v>30866</v>
      </c>
      <c r="B3855">
        <v>153.69999999999999</v>
      </c>
      <c r="C3855">
        <v>3.3E-3</v>
      </c>
      <c r="D3855">
        <f>LOG(S_P_500_Historical_Data__1[[#This Row],[return]]+1)</f>
        <v>1.4308122463983271E-3</v>
      </c>
      <c r="E3855">
        <f>MATCH(S_P_500_Historical_Data__1[[#This Row],[return]],_xlfn.ANCHORARRAY($N$7),1)</f>
        <v>71</v>
      </c>
      <c r="F3855" t="e">
        <f>MATCH(S_P_500_Historical_Data__1[[#This Row],[log1p(return)]],S:S,1)-6</f>
        <v>#N/A</v>
      </c>
    </row>
    <row r="3856" spans="1:6" x14ac:dyDescent="0.35">
      <c r="A3856" s="10">
        <v>30865</v>
      </c>
      <c r="B3856">
        <v>153.19999999999999</v>
      </c>
      <c r="C3856">
        <v>0</v>
      </c>
      <c r="D3856">
        <f>LOG(S_P_500_Historical_Data__1[[#This Row],[return]]+1)</f>
        <v>0</v>
      </c>
      <c r="E3856">
        <f>MATCH(S_P_500_Historical_Data__1[[#This Row],[return]],_xlfn.ANCHORARRAY($N$7),1)</f>
        <v>70</v>
      </c>
      <c r="F3856" t="e">
        <f>MATCH(S_P_500_Historical_Data__1[[#This Row],[log1p(return)]],S:S,1)-6</f>
        <v>#N/A</v>
      </c>
    </row>
    <row r="3857" spans="1:6" x14ac:dyDescent="0.35">
      <c r="A3857" s="10">
        <v>30862</v>
      </c>
      <c r="B3857">
        <v>153.19999999999999</v>
      </c>
      <c r="C3857">
        <v>2.5999999999999999E-3</v>
      </c>
      <c r="D3857">
        <f>LOG(S_P_500_Historical_Data__1[[#This Row],[return]]+1)</f>
        <v>1.1277002770349424E-3</v>
      </c>
      <c r="E3857">
        <f>MATCH(S_P_500_Historical_Data__1[[#This Row],[return]],_xlfn.ANCHORARRAY($N$7),1)</f>
        <v>71</v>
      </c>
      <c r="F3857" t="e">
        <f>MATCH(S_P_500_Historical_Data__1[[#This Row],[log1p(return)]],S:S,1)-6</f>
        <v>#N/A</v>
      </c>
    </row>
    <row r="3858" spans="1:6" x14ac:dyDescent="0.35">
      <c r="A3858" s="10">
        <v>30861</v>
      </c>
      <c r="B3858">
        <v>152.80000000000001</v>
      </c>
      <c r="C3858">
        <v>7.9000000000000008E-3</v>
      </c>
      <c r="D3858">
        <f>LOG(S_P_500_Historical_Data__1[[#This Row],[return]]+1)</f>
        <v>3.4174452021936831E-3</v>
      </c>
      <c r="E3858">
        <f>MATCH(S_P_500_Historical_Data__1[[#This Row],[return]],_xlfn.ANCHORARRAY($N$7),1)</f>
        <v>72</v>
      </c>
      <c r="F3858" t="e">
        <f>MATCH(S_P_500_Historical_Data__1[[#This Row],[log1p(return)]],S:S,1)-6</f>
        <v>#N/A</v>
      </c>
    </row>
    <row r="3859" spans="1:6" x14ac:dyDescent="0.35">
      <c r="A3859" s="10">
        <v>30860</v>
      </c>
      <c r="B3859">
        <v>151.6</v>
      </c>
      <c r="C3859">
        <v>-7.1999999999999998E-3</v>
      </c>
      <c r="D3859">
        <f>LOG(S_P_500_Historical_Data__1[[#This Row],[return]]+1)</f>
        <v>-3.1382315093265779E-3</v>
      </c>
      <c r="E3859">
        <f>MATCH(S_P_500_Historical_Data__1[[#This Row],[return]],_xlfn.ANCHORARRAY($N$7),1)</f>
        <v>67</v>
      </c>
      <c r="F3859" t="e">
        <f>MATCH(S_P_500_Historical_Data__1[[#This Row],[log1p(return)]],S:S,1)-6</f>
        <v>#N/A</v>
      </c>
    </row>
    <row r="3860" spans="1:6" x14ac:dyDescent="0.35">
      <c r="A3860" s="10">
        <v>30859</v>
      </c>
      <c r="B3860">
        <v>152.69999999999999</v>
      </c>
      <c r="C3860">
        <v>-8.3999999999999995E-3</v>
      </c>
      <c r="D3860">
        <f>LOG(S_P_500_Historical_Data__1[[#This Row],[return]]+1)</f>
        <v>-3.6634819042161626E-3</v>
      </c>
      <c r="E3860">
        <f>MATCH(S_P_500_Historical_Data__1[[#This Row],[return]],_xlfn.ANCHORARRAY($N$7),1)</f>
        <v>67</v>
      </c>
      <c r="F3860" t="e">
        <f>MATCH(S_P_500_Historical_Data__1[[#This Row],[log1p(return)]],S:S,1)-6</f>
        <v>#N/A</v>
      </c>
    </row>
    <row r="3861" spans="1:6" x14ac:dyDescent="0.35">
      <c r="A3861" s="10">
        <v>30858</v>
      </c>
      <c r="B3861">
        <v>154</v>
      </c>
      <c r="C3861">
        <v>-3.2000000000000002E-3</v>
      </c>
      <c r="D3861">
        <f>LOG(S_P_500_Historical_Data__1[[#This Row],[return]]+1)</f>
        <v>-1.3919706849055953E-3</v>
      </c>
      <c r="E3861">
        <f>MATCH(S_P_500_Historical_Data__1[[#This Row],[return]],_xlfn.ANCHORARRAY($N$7),1)</f>
        <v>69</v>
      </c>
      <c r="F3861" t="e">
        <f>MATCH(S_P_500_Historical_Data__1[[#This Row],[log1p(return)]],S:S,1)-6</f>
        <v>#N/A</v>
      </c>
    </row>
    <row r="3862" spans="1:6" x14ac:dyDescent="0.35">
      <c r="A3862" s="10">
        <v>30855</v>
      </c>
      <c r="B3862">
        <v>154.5</v>
      </c>
      <c r="C3862">
        <v>0</v>
      </c>
      <c r="D3862">
        <f>LOG(S_P_500_Historical_Data__1[[#This Row],[return]]+1)</f>
        <v>0</v>
      </c>
      <c r="E3862">
        <f>MATCH(S_P_500_Historical_Data__1[[#This Row],[return]],_xlfn.ANCHORARRAY($N$7),1)</f>
        <v>70</v>
      </c>
      <c r="F3862" t="e">
        <f>MATCH(S_P_500_Historical_Data__1[[#This Row],[log1p(return)]],S:S,1)-6</f>
        <v>#N/A</v>
      </c>
    </row>
    <row r="3863" spans="1:6" x14ac:dyDescent="0.35">
      <c r="A3863" s="10">
        <v>30854</v>
      </c>
      <c r="B3863">
        <v>154.5</v>
      </c>
      <c r="C3863">
        <v>-1.9E-3</v>
      </c>
      <c r="D3863">
        <f>LOG(S_P_500_Historical_Data__1[[#This Row],[return]]+1)</f>
        <v>-8.2594441151506628E-4</v>
      </c>
      <c r="E3863">
        <f>MATCH(S_P_500_Historical_Data__1[[#This Row],[return]],_xlfn.ANCHORARRAY($N$7),1)</f>
        <v>69</v>
      </c>
      <c r="F3863" t="e">
        <f>MATCH(S_P_500_Historical_Data__1[[#This Row],[log1p(return)]],S:S,1)-6</f>
        <v>#N/A</v>
      </c>
    </row>
    <row r="3864" spans="1:6" x14ac:dyDescent="0.35">
      <c r="A3864" s="10">
        <v>30853</v>
      </c>
      <c r="B3864">
        <v>154.80000000000001</v>
      </c>
      <c r="C3864">
        <v>1.44E-2</v>
      </c>
      <c r="D3864">
        <f>LOG(S_P_500_Historical_Data__1[[#This Row],[return]]+1)</f>
        <v>6.2092405376574572E-3</v>
      </c>
      <c r="E3864">
        <f>MATCH(S_P_500_Historical_Data__1[[#This Row],[return]],_xlfn.ANCHORARRAY($N$7),1)</f>
        <v>75</v>
      </c>
      <c r="F3864" t="e">
        <f>MATCH(S_P_500_Historical_Data__1[[#This Row],[log1p(return)]],S:S,1)-6</f>
        <v>#N/A</v>
      </c>
    </row>
    <row r="3865" spans="1:6" x14ac:dyDescent="0.35">
      <c r="A3865" s="10">
        <v>30852</v>
      </c>
      <c r="B3865">
        <v>152.6</v>
      </c>
      <c r="C3865">
        <v>5.8999999999999999E-3</v>
      </c>
      <c r="D3865">
        <f>LOG(S_P_500_Historical_Data__1[[#This Row],[return]]+1)</f>
        <v>2.554808148482495E-3</v>
      </c>
      <c r="E3865">
        <f>MATCH(S_P_500_Historical_Data__1[[#This Row],[return]],_xlfn.ANCHORARRAY($N$7),1)</f>
        <v>72</v>
      </c>
      <c r="F3865" t="e">
        <f>MATCH(S_P_500_Historical_Data__1[[#This Row],[log1p(return)]],S:S,1)-6</f>
        <v>#N/A</v>
      </c>
    </row>
    <row r="3866" spans="1:6" x14ac:dyDescent="0.35">
      <c r="A3866" s="10">
        <v>30851</v>
      </c>
      <c r="B3866">
        <v>151.69999999999999</v>
      </c>
      <c r="C3866">
        <v>1.8100000000000002E-2</v>
      </c>
      <c r="D3866">
        <f>LOG(S_P_500_Historical_Data__1[[#This Row],[return]]+1)</f>
        <v>7.7904374459786298E-3</v>
      </c>
      <c r="E3866">
        <f>MATCH(S_P_500_Historical_Data__1[[#This Row],[return]],_xlfn.ANCHORARRAY($N$7),1)</f>
        <v>76</v>
      </c>
      <c r="F3866" t="e">
        <f>MATCH(S_P_500_Historical_Data__1[[#This Row],[log1p(return)]],S:S,1)-6</f>
        <v>#N/A</v>
      </c>
    </row>
    <row r="3867" spans="1:6" x14ac:dyDescent="0.35">
      <c r="A3867" s="10">
        <v>30848</v>
      </c>
      <c r="B3867">
        <v>149</v>
      </c>
      <c r="C3867">
        <v>-9.2999999999999992E-3</v>
      </c>
      <c r="D3867">
        <f>LOG(S_P_500_Historical_Data__1[[#This Row],[return]]+1)</f>
        <v>-4.0578370074493605E-3</v>
      </c>
      <c r="E3867">
        <f>MATCH(S_P_500_Historical_Data__1[[#This Row],[return]],_xlfn.ANCHORARRAY($N$7),1)</f>
        <v>67</v>
      </c>
      <c r="F3867" t="e">
        <f>MATCH(S_P_500_Historical_Data__1[[#This Row],[log1p(return)]],S:S,1)-6</f>
        <v>#N/A</v>
      </c>
    </row>
    <row r="3868" spans="1:6" x14ac:dyDescent="0.35">
      <c r="A3868" s="10">
        <v>30847</v>
      </c>
      <c r="B3868">
        <v>150.4</v>
      </c>
      <c r="C3868">
        <v>-1.12E-2</v>
      </c>
      <c r="D3868">
        <f>LOG(S_P_500_Historical_Data__1[[#This Row],[return]]+1)</f>
        <v>-4.8915422552593757E-3</v>
      </c>
      <c r="E3868">
        <f>MATCH(S_P_500_Historical_Data__1[[#This Row],[return]],_xlfn.ANCHORARRAY($N$7),1)</f>
        <v>66</v>
      </c>
      <c r="F3868" t="e">
        <f>MATCH(S_P_500_Historical_Data__1[[#This Row],[log1p(return)]],S:S,1)-6</f>
        <v>#N/A</v>
      </c>
    </row>
    <row r="3869" spans="1:6" x14ac:dyDescent="0.35">
      <c r="A3869" s="10">
        <v>30846</v>
      </c>
      <c r="B3869">
        <v>152.1</v>
      </c>
      <c r="C3869">
        <v>-6.9999999999999999E-4</v>
      </c>
      <c r="D3869">
        <f>LOG(S_P_500_Historical_Data__1[[#This Row],[return]]+1)</f>
        <v>-3.041125891607762E-4</v>
      </c>
      <c r="E3869">
        <f>MATCH(S_P_500_Historical_Data__1[[#This Row],[return]],_xlfn.ANCHORARRAY($N$7),1)</f>
        <v>69</v>
      </c>
      <c r="F3869" t="e">
        <f>MATCH(S_P_500_Historical_Data__1[[#This Row],[log1p(return)]],S:S,1)-6</f>
        <v>#N/A</v>
      </c>
    </row>
    <row r="3870" spans="1:6" x14ac:dyDescent="0.35">
      <c r="A3870" s="10">
        <v>30845</v>
      </c>
      <c r="B3870">
        <v>152.19999999999999</v>
      </c>
      <c r="C3870">
        <v>-5.8999999999999999E-3</v>
      </c>
      <c r="D3870">
        <f>LOG(S_P_500_Historical_Data__1[[#This Row],[return]]+1)</f>
        <v>-2.5699262025288046E-3</v>
      </c>
      <c r="E3870">
        <f>MATCH(S_P_500_Historical_Data__1[[#This Row],[return]],_xlfn.ANCHORARRAY($N$7),1)</f>
        <v>68</v>
      </c>
      <c r="F3870" t="e">
        <f>MATCH(S_P_500_Historical_Data__1[[#This Row],[log1p(return)]],S:S,1)-6</f>
        <v>#N/A</v>
      </c>
    </row>
    <row r="3871" spans="1:6" x14ac:dyDescent="0.35">
      <c r="A3871" s="10">
        <v>30844</v>
      </c>
      <c r="B3871">
        <v>153.1</v>
      </c>
      <c r="C3871">
        <v>-1.35E-2</v>
      </c>
      <c r="D3871">
        <f>LOG(S_P_500_Historical_Data__1[[#This Row],[return]]+1)</f>
        <v>-5.9029104117899883E-3</v>
      </c>
      <c r="E3871">
        <f>MATCH(S_P_500_Historical_Data__1[[#This Row],[return]],_xlfn.ANCHORARRAY($N$7),1)</f>
        <v>65</v>
      </c>
      <c r="F3871" t="e">
        <f>MATCH(S_P_500_Historical_Data__1[[#This Row],[log1p(return)]],S:S,1)-6</f>
        <v>#N/A</v>
      </c>
    </row>
    <row r="3872" spans="1:6" x14ac:dyDescent="0.35">
      <c r="A3872" s="10">
        <v>30841</v>
      </c>
      <c r="B3872">
        <v>155.19999999999999</v>
      </c>
      <c r="C3872">
        <v>1.9E-3</v>
      </c>
      <c r="D3872">
        <f>LOG(S_P_500_Historical_Data__1[[#This Row],[return]]+1)</f>
        <v>8.2437660560550415E-4</v>
      </c>
      <c r="E3872">
        <f>MATCH(S_P_500_Historical_Data__1[[#This Row],[return]],_xlfn.ANCHORARRAY($N$7),1)</f>
        <v>70</v>
      </c>
      <c r="F3872" t="e">
        <f>MATCH(S_P_500_Historical_Data__1[[#This Row],[log1p(return)]],S:S,1)-6</f>
        <v>#N/A</v>
      </c>
    </row>
    <row r="3873" spans="1:6" x14ac:dyDescent="0.35">
      <c r="A3873" s="10">
        <v>30840</v>
      </c>
      <c r="B3873">
        <v>154.9</v>
      </c>
      <c r="C3873">
        <v>-5.9999999999999995E-4</v>
      </c>
      <c r="D3873">
        <f>LOG(S_P_500_Historical_Data__1[[#This Row],[return]]+1)</f>
        <v>-2.6065489343199378E-4</v>
      </c>
      <c r="E3873">
        <f>MATCH(S_P_500_Historical_Data__1[[#This Row],[return]],_xlfn.ANCHORARRAY($N$7),1)</f>
        <v>69</v>
      </c>
      <c r="F3873" t="e">
        <f>MATCH(S_P_500_Historical_Data__1[[#This Row],[log1p(return)]],S:S,1)-6</f>
        <v>#N/A</v>
      </c>
    </row>
    <row r="3874" spans="1:6" x14ac:dyDescent="0.35">
      <c r="A3874" s="10">
        <v>30839</v>
      </c>
      <c r="B3874">
        <v>155</v>
      </c>
      <c r="C3874">
        <v>8.5000000000000006E-3</v>
      </c>
      <c r="D3874">
        <f>LOG(S_P_500_Historical_Data__1[[#This Row],[return]]+1)</f>
        <v>3.6759025487842203E-3</v>
      </c>
      <c r="E3874">
        <f>MATCH(S_P_500_Historical_Data__1[[#This Row],[return]],_xlfn.ANCHORARRAY($N$7),1)</f>
        <v>73</v>
      </c>
      <c r="F3874" t="e">
        <f>MATCH(S_P_500_Historical_Data__1[[#This Row],[log1p(return)]],S:S,1)-6</f>
        <v>#N/A</v>
      </c>
    </row>
    <row r="3875" spans="1:6" x14ac:dyDescent="0.35">
      <c r="A3875" s="10">
        <v>30838</v>
      </c>
      <c r="B3875">
        <v>153.69999999999999</v>
      </c>
      <c r="C3875">
        <v>-3.8999999999999998E-3</v>
      </c>
      <c r="D3875">
        <f>LOG(S_P_500_Historical_Data__1[[#This Row],[return]]+1)</f>
        <v>-1.6970599014588432E-3</v>
      </c>
      <c r="E3875">
        <f>MATCH(S_P_500_Historical_Data__1[[#This Row],[return]],_xlfn.ANCHORARRAY($N$7),1)</f>
        <v>68</v>
      </c>
      <c r="F3875" t="e">
        <f>MATCH(S_P_500_Historical_Data__1[[#This Row],[log1p(return)]],S:S,1)-6</f>
        <v>#N/A</v>
      </c>
    </row>
    <row r="3876" spans="1:6" x14ac:dyDescent="0.35">
      <c r="A3876" s="10">
        <v>30837</v>
      </c>
      <c r="B3876">
        <v>154.30000000000001</v>
      </c>
      <c r="C3876">
        <v>7.1999999999999998E-3</v>
      </c>
      <c r="D3876">
        <f>LOG(S_P_500_Historical_Data__1[[#This Row],[return]]+1)</f>
        <v>3.1157170998062241E-3</v>
      </c>
      <c r="E3876">
        <f>MATCH(S_P_500_Historical_Data__1[[#This Row],[return]],_xlfn.ANCHORARRAY($N$7),1)</f>
        <v>72</v>
      </c>
      <c r="F3876" t="e">
        <f>MATCH(S_P_500_Historical_Data__1[[#This Row],[log1p(return)]],S:S,1)-6</f>
        <v>#N/A</v>
      </c>
    </row>
    <row r="3877" spans="1:6" x14ac:dyDescent="0.35">
      <c r="A3877" s="10">
        <v>30834</v>
      </c>
      <c r="B3877">
        <v>153.19999999999999</v>
      </c>
      <c r="C3877">
        <v>1.7299999999999999E-2</v>
      </c>
      <c r="D3877">
        <f>LOG(S_P_500_Historical_Data__1[[#This Row],[return]]+1)</f>
        <v>7.4490444977487807E-3</v>
      </c>
      <c r="E3877">
        <f>MATCH(S_P_500_Historical_Data__1[[#This Row],[return]],_xlfn.ANCHORARRAY($N$7),1)</f>
        <v>76</v>
      </c>
      <c r="F3877" t="e">
        <f>MATCH(S_P_500_Historical_Data__1[[#This Row],[log1p(return)]],S:S,1)-6</f>
        <v>#N/A</v>
      </c>
    </row>
    <row r="3878" spans="1:6" x14ac:dyDescent="0.35">
      <c r="A3878" s="10">
        <v>30833</v>
      </c>
      <c r="B3878">
        <v>150.6</v>
      </c>
      <c r="C3878">
        <v>2E-3</v>
      </c>
      <c r="D3878">
        <f>LOG(S_P_500_Historical_Data__1[[#This Row],[return]]+1)</f>
        <v>8.6772153122691327E-4</v>
      </c>
      <c r="E3878">
        <f>MATCH(S_P_500_Historical_Data__1[[#This Row],[return]],_xlfn.ANCHORARRAY($N$7),1)</f>
        <v>70</v>
      </c>
      <c r="F3878" t="e">
        <f>MATCH(S_P_500_Historical_Data__1[[#This Row],[log1p(return)]],S:S,1)-6</f>
        <v>#N/A</v>
      </c>
    </row>
    <row r="3879" spans="1:6" x14ac:dyDescent="0.35">
      <c r="A3879" s="10">
        <v>30832</v>
      </c>
      <c r="B3879">
        <v>150.30000000000001</v>
      </c>
      <c r="C3879">
        <v>0</v>
      </c>
      <c r="D3879">
        <f>LOG(S_P_500_Historical_Data__1[[#This Row],[return]]+1)</f>
        <v>0</v>
      </c>
      <c r="E3879">
        <f>MATCH(S_P_500_Historical_Data__1[[#This Row],[return]],_xlfn.ANCHORARRAY($N$7),1)</f>
        <v>70</v>
      </c>
      <c r="F3879" t="e">
        <f>MATCH(S_P_500_Historical_Data__1[[#This Row],[log1p(return)]],S:S,1)-6</f>
        <v>#N/A</v>
      </c>
    </row>
    <row r="3880" spans="1:6" x14ac:dyDescent="0.35">
      <c r="A3880" s="10">
        <v>30831</v>
      </c>
      <c r="B3880">
        <v>150.30000000000001</v>
      </c>
      <c r="C3880">
        <v>-8.6E-3</v>
      </c>
      <c r="D3880">
        <f>LOG(S_P_500_Historical_Data__1[[#This Row],[return]]+1)</f>
        <v>-3.7510854308679064E-3</v>
      </c>
      <c r="E3880">
        <f>MATCH(S_P_500_Historical_Data__1[[#This Row],[return]],_xlfn.ANCHORARRAY($N$7),1)</f>
        <v>67</v>
      </c>
      <c r="F3880" t="e">
        <f>MATCH(S_P_500_Historical_Data__1[[#This Row],[log1p(return)]],S:S,1)-6</f>
        <v>#N/A</v>
      </c>
    </row>
    <row r="3881" spans="1:6" x14ac:dyDescent="0.35">
      <c r="A3881" s="10">
        <v>30827</v>
      </c>
      <c r="B3881">
        <v>151.6</v>
      </c>
      <c r="C3881">
        <v>2.5999999999999999E-3</v>
      </c>
      <c r="D3881">
        <f>LOG(S_P_500_Historical_Data__1[[#This Row],[return]]+1)</f>
        <v>1.1277002770349424E-3</v>
      </c>
      <c r="E3881">
        <f>MATCH(S_P_500_Historical_Data__1[[#This Row],[return]],_xlfn.ANCHORARRAY($N$7),1)</f>
        <v>71</v>
      </c>
      <c r="F3881" t="e">
        <f>MATCH(S_P_500_Historical_Data__1[[#This Row],[log1p(return)]],S:S,1)-6</f>
        <v>#N/A</v>
      </c>
    </row>
    <row r="3882" spans="1:6" x14ac:dyDescent="0.35">
      <c r="A3882" s="10">
        <v>30826</v>
      </c>
      <c r="B3882">
        <v>151.19999999999999</v>
      </c>
      <c r="C3882">
        <v>-1.3100000000000001E-2</v>
      </c>
      <c r="D3882">
        <f>LOG(S_P_500_Historical_Data__1[[#This Row],[return]]+1)</f>
        <v>-5.7268510268296338E-3</v>
      </c>
      <c r="E3882">
        <f>MATCH(S_P_500_Historical_Data__1[[#This Row],[return]],_xlfn.ANCHORARRAY($N$7),1)</f>
        <v>65</v>
      </c>
      <c r="F3882" t="e">
        <f>MATCH(S_P_500_Historical_Data__1[[#This Row],[log1p(return)]],S:S,1)-6</f>
        <v>#N/A</v>
      </c>
    </row>
    <row r="3883" spans="1:6" x14ac:dyDescent="0.35">
      <c r="A3883" s="10">
        <v>30825</v>
      </c>
      <c r="B3883">
        <v>153.19999999999999</v>
      </c>
      <c r="C3883">
        <v>-4.4999999999999997E-3</v>
      </c>
      <c r="D3883">
        <f>LOG(S_P_500_Historical_Data__1[[#This Row],[return]]+1)</f>
        <v>-1.9587356365716219E-3</v>
      </c>
      <c r="E3883">
        <f>MATCH(S_P_500_Historical_Data__1[[#This Row],[return]],_xlfn.ANCHORARRAY($N$7),1)</f>
        <v>68</v>
      </c>
      <c r="F3883" t="e">
        <f>MATCH(S_P_500_Historical_Data__1[[#This Row],[log1p(return)]],S:S,1)-6</f>
        <v>#N/A</v>
      </c>
    </row>
    <row r="3884" spans="1:6" x14ac:dyDescent="0.35">
      <c r="A3884" s="10">
        <v>30824</v>
      </c>
      <c r="B3884">
        <v>153.9</v>
      </c>
      <c r="C3884">
        <v>-5.1999999999999998E-3</v>
      </c>
      <c r="D3884">
        <f>LOG(S_P_500_Historical_Data__1[[#This Row],[return]]+1)</f>
        <v>-2.2642234021016117E-3</v>
      </c>
      <c r="E3884">
        <f>MATCH(S_P_500_Historical_Data__1[[#This Row],[return]],_xlfn.ANCHORARRAY($N$7),1)</f>
        <v>68</v>
      </c>
      <c r="F3884" t="e">
        <f>MATCH(S_P_500_Historical_Data__1[[#This Row],[log1p(return)]],S:S,1)-6</f>
        <v>#N/A</v>
      </c>
    </row>
    <row r="3885" spans="1:6" x14ac:dyDescent="0.35">
      <c r="A3885" s="10">
        <v>30823</v>
      </c>
      <c r="B3885">
        <v>154.69999999999999</v>
      </c>
      <c r="C3885">
        <v>-7.1000000000000004E-3</v>
      </c>
      <c r="D3885">
        <f>LOG(S_P_500_Historical_Data__1[[#This Row],[return]]+1)</f>
        <v>-3.0944893043338452E-3</v>
      </c>
      <c r="E3885">
        <f>MATCH(S_P_500_Historical_Data__1[[#This Row],[return]],_xlfn.ANCHORARRAY($N$7),1)</f>
        <v>67</v>
      </c>
      <c r="F3885" t="e">
        <f>MATCH(S_P_500_Historical_Data__1[[#This Row],[log1p(return)]],S:S,1)-6</f>
        <v>#N/A</v>
      </c>
    </row>
    <row r="3886" spans="1:6" x14ac:dyDescent="0.35">
      <c r="A3886" s="10">
        <v>30820</v>
      </c>
      <c r="B3886">
        <v>155.80000000000001</v>
      </c>
      <c r="C3886">
        <v>-5.1000000000000004E-3</v>
      </c>
      <c r="D3886">
        <f>LOG(S_P_500_Historical_Data__1[[#This Row],[return]]+1)</f>
        <v>-2.2205691343960407E-3</v>
      </c>
      <c r="E3886">
        <f>MATCH(S_P_500_Historical_Data__1[[#This Row],[return]],_xlfn.ANCHORARRAY($N$7),1)</f>
        <v>68</v>
      </c>
      <c r="F3886" t="e">
        <f>MATCH(S_P_500_Historical_Data__1[[#This Row],[log1p(return)]],S:S,1)-6</f>
        <v>#N/A</v>
      </c>
    </row>
    <row r="3887" spans="1:6" x14ac:dyDescent="0.35">
      <c r="A3887" s="10">
        <v>30819</v>
      </c>
      <c r="B3887">
        <v>156.6</v>
      </c>
      <c r="C3887">
        <v>-8.8999999999999999E-3</v>
      </c>
      <c r="D3887">
        <f>LOG(S_P_500_Historical_Data__1[[#This Row],[return]]+1)</f>
        <v>-3.8825238627119936E-3</v>
      </c>
      <c r="E3887">
        <f>MATCH(S_P_500_Historical_Data__1[[#This Row],[return]],_xlfn.ANCHORARRAY($N$7),1)</f>
        <v>67</v>
      </c>
      <c r="F3887" t="e">
        <f>MATCH(S_P_500_Historical_Data__1[[#This Row],[log1p(return)]],S:S,1)-6</f>
        <v>#N/A</v>
      </c>
    </row>
    <row r="3888" spans="1:6" x14ac:dyDescent="0.35">
      <c r="A3888" s="10">
        <v>30818</v>
      </c>
      <c r="B3888">
        <v>158</v>
      </c>
      <c r="C3888">
        <v>0</v>
      </c>
      <c r="D3888">
        <f>LOG(S_P_500_Historical_Data__1[[#This Row],[return]]+1)</f>
        <v>0</v>
      </c>
      <c r="E3888">
        <f>MATCH(S_P_500_Historical_Data__1[[#This Row],[return]],_xlfn.ANCHORARRAY($N$7),1)</f>
        <v>70</v>
      </c>
      <c r="F3888" t="e">
        <f>MATCH(S_P_500_Historical_Data__1[[#This Row],[log1p(return)]],S:S,1)-6</f>
        <v>#N/A</v>
      </c>
    </row>
    <row r="3889" spans="1:6" x14ac:dyDescent="0.35">
      <c r="A3889" s="10">
        <v>30817</v>
      </c>
      <c r="B3889">
        <v>158</v>
      </c>
      <c r="C3889">
        <v>3.2000000000000002E-3</v>
      </c>
      <c r="D3889">
        <f>LOG(S_P_500_Historical_Data__1[[#This Row],[return]]+1)</f>
        <v>1.3875234866412602E-3</v>
      </c>
      <c r="E3889">
        <f>MATCH(S_P_500_Historical_Data__1[[#This Row],[return]],_xlfn.ANCHORARRAY($N$7),1)</f>
        <v>71</v>
      </c>
      <c r="F3889" t="e">
        <f>MATCH(S_P_500_Historical_Data__1[[#This Row],[log1p(return)]],S:S,1)-6</f>
        <v>#N/A</v>
      </c>
    </row>
    <row r="3890" spans="1:6" x14ac:dyDescent="0.35">
      <c r="A3890" s="10">
        <v>30816</v>
      </c>
      <c r="B3890">
        <v>157.5</v>
      </c>
      <c r="C3890">
        <v>-6.3E-3</v>
      </c>
      <c r="D3890">
        <f>LOG(S_P_500_Historical_Data__1[[#This Row],[return]]+1)</f>
        <v>-2.7447101798967872E-3</v>
      </c>
      <c r="E3890">
        <f>MATCH(S_P_500_Historical_Data__1[[#This Row],[return]],_xlfn.ANCHORARRAY($N$7),1)</f>
        <v>68</v>
      </c>
      <c r="F3890" t="e">
        <f>MATCH(S_P_500_Historical_Data__1[[#This Row],[log1p(return)]],S:S,1)-6</f>
        <v>#N/A</v>
      </c>
    </row>
    <row r="3891" spans="1:6" x14ac:dyDescent="0.35">
      <c r="A3891" s="10">
        <v>30813</v>
      </c>
      <c r="B3891">
        <v>158.5</v>
      </c>
      <c r="C3891">
        <v>-9.4000000000000004E-3</v>
      </c>
      <c r="D3891">
        <f>LOG(S_P_500_Historical_Data__1[[#This Row],[return]]+1)</f>
        <v>-4.1016763535627184E-3</v>
      </c>
      <c r="E3891">
        <f>MATCH(S_P_500_Historical_Data__1[[#This Row],[return]],_xlfn.ANCHORARRAY($N$7),1)</f>
        <v>67</v>
      </c>
      <c r="F3891" t="e">
        <f>MATCH(S_P_500_Historical_Data__1[[#This Row],[log1p(return)]],S:S,1)-6</f>
        <v>#N/A</v>
      </c>
    </row>
    <row r="3892" spans="1:6" x14ac:dyDescent="0.35">
      <c r="A3892" s="10">
        <v>30812</v>
      </c>
      <c r="B3892">
        <v>160</v>
      </c>
      <c r="C3892">
        <v>-5.9999999999999995E-4</v>
      </c>
      <c r="D3892">
        <f>LOG(S_P_500_Historical_Data__1[[#This Row],[return]]+1)</f>
        <v>-2.6065489343199378E-4</v>
      </c>
      <c r="E3892">
        <f>MATCH(S_P_500_Historical_Data__1[[#This Row],[return]],_xlfn.ANCHORARRAY($N$7),1)</f>
        <v>69</v>
      </c>
      <c r="F3892" t="e">
        <f>MATCH(S_P_500_Historical_Data__1[[#This Row],[log1p(return)]],S:S,1)-6</f>
        <v>#N/A</v>
      </c>
    </row>
    <row r="3893" spans="1:6" x14ac:dyDescent="0.35">
      <c r="A3893" s="10">
        <v>30811</v>
      </c>
      <c r="B3893">
        <v>160.1</v>
      </c>
      <c r="C3893">
        <v>-2.5000000000000001E-3</v>
      </c>
      <c r="D3893">
        <f>LOG(S_P_500_Historical_Data__1[[#This Row],[return]]+1)</f>
        <v>-1.0870956412141377E-3</v>
      </c>
      <c r="E3893">
        <f>MATCH(S_P_500_Historical_Data__1[[#This Row],[return]],_xlfn.ANCHORARRAY($N$7),1)</f>
        <v>69</v>
      </c>
      <c r="F3893" t="e">
        <f>MATCH(S_P_500_Historical_Data__1[[#This Row],[log1p(return)]],S:S,1)-6</f>
        <v>#N/A</v>
      </c>
    </row>
    <row r="3894" spans="1:6" x14ac:dyDescent="0.35">
      <c r="A3894" s="10">
        <v>30810</v>
      </c>
      <c r="B3894">
        <v>160.5</v>
      </c>
      <c r="C3894">
        <v>6.3E-3</v>
      </c>
      <c r="D3894">
        <f>LOG(S_P_500_Historical_Data__1[[#This Row],[return]]+1)</f>
        <v>2.7274726898297939E-3</v>
      </c>
      <c r="E3894">
        <f>MATCH(S_P_500_Historical_Data__1[[#This Row],[return]],_xlfn.ANCHORARRAY($N$7),1)</f>
        <v>72</v>
      </c>
      <c r="F3894" t="e">
        <f>MATCH(S_P_500_Historical_Data__1[[#This Row],[log1p(return)]],S:S,1)-6</f>
        <v>#N/A</v>
      </c>
    </row>
    <row r="3895" spans="1:6" x14ac:dyDescent="0.35">
      <c r="A3895" s="10">
        <v>30809</v>
      </c>
      <c r="B3895">
        <v>159.5</v>
      </c>
      <c r="C3895">
        <v>2.5000000000000001E-3</v>
      </c>
      <c r="D3895">
        <f>LOG(S_P_500_Historical_Data__1[[#This Row],[return]]+1)</f>
        <v>1.084381292219893E-3</v>
      </c>
      <c r="E3895">
        <f>MATCH(S_P_500_Historical_Data__1[[#This Row],[return]],_xlfn.ANCHORARRAY($N$7),1)</f>
        <v>71</v>
      </c>
      <c r="F3895" t="e">
        <f>MATCH(S_P_500_Historical_Data__1[[#This Row],[log1p(return)]],S:S,1)-6</f>
        <v>#N/A</v>
      </c>
    </row>
    <row r="3896" spans="1:6" x14ac:dyDescent="0.35">
      <c r="A3896" s="10">
        <v>30806</v>
      </c>
      <c r="B3896">
        <v>159.1</v>
      </c>
      <c r="C3896">
        <v>-1.2999999999999999E-2</v>
      </c>
      <c r="D3896">
        <f>LOG(S_P_500_Historical_Data__1[[#This Row],[return]]+1)</f>
        <v>-5.6828473303632727E-3</v>
      </c>
      <c r="E3896">
        <f>MATCH(S_P_500_Historical_Data__1[[#This Row],[return]],_xlfn.ANCHORARRAY($N$7),1)</f>
        <v>65</v>
      </c>
      <c r="F3896" t="e">
        <f>MATCH(S_P_500_Historical_Data__1[[#This Row],[log1p(return)]],S:S,1)-6</f>
        <v>#N/A</v>
      </c>
    </row>
    <row r="3897" spans="1:6" x14ac:dyDescent="0.35">
      <c r="A3897" s="10">
        <v>30805</v>
      </c>
      <c r="B3897">
        <v>161.19999999999999</v>
      </c>
      <c r="C3897">
        <v>-4.3E-3</v>
      </c>
      <c r="D3897">
        <f>LOG(S_P_500_Historical_Data__1[[#This Row],[return]]+1)</f>
        <v>-1.8714928717335991E-3</v>
      </c>
      <c r="E3897">
        <f>MATCH(S_P_500_Historical_Data__1[[#This Row],[return]],_xlfn.ANCHORARRAY($N$7),1)</f>
        <v>68</v>
      </c>
      <c r="F3897" t="e">
        <f>MATCH(S_P_500_Historical_Data__1[[#This Row],[log1p(return)]],S:S,1)-6</f>
        <v>#N/A</v>
      </c>
    </row>
    <row r="3898" spans="1:6" x14ac:dyDescent="0.35">
      <c r="A3898" s="10">
        <v>30804</v>
      </c>
      <c r="B3898">
        <v>161.9</v>
      </c>
      <c r="C3898">
        <v>1.1999999999999999E-3</v>
      </c>
      <c r="D3898">
        <f>LOG(S_P_500_Historical_Data__1[[#This Row],[return]]+1)</f>
        <v>5.2084093618567006E-4</v>
      </c>
      <c r="E3898">
        <f>MATCH(S_P_500_Historical_Data__1[[#This Row],[return]],_xlfn.ANCHORARRAY($N$7),1)</f>
        <v>70</v>
      </c>
      <c r="F3898" t="e">
        <f>MATCH(S_P_500_Historical_Data__1[[#This Row],[log1p(return)]],S:S,1)-6</f>
        <v>#N/A</v>
      </c>
    </row>
    <row r="3899" spans="1:6" x14ac:dyDescent="0.35">
      <c r="A3899" s="10">
        <v>30803</v>
      </c>
      <c r="B3899">
        <v>161.69999999999999</v>
      </c>
      <c r="C3899">
        <v>0.01</v>
      </c>
      <c r="D3899">
        <f>LOG(S_P_500_Historical_Data__1[[#This Row],[return]]+1)</f>
        <v>4.3213737826425782E-3</v>
      </c>
      <c r="E3899">
        <f>MATCH(S_P_500_Historical_Data__1[[#This Row],[return]],_xlfn.ANCHORARRAY($N$7),1)</f>
        <v>73</v>
      </c>
      <c r="F3899" t="e">
        <f>MATCH(S_P_500_Historical_Data__1[[#This Row],[log1p(return)]],S:S,1)-6</f>
        <v>#N/A</v>
      </c>
    </row>
    <row r="3900" spans="1:6" x14ac:dyDescent="0.35">
      <c r="A3900" s="10">
        <v>30802</v>
      </c>
      <c r="B3900">
        <v>160.1</v>
      </c>
      <c r="C3900">
        <v>1.2999999999999999E-3</v>
      </c>
      <c r="D3900">
        <f>LOG(S_P_500_Historical_Data__1[[#This Row],[return]]+1)</f>
        <v>5.6421616537560392E-4</v>
      </c>
      <c r="E3900">
        <f>MATCH(S_P_500_Historical_Data__1[[#This Row],[return]],_xlfn.ANCHORARRAY($N$7),1)</f>
        <v>70</v>
      </c>
      <c r="F3900" t="e">
        <f>MATCH(S_P_500_Historical_Data__1[[#This Row],[log1p(return)]],S:S,1)-6</f>
        <v>#N/A</v>
      </c>
    </row>
    <row r="3901" spans="1:6" x14ac:dyDescent="0.35">
      <c r="A3901" s="10">
        <v>30799</v>
      </c>
      <c r="B3901">
        <v>159.9</v>
      </c>
      <c r="C3901">
        <v>-2.5000000000000001E-3</v>
      </c>
      <c r="D3901">
        <f>LOG(S_P_500_Historical_Data__1[[#This Row],[return]]+1)</f>
        <v>-1.0870956412141377E-3</v>
      </c>
      <c r="E3901">
        <f>MATCH(S_P_500_Historical_Data__1[[#This Row],[return]],_xlfn.ANCHORARRAY($N$7),1)</f>
        <v>69</v>
      </c>
      <c r="F3901" t="e">
        <f>MATCH(S_P_500_Historical_Data__1[[#This Row],[log1p(return)]],S:S,1)-6</f>
        <v>#N/A</v>
      </c>
    </row>
    <row r="3902" spans="1:6" x14ac:dyDescent="0.35">
      <c r="A3902" s="10">
        <v>30798</v>
      </c>
      <c r="B3902">
        <v>160.30000000000001</v>
      </c>
      <c r="C3902">
        <v>1.01E-2</v>
      </c>
      <c r="D3902">
        <f>LOG(S_P_500_Historical_Data__1[[#This Row],[return]]+1)</f>
        <v>4.3643711077510335E-3</v>
      </c>
      <c r="E3902">
        <f>MATCH(S_P_500_Historical_Data__1[[#This Row],[return]],_xlfn.ANCHORARRAY($N$7),1)</f>
        <v>73</v>
      </c>
      <c r="F3902" t="e">
        <f>MATCH(S_P_500_Historical_Data__1[[#This Row],[log1p(return)]],S:S,1)-6</f>
        <v>#N/A</v>
      </c>
    </row>
    <row r="3903" spans="1:6" x14ac:dyDescent="0.35">
      <c r="A3903" s="10">
        <v>30797</v>
      </c>
      <c r="B3903">
        <v>158.69999999999999</v>
      </c>
      <c r="C3903">
        <v>3.8E-3</v>
      </c>
      <c r="D3903">
        <f>LOG(S_P_500_Historical_Data__1[[#This Row],[return]]+1)</f>
        <v>1.6471913460381594E-3</v>
      </c>
      <c r="E3903">
        <f>MATCH(S_P_500_Historical_Data__1[[#This Row],[return]],_xlfn.ANCHORARRAY($N$7),1)</f>
        <v>71</v>
      </c>
      <c r="F3903" t="e">
        <f>MATCH(S_P_500_Historical_Data__1[[#This Row],[log1p(return)]],S:S,1)-6</f>
        <v>#N/A</v>
      </c>
    </row>
    <row r="3904" spans="1:6" x14ac:dyDescent="0.35">
      <c r="A3904" s="10">
        <v>30796</v>
      </c>
      <c r="B3904">
        <v>158.1</v>
      </c>
      <c r="C3904">
        <v>8.3000000000000001E-3</v>
      </c>
      <c r="D3904">
        <f>LOG(S_P_500_Historical_Data__1[[#This Row],[return]]+1)</f>
        <v>3.5897671891398659E-3</v>
      </c>
      <c r="E3904">
        <f>MATCH(S_P_500_Historical_Data__1[[#This Row],[return]],_xlfn.ANCHORARRAY($N$7),1)</f>
        <v>72</v>
      </c>
      <c r="F3904" t="e">
        <f>MATCH(S_P_500_Historical_Data__1[[#This Row],[log1p(return)]],S:S,1)-6</f>
        <v>#N/A</v>
      </c>
    </row>
    <row r="3905" spans="1:6" x14ac:dyDescent="0.35">
      <c r="A3905" s="10">
        <v>30795</v>
      </c>
      <c r="B3905">
        <v>156.80000000000001</v>
      </c>
      <c r="C3905">
        <v>-7.6E-3</v>
      </c>
      <c r="D3905">
        <f>LOG(S_P_500_Historical_Data__1[[#This Row],[return]]+1)</f>
        <v>-3.3132443998285239E-3</v>
      </c>
      <c r="E3905">
        <f>MATCH(S_P_500_Historical_Data__1[[#This Row],[return]],_xlfn.ANCHORARRAY($N$7),1)</f>
        <v>67</v>
      </c>
      <c r="F3905" t="e">
        <f>MATCH(S_P_500_Historical_Data__1[[#This Row],[log1p(return)]],S:S,1)-6</f>
        <v>#N/A</v>
      </c>
    </row>
    <row r="3906" spans="1:6" x14ac:dyDescent="0.35">
      <c r="A3906" s="10">
        <v>30791</v>
      </c>
      <c r="B3906">
        <v>158</v>
      </c>
      <c r="C3906">
        <v>5.9999999999999995E-4</v>
      </c>
      <c r="D3906">
        <f>LOG(S_P_500_Historical_Data__1[[#This Row],[return]]+1)</f>
        <v>2.6049854739031814E-4</v>
      </c>
      <c r="E3906">
        <f>MATCH(S_P_500_Historical_Data__1[[#This Row],[return]],_xlfn.ANCHORARRAY($N$7),1)</f>
        <v>70</v>
      </c>
      <c r="F3906" t="e">
        <f>MATCH(S_P_500_Historical_Data__1[[#This Row],[log1p(return)]],S:S,1)-6</f>
        <v>#N/A</v>
      </c>
    </row>
    <row r="3907" spans="1:6" x14ac:dyDescent="0.35">
      <c r="A3907" s="10">
        <v>30790</v>
      </c>
      <c r="B3907">
        <v>157.9</v>
      </c>
      <c r="C3907">
        <v>-6.8999999999999999E-3</v>
      </c>
      <c r="D3907">
        <f>LOG(S_P_500_Historical_Data__1[[#This Row],[return]]+1)</f>
        <v>-3.0070181092943012E-3</v>
      </c>
      <c r="E3907">
        <f>MATCH(S_P_500_Historical_Data__1[[#This Row],[return]],_xlfn.ANCHORARRAY($N$7),1)</f>
        <v>67</v>
      </c>
      <c r="F3907" t="e">
        <f>MATCH(S_P_500_Historical_Data__1[[#This Row],[log1p(return)]],S:S,1)-6</f>
        <v>#N/A</v>
      </c>
    </row>
    <row r="3908" spans="1:6" x14ac:dyDescent="0.35">
      <c r="A3908" s="10">
        <v>30789</v>
      </c>
      <c r="B3908">
        <v>159</v>
      </c>
      <c r="C3908">
        <v>4.4000000000000003E-3</v>
      </c>
      <c r="D3908">
        <f>LOG(S_P_500_Historical_Data__1[[#This Row],[return]]+1)</f>
        <v>1.9067040408848018E-3</v>
      </c>
      <c r="E3908">
        <f>MATCH(S_P_500_Historical_Data__1[[#This Row],[return]],_xlfn.ANCHORARRAY($N$7),1)</f>
        <v>71</v>
      </c>
      <c r="F3908" t="e">
        <f>MATCH(S_P_500_Historical_Data__1[[#This Row],[log1p(return)]],S:S,1)-6</f>
        <v>#N/A</v>
      </c>
    </row>
    <row r="3909" spans="1:6" x14ac:dyDescent="0.35">
      <c r="A3909" s="10">
        <v>30788</v>
      </c>
      <c r="B3909">
        <v>158.30000000000001</v>
      </c>
      <c r="C3909">
        <v>6.4000000000000003E-3</v>
      </c>
      <c r="D3909">
        <f>LOG(S_P_500_Historical_Data__1[[#This Row],[return]]+1)</f>
        <v>2.7706281011936895E-3</v>
      </c>
      <c r="E3909">
        <f>MATCH(S_P_500_Historical_Data__1[[#This Row],[return]],_xlfn.ANCHORARRAY($N$7),1)</f>
        <v>72</v>
      </c>
      <c r="F3909" t="e">
        <f>MATCH(S_P_500_Historical_Data__1[[#This Row],[log1p(return)]],S:S,1)-6</f>
        <v>#N/A</v>
      </c>
    </row>
    <row r="3910" spans="1:6" x14ac:dyDescent="0.35">
      <c r="A3910" s="10">
        <v>30785</v>
      </c>
      <c r="B3910">
        <v>157.30000000000001</v>
      </c>
      <c r="C3910">
        <v>-2.5000000000000001E-3</v>
      </c>
      <c r="D3910">
        <f>LOG(S_P_500_Historical_Data__1[[#This Row],[return]]+1)</f>
        <v>-1.0870956412141377E-3</v>
      </c>
      <c r="E3910">
        <f>MATCH(S_P_500_Historical_Data__1[[#This Row],[return]],_xlfn.ANCHORARRAY($N$7),1)</f>
        <v>69</v>
      </c>
      <c r="F3910" t="e">
        <f>MATCH(S_P_500_Historical_Data__1[[#This Row],[log1p(return)]],S:S,1)-6</f>
        <v>#N/A</v>
      </c>
    </row>
    <row r="3911" spans="1:6" x14ac:dyDescent="0.35">
      <c r="A3911" s="10">
        <v>30784</v>
      </c>
      <c r="B3911">
        <v>157.69999999999999</v>
      </c>
      <c r="C3911">
        <v>1.7399999999999999E-2</v>
      </c>
      <c r="D3911">
        <f>LOG(S_P_500_Historical_Data__1[[#This Row],[return]]+1)</f>
        <v>7.4917332953359315E-3</v>
      </c>
      <c r="E3911">
        <f>MATCH(S_P_500_Historical_Data__1[[#This Row],[return]],_xlfn.ANCHORARRAY($N$7),1)</f>
        <v>76</v>
      </c>
      <c r="F3911" t="e">
        <f>MATCH(S_P_500_Historical_Data__1[[#This Row],[log1p(return)]],S:S,1)-6</f>
        <v>#N/A</v>
      </c>
    </row>
    <row r="3912" spans="1:6" x14ac:dyDescent="0.35">
      <c r="A3912" s="10">
        <v>30783</v>
      </c>
      <c r="B3912">
        <v>155</v>
      </c>
      <c r="C3912">
        <v>-5.7999999999999996E-3</v>
      </c>
      <c r="D3912">
        <f>LOG(S_P_500_Historical_Data__1[[#This Row],[return]]+1)</f>
        <v>-2.5262411970196374E-3</v>
      </c>
      <c r="E3912">
        <f>MATCH(S_P_500_Historical_Data__1[[#This Row],[return]],_xlfn.ANCHORARRAY($N$7),1)</f>
        <v>68</v>
      </c>
      <c r="F3912" t="e">
        <f>MATCH(S_P_500_Historical_Data__1[[#This Row],[log1p(return)]],S:S,1)-6</f>
        <v>#N/A</v>
      </c>
    </row>
    <row r="3913" spans="1:6" x14ac:dyDescent="0.35">
      <c r="A3913" s="10">
        <v>30782</v>
      </c>
      <c r="B3913">
        <v>155.9</v>
      </c>
      <c r="C3913">
        <v>3.2000000000000002E-3</v>
      </c>
      <c r="D3913">
        <f>LOG(S_P_500_Historical_Data__1[[#This Row],[return]]+1)</f>
        <v>1.3875234866412602E-3</v>
      </c>
      <c r="E3913">
        <f>MATCH(S_P_500_Historical_Data__1[[#This Row],[return]],_xlfn.ANCHORARRAY($N$7),1)</f>
        <v>71</v>
      </c>
      <c r="F3913" t="e">
        <f>MATCH(S_P_500_Historical_Data__1[[#This Row],[log1p(return)]],S:S,1)-6</f>
        <v>#N/A</v>
      </c>
    </row>
    <row r="3914" spans="1:6" x14ac:dyDescent="0.35">
      <c r="A3914" s="10">
        <v>30781</v>
      </c>
      <c r="B3914">
        <v>155.4</v>
      </c>
      <c r="C3914">
        <v>-5.9999999999999995E-4</v>
      </c>
      <c r="D3914">
        <f>LOG(S_P_500_Historical_Data__1[[#This Row],[return]]+1)</f>
        <v>-2.6065489343199378E-4</v>
      </c>
      <c r="E3914">
        <f>MATCH(S_P_500_Historical_Data__1[[#This Row],[return]],_xlfn.ANCHORARRAY($N$7),1)</f>
        <v>69</v>
      </c>
      <c r="F3914" t="e">
        <f>MATCH(S_P_500_Historical_Data__1[[#This Row],[log1p(return)]],S:S,1)-6</f>
        <v>#N/A</v>
      </c>
    </row>
    <row r="3915" spans="1:6" x14ac:dyDescent="0.35">
      <c r="A3915" s="10">
        <v>30778</v>
      </c>
      <c r="B3915">
        <v>155.5</v>
      </c>
      <c r="C3915">
        <v>3.2000000000000002E-3</v>
      </c>
      <c r="D3915">
        <f>LOG(S_P_500_Historical_Data__1[[#This Row],[return]]+1)</f>
        <v>1.3875234866412602E-3</v>
      </c>
      <c r="E3915">
        <f>MATCH(S_P_500_Historical_Data__1[[#This Row],[return]],_xlfn.ANCHORARRAY($N$7),1)</f>
        <v>71</v>
      </c>
      <c r="F3915" t="e">
        <f>MATCH(S_P_500_Historical_Data__1[[#This Row],[log1p(return)]],S:S,1)-6</f>
        <v>#N/A</v>
      </c>
    </row>
    <row r="3916" spans="1:6" x14ac:dyDescent="0.35">
      <c r="A3916" s="10">
        <v>30777</v>
      </c>
      <c r="B3916">
        <v>155</v>
      </c>
      <c r="C3916">
        <v>-1.5900000000000001E-2</v>
      </c>
      <c r="D3916">
        <f>LOG(S_P_500_Historical_Data__1[[#This Row],[return]]+1)</f>
        <v>-6.9607681930904846E-3</v>
      </c>
      <c r="E3916">
        <f>MATCH(S_P_500_Historical_Data__1[[#This Row],[return]],_xlfn.ANCHORARRAY($N$7),1)</f>
        <v>64</v>
      </c>
      <c r="F3916" t="e">
        <f>MATCH(S_P_500_Historical_Data__1[[#This Row],[log1p(return)]],S:S,1)-6</f>
        <v>#N/A</v>
      </c>
    </row>
    <row r="3917" spans="1:6" x14ac:dyDescent="0.35">
      <c r="A3917" s="10">
        <v>30776</v>
      </c>
      <c r="B3917">
        <v>157.5</v>
      </c>
      <c r="C3917">
        <v>-1.2999999999999999E-3</v>
      </c>
      <c r="D3917">
        <f>LOG(S_P_500_Historical_Data__1[[#This Row],[return]]+1)</f>
        <v>-5.6495012367016714E-4</v>
      </c>
      <c r="E3917">
        <f>MATCH(S_P_500_Historical_Data__1[[#This Row],[return]],_xlfn.ANCHORARRAY($N$7),1)</f>
        <v>69</v>
      </c>
      <c r="F3917" t="e">
        <f>MATCH(S_P_500_Historical_Data__1[[#This Row],[log1p(return)]],S:S,1)-6</f>
        <v>#N/A</v>
      </c>
    </row>
    <row r="3918" spans="1:6" x14ac:dyDescent="0.35">
      <c r="A3918" s="10">
        <v>30775</v>
      </c>
      <c r="B3918">
        <v>157.69999999999999</v>
      </c>
      <c r="C3918">
        <v>-1.9E-3</v>
      </c>
      <c r="D3918">
        <f>LOG(S_P_500_Historical_Data__1[[#This Row],[return]]+1)</f>
        <v>-8.2594441151506628E-4</v>
      </c>
      <c r="E3918">
        <f>MATCH(S_P_500_Historical_Data__1[[#This Row],[return]],_xlfn.ANCHORARRAY($N$7),1)</f>
        <v>69</v>
      </c>
      <c r="F3918" t="e">
        <f>MATCH(S_P_500_Historical_Data__1[[#This Row],[log1p(return)]],S:S,1)-6</f>
        <v>#N/A</v>
      </c>
    </row>
    <row r="3919" spans="1:6" x14ac:dyDescent="0.35">
      <c r="A3919" s="10">
        <v>30774</v>
      </c>
      <c r="B3919">
        <v>158</v>
      </c>
      <c r="C3919">
        <v>-7.4999999999999997E-3</v>
      </c>
      <c r="D3919">
        <f>LOG(S_P_500_Historical_Data__1[[#This Row],[return]]+1)</f>
        <v>-3.2694845648473031E-3</v>
      </c>
      <c r="E3919">
        <f>MATCH(S_P_500_Historical_Data__1[[#This Row],[return]],_xlfn.ANCHORARRAY($N$7),1)</f>
        <v>67</v>
      </c>
      <c r="F3919" t="e">
        <f>MATCH(S_P_500_Historical_Data__1[[#This Row],[log1p(return)]],S:S,1)-6</f>
        <v>#N/A</v>
      </c>
    </row>
    <row r="3920" spans="1:6" x14ac:dyDescent="0.35">
      <c r="A3920" s="10">
        <v>30771</v>
      </c>
      <c r="B3920">
        <v>159.19999999999999</v>
      </c>
      <c r="C3920">
        <v>-1.9E-3</v>
      </c>
      <c r="D3920">
        <f>LOG(S_P_500_Historical_Data__1[[#This Row],[return]]+1)</f>
        <v>-8.2594441151506628E-4</v>
      </c>
      <c r="E3920">
        <f>MATCH(S_P_500_Historical_Data__1[[#This Row],[return]],_xlfn.ANCHORARRAY($N$7),1)</f>
        <v>69</v>
      </c>
      <c r="F3920" t="e">
        <f>MATCH(S_P_500_Historical_Data__1[[#This Row],[log1p(return)]],S:S,1)-6</f>
        <v>#N/A</v>
      </c>
    </row>
    <row r="3921" spans="1:6" x14ac:dyDescent="0.35">
      <c r="A3921" s="10">
        <v>30770</v>
      </c>
      <c r="B3921">
        <v>159.5</v>
      </c>
      <c r="C3921">
        <v>-2.5000000000000001E-3</v>
      </c>
      <c r="D3921">
        <f>LOG(S_P_500_Historical_Data__1[[#This Row],[return]]+1)</f>
        <v>-1.0870956412141377E-3</v>
      </c>
      <c r="E3921">
        <f>MATCH(S_P_500_Historical_Data__1[[#This Row],[return]],_xlfn.ANCHORARRAY($N$7),1)</f>
        <v>69</v>
      </c>
      <c r="F3921" t="e">
        <f>MATCH(S_P_500_Historical_Data__1[[#This Row],[log1p(return)]],S:S,1)-6</f>
        <v>#N/A</v>
      </c>
    </row>
    <row r="3922" spans="1:6" x14ac:dyDescent="0.35">
      <c r="A3922" s="10">
        <v>30769</v>
      </c>
      <c r="B3922">
        <v>159.9</v>
      </c>
      <c r="C3922">
        <v>1.6500000000000001E-2</v>
      </c>
      <c r="D3922">
        <f>LOG(S_P_500_Historical_Data__1[[#This Row],[return]]+1)</f>
        <v>7.1073829740573901E-3</v>
      </c>
      <c r="E3922">
        <f>MATCH(S_P_500_Historical_Data__1[[#This Row],[return]],_xlfn.ANCHORARRAY($N$7),1)</f>
        <v>75</v>
      </c>
      <c r="F3922" t="e">
        <f>MATCH(S_P_500_Historical_Data__1[[#This Row],[log1p(return)]],S:S,1)-6</f>
        <v>#N/A</v>
      </c>
    </row>
    <row r="3923" spans="1:6" x14ac:dyDescent="0.35">
      <c r="A3923" s="10">
        <v>30768</v>
      </c>
      <c r="B3923">
        <v>157.30000000000001</v>
      </c>
      <c r="C3923">
        <v>3.8E-3</v>
      </c>
      <c r="D3923">
        <f>LOG(S_P_500_Historical_Data__1[[#This Row],[return]]+1)</f>
        <v>1.6471913460381594E-3</v>
      </c>
      <c r="E3923">
        <f>MATCH(S_P_500_Historical_Data__1[[#This Row],[return]],_xlfn.ANCHORARRAY($N$7),1)</f>
        <v>71</v>
      </c>
      <c r="F3923" t="e">
        <f>MATCH(S_P_500_Historical_Data__1[[#This Row],[log1p(return)]],S:S,1)-6</f>
        <v>#N/A</v>
      </c>
    </row>
    <row r="3924" spans="1:6" x14ac:dyDescent="0.35">
      <c r="A3924" s="10">
        <v>30767</v>
      </c>
      <c r="B3924">
        <v>156.69999999999999</v>
      </c>
      <c r="C3924">
        <v>-1.2999999999999999E-3</v>
      </c>
      <c r="D3924">
        <f>LOG(S_P_500_Historical_Data__1[[#This Row],[return]]+1)</f>
        <v>-5.6495012367016714E-4</v>
      </c>
      <c r="E3924">
        <f>MATCH(S_P_500_Historical_Data__1[[#This Row],[return]],_xlfn.ANCHORARRAY($N$7),1)</f>
        <v>69</v>
      </c>
      <c r="F3924" t="e">
        <f>MATCH(S_P_500_Historical_Data__1[[#This Row],[log1p(return)]],S:S,1)-6</f>
        <v>#N/A</v>
      </c>
    </row>
    <row r="3925" spans="1:6" x14ac:dyDescent="0.35">
      <c r="A3925" s="10">
        <v>30764</v>
      </c>
      <c r="B3925">
        <v>156.9</v>
      </c>
      <c r="C3925">
        <v>1.2999999999999999E-3</v>
      </c>
      <c r="D3925">
        <f>LOG(S_P_500_Historical_Data__1[[#This Row],[return]]+1)</f>
        <v>5.6421616537560392E-4</v>
      </c>
      <c r="E3925">
        <f>MATCH(S_P_500_Historical_Data__1[[#This Row],[return]],_xlfn.ANCHORARRAY($N$7),1)</f>
        <v>70</v>
      </c>
      <c r="F3925" t="e">
        <f>MATCH(S_P_500_Historical_Data__1[[#This Row],[log1p(return)]],S:S,1)-6</f>
        <v>#N/A</v>
      </c>
    </row>
    <row r="3926" spans="1:6" x14ac:dyDescent="0.35">
      <c r="A3926" s="10">
        <v>30763</v>
      </c>
      <c r="B3926">
        <v>156.69999999999999</v>
      </c>
      <c r="C3926">
        <v>-1.26E-2</v>
      </c>
      <c r="D3926">
        <f>LOG(S_P_500_Historical_Data__1[[#This Row],[return]]+1)</f>
        <v>-5.5068771164876436E-3</v>
      </c>
      <c r="E3926">
        <f>MATCH(S_P_500_Historical_Data__1[[#This Row],[return]],_xlfn.ANCHORARRAY($N$7),1)</f>
        <v>65</v>
      </c>
      <c r="F3926" t="e">
        <f>MATCH(S_P_500_Historical_Data__1[[#This Row],[log1p(return)]],S:S,1)-6</f>
        <v>#N/A</v>
      </c>
    </row>
    <row r="3927" spans="1:6" x14ac:dyDescent="0.35">
      <c r="A3927" s="10">
        <v>30762</v>
      </c>
      <c r="B3927">
        <v>158.69999999999999</v>
      </c>
      <c r="C3927">
        <v>-1.2999999999999999E-3</v>
      </c>
      <c r="D3927">
        <f>LOG(S_P_500_Historical_Data__1[[#This Row],[return]]+1)</f>
        <v>-5.6495012367016714E-4</v>
      </c>
      <c r="E3927">
        <f>MATCH(S_P_500_Historical_Data__1[[#This Row],[return]],_xlfn.ANCHORARRAY($N$7),1)</f>
        <v>69</v>
      </c>
      <c r="F3927" t="e">
        <f>MATCH(S_P_500_Historical_Data__1[[#This Row],[log1p(return)]],S:S,1)-6</f>
        <v>#N/A</v>
      </c>
    </row>
    <row r="3928" spans="1:6" x14ac:dyDescent="0.35">
      <c r="A3928" s="10">
        <v>30761</v>
      </c>
      <c r="B3928">
        <v>158.9</v>
      </c>
      <c r="C3928">
        <v>7.0000000000000001E-3</v>
      </c>
      <c r="D3928">
        <f>LOG(S_P_500_Historical_Data__1[[#This Row],[return]]+1)</f>
        <v>3.0294705536179621E-3</v>
      </c>
      <c r="E3928">
        <f>MATCH(S_P_500_Historical_Data__1[[#This Row],[return]],_xlfn.ANCHORARRAY($N$7),1)</f>
        <v>72</v>
      </c>
      <c r="F3928" t="e">
        <f>MATCH(S_P_500_Historical_Data__1[[#This Row],[log1p(return)]],S:S,1)-6</f>
        <v>#N/A</v>
      </c>
    </row>
    <row r="3929" spans="1:6" x14ac:dyDescent="0.35">
      <c r="A3929" s="10">
        <v>30760</v>
      </c>
      <c r="B3929">
        <v>157.80000000000001</v>
      </c>
      <c r="C3929">
        <v>-9.4000000000000004E-3</v>
      </c>
      <c r="D3929">
        <f>LOG(S_P_500_Historical_Data__1[[#This Row],[return]]+1)</f>
        <v>-4.1016763535627184E-3</v>
      </c>
      <c r="E3929">
        <f>MATCH(S_P_500_Historical_Data__1[[#This Row],[return]],_xlfn.ANCHORARRAY($N$7),1)</f>
        <v>67</v>
      </c>
      <c r="F3929" t="e">
        <f>MATCH(S_P_500_Historical_Data__1[[#This Row],[log1p(return)]],S:S,1)-6</f>
        <v>#N/A</v>
      </c>
    </row>
    <row r="3930" spans="1:6" x14ac:dyDescent="0.35">
      <c r="A3930" s="10">
        <v>30757</v>
      </c>
      <c r="B3930">
        <v>159.30000000000001</v>
      </c>
      <c r="C3930">
        <v>1.21E-2</v>
      </c>
      <c r="D3930">
        <f>LOG(S_P_500_Historical_Data__1[[#This Row],[return]]+1)</f>
        <v>5.2234248581359841E-3</v>
      </c>
      <c r="E3930">
        <f>MATCH(S_P_500_Historical_Data__1[[#This Row],[return]],_xlfn.ANCHORARRAY($N$7),1)</f>
        <v>74</v>
      </c>
      <c r="F3930" t="e">
        <f>MATCH(S_P_500_Historical_Data__1[[#This Row],[log1p(return)]],S:S,1)-6</f>
        <v>#N/A</v>
      </c>
    </row>
    <row r="3931" spans="1:6" x14ac:dyDescent="0.35">
      <c r="A3931" s="10">
        <v>30756</v>
      </c>
      <c r="B3931">
        <v>157.4</v>
      </c>
      <c r="C3931">
        <v>3.8E-3</v>
      </c>
      <c r="D3931">
        <f>LOG(S_P_500_Historical_Data__1[[#This Row],[return]]+1)</f>
        <v>1.6471913460381594E-3</v>
      </c>
      <c r="E3931">
        <f>MATCH(S_P_500_Historical_Data__1[[#This Row],[return]],_xlfn.ANCHORARRAY($N$7),1)</f>
        <v>71</v>
      </c>
      <c r="F3931" t="e">
        <f>MATCH(S_P_500_Historical_Data__1[[#This Row],[log1p(return)]],S:S,1)-6</f>
        <v>#N/A</v>
      </c>
    </row>
    <row r="3932" spans="1:6" x14ac:dyDescent="0.35">
      <c r="A3932" s="10">
        <v>30755</v>
      </c>
      <c r="B3932">
        <v>156.80000000000001</v>
      </c>
      <c r="C3932">
        <v>0</v>
      </c>
      <c r="D3932">
        <f>LOG(S_P_500_Historical_Data__1[[#This Row],[return]]+1)</f>
        <v>0</v>
      </c>
      <c r="E3932">
        <f>MATCH(S_P_500_Historical_Data__1[[#This Row],[return]],_xlfn.ANCHORARRAY($N$7),1)</f>
        <v>70</v>
      </c>
      <c r="F3932" t="e">
        <f>MATCH(S_P_500_Historical_Data__1[[#This Row],[log1p(return)]],S:S,1)-6</f>
        <v>#N/A</v>
      </c>
    </row>
    <row r="3933" spans="1:6" x14ac:dyDescent="0.35">
      <c r="A3933" s="10">
        <v>30754</v>
      </c>
      <c r="B3933">
        <v>156.80000000000001</v>
      </c>
      <c r="C3933">
        <v>3.2000000000000002E-3</v>
      </c>
      <c r="D3933">
        <f>LOG(S_P_500_Historical_Data__1[[#This Row],[return]]+1)</f>
        <v>1.3875234866412602E-3</v>
      </c>
      <c r="E3933">
        <f>MATCH(S_P_500_Historical_Data__1[[#This Row],[return]],_xlfn.ANCHORARRAY($N$7),1)</f>
        <v>71</v>
      </c>
      <c r="F3933" t="e">
        <f>MATCH(S_P_500_Historical_Data__1[[#This Row],[log1p(return)]],S:S,1)-6</f>
        <v>#N/A</v>
      </c>
    </row>
    <row r="3934" spans="1:6" x14ac:dyDescent="0.35">
      <c r="A3934" s="10">
        <v>30753</v>
      </c>
      <c r="B3934">
        <v>156.30000000000001</v>
      </c>
      <c r="C3934">
        <v>1.2999999999999999E-2</v>
      </c>
      <c r="D3934">
        <f>LOG(S_P_500_Historical_Data__1[[#This Row],[return]]+1)</f>
        <v>5.6094453602803856E-3</v>
      </c>
      <c r="E3934">
        <f>MATCH(S_P_500_Historical_Data__1[[#This Row],[return]],_xlfn.ANCHORARRAY($N$7),1)</f>
        <v>74</v>
      </c>
      <c r="F3934" t="e">
        <f>MATCH(S_P_500_Historical_Data__1[[#This Row],[log1p(return)]],S:S,1)-6</f>
        <v>#N/A</v>
      </c>
    </row>
    <row r="3935" spans="1:6" x14ac:dyDescent="0.35">
      <c r="A3935" s="10">
        <v>30750</v>
      </c>
      <c r="B3935">
        <v>154.30000000000001</v>
      </c>
      <c r="C3935">
        <v>-5.7999999999999996E-3</v>
      </c>
      <c r="D3935">
        <f>LOG(S_P_500_Historical_Data__1[[#This Row],[return]]+1)</f>
        <v>-2.5262411970196374E-3</v>
      </c>
      <c r="E3935">
        <f>MATCH(S_P_500_Historical_Data__1[[#This Row],[return]],_xlfn.ANCHORARRAY($N$7),1)</f>
        <v>68</v>
      </c>
      <c r="F3935" t="e">
        <f>MATCH(S_P_500_Historical_Data__1[[#This Row],[log1p(return)]],S:S,1)-6</f>
        <v>#N/A</v>
      </c>
    </row>
    <row r="3936" spans="1:6" x14ac:dyDescent="0.35">
      <c r="A3936" s="10">
        <v>30749</v>
      </c>
      <c r="B3936">
        <v>155.19999999999999</v>
      </c>
      <c r="C3936">
        <v>3.8999999999999998E-3</v>
      </c>
      <c r="D3936">
        <f>LOG(S_P_500_Historical_Data__1[[#This Row],[return]]+1)</f>
        <v>1.6904542321528522E-3</v>
      </c>
      <c r="E3936">
        <f>MATCH(S_P_500_Historical_Data__1[[#This Row],[return]],_xlfn.ANCHORARRAY($N$7),1)</f>
        <v>71</v>
      </c>
      <c r="F3936" t="e">
        <f>MATCH(S_P_500_Historical_Data__1[[#This Row],[log1p(return)]],S:S,1)-6</f>
        <v>#N/A</v>
      </c>
    </row>
    <row r="3937" spans="1:6" x14ac:dyDescent="0.35">
      <c r="A3937" s="10">
        <v>30748</v>
      </c>
      <c r="B3937">
        <v>154.6</v>
      </c>
      <c r="C3937">
        <v>-1.0200000000000001E-2</v>
      </c>
      <c r="D3937">
        <f>LOG(S_P_500_Historical_Data__1[[#This Row],[return]]+1)</f>
        <v>-4.4525505248625636E-3</v>
      </c>
      <c r="E3937">
        <f>MATCH(S_P_500_Historical_Data__1[[#This Row],[return]],_xlfn.ANCHORARRAY($N$7),1)</f>
        <v>66</v>
      </c>
      <c r="F3937" t="e">
        <f>MATCH(S_P_500_Historical_Data__1[[#This Row],[log1p(return)]],S:S,1)-6</f>
        <v>#N/A</v>
      </c>
    </row>
    <row r="3938" spans="1:6" x14ac:dyDescent="0.35">
      <c r="A3938" s="10">
        <v>30747</v>
      </c>
      <c r="B3938">
        <v>156.19999999999999</v>
      </c>
      <c r="C3938">
        <v>-1.0800000000000001E-2</v>
      </c>
      <c r="D3938">
        <f>LOG(S_P_500_Historical_Data__1[[#This Row],[return]]+1)</f>
        <v>-4.7158923107403373E-3</v>
      </c>
      <c r="E3938">
        <f>MATCH(S_P_500_Historical_Data__1[[#This Row],[return]],_xlfn.ANCHORARRAY($N$7),1)</f>
        <v>66</v>
      </c>
      <c r="F3938" t="e">
        <f>MATCH(S_P_500_Historical_Data__1[[#This Row],[log1p(return)]],S:S,1)-6</f>
        <v>#N/A</v>
      </c>
    </row>
    <row r="3939" spans="1:6" x14ac:dyDescent="0.35">
      <c r="A3939" s="10">
        <v>30746</v>
      </c>
      <c r="B3939">
        <v>157.9</v>
      </c>
      <c r="C3939">
        <v>-8.2000000000000007E-3</v>
      </c>
      <c r="D3939">
        <f>LOG(S_P_500_Historical_Data__1[[#This Row],[return]]+1)</f>
        <v>-3.5758960449088746E-3</v>
      </c>
      <c r="E3939">
        <f>MATCH(S_P_500_Historical_Data__1[[#This Row],[return]],_xlfn.ANCHORARRAY($N$7),1)</f>
        <v>67</v>
      </c>
      <c r="F3939" t="e">
        <f>MATCH(S_P_500_Historical_Data__1[[#This Row],[log1p(return)]],S:S,1)-6</f>
        <v>#N/A</v>
      </c>
    </row>
    <row r="3940" spans="1:6" x14ac:dyDescent="0.35">
      <c r="A3940" s="10">
        <v>30743</v>
      </c>
      <c r="B3940">
        <v>159.19999999999999</v>
      </c>
      <c r="C3940">
        <v>6.3E-3</v>
      </c>
      <c r="D3940">
        <f>LOG(S_P_500_Historical_Data__1[[#This Row],[return]]+1)</f>
        <v>2.7274726898297939E-3</v>
      </c>
      <c r="E3940">
        <f>MATCH(S_P_500_Historical_Data__1[[#This Row],[return]],_xlfn.ANCHORARRAY($N$7),1)</f>
        <v>72</v>
      </c>
      <c r="F3940" t="e">
        <f>MATCH(S_P_500_Historical_Data__1[[#This Row],[log1p(return)]],S:S,1)-6</f>
        <v>#N/A</v>
      </c>
    </row>
    <row r="3941" spans="1:6" x14ac:dyDescent="0.35">
      <c r="A3941" s="10">
        <v>30742</v>
      </c>
      <c r="B3941">
        <v>158.19999999999999</v>
      </c>
      <c r="C3941">
        <v>7.0000000000000001E-3</v>
      </c>
      <c r="D3941">
        <f>LOG(S_P_500_Historical_Data__1[[#This Row],[return]]+1)</f>
        <v>3.0294705536179621E-3</v>
      </c>
      <c r="E3941">
        <f>MATCH(S_P_500_Historical_Data__1[[#This Row],[return]],_xlfn.ANCHORARRAY($N$7),1)</f>
        <v>72</v>
      </c>
      <c r="F3941" t="e">
        <f>MATCH(S_P_500_Historical_Data__1[[#This Row],[log1p(return)]],S:S,1)-6</f>
        <v>#N/A</v>
      </c>
    </row>
    <row r="3942" spans="1:6" x14ac:dyDescent="0.35">
      <c r="A3942" s="10">
        <v>30741</v>
      </c>
      <c r="B3942">
        <v>157.1</v>
      </c>
      <c r="C3942">
        <v>1.9E-3</v>
      </c>
      <c r="D3942">
        <f>LOG(S_P_500_Historical_Data__1[[#This Row],[return]]+1)</f>
        <v>8.2437660560550415E-4</v>
      </c>
      <c r="E3942">
        <f>MATCH(S_P_500_Historical_Data__1[[#This Row],[return]],_xlfn.ANCHORARRAY($N$7),1)</f>
        <v>70</v>
      </c>
      <c r="F3942" t="e">
        <f>MATCH(S_P_500_Historical_Data__1[[#This Row],[log1p(return)]],S:S,1)-6</f>
        <v>#N/A</v>
      </c>
    </row>
    <row r="3943" spans="1:6" x14ac:dyDescent="0.35">
      <c r="A3943" s="10">
        <v>30740</v>
      </c>
      <c r="B3943">
        <v>156.80000000000001</v>
      </c>
      <c r="C3943">
        <v>-1.5699999999999999E-2</v>
      </c>
      <c r="D3943">
        <f>LOG(S_P_500_Historical_Data__1[[#This Row],[return]]+1)</f>
        <v>-6.8725148942898944E-3</v>
      </c>
      <c r="E3943">
        <f>MATCH(S_P_500_Historical_Data__1[[#This Row],[return]],_xlfn.ANCHORARRAY($N$7),1)</f>
        <v>64</v>
      </c>
      <c r="F3943" t="e">
        <f>MATCH(S_P_500_Historical_Data__1[[#This Row],[log1p(return)]],S:S,1)-6</f>
        <v>#N/A</v>
      </c>
    </row>
    <row r="3944" spans="1:6" x14ac:dyDescent="0.35">
      <c r="A3944" s="10">
        <v>30739</v>
      </c>
      <c r="B3944">
        <v>159.30000000000001</v>
      </c>
      <c r="C3944">
        <v>1.14E-2</v>
      </c>
      <c r="D3944">
        <f>LOG(S_P_500_Historical_Data__1[[#This Row],[return]]+1)</f>
        <v>4.9229492965257339E-3</v>
      </c>
      <c r="E3944">
        <f>MATCH(S_P_500_Historical_Data__1[[#This Row],[return]],_xlfn.ANCHORARRAY($N$7),1)</f>
        <v>74</v>
      </c>
      <c r="F3944" t="e">
        <f>MATCH(S_P_500_Historical_Data__1[[#This Row],[log1p(return)]],S:S,1)-6</f>
        <v>#N/A</v>
      </c>
    </row>
    <row r="3945" spans="1:6" x14ac:dyDescent="0.35">
      <c r="A3945" s="10">
        <v>30736</v>
      </c>
      <c r="B3945">
        <v>157.5</v>
      </c>
      <c r="C3945">
        <v>2.07E-2</v>
      </c>
      <c r="D3945">
        <f>LOG(S_P_500_Historical_Data__1[[#This Row],[return]]+1)</f>
        <v>8.8981147709395799E-3</v>
      </c>
      <c r="E3945">
        <f>MATCH(S_P_500_Historical_Data__1[[#This Row],[return]],_xlfn.ANCHORARRAY($N$7),1)</f>
        <v>77</v>
      </c>
      <c r="F3945" t="e">
        <f>MATCH(S_P_500_Historical_Data__1[[#This Row],[log1p(return)]],S:S,1)-6</f>
        <v>#N/A</v>
      </c>
    </row>
    <row r="3946" spans="1:6" x14ac:dyDescent="0.35">
      <c r="A3946" s="10">
        <v>30735</v>
      </c>
      <c r="B3946">
        <v>154.30000000000001</v>
      </c>
      <c r="C3946">
        <v>0</v>
      </c>
      <c r="D3946">
        <f>LOG(S_P_500_Historical_Data__1[[#This Row],[return]]+1)</f>
        <v>0</v>
      </c>
      <c r="E3946">
        <f>MATCH(S_P_500_Historical_Data__1[[#This Row],[return]],_xlfn.ANCHORARRAY($N$7),1)</f>
        <v>70</v>
      </c>
      <c r="F3946" t="e">
        <f>MATCH(S_P_500_Historical_Data__1[[#This Row],[log1p(return)]],S:S,1)-6</f>
        <v>#N/A</v>
      </c>
    </row>
    <row r="3947" spans="1:6" x14ac:dyDescent="0.35">
      <c r="A3947" s="10">
        <v>30734</v>
      </c>
      <c r="B3947">
        <v>154.30000000000001</v>
      </c>
      <c r="C3947">
        <v>-1.9E-3</v>
      </c>
      <c r="D3947">
        <f>LOG(S_P_500_Historical_Data__1[[#This Row],[return]]+1)</f>
        <v>-8.2594441151506628E-4</v>
      </c>
      <c r="E3947">
        <f>MATCH(S_P_500_Historical_Data__1[[#This Row],[return]],_xlfn.ANCHORARRAY($N$7),1)</f>
        <v>69</v>
      </c>
      <c r="F3947" t="e">
        <f>MATCH(S_P_500_Historical_Data__1[[#This Row],[log1p(return)]],S:S,1)-6</f>
        <v>#N/A</v>
      </c>
    </row>
    <row r="3948" spans="1:6" x14ac:dyDescent="0.35">
      <c r="A3948" s="10">
        <v>30733</v>
      </c>
      <c r="B3948">
        <v>154.6</v>
      </c>
      <c r="C3948">
        <v>-7.1000000000000004E-3</v>
      </c>
      <c r="D3948">
        <f>LOG(S_P_500_Historical_Data__1[[#This Row],[return]]+1)</f>
        <v>-3.0944893043338452E-3</v>
      </c>
      <c r="E3948">
        <f>MATCH(S_P_500_Historical_Data__1[[#This Row],[return]],_xlfn.ANCHORARRAY($N$7),1)</f>
        <v>67</v>
      </c>
      <c r="F3948" t="e">
        <f>MATCH(S_P_500_Historical_Data__1[[#This Row],[log1p(return)]],S:S,1)-6</f>
        <v>#N/A</v>
      </c>
    </row>
    <row r="3949" spans="1:6" x14ac:dyDescent="0.35">
      <c r="A3949" s="10">
        <v>30729</v>
      </c>
      <c r="B3949">
        <v>155.69999999999999</v>
      </c>
      <c r="C3949">
        <v>-2.5999999999999999E-3</v>
      </c>
      <c r="D3949">
        <f>LOG(S_P_500_Historical_Data__1[[#This Row],[return]]+1)</f>
        <v>-1.1306361176558091E-3</v>
      </c>
      <c r="E3949">
        <f>MATCH(S_P_500_Historical_Data__1[[#This Row],[return]],_xlfn.ANCHORARRAY($N$7),1)</f>
        <v>69</v>
      </c>
      <c r="F3949" t="e">
        <f>MATCH(S_P_500_Historical_Data__1[[#This Row],[log1p(return)]],S:S,1)-6</f>
        <v>#N/A</v>
      </c>
    </row>
    <row r="3950" spans="1:6" x14ac:dyDescent="0.35">
      <c r="A3950" s="10">
        <v>30728</v>
      </c>
      <c r="B3950">
        <v>156.1</v>
      </c>
      <c r="C3950">
        <v>-5.9999999999999995E-4</v>
      </c>
      <c r="D3950">
        <f>LOG(S_P_500_Historical_Data__1[[#This Row],[return]]+1)</f>
        <v>-2.6065489343199378E-4</v>
      </c>
      <c r="E3950">
        <f>MATCH(S_P_500_Historical_Data__1[[#This Row],[return]],_xlfn.ANCHORARRAY($N$7),1)</f>
        <v>69</v>
      </c>
      <c r="F3950" t="e">
        <f>MATCH(S_P_500_Historical_Data__1[[#This Row],[log1p(return)]],S:S,1)-6</f>
        <v>#N/A</v>
      </c>
    </row>
    <row r="3951" spans="1:6" x14ac:dyDescent="0.35">
      <c r="A3951" s="10">
        <v>30727</v>
      </c>
      <c r="B3951">
        <v>156.19999999999999</v>
      </c>
      <c r="C3951">
        <v>-2.5999999999999999E-3</v>
      </c>
      <c r="D3951">
        <f>LOG(S_P_500_Historical_Data__1[[#This Row],[return]]+1)</f>
        <v>-1.1306361176558091E-3</v>
      </c>
      <c r="E3951">
        <f>MATCH(S_P_500_Historical_Data__1[[#This Row],[return]],_xlfn.ANCHORARRAY($N$7),1)</f>
        <v>69</v>
      </c>
      <c r="F3951" t="e">
        <f>MATCH(S_P_500_Historical_Data__1[[#This Row],[log1p(return)]],S:S,1)-6</f>
        <v>#N/A</v>
      </c>
    </row>
    <row r="3952" spans="1:6" x14ac:dyDescent="0.35">
      <c r="A3952" s="10">
        <v>30726</v>
      </c>
      <c r="B3952">
        <v>156.6</v>
      </c>
      <c r="C3952">
        <v>1.0999999999999999E-2</v>
      </c>
      <c r="D3952">
        <f>LOG(S_P_500_Historical_Data__1[[#This Row],[return]]+1)</f>
        <v>4.7511555910010198E-3</v>
      </c>
      <c r="E3952">
        <f>MATCH(S_P_500_Historical_Data__1[[#This Row],[return]],_xlfn.ANCHORARRAY($N$7),1)</f>
        <v>73</v>
      </c>
      <c r="F3952" t="e">
        <f>MATCH(S_P_500_Historical_Data__1[[#This Row],[log1p(return)]],S:S,1)-6</f>
        <v>#N/A</v>
      </c>
    </row>
    <row r="3953" spans="1:6" x14ac:dyDescent="0.35">
      <c r="A3953" s="10">
        <v>30725</v>
      </c>
      <c r="B3953">
        <v>154.9</v>
      </c>
      <c r="C3953">
        <v>-8.9999999999999993E-3</v>
      </c>
      <c r="D3953">
        <f>LOG(S_P_500_Historical_Data__1[[#This Row],[return]]+1)</f>
        <v>-3.9263455147246756E-3</v>
      </c>
      <c r="E3953">
        <f>MATCH(S_P_500_Historical_Data__1[[#This Row],[return]],_xlfn.ANCHORARRAY($N$7),1)</f>
        <v>67</v>
      </c>
      <c r="F3953" t="e">
        <f>MATCH(S_P_500_Historical_Data__1[[#This Row],[log1p(return)]],S:S,1)-6</f>
        <v>#N/A</v>
      </c>
    </row>
    <row r="3954" spans="1:6" x14ac:dyDescent="0.35">
      <c r="A3954" s="10">
        <v>30722</v>
      </c>
      <c r="B3954">
        <v>156.30000000000001</v>
      </c>
      <c r="C3954">
        <v>5.7999999999999996E-3</v>
      </c>
      <c r="D3954">
        <f>LOG(S_P_500_Historical_Data__1[[#This Row],[return]]+1)</f>
        <v>2.5116312849083121E-3</v>
      </c>
      <c r="E3954">
        <f>MATCH(S_P_500_Historical_Data__1[[#This Row],[return]],_xlfn.ANCHORARRAY($N$7),1)</f>
        <v>72</v>
      </c>
      <c r="F3954" t="e">
        <f>MATCH(S_P_500_Historical_Data__1[[#This Row],[log1p(return)]],S:S,1)-6</f>
        <v>#N/A</v>
      </c>
    </row>
    <row r="3955" spans="1:6" x14ac:dyDescent="0.35">
      <c r="A3955" s="10">
        <v>30721</v>
      </c>
      <c r="B3955">
        <v>155.4</v>
      </c>
      <c r="C3955">
        <v>-2.5999999999999999E-3</v>
      </c>
      <c r="D3955">
        <f>LOG(S_P_500_Historical_Data__1[[#This Row],[return]]+1)</f>
        <v>-1.1306361176558091E-3</v>
      </c>
      <c r="E3955">
        <f>MATCH(S_P_500_Historical_Data__1[[#This Row],[return]],_xlfn.ANCHORARRAY($N$7),1)</f>
        <v>69</v>
      </c>
      <c r="F3955" t="e">
        <f>MATCH(S_P_500_Historical_Data__1[[#This Row],[log1p(return)]],S:S,1)-6</f>
        <v>#N/A</v>
      </c>
    </row>
    <row r="3956" spans="1:6" x14ac:dyDescent="0.35">
      <c r="A3956" s="10">
        <v>30720</v>
      </c>
      <c r="B3956">
        <v>155.80000000000001</v>
      </c>
      <c r="C3956">
        <v>-1.83E-2</v>
      </c>
      <c r="D3956">
        <f>LOG(S_P_500_Historical_Data__1[[#This Row],[return]]+1)</f>
        <v>-8.0212090054163666E-3</v>
      </c>
      <c r="E3956">
        <f>MATCH(S_P_500_Historical_Data__1[[#This Row],[return]],_xlfn.ANCHORARRAY($N$7),1)</f>
        <v>64</v>
      </c>
      <c r="F3956" t="e">
        <f>MATCH(S_P_500_Historical_Data__1[[#This Row],[log1p(return)]],S:S,1)-6</f>
        <v>#N/A</v>
      </c>
    </row>
    <row r="3957" spans="1:6" x14ac:dyDescent="0.35">
      <c r="A3957" s="10">
        <v>30719</v>
      </c>
      <c r="B3957">
        <v>158.69999999999999</v>
      </c>
      <c r="C3957">
        <v>3.8E-3</v>
      </c>
      <c r="D3957">
        <f>LOG(S_P_500_Historical_Data__1[[#This Row],[return]]+1)</f>
        <v>1.6471913460381594E-3</v>
      </c>
      <c r="E3957">
        <f>MATCH(S_P_500_Historical_Data__1[[#This Row],[return]],_xlfn.ANCHORARRAY($N$7),1)</f>
        <v>71</v>
      </c>
      <c r="F3957" t="e">
        <f>MATCH(S_P_500_Historical_Data__1[[#This Row],[log1p(return)]],S:S,1)-6</f>
        <v>#N/A</v>
      </c>
    </row>
    <row r="3958" spans="1:6" x14ac:dyDescent="0.35">
      <c r="A3958" s="10">
        <v>30718</v>
      </c>
      <c r="B3958">
        <v>158.1</v>
      </c>
      <c r="C3958">
        <v>-1.7399999999999999E-2</v>
      </c>
      <c r="D3958">
        <f>LOG(S_P_500_Historical_Data__1[[#This Row],[return]]+1)</f>
        <v>-7.623240201197006E-3</v>
      </c>
      <c r="E3958">
        <f>MATCH(S_P_500_Historical_Data__1[[#This Row],[return]],_xlfn.ANCHORARRAY($N$7),1)</f>
        <v>64</v>
      </c>
      <c r="F3958" t="e">
        <f>MATCH(S_P_500_Historical_Data__1[[#This Row],[log1p(return)]],S:S,1)-6</f>
        <v>#N/A</v>
      </c>
    </row>
    <row r="3959" spans="1:6" x14ac:dyDescent="0.35">
      <c r="A3959" s="10">
        <v>30715</v>
      </c>
      <c r="B3959">
        <v>160.9</v>
      </c>
      <c r="C3959">
        <v>-1.5299999999999999E-2</v>
      </c>
      <c r="D3959">
        <f>LOG(S_P_500_Historical_Data__1[[#This Row],[return]]+1)</f>
        <v>-6.6960620805254709E-3</v>
      </c>
      <c r="E3959">
        <f>MATCH(S_P_500_Historical_Data__1[[#This Row],[return]],_xlfn.ANCHORARRAY($N$7),1)</f>
        <v>65</v>
      </c>
      <c r="F3959" t="e">
        <f>MATCH(S_P_500_Historical_Data__1[[#This Row],[log1p(return)]],S:S,1)-6</f>
        <v>#N/A</v>
      </c>
    </row>
    <row r="3960" spans="1:6" x14ac:dyDescent="0.35">
      <c r="A3960" s="10">
        <v>30714</v>
      </c>
      <c r="B3960">
        <v>163.4</v>
      </c>
      <c r="C3960">
        <v>4.3E-3</v>
      </c>
      <c r="D3960">
        <f>LOG(S_P_500_Historical_Data__1[[#This Row],[return]]+1)</f>
        <v>1.8634626925239726E-3</v>
      </c>
      <c r="E3960">
        <f>MATCH(S_P_500_Historical_Data__1[[#This Row],[return]],_xlfn.ANCHORARRAY($N$7),1)</f>
        <v>71</v>
      </c>
      <c r="F3960" t="e">
        <f>MATCH(S_P_500_Historical_Data__1[[#This Row],[log1p(return)]],S:S,1)-6</f>
        <v>#N/A</v>
      </c>
    </row>
    <row r="3961" spans="1:6" x14ac:dyDescent="0.35">
      <c r="A3961" s="10">
        <v>30713</v>
      </c>
      <c r="B3961">
        <v>162.69999999999999</v>
      </c>
      <c r="C3961">
        <v>-4.3E-3</v>
      </c>
      <c r="D3961">
        <f>LOG(S_P_500_Historical_Data__1[[#This Row],[return]]+1)</f>
        <v>-1.8714928717335991E-3</v>
      </c>
      <c r="E3961">
        <f>MATCH(S_P_500_Historical_Data__1[[#This Row],[return]],_xlfn.ANCHORARRAY($N$7),1)</f>
        <v>68</v>
      </c>
      <c r="F3961" t="e">
        <f>MATCH(S_P_500_Historical_Data__1[[#This Row],[log1p(return)]],S:S,1)-6</f>
        <v>#N/A</v>
      </c>
    </row>
    <row r="3962" spans="1:6" x14ac:dyDescent="0.35">
      <c r="A3962" s="10">
        <v>30712</v>
      </c>
      <c r="B3962">
        <v>163.4</v>
      </c>
      <c r="C3962">
        <v>3.0999999999999999E-3</v>
      </c>
      <c r="D3962">
        <f>LOG(S_P_500_Historical_Data__1[[#This Row],[return]]+1)</f>
        <v>1.3442304116013512E-3</v>
      </c>
      <c r="E3962">
        <f>MATCH(S_P_500_Historical_Data__1[[#This Row],[return]],_xlfn.ANCHORARRAY($N$7),1)</f>
        <v>71</v>
      </c>
      <c r="F3962" t="e">
        <f>MATCH(S_P_500_Historical_Data__1[[#This Row],[log1p(return)]],S:S,1)-6</f>
        <v>#N/A</v>
      </c>
    </row>
    <row r="3963" spans="1:6" x14ac:dyDescent="0.35">
      <c r="A3963" s="10">
        <v>30711</v>
      </c>
      <c r="B3963">
        <v>162.9</v>
      </c>
      <c r="C3963">
        <v>-6.1000000000000004E-3</v>
      </c>
      <c r="D3963">
        <f>LOG(S_P_500_Historical_Data__1[[#This Row],[return]]+1)</f>
        <v>-2.6573093983775736E-3</v>
      </c>
      <c r="E3963">
        <f>MATCH(S_P_500_Historical_Data__1[[#This Row],[return]],_xlfn.ANCHORARRAY($N$7),1)</f>
        <v>68</v>
      </c>
      <c r="F3963" t="e">
        <f>MATCH(S_P_500_Historical_Data__1[[#This Row],[log1p(return)]],S:S,1)-6</f>
        <v>#N/A</v>
      </c>
    </row>
    <row r="3964" spans="1:6" x14ac:dyDescent="0.35">
      <c r="A3964" s="10">
        <v>30708</v>
      </c>
      <c r="B3964">
        <v>163.9</v>
      </c>
      <c r="C3964">
        <v>-1.8E-3</v>
      </c>
      <c r="D3964">
        <f>LOG(S_P_500_Historical_Data__1[[#This Row],[return]]+1)</f>
        <v>-7.8243446989642584E-4</v>
      </c>
      <c r="E3964">
        <f>MATCH(S_P_500_Historical_Data__1[[#This Row],[return]],_xlfn.ANCHORARRAY($N$7),1)</f>
        <v>69</v>
      </c>
      <c r="F3964" t="e">
        <f>MATCH(S_P_500_Historical_Data__1[[#This Row],[log1p(return)]],S:S,1)-6</f>
        <v>#N/A</v>
      </c>
    </row>
    <row r="3965" spans="1:6" x14ac:dyDescent="0.35">
      <c r="A3965" s="10">
        <v>30707</v>
      </c>
      <c r="B3965">
        <v>164.2</v>
      </c>
      <c r="C3965">
        <v>-3.5999999999999999E-3</v>
      </c>
      <c r="D3965">
        <f>LOG(S_P_500_Historical_Data__1[[#This Row],[return]]+1)</f>
        <v>-1.5662811355311203E-3</v>
      </c>
      <c r="E3965">
        <f>MATCH(S_P_500_Historical_Data__1[[#This Row],[return]],_xlfn.ANCHORARRAY($N$7),1)</f>
        <v>68</v>
      </c>
      <c r="F3965" t="e">
        <f>MATCH(S_P_500_Historical_Data__1[[#This Row],[log1p(return)]],S:S,1)-6</f>
        <v>#N/A</v>
      </c>
    </row>
    <row r="3966" spans="1:6" x14ac:dyDescent="0.35">
      <c r="A3966" s="10">
        <v>30706</v>
      </c>
      <c r="B3966">
        <v>164.8</v>
      </c>
      <c r="C3966">
        <v>-6.6E-3</v>
      </c>
      <c r="D3966">
        <f>LOG(S_P_500_Historical_Data__1[[#This Row],[return]]+1)</f>
        <v>-2.8758443407954841E-3</v>
      </c>
      <c r="E3966">
        <f>MATCH(S_P_500_Historical_Data__1[[#This Row],[return]],_xlfn.ANCHORARRAY($N$7),1)</f>
        <v>67</v>
      </c>
      <c r="F3966" t="e">
        <f>MATCH(S_P_500_Historical_Data__1[[#This Row],[log1p(return)]],S:S,1)-6</f>
        <v>#N/A</v>
      </c>
    </row>
    <row r="3967" spans="1:6" x14ac:dyDescent="0.35">
      <c r="A3967" s="10">
        <v>30705</v>
      </c>
      <c r="B3967">
        <v>165.9</v>
      </c>
      <c r="C3967">
        <v>6.1000000000000004E-3</v>
      </c>
      <c r="D3967">
        <f>LOG(S_P_500_Historical_Data__1[[#This Row],[return]]+1)</f>
        <v>2.641149000039878E-3</v>
      </c>
      <c r="E3967">
        <f>MATCH(S_P_500_Historical_Data__1[[#This Row],[return]],_xlfn.ANCHORARRAY($N$7),1)</f>
        <v>72</v>
      </c>
      <c r="F3967" t="e">
        <f>MATCH(S_P_500_Historical_Data__1[[#This Row],[log1p(return)]],S:S,1)-6</f>
        <v>#N/A</v>
      </c>
    </row>
    <row r="3968" spans="1:6" x14ac:dyDescent="0.35">
      <c r="A3968" s="10">
        <v>30704</v>
      </c>
      <c r="B3968">
        <v>164.9</v>
      </c>
      <c r="C3968">
        <v>-7.7999999999999996E-3</v>
      </c>
      <c r="D3968">
        <f>LOG(S_P_500_Historical_Data__1[[#This Row],[return]]+1)</f>
        <v>-3.4007772998332414E-3</v>
      </c>
      <c r="E3968">
        <f>MATCH(S_P_500_Historical_Data__1[[#This Row],[return]],_xlfn.ANCHORARRAY($N$7),1)</f>
        <v>67</v>
      </c>
      <c r="F3968" t="e">
        <f>MATCH(S_P_500_Historical_Data__1[[#This Row],[log1p(return)]],S:S,1)-6</f>
        <v>#N/A</v>
      </c>
    </row>
    <row r="3969" spans="1:6" x14ac:dyDescent="0.35">
      <c r="A3969" s="10">
        <v>30701</v>
      </c>
      <c r="B3969">
        <v>166.2</v>
      </c>
      <c r="C3969">
        <v>-4.7999999999999996E-3</v>
      </c>
      <c r="D3969">
        <f>LOG(S_P_500_Historical_Data__1[[#This Row],[return]]+1)</f>
        <v>-2.0896326532565297E-3</v>
      </c>
      <c r="E3969">
        <f>MATCH(S_P_500_Historical_Data__1[[#This Row],[return]],_xlfn.ANCHORARRAY($N$7),1)</f>
        <v>68</v>
      </c>
      <c r="F3969" t="e">
        <f>MATCH(S_P_500_Historical_Data__1[[#This Row],[log1p(return)]],S:S,1)-6</f>
        <v>#N/A</v>
      </c>
    </row>
    <row r="3970" spans="1:6" x14ac:dyDescent="0.35">
      <c r="A3970" s="10">
        <v>30700</v>
      </c>
      <c r="B3970">
        <v>167</v>
      </c>
      <c r="C3970">
        <v>-3.5999999999999999E-3</v>
      </c>
      <c r="D3970">
        <f>LOG(S_P_500_Historical_Data__1[[#This Row],[return]]+1)</f>
        <v>-1.5662811355311203E-3</v>
      </c>
      <c r="E3970">
        <f>MATCH(S_P_500_Historical_Data__1[[#This Row],[return]],_xlfn.ANCHORARRAY($N$7),1)</f>
        <v>68</v>
      </c>
      <c r="F3970" t="e">
        <f>MATCH(S_P_500_Historical_Data__1[[#This Row],[log1p(return)]],S:S,1)-6</f>
        <v>#N/A</v>
      </c>
    </row>
    <row r="3971" spans="1:6" x14ac:dyDescent="0.35">
      <c r="A3971" s="10">
        <v>30699</v>
      </c>
      <c r="B3971">
        <v>167.6</v>
      </c>
      <c r="C3971">
        <v>-1.1999999999999999E-3</v>
      </c>
      <c r="D3971">
        <f>LOG(S_P_500_Historical_Data__1[[#This Row],[return]]+1)</f>
        <v>-5.2146632068983954E-4</v>
      </c>
      <c r="E3971">
        <f>MATCH(S_P_500_Historical_Data__1[[#This Row],[return]],_xlfn.ANCHORARRAY($N$7),1)</f>
        <v>69</v>
      </c>
      <c r="F3971" t="e">
        <f>MATCH(S_P_500_Historical_Data__1[[#This Row],[log1p(return)]],S:S,1)-6</f>
        <v>#N/A</v>
      </c>
    </row>
    <row r="3972" spans="1:6" x14ac:dyDescent="0.35">
      <c r="A3972" s="10">
        <v>30698</v>
      </c>
      <c r="B3972">
        <v>167.8</v>
      </c>
      <c r="C3972">
        <v>3.5999999999999999E-3</v>
      </c>
      <c r="D3972">
        <f>LOG(S_P_500_Historical_Data__1[[#This Row],[return]]+1)</f>
        <v>1.5606526425729409E-3</v>
      </c>
      <c r="E3972">
        <f>MATCH(S_P_500_Historical_Data__1[[#This Row],[return]],_xlfn.ANCHORARRAY($N$7),1)</f>
        <v>71</v>
      </c>
      <c r="F3972" t="e">
        <f>MATCH(S_P_500_Historical_Data__1[[#This Row],[log1p(return)]],S:S,1)-6</f>
        <v>#N/A</v>
      </c>
    </row>
    <row r="3973" spans="1:6" x14ac:dyDescent="0.35">
      <c r="A3973" s="10">
        <v>30697</v>
      </c>
      <c r="B3973">
        <v>167.2</v>
      </c>
      <c r="C3973">
        <v>1.1999999999999999E-3</v>
      </c>
      <c r="D3973">
        <f>LOG(S_P_500_Historical_Data__1[[#This Row],[return]]+1)</f>
        <v>5.2084093618567006E-4</v>
      </c>
      <c r="E3973">
        <f>MATCH(S_P_500_Historical_Data__1[[#This Row],[return]],_xlfn.ANCHORARRAY($N$7),1)</f>
        <v>70</v>
      </c>
      <c r="F3973" t="e">
        <f>MATCH(S_P_500_Historical_Data__1[[#This Row],[log1p(return)]],S:S,1)-6</f>
        <v>#N/A</v>
      </c>
    </row>
    <row r="3974" spans="1:6" x14ac:dyDescent="0.35">
      <c r="A3974" s="10">
        <v>30694</v>
      </c>
      <c r="B3974">
        <v>167</v>
      </c>
      <c r="C3974">
        <v>-4.7999999999999996E-3</v>
      </c>
      <c r="D3974">
        <f>LOG(S_P_500_Historical_Data__1[[#This Row],[return]]+1)</f>
        <v>-2.0896326532565297E-3</v>
      </c>
      <c r="E3974">
        <f>MATCH(S_P_500_Historical_Data__1[[#This Row],[return]],_xlfn.ANCHORARRAY($N$7),1)</f>
        <v>68</v>
      </c>
      <c r="F3974" t="e">
        <f>MATCH(S_P_500_Historical_Data__1[[#This Row],[log1p(return)]],S:S,1)-6</f>
        <v>#N/A</v>
      </c>
    </row>
    <row r="3975" spans="1:6" x14ac:dyDescent="0.35">
      <c r="A3975" s="10">
        <v>30693</v>
      </c>
      <c r="B3975">
        <v>167.8</v>
      </c>
      <c r="C3975">
        <v>0</v>
      </c>
      <c r="D3975">
        <f>LOG(S_P_500_Historical_Data__1[[#This Row],[return]]+1)</f>
        <v>0</v>
      </c>
      <c r="E3975">
        <f>MATCH(S_P_500_Historical_Data__1[[#This Row],[return]],_xlfn.ANCHORARRAY($N$7),1)</f>
        <v>70</v>
      </c>
      <c r="F3975" t="e">
        <f>MATCH(S_P_500_Historical_Data__1[[#This Row],[log1p(return)]],S:S,1)-6</f>
        <v>#N/A</v>
      </c>
    </row>
    <row r="3976" spans="1:6" x14ac:dyDescent="0.35">
      <c r="A3976" s="10">
        <v>30692</v>
      </c>
      <c r="B3976">
        <v>167.8</v>
      </c>
      <c r="C3976">
        <v>-5.9999999999999995E-4</v>
      </c>
      <c r="D3976">
        <f>LOG(S_P_500_Historical_Data__1[[#This Row],[return]]+1)</f>
        <v>-2.6065489343199378E-4</v>
      </c>
      <c r="E3976">
        <f>MATCH(S_P_500_Historical_Data__1[[#This Row],[return]],_xlfn.ANCHORARRAY($N$7),1)</f>
        <v>69</v>
      </c>
      <c r="F3976" t="e">
        <f>MATCH(S_P_500_Historical_Data__1[[#This Row],[log1p(return)]],S:S,1)-6</f>
        <v>#N/A</v>
      </c>
    </row>
    <row r="3977" spans="1:6" x14ac:dyDescent="0.35">
      <c r="A3977" s="10">
        <v>30691</v>
      </c>
      <c r="B3977">
        <v>167.9</v>
      </c>
      <c r="C3977">
        <v>-5.8999999999999999E-3</v>
      </c>
      <c r="D3977">
        <f>LOG(S_P_500_Historical_Data__1[[#This Row],[return]]+1)</f>
        <v>-2.5699262025288046E-3</v>
      </c>
      <c r="E3977">
        <f>MATCH(S_P_500_Historical_Data__1[[#This Row],[return]],_xlfn.ANCHORARRAY($N$7),1)</f>
        <v>68</v>
      </c>
      <c r="F3977" t="e">
        <f>MATCH(S_P_500_Historical_Data__1[[#This Row],[log1p(return)]],S:S,1)-6</f>
        <v>#N/A</v>
      </c>
    </row>
    <row r="3978" spans="1:6" x14ac:dyDescent="0.35">
      <c r="A3978" s="10">
        <v>30690</v>
      </c>
      <c r="B3978">
        <v>168.9</v>
      </c>
      <c r="C3978">
        <v>-2.3999999999999998E-3</v>
      </c>
      <c r="D3978">
        <f>LOG(S_P_500_Historical_Data__1[[#This Row],[return]]+1)</f>
        <v>-1.0435595295137823E-3</v>
      </c>
      <c r="E3978">
        <f>MATCH(S_P_500_Historical_Data__1[[#This Row],[return]],_xlfn.ANCHORARRAY($N$7),1)</f>
        <v>69</v>
      </c>
      <c r="F3978" t="e">
        <f>MATCH(S_P_500_Historical_Data__1[[#This Row],[log1p(return)]],S:S,1)-6</f>
        <v>#N/A</v>
      </c>
    </row>
    <row r="3979" spans="1:6" x14ac:dyDescent="0.35">
      <c r="A3979" s="10">
        <v>30687</v>
      </c>
      <c r="B3979">
        <v>169.3</v>
      </c>
      <c r="C3979">
        <v>3.0000000000000001E-3</v>
      </c>
      <c r="D3979">
        <f>LOG(S_P_500_Historical_Data__1[[#This Row],[return]]+1)</f>
        <v>1.300933020418072E-3</v>
      </c>
      <c r="E3979">
        <f>MATCH(S_P_500_Historical_Data__1[[#This Row],[return]],_xlfn.ANCHORARRAY($N$7),1)</f>
        <v>71</v>
      </c>
      <c r="F3979" t="e">
        <f>MATCH(S_P_500_Historical_Data__1[[#This Row],[log1p(return)]],S:S,1)-6</f>
        <v>#N/A</v>
      </c>
    </row>
    <row r="3980" spans="1:6" x14ac:dyDescent="0.35">
      <c r="A3980" s="10">
        <v>30686</v>
      </c>
      <c r="B3980">
        <v>168.8</v>
      </c>
      <c r="C3980">
        <v>1.2E-2</v>
      </c>
      <c r="D3980">
        <f>LOG(S_P_500_Historical_Data__1[[#This Row],[return]]+1)</f>
        <v>5.1805125037803143E-3</v>
      </c>
      <c r="E3980">
        <f>MATCH(S_P_500_Historical_Data__1[[#This Row],[return]],_xlfn.ANCHORARRAY($N$7),1)</f>
        <v>74</v>
      </c>
      <c r="F3980" t="e">
        <f>MATCH(S_P_500_Historical_Data__1[[#This Row],[log1p(return)]],S:S,1)-6</f>
        <v>#N/A</v>
      </c>
    </row>
    <row r="3981" spans="1:6" x14ac:dyDescent="0.35">
      <c r="A3981" s="10">
        <v>30685</v>
      </c>
      <c r="B3981">
        <v>166.8</v>
      </c>
      <c r="C3981">
        <v>1.7100000000000001E-2</v>
      </c>
      <c r="D3981">
        <f>LOG(S_P_500_Historical_Data__1[[#This Row],[return]]+1)</f>
        <v>7.3636543122783142E-3</v>
      </c>
      <c r="E3981">
        <f>MATCH(S_P_500_Historical_Data__1[[#This Row],[return]],_xlfn.ANCHORARRAY($N$7),1)</f>
        <v>75</v>
      </c>
      <c r="F3981" t="e">
        <f>MATCH(S_P_500_Historical_Data__1[[#This Row],[log1p(return)]],S:S,1)-6</f>
        <v>#N/A</v>
      </c>
    </row>
    <row r="3982" spans="1:6" x14ac:dyDescent="0.35">
      <c r="A3982" s="10">
        <v>30684</v>
      </c>
      <c r="B3982">
        <v>164</v>
      </c>
      <c r="C3982">
        <v>-5.4999999999999997E-3</v>
      </c>
      <c r="D3982">
        <f>LOG(S_P_500_Historical_Data__1[[#This Row],[return]]+1)</f>
        <v>-2.3952125395456008E-3</v>
      </c>
      <c r="E3982">
        <f>MATCH(S_P_500_Historical_Data__1[[#This Row],[return]],_xlfn.ANCHORARRAY($N$7),1)</f>
        <v>68</v>
      </c>
      <c r="F3982" t="e">
        <f>MATCH(S_P_500_Historical_Data__1[[#This Row],[log1p(return)]],S:S,1)-6</f>
        <v>#N/A</v>
      </c>
    </row>
    <row r="3983" spans="1:6" x14ac:dyDescent="0.35">
      <c r="A3983" s="10">
        <v>30680</v>
      </c>
      <c r="B3983">
        <v>164.9</v>
      </c>
      <c r="C3983">
        <v>0</v>
      </c>
      <c r="D3983">
        <f>LOG(S_P_500_Historical_Data__1[[#This Row],[return]]+1)</f>
        <v>0</v>
      </c>
      <c r="E3983">
        <f>MATCH(S_P_500_Historical_Data__1[[#This Row],[return]],_xlfn.ANCHORARRAY($N$7),1)</f>
        <v>70</v>
      </c>
      <c r="F3983" t="e">
        <f>MATCH(S_P_500_Historical_Data__1[[#This Row],[log1p(return)]],S:S,1)-6</f>
        <v>#N/A</v>
      </c>
    </row>
    <row r="3984" spans="1:6" x14ac:dyDescent="0.35">
      <c r="A3984" s="10">
        <v>30679</v>
      </c>
      <c r="B3984">
        <v>164.9</v>
      </c>
      <c r="C3984">
        <v>-2.3999999999999998E-3</v>
      </c>
      <c r="D3984">
        <f>LOG(S_P_500_Historical_Data__1[[#This Row],[return]]+1)</f>
        <v>-1.0435595295137823E-3</v>
      </c>
      <c r="E3984">
        <f>MATCH(S_P_500_Historical_Data__1[[#This Row],[return]],_xlfn.ANCHORARRAY($N$7),1)</f>
        <v>69</v>
      </c>
      <c r="F3984" t="e">
        <f>MATCH(S_P_500_Historical_Data__1[[#This Row],[log1p(return)]],S:S,1)-6</f>
        <v>#N/A</v>
      </c>
    </row>
    <row r="3985" spans="1:6" x14ac:dyDescent="0.35">
      <c r="A3985" s="10">
        <v>30678</v>
      </c>
      <c r="B3985">
        <v>165.3</v>
      </c>
      <c r="C3985">
        <v>3.0000000000000001E-3</v>
      </c>
      <c r="D3985">
        <f>LOG(S_P_500_Historical_Data__1[[#This Row],[return]]+1)</f>
        <v>1.300933020418072E-3</v>
      </c>
      <c r="E3985">
        <f>MATCH(S_P_500_Historical_Data__1[[#This Row],[return]],_xlfn.ANCHORARRAY($N$7),1)</f>
        <v>71</v>
      </c>
      <c r="F3985" t="e">
        <f>MATCH(S_P_500_Historical_Data__1[[#This Row],[log1p(return)]],S:S,1)-6</f>
        <v>#N/A</v>
      </c>
    </row>
    <row r="3986" spans="1:6" x14ac:dyDescent="0.35">
      <c r="A3986" s="10">
        <v>30677</v>
      </c>
      <c r="B3986">
        <v>164.8</v>
      </c>
      <c r="C3986">
        <v>9.7999999999999997E-3</v>
      </c>
      <c r="D3986">
        <f>LOG(S_P_500_Historical_Data__1[[#This Row],[return]]+1)</f>
        <v>4.2353663594674896E-3</v>
      </c>
      <c r="E3986">
        <f>MATCH(S_P_500_Historical_Data__1[[#This Row],[return]],_xlfn.ANCHORARRAY($N$7),1)</f>
        <v>73</v>
      </c>
      <c r="F3986" t="e">
        <f>MATCH(S_P_500_Historical_Data__1[[#This Row],[log1p(return)]],S:S,1)-6</f>
        <v>#N/A</v>
      </c>
    </row>
    <row r="3987" spans="1:6" x14ac:dyDescent="0.35">
      <c r="A3987" s="10">
        <v>30673</v>
      </c>
      <c r="B3987">
        <v>163.19999999999999</v>
      </c>
      <c r="C3987">
        <v>-5.9999999999999995E-4</v>
      </c>
      <c r="D3987">
        <f>LOG(S_P_500_Historical_Data__1[[#This Row],[return]]+1)</f>
        <v>-2.6065489343199378E-4</v>
      </c>
      <c r="E3987">
        <f>MATCH(S_P_500_Historical_Data__1[[#This Row],[return]],_xlfn.ANCHORARRAY($N$7),1)</f>
        <v>69</v>
      </c>
      <c r="F3987" t="e">
        <f>MATCH(S_P_500_Historical_Data__1[[#This Row],[log1p(return)]],S:S,1)-6</f>
        <v>#N/A</v>
      </c>
    </row>
    <row r="3988" spans="1:6" x14ac:dyDescent="0.35">
      <c r="A3988" s="10">
        <v>30672</v>
      </c>
      <c r="B3988">
        <v>163.30000000000001</v>
      </c>
      <c r="C3988">
        <v>-1.8E-3</v>
      </c>
      <c r="D3988">
        <f>LOG(S_P_500_Historical_Data__1[[#This Row],[return]]+1)</f>
        <v>-7.8243446989642584E-4</v>
      </c>
      <c r="E3988">
        <f>MATCH(S_P_500_Historical_Data__1[[#This Row],[return]],_xlfn.ANCHORARRAY($N$7),1)</f>
        <v>69</v>
      </c>
      <c r="F3988" t="e">
        <f>MATCH(S_P_500_Historical_Data__1[[#This Row],[log1p(return)]],S:S,1)-6</f>
        <v>#N/A</v>
      </c>
    </row>
    <row r="3989" spans="1:6" x14ac:dyDescent="0.35">
      <c r="A3989" s="10">
        <v>30671</v>
      </c>
      <c r="B3989">
        <v>163.6</v>
      </c>
      <c r="C3989">
        <v>9.9000000000000008E-3</v>
      </c>
      <c r="D3989">
        <f>LOG(S_P_500_Historical_Data__1[[#This Row],[return]]+1)</f>
        <v>4.2783722001624534E-3</v>
      </c>
      <c r="E3989">
        <f>MATCH(S_P_500_Historical_Data__1[[#This Row],[return]],_xlfn.ANCHORARRAY($N$7),1)</f>
        <v>73</v>
      </c>
      <c r="F3989" t="e">
        <f>MATCH(S_P_500_Historical_Data__1[[#This Row],[log1p(return)]],S:S,1)-6</f>
        <v>#N/A</v>
      </c>
    </row>
    <row r="3990" spans="1:6" x14ac:dyDescent="0.35">
      <c r="A3990" s="10">
        <v>30670</v>
      </c>
      <c r="B3990">
        <v>162</v>
      </c>
      <c r="C3990">
        <v>-1.8E-3</v>
      </c>
      <c r="D3990">
        <f>LOG(S_P_500_Historical_Data__1[[#This Row],[return]]+1)</f>
        <v>-7.8243446989642584E-4</v>
      </c>
      <c r="E3990">
        <f>MATCH(S_P_500_Historical_Data__1[[#This Row],[return]],_xlfn.ANCHORARRAY($N$7),1)</f>
        <v>69</v>
      </c>
      <c r="F3990" t="e">
        <f>MATCH(S_P_500_Historical_Data__1[[#This Row],[log1p(return)]],S:S,1)-6</f>
        <v>#N/A</v>
      </c>
    </row>
    <row r="3991" spans="1:6" x14ac:dyDescent="0.35">
      <c r="A3991" s="10">
        <v>30669</v>
      </c>
      <c r="B3991">
        <v>162.30000000000001</v>
      </c>
      <c r="C3991">
        <v>-5.9999999999999995E-4</v>
      </c>
      <c r="D3991">
        <f>LOG(S_P_500_Historical_Data__1[[#This Row],[return]]+1)</f>
        <v>-2.6065489343199378E-4</v>
      </c>
      <c r="E3991">
        <f>MATCH(S_P_500_Historical_Data__1[[#This Row],[return]],_xlfn.ANCHORARRAY($N$7),1)</f>
        <v>69</v>
      </c>
      <c r="F3991" t="e">
        <f>MATCH(S_P_500_Historical_Data__1[[#This Row],[log1p(return)]],S:S,1)-6</f>
        <v>#N/A</v>
      </c>
    </row>
    <row r="3992" spans="1:6" x14ac:dyDescent="0.35">
      <c r="A3992" s="10">
        <v>30666</v>
      </c>
      <c r="B3992">
        <v>162.4</v>
      </c>
      <c r="C3992">
        <v>4.3E-3</v>
      </c>
      <c r="D3992">
        <f>LOG(S_P_500_Historical_Data__1[[#This Row],[return]]+1)</f>
        <v>1.8634626925239726E-3</v>
      </c>
      <c r="E3992">
        <f>MATCH(S_P_500_Historical_Data__1[[#This Row],[return]],_xlfn.ANCHORARRAY($N$7),1)</f>
        <v>71</v>
      </c>
      <c r="F3992" t="e">
        <f>MATCH(S_P_500_Historical_Data__1[[#This Row],[log1p(return)]],S:S,1)-6</f>
        <v>#N/A</v>
      </c>
    </row>
    <row r="3993" spans="1:6" x14ac:dyDescent="0.35">
      <c r="A3993" s="10">
        <v>30665</v>
      </c>
      <c r="B3993">
        <v>161.69999999999999</v>
      </c>
      <c r="C3993">
        <v>-9.7999999999999997E-3</v>
      </c>
      <c r="D3993">
        <f>LOG(S_P_500_Historical_Data__1[[#This Row],[return]]+1)</f>
        <v>-4.2770780045347373E-3</v>
      </c>
      <c r="E3993">
        <f>MATCH(S_P_500_Historical_Data__1[[#This Row],[return]],_xlfn.ANCHORARRAY($N$7),1)</f>
        <v>66</v>
      </c>
      <c r="F3993" t="e">
        <f>MATCH(S_P_500_Historical_Data__1[[#This Row],[log1p(return)]],S:S,1)-6</f>
        <v>#N/A</v>
      </c>
    </row>
    <row r="3994" spans="1:6" x14ac:dyDescent="0.35">
      <c r="A3994" s="10">
        <v>30664</v>
      </c>
      <c r="B3994">
        <v>163.30000000000001</v>
      </c>
      <c r="C3994">
        <v>-9.7000000000000003E-3</v>
      </c>
      <c r="D3994">
        <f>LOG(S_P_500_Historical_Data__1[[#This Row],[return]]+1)</f>
        <v>-4.2332209500260494E-3</v>
      </c>
      <c r="E3994">
        <f>MATCH(S_P_500_Historical_Data__1[[#This Row],[return]],_xlfn.ANCHORARRAY($N$7),1)</f>
        <v>66</v>
      </c>
      <c r="F3994" t="e">
        <f>MATCH(S_P_500_Historical_Data__1[[#This Row],[log1p(return)]],S:S,1)-6</f>
        <v>#N/A</v>
      </c>
    </row>
    <row r="3995" spans="1:6" x14ac:dyDescent="0.35">
      <c r="A3995" s="10">
        <v>30663</v>
      </c>
      <c r="B3995">
        <v>164.9</v>
      </c>
      <c r="C3995">
        <v>-4.1999999999999997E-3</v>
      </c>
      <c r="D3995">
        <f>LOG(S_P_500_Historical_Data__1[[#This Row],[return]]+1)</f>
        <v>-1.8278780605592872E-3</v>
      </c>
      <c r="E3995">
        <f>MATCH(S_P_500_Historical_Data__1[[#This Row],[return]],_xlfn.ANCHORARRAY($N$7),1)</f>
        <v>68</v>
      </c>
      <c r="F3995" t="e">
        <f>MATCH(S_P_500_Historical_Data__1[[#This Row],[log1p(return)]],S:S,1)-6</f>
        <v>#N/A</v>
      </c>
    </row>
    <row r="3996" spans="1:6" x14ac:dyDescent="0.35">
      <c r="A3996" s="10">
        <v>30662</v>
      </c>
      <c r="B3996">
        <v>165.6</v>
      </c>
      <c r="C3996">
        <v>3.0000000000000001E-3</v>
      </c>
      <c r="D3996">
        <f>LOG(S_P_500_Historical_Data__1[[#This Row],[return]]+1)</f>
        <v>1.300933020418072E-3</v>
      </c>
      <c r="E3996">
        <f>MATCH(S_P_500_Historical_Data__1[[#This Row],[return]],_xlfn.ANCHORARRAY($N$7),1)</f>
        <v>71</v>
      </c>
      <c r="F3996" t="e">
        <f>MATCH(S_P_500_Historical_Data__1[[#This Row],[log1p(return)]],S:S,1)-6</f>
        <v>#N/A</v>
      </c>
    </row>
    <row r="3997" spans="1:6" x14ac:dyDescent="0.35">
      <c r="A3997" s="10">
        <v>30659</v>
      </c>
      <c r="B3997">
        <v>165.1</v>
      </c>
      <c r="C3997">
        <v>-5.9999999999999995E-4</v>
      </c>
      <c r="D3997">
        <f>LOG(S_P_500_Historical_Data__1[[#This Row],[return]]+1)</f>
        <v>-2.6065489343199378E-4</v>
      </c>
      <c r="E3997">
        <f>MATCH(S_P_500_Historical_Data__1[[#This Row],[return]],_xlfn.ANCHORARRAY($N$7),1)</f>
        <v>69</v>
      </c>
      <c r="F3997" t="e">
        <f>MATCH(S_P_500_Historical_Data__1[[#This Row],[log1p(return)]],S:S,1)-6</f>
        <v>#N/A</v>
      </c>
    </row>
    <row r="3998" spans="1:6" x14ac:dyDescent="0.35">
      <c r="A3998" s="10">
        <v>30658</v>
      </c>
      <c r="B3998">
        <v>165.2</v>
      </c>
      <c r="C3998">
        <v>-4.1999999999999997E-3</v>
      </c>
      <c r="D3998">
        <f>LOG(S_P_500_Historical_Data__1[[#This Row],[return]]+1)</f>
        <v>-1.8278780605592872E-3</v>
      </c>
      <c r="E3998">
        <f>MATCH(S_P_500_Historical_Data__1[[#This Row],[return]],_xlfn.ANCHORARRAY($N$7),1)</f>
        <v>68</v>
      </c>
      <c r="F3998" t="e">
        <f>MATCH(S_P_500_Historical_Data__1[[#This Row],[log1p(return)]],S:S,1)-6</f>
        <v>#N/A</v>
      </c>
    </row>
    <row r="3999" spans="1:6" x14ac:dyDescent="0.35">
      <c r="A3999" s="10">
        <v>30657</v>
      </c>
      <c r="B3999">
        <v>165.9</v>
      </c>
      <c r="C3999">
        <v>2.3999999999999998E-3</v>
      </c>
      <c r="D3999">
        <f>LOG(S_P_500_Historical_Data__1[[#This Row],[return]]+1)</f>
        <v>1.0410579860935677E-3</v>
      </c>
      <c r="E3999">
        <f>MATCH(S_P_500_Historical_Data__1[[#This Row],[return]],_xlfn.ANCHORARRAY($N$7),1)</f>
        <v>71</v>
      </c>
      <c r="F3999" t="e">
        <f>MATCH(S_P_500_Historical_Data__1[[#This Row],[log1p(return)]],S:S,1)-6</f>
        <v>#N/A</v>
      </c>
    </row>
    <row r="4000" spans="1:6" x14ac:dyDescent="0.35">
      <c r="A4000" s="10">
        <v>30656</v>
      </c>
      <c r="B4000">
        <v>165.5</v>
      </c>
      <c r="C4000">
        <v>-1.8E-3</v>
      </c>
      <c r="D4000">
        <f>LOG(S_P_500_Historical_Data__1[[#This Row],[return]]+1)</f>
        <v>-7.8243446989642584E-4</v>
      </c>
      <c r="E4000">
        <f>MATCH(S_P_500_Historical_Data__1[[#This Row],[return]],_xlfn.ANCHORARRAY($N$7),1)</f>
        <v>69</v>
      </c>
      <c r="F4000" t="e">
        <f>MATCH(S_P_500_Historical_Data__1[[#This Row],[log1p(return)]],S:S,1)-6</f>
        <v>#N/A</v>
      </c>
    </row>
    <row r="4001" spans="1:6" x14ac:dyDescent="0.35">
      <c r="A4001" s="10">
        <v>30655</v>
      </c>
      <c r="B4001">
        <v>165.8</v>
      </c>
      <c r="C4001">
        <v>2.3999999999999998E-3</v>
      </c>
      <c r="D4001">
        <f>LOG(S_P_500_Historical_Data__1[[#This Row],[return]]+1)</f>
        <v>1.0410579860935677E-3</v>
      </c>
      <c r="E4001">
        <f>MATCH(S_P_500_Historical_Data__1[[#This Row],[return]],_xlfn.ANCHORARRAY($N$7),1)</f>
        <v>71</v>
      </c>
      <c r="F4001" t="e">
        <f>MATCH(S_P_500_Historical_Data__1[[#This Row],[log1p(return)]],S:S,1)-6</f>
        <v>#N/A</v>
      </c>
    </row>
    <row r="4002" spans="1:6" x14ac:dyDescent="0.35">
      <c r="A4002" s="10">
        <v>30652</v>
      </c>
      <c r="B4002">
        <v>165.4</v>
      </c>
      <c r="C4002">
        <v>-6.6E-3</v>
      </c>
      <c r="D4002">
        <f>LOG(S_P_500_Historical_Data__1[[#This Row],[return]]+1)</f>
        <v>-2.8758443407954841E-3</v>
      </c>
      <c r="E4002">
        <f>MATCH(S_P_500_Historical_Data__1[[#This Row],[return]],_xlfn.ANCHORARRAY($N$7),1)</f>
        <v>67</v>
      </c>
      <c r="F4002" t="e">
        <f>MATCH(S_P_500_Historical_Data__1[[#This Row],[log1p(return)]],S:S,1)-6</f>
        <v>#N/A</v>
      </c>
    </row>
    <row r="4003" spans="1:6" x14ac:dyDescent="0.35">
      <c r="A4003" s="10">
        <v>30651</v>
      </c>
      <c r="B4003">
        <v>166.5</v>
      </c>
      <c r="C4003">
        <v>5.9999999999999995E-4</v>
      </c>
      <c r="D4003">
        <f>LOG(S_P_500_Historical_Data__1[[#This Row],[return]]+1)</f>
        <v>2.6049854739031814E-4</v>
      </c>
      <c r="E4003">
        <f>MATCH(S_P_500_Historical_Data__1[[#This Row],[return]],_xlfn.ANCHORARRAY($N$7),1)</f>
        <v>70</v>
      </c>
      <c r="F4003" t="e">
        <f>MATCH(S_P_500_Historical_Data__1[[#This Row],[log1p(return)]],S:S,1)-6</f>
        <v>#N/A</v>
      </c>
    </row>
    <row r="4004" spans="1:6" x14ac:dyDescent="0.35">
      <c r="A4004" s="10">
        <v>30650</v>
      </c>
      <c r="B4004">
        <v>166.4</v>
      </c>
      <c r="C4004">
        <v>-8.8999999999999999E-3</v>
      </c>
      <c r="D4004">
        <f>LOG(S_P_500_Historical_Data__1[[#This Row],[return]]+1)</f>
        <v>-3.8825238627119936E-3</v>
      </c>
      <c r="E4004">
        <f>MATCH(S_P_500_Historical_Data__1[[#This Row],[return]],_xlfn.ANCHORARRAY($N$7),1)</f>
        <v>67</v>
      </c>
      <c r="F4004" t="e">
        <f>MATCH(S_P_500_Historical_Data__1[[#This Row],[log1p(return)]],S:S,1)-6</f>
        <v>#N/A</v>
      </c>
    </row>
    <row r="4005" spans="1:6" x14ac:dyDescent="0.35">
      <c r="A4005" s="10">
        <v>30649</v>
      </c>
      <c r="B4005">
        <v>167.9</v>
      </c>
      <c r="C4005">
        <v>8.3999999999999995E-3</v>
      </c>
      <c r="D4005">
        <f>LOG(S_P_500_Historical_Data__1[[#This Row],[return]]+1)</f>
        <v>3.6328370044082891E-3</v>
      </c>
      <c r="E4005">
        <f>MATCH(S_P_500_Historical_Data__1[[#This Row],[return]],_xlfn.ANCHORARRAY($N$7),1)</f>
        <v>73</v>
      </c>
      <c r="F4005" t="e">
        <f>MATCH(S_P_500_Historical_Data__1[[#This Row],[log1p(return)]],S:S,1)-6</f>
        <v>#N/A</v>
      </c>
    </row>
    <row r="4006" spans="1:6" x14ac:dyDescent="0.35">
      <c r="A4006" s="10">
        <v>30648</v>
      </c>
      <c r="B4006">
        <v>166.5</v>
      </c>
      <c r="C4006">
        <v>-4.1999999999999997E-3</v>
      </c>
      <c r="D4006">
        <f>LOG(S_P_500_Historical_Data__1[[#This Row],[return]]+1)</f>
        <v>-1.8278780605592872E-3</v>
      </c>
      <c r="E4006">
        <f>MATCH(S_P_500_Historical_Data__1[[#This Row],[return]],_xlfn.ANCHORARRAY($N$7),1)</f>
        <v>68</v>
      </c>
      <c r="F4006" t="e">
        <f>MATCH(S_P_500_Historical_Data__1[[#This Row],[log1p(return)]],S:S,1)-6</f>
        <v>#N/A</v>
      </c>
    </row>
    <row r="4007" spans="1:6" x14ac:dyDescent="0.35">
      <c r="A4007" s="10">
        <v>30645</v>
      </c>
      <c r="B4007">
        <v>167.2</v>
      </c>
      <c r="C4007">
        <v>1.1999999999999999E-3</v>
      </c>
      <c r="D4007">
        <f>LOG(S_P_500_Historical_Data__1[[#This Row],[return]]+1)</f>
        <v>5.2084093618567006E-4</v>
      </c>
      <c r="E4007">
        <f>MATCH(S_P_500_Historical_Data__1[[#This Row],[return]],_xlfn.ANCHORARRAY($N$7),1)</f>
        <v>70</v>
      </c>
      <c r="F4007" t="e">
        <f>MATCH(S_P_500_Historical_Data__1[[#This Row],[log1p(return)]],S:S,1)-6</f>
        <v>#N/A</v>
      </c>
    </row>
    <row r="4008" spans="1:6" x14ac:dyDescent="0.35">
      <c r="A4008" s="10">
        <v>30643</v>
      </c>
      <c r="B4008">
        <v>167</v>
      </c>
      <c r="C4008">
        <v>1.1999999999999999E-3</v>
      </c>
      <c r="D4008">
        <f>LOG(S_P_500_Historical_Data__1[[#This Row],[return]]+1)</f>
        <v>5.2084093618567006E-4</v>
      </c>
      <c r="E4008">
        <f>MATCH(S_P_500_Historical_Data__1[[#This Row],[return]],_xlfn.ANCHORARRAY($N$7),1)</f>
        <v>70</v>
      </c>
      <c r="F4008" t="e">
        <f>MATCH(S_P_500_Historical_Data__1[[#This Row],[log1p(return)]],S:S,1)-6</f>
        <v>#N/A</v>
      </c>
    </row>
    <row r="4009" spans="1:6" x14ac:dyDescent="0.35">
      <c r="A4009" s="10">
        <v>30642</v>
      </c>
      <c r="B4009">
        <v>166.8</v>
      </c>
      <c r="C4009">
        <v>4.1999999999999997E-3</v>
      </c>
      <c r="D4009">
        <f>LOG(S_P_500_Historical_Data__1[[#This Row],[return]]+1)</f>
        <v>1.8202170383280992E-3</v>
      </c>
      <c r="E4009">
        <f>MATCH(S_P_500_Historical_Data__1[[#This Row],[return]],_xlfn.ANCHORARRAY($N$7),1)</f>
        <v>71</v>
      </c>
      <c r="F4009" t="e">
        <f>MATCH(S_P_500_Historical_Data__1[[#This Row],[log1p(return)]],S:S,1)-6</f>
        <v>#N/A</v>
      </c>
    </row>
    <row r="4010" spans="1:6" x14ac:dyDescent="0.35">
      <c r="A4010" s="10">
        <v>30641</v>
      </c>
      <c r="B4010">
        <v>166.1</v>
      </c>
      <c r="C4010">
        <v>6.1000000000000004E-3</v>
      </c>
      <c r="D4010">
        <f>LOG(S_P_500_Historical_Data__1[[#This Row],[return]]+1)</f>
        <v>2.641149000039878E-3</v>
      </c>
      <c r="E4010">
        <f>MATCH(S_P_500_Historical_Data__1[[#This Row],[return]],_xlfn.ANCHORARRAY($N$7),1)</f>
        <v>72</v>
      </c>
      <c r="F4010" t="e">
        <f>MATCH(S_P_500_Historical_Data__1[[#This Row],[log1p(return)]],S:S,1)-6</f>
        <v>#N/A</v>
      </c>
    </row>
    <row r="4011" spans="1:6" x14ac:dyDescent="0.35">
      <c r="A4011" s="10">
        <v>30638</v>
      </c>
      <c r="B4011">
        <v>165.1</v>
      </c>
      <c r="C4011">
        <v>-6.0000000000000001E-3</v>
      </c>
      <c r="D4011">
        <f>LOG(S_P_500_Historical_Data__1[[#This Row],[return]]+1)</f>
        <v>-2.6136156026866902E-3</v>
      </c>
      <c r="E4011">
        <f>MATCH(S_P_500_Historical_Data__1[[#This Row],[return]],_xlfn.ANCHORARRAY($N$7),1)</f>
        <v>68</v>
      </c>
      <c r="F4011" t="e">
        <f>MATCH(S_P_500_Historical_Data__1[[#This Row],[log1p(return)]],S:S,1)-6</f>
        <v>#N/A</v>
      </c>
    </row>
    <row r="4012" spans="1:6" x14ac:dyDescent="0.35">
      <c r="A4012" s="10">
        <v>30637</v>
      </c>
      <c r="B4012">
        <v>166.1</v>
      </c>
      <c r="C4012">
        <v>0</v>
      </c>
      <c r="D4012">
        <f>LOG(S_P_500_Historical_Data__1[[#This Row],[return]]+1)</f>
        <v>0</v>
      </c>
      <c r="E4012">
        <f>MATCH(S_P_500_Historical_Data__1[[#This Row],[return]],_xlfn.ANCHORARRAY($N$7),1)</f>
        <v>70</v>
      </c>
      <c r="F4012" t="e">
        <f>MATCH(S_P_500_Historical_Data__1[[#This Row],[log1p(return)]],S:S,1)-6</f>
        <v>#N/A</v>
      </c>
    </row>
    <row r="4013" spans="1:6" x14ac:dyDescent="0.35">
      <c r="A4013" s="10">
        <v>30636</v>
      </c>
      <c r="B4013">
        <v>166.1</v>
      </c>
      <c r="C4013">
        <v>4.1999999999999997E-3</v>
      </c>
      <c r="D4013">
        <f>LOG(S_P_500_Historical_Data__1[[#This Row],[return]]+1)</f>
        <v>1.8202170383280992E-3</v>
      </c>
      <c r="E4013">
        <f>MATCH(S_P_500_Historical_Data__1[[#This Row],[return]],_xlfn.ANCHORARRAY($N$7),1)</f>
        <v>71</v>
      </c>
      <c r="F4013" t="e">
        <f>MATCH(S_P_500_Historical_Data__1[[#This Row],[log1p(return)]],S:S,1)-6</f>
        <v>#N/A</v>
      </c>
    </row>
    <row r="4014" spans="1:6" x14ac:dyDescent="0.35">
      <c r="A4014" s="10">
        <v>30635</v>
      </c>
      <c r="B4014">
        <v>165.4</v>
      </c>
      <c r="C4014">
        <v>-7.1999999999999998E-3</v>
      </c>
      <c r="D4014">
        <f>LOG(S_P_500_Historical_Data__1[[#This Row],[return]]+1)</f>
        <v>-3.1382315093265779E-3</v>
      </c>
      <c r="E4014">
        <f>MATCH(S_P_500_Historical_Data__1[[#This Row],[return]],_xlfn.ANCHORARRAY($N$7),1)</f>
        <v>67</v>
      </c>
      <c r="F4014" t="e">
        <f>MATCH(S_P_500_Historical_Data__1[[#This Row],[log1p(return)]],S:S,1)-6</f>
        <v>#N/A</v>
      </c>
    </row>
    <row r="4015" spans="1:6" x14ac:dyDescent="0.35">
      <c r="A4015" s="10">
        <v>30634</v>
      </c>
      <c r="B4015">
        <v>166.6</v>
      </c>
      <c r="C4015">
        <v>1.8E-3</v>
      </c>
      <c r="D4015">
        <f>LOG(S_P_500_Historical_Data__1[[#This Row],[return]]+1)</f>
        <v>7.8102735349552951E-4</v>
      </c>
      <c r="E4015">
        <f>MATCH(S_P_500_Historical_Data__1[[#This Row],[return]],_xlfn.ANCHORARRAY($N$7),1)</f>
        <v>70</v>
      </c>
      <c r="F4015" t="e">
        <f>MATCH(S_P_500_Historical_Data__1[[#This Row],[log1p(return)]],S:S,1)-6</f>
        <v>#N/A</v>
      </c>
    </row>
    <row r="4016" spans="1:6" x14ac:dyDescent="0.35">
      <c r="A4016" s="10">
        <v>30631</v>
      </c>
      <c r="B4016">
        <v>166.3</v>
      </c>
      <c r="C4016">
        <v>1.1599999999999999E-2</v>
      </c>
      <c r="D4016">
        <f>LOG(S_P_500_Historical_Data__1[[#This Row],[return]]+1)</f>
        <v>5.0088206723671817E-3</v>
      </c>
      <c r="E4016">
        <f>MATCH(S_P_500_Historical_Data__1[[#This Row],[return]],_xlfn.ANCHORARRAY($N$7),1)</f>
        <v>74</v>
      </c>
      <c r="F4016" t="e">
        <f>MATCH(S_P_500_Historical_Data__1[[#This Row],[log1p(return)]],S:S,1)-6</f>
        <v>#N/A</v>
      </c>
    </row>
    <row r="4017" spans="1:6" x14ac:dyDescent="0.35">
      <c r="A4017" s="10">
        <v>30630</v>
      </c>
      <c r="B4017">
        <v>164.4</v>
      </c>
      <c r="C4017">
        <v>2.3999999999999998E-3</v>
      </c>
      <c r="D4017">
        <f>LOG(S_P_500_Historical_Data__1[[#This Row],[return]]+1)</f>
        <v>1.0410579860935677E-3</v>
      </c>
      <c r="E4017">
        <f>MATCH(S_P_500_Historical_Data__1[[#This Row],[return]],_xlfn.ANCHORARRAY($N$7),1)</f>
        <v>71</v>
      </c>
      <c r="F4017" t="e">
        <f>MATCH(S_P_500_Historical_Data__1[[#This Row],[log1p(return)]],S:S,1)-6</f>
        <v>#N/A</v>
      </c>
    </row>
    <row r="4018" spans="1:6" x14ac:dyDescent="0.35">
      <c r="A4018" s="10">
        <v>30629</v>
      </c>
      <c r="B4018">
        <v>164</v>
      </c>
      <c r="C4018">
        <v>1.3599999999999999E-2</v>
      </c>
      <c r="D4018">
        <f>LOG(S_P_500_Historical_Data__1[[#This Row],[return]]+1)</f>
        <v>5.8666018753849511E-3</v>
      </c>
      <c r="E4018">
        <f>MATCH(S_P_500_Historical_Data__1[[#This Row],[return]],_xlfn.ANCHORARRAY($N$7),1)</f>
        <v>74</v>
      </c>
      <c r="F4018" t="e">
        <f>MATCH(S_P_500_Historical_Data__1[[#This Row],[log1p(return)]],S:S,1)-6</f>
        <v>#N/A</v>
      </c>
    </row>
    <row r="4019" spans="1:6" x14ac:dyDescent="0.35">
      <c r="A4019" s="10">
        <v>30628</v>
      </c>
      <c r="B4019">
        <v>161.80000000000001</v>
      </c>
      <c r="C4019">
        <v>-5.9999999999999995E-4</v>
      </c>
      <c r="D4019">
        <f>LOG(S_P_500_Historical_Data__1[[#This Row],[return]]+1)</f>
        <v>-2.6065489343199378E-4</v>
      </c>
      <c r="E4019">
        <f>MATCH(S_P_500_Historical_Data__1[[#This Row],[return]],_xlfn.ANCHORARRAY($N$7),1)</f>
        <v>69</v>
      </c>
      <c r="F4019" t="e">
        <f>MATCH(S_P_500_Historical_Data__1[[#This Row],[log1p(return)]],S:S,1)-6</f>
        <v>#N/A</v>
      </c>
    </row>
    <row r="4020" spans="1:6" x14ac:dyDescent="0.35">
      <c r="A4020" s="10">
        <v>30627</v>
      </c>
      <c r="B4020">
        <v>161.9</v>
      </c>
      <c r="C4020">
        <v>-3.0999999999999999E-3</v>
      </c>
      <c r="D4020">
        <f>LOG(S_P_500_Historical_Data__1[[#This Row],[return]]+1)</f>
        <v>-1.3484040016265256E-3</v>
      </c>
      <c r="E4020">
        <f>MATCH(S_P_500_Historical_Data__1[[#This Row],[return]],_xlfn.ANCHORARRAY($N$7),1)</f>
        <v>69</v>
      </c>
      <c r="F4020" t="e">
        <f>MATCH(S_P_500_Historical_Data__1[[#This Row],[log1p(return)]],S:S,1)-6</f>
        <v>#N/A</v>
      </c>
    </row>
    <row r="4021" spans="1:6" x14ac:dyDescent="0.35">
      <c r="A4021" s="10">
        <v>30624</v>
      </c>
      <c r="B4021">
        <v>162.4</v>
      </c>
      <c r="C4021">
        <v>-6.1000000000000004E-3</v>
      </c>
      <c r="D4021">
        <f>LOG(S_P_500_Historical_Data__1[[#This Row],[return]]+1)</f>
        <v>-2.6573093983775736E-3</v>
      </c>
      <c r="E4021">
        <f>MATCH(S_P_500_Historical_Data__1[[#This Row],[return]],_xlfn.ANCHORARRAY($N$7),1)</f>
        <v>68</v>
      </c>
      <c r="F4021" t="e">
        <f>MATCH(S_P_500_Historical_Data__1[[#This Row],[log1p(return)]],S:S,1)-6</f>
        <v>#N/A</v>
      </c>
    </row>
    <row r="4022" spans="1:6" x14ac:dyDescent="0.35">
      <c r="A4022" s="10">
        <v>30623</v>
      </c>
      <c r="B4022">
        <v>163.4</v>
      </c>
      <c r="C4022">
        <v>-8.5000000000000006E-3</v>
      </c>
      <c r="D4022">
        <f>LOG(S_P_500_Historical_Data__1[[#This Row],[return]]+1)</f>
        <v>-3.7072814586785003E-3</v>
      </c>
      <c r="E4022">
        <f>MATCH(S_P_500_Historical_Data__1[[#This Row],[return]],_xlfn.ANCHORARRAY($N$7),1)</f>
        <v>67</v>
      </c>
      <c r="F4022" t="e">
        <f>MATCH(S_P_500_Historical_Data__1[[#This Row],[log1p(return)]],S:S,1)-6</f>
        <v>#N/A</v>
      </c>
    </row>
    <row r="4023" spans="1:6" x14ac:dyDescent="0.35">
      <c r="A4023" s="10">
        <v>30622</v>
      </c>
      <c r="B4023">
        <v>164.8</v>
      </c>
      <c r="C4023">
        <v>7.3000000000000001E-3</v>
      </c>
      <c r="D4023">
        <f>LOG(S_P_500_Historical_Data__1[[#This Row],[return]]+1)</f>
        <v>3.158833950862062E-3</v>
      </c>
      <c r="E4023">
        <f>MATCH(S_P_500_Historical_Data__1[[#This Row],[return]],_xlfn.ANCHORARRAY($N$7),1)</f>
        <v>72</v>
      </c>
      <c r="F4023" t="e">
        <f>MATCH(S_P_500_Historical_Data__1[[#This Row],[log1p(return)]],S:S,1)-6</f>
        <v>#N/A</v>
      </c>
    </row>
    <row r="4024" spans="1:6" x14ac:dyDescent="0.35">
      <c r="A4024" s="10">
        <v>30621</v>
      </c>
      <c r="B4024">
        <v>163.6</v>
      </c>
      <c r="C4024">
        <v>0</v>
      </c>
      <c r="D4024">
        <f>LOG(S_P_500_Historical_Data__1[[#This Row],[return]]+1)</f>
        <v>0</v>
      </c>
      <c r="E4024">
        <f>MATCH(S_P_500_Historical_Data__1[[#This Row],[return]],_xlfn.ANCHORARRAY($N$7),1)</f>
        <v>70</v>
      </c>
      <c r="F4024" t="e">
        <f>MATCH(S_P_500_Historical_Data__1[[#This Row],[log1p(return)]],S:S,1)-6</f>
        <v>#N/A</v>
      </c>
    </row>
    <row r="4025" spans="1:6" x14ac:dyDescent="0.35">
      <c r="A4025" s="10">
        <v>30620</v>
      </c>
      <c r="B4025">
        <v>163.6</v>
      </c>
      <c r="C4025">
        <v>1.1999999999999999E-3</v>
      </c>
      <c r="D4025">
        <f>LOG(S_P_500_Historical_Data__1[[#This Row],[return]]+1)</f>
        <v>5.2084093618567006E-4</v>
      </c>
      <c r="E4025">
        <f>MATCH(S_P_500_Historical_Data__1[[#This Row],[return]],_xlfn.ANCHORARRAY($N$7),1)</f>
        <v>70</v>
      </c>
      <c r="F4025" t="e">
        <f>MATCH(S_P_500_Historical_Data__1[[#This Row],[log1p(return)]],S:S,1)-6</f>
        <v>#N/A</v>
      </c>
    </row>
    <row r="4026" spans="1:6" x14ac:dyDescent="0.35">
      <c r="A4026" s="10">
        <v>30617</v>
      </c>
      <c r="B4026">
        <v>163.4</v>
      </c>
      <c r="C4026">
        <v>-8.5000000000000006E-3</v>
      </c>
      <c r="D4026">
        <f>LOG(S_P_500_Historical_Data__1[[#This Row],[return]]+1)</f>
        <v>-3.7072814586785003E-3</v>
      </c>
      <c r="E4026">
        <f>MATCH(S_P_500_Historical_Data__1[[#This Row],[return]],_xlfn.ANCHORARRAY($N$7),1)</f>
        <v>67</v>
      </c>
      <c r="F4026" t="e">
        <f>MATCH(S_P_500_Historical_Data__1[[#This Row],[log1p(return)]],S:S,1)-6</f>
        <v>#N/A</v>
      </c>
    </row>
    <row r="4027" spans="1:6" x14ac:dyDescent="0.35">
      <c r="A4027" s="10">
        <v>30616</v>
      </c>
      <c r="B4027">
        <v>164.8</v>
      </c>
      <c r="C4027">
        <v>-3.5999999999999999E-3</v>
      </c>
      <c r="D4027">
        <f>LOG(S_P_500_Historical_Data__1[[#This Row],[return]]+1)</f>
        <v>-1.5662811355311203E-3</v>
      </c>
      <c r="E4027">
        <f>MATCH(S_P_500_Historical_Data__1[[#This Row],[return]],_xlfn.ANCHORARRAY($N$7),1)</f>
        <v>68</v>
      </c>
      <c r="F4027" t="e">
        <f>MATCH(S_P_500_Historical_Data__1[[#This Row],[log1p(return)]],S:S,1)-6</f>
        <v>#N/A</v>
      </c>
    </row>
    <row r="4028" spans="1:6" x14ac:dyDescent="0.35">
      <c r="A4028" s="10">
        <v>30615</v>
      </c>
      <c r="B4028">
        <v>165.4</v>
      </c>
      <c r="C4028">
        <v>-6.6E-3</v>
      </c>
      <c r="D4028">
        <f>LOG(S_P_500_Historical_Data__1[[#This Row],[return]]+1)</f>
        <v>-2.8758443407954841E-3</v>
      </c>
      <c r="E4028">
        <f>MATCH(S_P_500_Historical_Data__1[[#This Row],[return]],_xlfn.ANCHORARRAY($N$7),1)</f>
        <v>67</v>
      </c>
      <c r="F4028" t="e">
        <f>MATCH(S_P_500_Historical_Data__1[[#This Row],[log1p(return)]],S:S,1)-6</f>
        <v>#N/A</v>
      </c>
    </row>
    <row r="4029" spans="1:6" x14ac:dyDescent="0.35">
      <c r="A4029" s="10">
        <v>30614</v>
      </c>
      <c r="B4029">
        <v>166.5</v>
      </c>
      <c r="C4029">
        <v>3.0000000000000001E-3</v>
      </c>
      <c r="D4029">
        <f>LOG(S_P_500_Historical_Data__1[[#This Row],[return]]+1)</f>
        <v>1.300933020418072E-3</v>
      </c>
      <c r="E4029">
        <f>MATCH(S_P_500_Historical_Data__1[[#This Row],[return]],_xlfn.ANCHORARRAY($N$7),1)</f>
        <v>71</v>
      </c>
      <c r="F4029" t="e">
        <f>MATCH(S_P_500_Historical_Data__1[[#This Row],[log1p(return)]],S:S,1)-6</f>
        <v>#N/A</v>
      </c>
    </row>
    <row r="4030" spans="1:6" x14ac:dyDescent="0.35">
      <c r="A4030" s="10">
        <v>30613</v>
      </c>
      <c r="B4030">
        <v>166</v>
      </c>
      <c r="C4030">
        <v>5.9999999999999995E-4</v>
      </c>
      <c r="D4030">
        <f>LOG(S_P_500_Historical_Data__1[[#This Row],[return]]+1)</f>
        <v>2.6049854739031814E-4</v>
      </c>
      <c r="E4030">
        <f>MATCH(S_P_500_Historical_Data__1[[#This Row],[return]],_xlfn.ANCHORARRAY($N$7),1)</f>
        <v>70</v>
      </c>
      <c r="F4030" t="e">
        <f>MATCH(S_P_500_Historical_Data__1[[#This Row],[log1p(return)]],S:S,1)-6</f>
        <v>#N/A</v>
      </c>
    </row>
    <row r="4031" spans="1:6" x14ac:dyDescent="0.35">
      <c r="A4031" s="10">
        <v>30610</v>
      </c>
      <c r="B4031">
        <v>165.9</v>
      </c>
      <c r="C4031">
        <v>-6.6E-3</v>
      </c>
      <c r="D4031">
        <f>LOG(S_P_500_Historical_Data__1[[#This Row],[return]]+1)</f>
        <v>-2.8758443407954841E-3</v>
      </c>
      <c r="E4031">
        <f>MATCH(S_P_500_Historical_Data__1[[#This Row],[return]],_xlfn.ANCHORARRAY($N$7),1)</f>
        <v>67</v>
      </c>
      <c r="F4031" t="e">
        <f>MATCH(S_P_500_Historical_Data__1[[#This Row],[log1p(return)]],S:S,1)-6</f>
        <v>#N/A</v>
      </c>
    </row>
    <row r="4032" spans="1:6" x14ac:dyDescent="0.35">
      <c r="A4032" s="10">
        <v>30609</v>
      </c>
      <c r="B4032">
        <v>167</v>
      </c>
      <c r="C4032">
        <v>1.8E-3</v>
      </c>
      <c r="D4032">
        <f>LOG(S_P_500_Historical_Data__1[[#This Row],[return]]+1)</f>
        <v>7.8102735349552951E-4</v>
      </c>
      <c r="E4032">
        <f>MATCH(S_P_500_Historical_Data__1[[#This Row],[return]],_xlfn.ANCHORARRAY($N$7),1)</f>
        <v>70</v>
      </c>
      <c r="F4032" t="e">
        <f>MATCH(S_P_500_Historical_Data__1[[#This Row],[log1p(return)]],S:S,1)-6</f>
        <v>#N/A</v>
      </c>
    </row>
    <row r="4033" spans="1:6" x14ac:dyDescent="0.35">
      <c r="A4033" s="10">
        <v>30608</v>
      </c>
      <c r="B4033">
        <v>166.7</v>
      </c>
      <c r="C4033">
        <v>-6.6E-3</v>
      </c>
      <c r="D4033">
        <f>LOG(S_P_500_Historical_Data__1[[#This Row],[return]]+1)</f>
        <v>-2.8758443407954841E-3</v>
      </c>
      <c r="E4033">
        <f>MATCH(S_P_500_Historical_Data__1[[#This Row],[return]],_xlfn.ANCHORARRAY($N$7),1)</f>
        <v>67</v>
      </c>
      <c r="F4033" t="e">
        <f>MATCH(S_P_500_Historical_Data__1[[#This Row],[log1p(return)]],S:S,1)-6</f>
        <v>#N/A</v>
      </c>
    </row>
    <row r="4034" spans="1:6" x14ac:dyDescent="0.35">
      <c r="A4034" s="10">
        <v>30607</v>
      </c>
      <c r="B4034">
        <v>167.8</v>
      </c>
      <c r="C4034">
        <v>-1.5299999999999999E-2</v>
      </c>
      <c r="D4034">
        <f>LOG(S_P_500_Historical_Data__1[[#This Row],[return]]+1)</f>
        <v>-6.6960620805254709E-3</v>
      </c>
      <c r="E4034">
        <f>MATCH(S_P_500_Historical_Data__1[[#This Row],[return]],_xlfn.ANCHORARRAY($N$7),1)</f>
        <v>65</v>
      </c>
      <c r="F4034" t="e">
        <f>MATCH(S_P_500_Historical_Data__1[[#This Row],[log1p(return)]],S:S,1)-6</f>
        <v>#N/A</v>
      </c>
    </row>
    <row r="4035" spans="1:6" x14ac:dyDescent="0.35">
      <c r="A4035" s="10">
        <v>30606</v>
      </c>
      <c r="B4035">
        <v>170.4</v>
      </c>
      <c r="C4035">
        <v>2.8999999999999998E-3</v>
      </c>
      <c r="D4035">
        <f>LOG(S_P_500_Historical_Data__1[[#This Row],[return]]+1)</f>
        <v>1.2576313122309249E-3</v>
      </c>
      <c r="E4035">
        <f>MATCH(S_P_500_Historical_Data__1[[#This Row],[return]],_xlfn.ANCHORARRAY($N$7),1)</f>
        <v>71</v>
      </c>
      <c r="F4035" t="e">
        <f>MATCH(S_P_500_Historical_Data__1[[#This Row],[log1p(return)]],S:S,1)-6</f>
        <v>#N/A</v>
      </c>
    </row>
    <row r="4036" spans="1:6" x14ac:dyDescent="0.35">
      <c r="A4036" s="10">
        <v>30603</v>
      </c>
      <c r="B4036">
        <v>169.9</v>
      </c>
      <c r="C4036">
        <v>0</v>
      </c>
      <c r="D4036">
        <f>LOG(S_P_500_Historical_Data__1[[#This Row],[return]]+1)</f>
        <v>0</v>
      </c>
      <c r="E4036">
        <f>MATCH(S_P_500_Historical_Data__1[[#This Row],[return]],_xlfn.ANCHORARRAY($N$7),1)</f>
        <v>70</v>
      </c>
      <c r="F4036" t="e">
        <f>MATCH(S_P_500_Historical_Data__1[[#This Row],[log1p(return)]],S:S,1)-6</f>
        <v>#N/A</v>
      </c>
    </row>
    <row r="4037" spans="1:6" x14ac:dyDescent="0.35">
      <c r="A4037" s="10">
        <v>30602</v>
      </c>
      <c r="B4037">
        <v>169.9</v>
      </c>
      <c r="C4037">
        <v>1.8E-3</v>
      </c>
      <c r="D4037">
        <f>LOG(S_P_500_Historical_Data__1[[#This Row],[return]]+1)</f>
        <v>7.8102735349552951E-4</v>
      </c>
      <c r="E4037">
        <f>MATCH(S_P_500_Historical_Data__1[[#This Row],[return]],_xlfn.ANCHORARRAY($N$7),1)</f>
        <v>70</v>
      </c>
      <c r="F4037" t="e">
        <f>MATCH(S_P_500_Historical_Data__1[[#This Row],[log1p(return)]],S:S,1)-6</f>
        <v>#N/A</v>
      </c>
    </row>
    <row r="4038" spans="1:6" x14ac:dyDescent="0.35">
      <c r="A4038" s="10">
        <v>30601</v>
      </c>
      <c r="B4038">
        <v>169.6</v>
      </c>
      <c r="C4038">
        <v>-4.1000000000000003E-3</v>
      </c>
      <c r="D4038">
        <f>LOG(S_P_500_Historical_Data__1[[#This Row],[return]]+1)</f>
        <v>-1.7842676290416753E-3</v>
      </c>
      <c r="E4038">
        <f>MATCH(S_P_500_Historical_Data__1[[#This Row],[return]],_xlfn.ANCHORARRAY($N$7),1)</f>
        <v>68</v>
      </c>
      <c r="F4038" t="e">
        <f>MATCH(S_P_500_Historical_Data__1[[#This Row],[log1p(return)]],S:S,1)-6</f>
        <v>#N/A</v>
      </c>
    </row>
    <row r="4039" spans="1:6" x14ac:dyDescent="0.35">
      <c r="A4039" s="10">
        <v>30600</v>
      </c>
      <c r="B4039">
        <v>170.3</v>
      </c>
      <c r="C4039">
        <v>-1.3899999999999999E-2</v>
      </c>
      <c r="D4039">
        <f>LOG(S_P_500_Historical_Data__1[[#This Row],[return]]+1)</f>
        <v>-6.0790411987131972E-3</v>
      </c>
      <c r="E4039">
        <f>MATCH(S_P_500_Historical_Data__1[[#This Row],[return]],_xlfn.ANCHORARRAY($N$7),1)</f>
        <v>65</v>
      </c>
      <c r="F4039" t="e">
        <f>MATCH(S_P_500_Historical_Data__1[[#This Row],[log1p(return)]],S:S,1)-6</f>
        <v>#N/A</v>
      </c>
    </row>
    <row r="4040" spans="1:6" x14ac:dyDescent="0.35">
      <c r="A4040" s="10">
        <v>30599</v>
      </c>
      <c r="B4040">
        <v>172.7</v>
      </c>
      <c r="C4040">
        <v>1.11E-2</v>
      </c>
      <c r="D4040">
        <f>LOG(S_P_500_Historical_Data__1[[#This Row],[return]]+1)</f>
        <v>4.7941103887121335E-3</v>
      </c>
      <c r="E4040">
        <f>MATCH(S_P_500_Historical_Data__1[[#This Row],[return]],_xlfn.ANCHORARRAY($N$7),1)</f>
        <v>73</v>
      </c>
      <c r="F4040" t="e">
        <f>MATCH(S_P_500_Historical_Data__1[[#This Row],[log1p(return)]],S:S,1)-6</f>
        <v>#N/A</v>
      </c>
    </row>
    <row r="4041" spans="1:6" x14ac:dyDescent="0.35">
      <c r="A4041" s="10">
        <v>30596</v>
      </c>
      <c r="B4041">
        <v>170.8</v>
      </c>
      <c r="C4041">
        <v>2.8999999999999998E-3</v>
      </c>
      <c r="D4041">
        <f>LOG(S_P_500_Historical_Data__1[[#This Row],[return]]+1)</f>
        <v>1.2576313122309249E-3</v>
      </c>
      <c r="E4041">
        <f>MATCH(S_P_500_Historical_Data__1[[#This Row],[return]],_xlfn.ANCHORARRAY($N$7),1)</f>
        <v>71</v>
      </c>
      <c r="F4041" t="e">
        <f>MATCH(S_P_500_Historical_Data__1[[#This Row],[log1p(return)]],S:S,1)-6</f>
        <v>#N/A</v>
      </c>
    </row>
    <row r="4042" spans="1:6" x14ac:dyDescent="0.35">
      <c r="A4042" s="10">
        <v>30595</v>
      </c>
      <c r="B4042">
        <v>170.3</v>
      </c>
      <c r="C4042">
        <v>1.55E-2</v>
      </c>
      <c r="D4042">
        <f>LOG(S_P_500_Historical_Data__1[[#This Row],[return]]+1)</f>
        <v>6.6799277408255879E-3</v>
      </c>
      <c r="E4042">
        <f>MATCH(S_P_500_Historical_Data__1[[#This Row],[return]],_xlfn.ANCHORARRAY($N$7),1)</f>
        <v>75</v>
      </c>
      <c r="F4042" t="e">
        <f>MATCH(S_P_500_Historical_Data__1[[#This Row],[log1p(return)]],S:S,1)-6</f>
        <v>#N/A</v>
      </c>
    </row>
    <row r="4043" spans="1:6" x14ac:dyDescent="0.35">
      <c r="A4043" s="10">
        <v>30594</v>
      </c>
      <c r="B4043">
        <v>167.7</v>
      </c>
      <c r="C4043">
        <v>8.3999999999999995E-3</v>
      </c>
      <c r="D4043">
        <f>LOG(S_P_500_Historical_Data__1[[#This Row],[return]]+1)</f>
        <v>3.6328370044082891E-3</v>
      </c>
      <c r="E4043">
        <f>MATCH(S_P_500_Historical_Data__1[[#This Row],[return]],_xlfn.ANCHORARRAY($N$7),1)</f>
        <v>73</v>
      </c>
      <c r="F4043" t="e">
        <f>MATCH(S_P_500_Historical_Data__1[[#This Row],[log1p(return)]],S:S,1)-6</f>
        <v>#N/A</v>
      </c>
    </row>
    <row r="4044" spans="1:6" x14ac:dyDescent="0.35">
      <c r="A4044" s="10">
        <v>30593</v>
      </c>
      <c r="B4044">
        <v>166.3</v>
      </c>
      <c r="C4044">
        <v>3.0000000000000001E-3</v>
      </c>
      <c r="D4044">
        <f>LOG(S_P_500_Historical_Data__1[[#This Row],[return]]+1)</f>
        <v>1.300933020418072E-3</v>
      </c>
      <c r="E4044">
        <f>MATCH(S_P_500_Historical_Data__1[[#This Row],[return]],_xlfn.ANCHORARRAY($N$7),1)</f>
        <v>71</v>
      </c>
      <c r="F4044" t="e">
        <f>MATCH(S_P_500_Historical_Data__1[[#This Row],[log1p(return)]],S:S,1)-6</f>
        <v>#N/A</v>
      </c>
    </row>
    <row r="4045" spans="1:6" x14ac:dyDescent="0.35">
      <c r="A4045" s="10">
        <v>30592</v>
      </c>
      <c r="B4045">
        <v>165.8</v>
      </c>
      <c r="C4045">
        <v>-1.8E-3</v>
      </c>
      <c r="D4045">
        <f>LOG(S_P_500_Historical_Data__1[[#This Row],[return]]+1)</f>
        <v>-7.8243446989642584E-4</v>
      </c>
      <c r="E4045">
        <f>MATCH(S_P_500_Historical_Data__1[[#This Row],[return]],_xlfn.ANCHORARRAY($N$7),1)</f>
        <v>69</v>
      </c>
      <c r="F4045" t="e">
        <f>MATCH(S_P_500_Historical_Data__1[[#This Row],[log1p(return)]],S:S,1)-6</f>
        <v>#N/A</v>
      </c>
    </row>
    <row r="4046" spans="1:6" x14ac:dyDescent="0.35">
      <c r="A4046" s="10">
        <v>30589</v>
      </c>
      <c r="B4046">
        <v>166.1</v>
      </c>
      <c r="C4046">
        <v>-6.6E-3</v>
      </c>
      <c r="D4046">
        <f>LOG(S_P_500_Historical_Data__1[[#This Row],[return]]+1)</f>
        <v>-2.8758443407954841E-3</v>
      </c>
      <c r="E4046">
        <f>MATCH(S_P_500_Historical_Data__1[[#This Row],[return]],_xlfn.ANCHORARRAY($N$7),1)</f>
        <v>67</v>
      </c>
      <c r="F4046" t="e">
        <f>MATCH(S_P_500_Historical_Data__1[[#This Row],[log1p(return)]],S:S,1)-6</f>
        <v>#N/A</v>
      </c>
    </row>
    <row r="4047" spans="1:6" x14ac:dyDescent="0.35">
      <c r="A4047" s="10">
        <v>30588</v>
      </c>
      <c r="B4047">
        <v>167.2</v>
      </c>
      <c r="C4047">
        <v>-4.7999999999999996E-3</v>
      </c>
      <c r="D4047">
        <f>LOG(S_P_500_Historical_Data__1[[#This Row],[return]]+1)</f>
        <v>-2.0896326532565297E-3</v>
      </c>
      <c r="E4047">
        <f>MATCH(S_P_500_Historical_Data__1[[#This Row],[return]],_xlfn.ANCHORARRAY($N$7),1)</f>
        <v>68</v>
      </c>
      <c r="F4047" t="e">
        <f>MATCH(S_P_500_Historical_Data__1[[#This Row],[log1p(return)]],S:S,1)-6</f>
        <v>#N/A</v>
      </c>
    </row>
    <row r="4048" spans="1:6" x14ac:dyDescent="0.35">
      <c r="A4048" s="10">
        <v>30587</v>
      </c>
      <c r="B4048">
        <v>168</v>
      </c>
      <c r="C4048">
        <v>-2.3999999999999998E-3</v>
      </c>
      <c r="D4048">
        <f>LOG(S_P_500_Historical_Data__1[[#This Row],[return]]+1)</f>
        <v>-1.0435595295137823E-3</v>
      </c>
      <c r="E4048">
        <f>MATCH(S_P_500_Historical_Data__1[[#This Row],[return]],_xlfn.ANCHORARRAY($N$7),1)</f>
        <v>69</v>
      </c>
      <c r="F4048" t="e">
        <f>MATCH(S_P_500_Historical_Data__1[[#This Row],[log1p(return)]],S:S,1)-6</f>
        <v>#N/A</v>
      </c>
    </row>
    <row r="4049" spans="1:6" x14ac:dyDescent="0.35">
      <c r="A4049" s="10">
        <v>30586</v>
      </c>
      <c r="B4049">
        <v>168.4</v>
      </c>
      <c r="C4049">
        <v>-0.01</v>
      </c>
      <c r="D4049">
        <f>LOG(S_P_500_Historical_Data__1[[#This Row],[return]]+1)</f>
        <v>-4.3648054024500883E-3</v>
      </c>
      <c r="E4049">
        <f>MATCH(S_P_500_Historical_Data__1[[#This Row],[return]],_xlfn.ANCHORARRAY($N$7),1)</f>
        <v>66</v>
      </c>
      <c r="F4049" t="e">
        <f>MATCH(S_P_500_Historical_Data__1[[#This Row],[log1p(return)]],S:S,1)-6</f>
        <v>#N/A</v>
      </c>
    </row>
    <row r="4050" spans="1:6" x14ac:dyDescent="0.35">
      <c r="A4050" s="10">
        <v>30585</v>
      </c>
      <c r="B4050">
        <v>170.1</v>
      </c>
      <c r="C4050">
        <v>3.5000000000000001E-3</v>
      </c>
      <c r="D4050">
        <f>LOG(S_P_500_Historical_Data__1[[#This Row],[return]]+1)</f>
        <v>1.5173768235043782E-3</v>
      </c>
      <c r="E4050">
        <f>MATCH(S_P_500_Historical_Data__1[[#This Row],[return]],_xlfn.ANCHORARRAY($N$7),1)</f>
        <v>71</v>
      </c>
      <c r="F4050" t="e">
        <f>MATCH(S_P_500_Historical_Data__1[[#This Row],[log1p(return)]],S:S,1)-6</f>
        <v>#N/A</v>
      </c>
    </row>
    <row r="4051" spans="1:6" x14ac:dyDescent="0.35">
      <c r="A4051" s="10">
        <v>30582</v>
      </c>
      <c r="B4051">
        <v>169.5</v>
      </c>
      <c r="C4051">
        <v>-1.8E-3</v>
      </c>
      <c r="D4051">
        <f>LOG(S_P_500_Historical_Data__1[[#This Row],[return]]+1)</f>
        <v>-7.8243446989642584E-4</v>
      </c>
      <c r="E4051">
        <f>MATCH(S_P_500_Historical_Data__1[[#This Row],[return]],_xlfn.ANCHORARRAY($N$7),1)</f>
        <v>69</v>
      </c>
      <c r="F4051" t="e">
        <f>MATCH(S_P_500_Historical_Data__1[[#This Row],[log1p(return)]],S:S,1)-6</f>
        <v>#N/A</v>
      </c>
    </row>
    <row r="4052" spans="1:6" x14ac:dyDescent="0.35">
      <c r="A4052" s="10">
        <v>30581</v>
      </c>
      <c r="B4052">
        <v>169.8</v>
      </c>
      <c r="C4052">
        <v>8.3000000000000001E-3</v>
      </c>
      <c r="D4052">
        <f>LOG(S_P_500_Historical_Data__1[[#This Row],[return]]+1)</f>
        <v>3.5897671891398659E-3</v>
      </c>
      <c r="E4052">
        <f>MATCH(S_P_500_Historical_Data__1[[#This Row],[return]],_xlfn.ANCHORARRAY($N$7),1)</f>
        <v>72</v>
      </c>
      <c r="F4052" t="e">
        <f>MATCH(S_P_500_Historical_Data__1[[#This Row],[log1p(return)]],S:S,1)-6</f>
        <v>#N/A</v>
      </c>
    </row>
    <row r="4053" spans="1:6" x14ac:dyDescent="0.35">
      <c r="A4053" s="10">
        <v>30580</v>
      </c>
      <c r="B4053">
        <v>168.4</v>
      </c>
      <c r="C4053">
        <v>-4.7000000000000002E-3</v>
      </c>
      <c r="D4053">
        <f>LOG(S_P_500_Historical_Data__1[[#This Row],[return]]+1)</f>
        <v>-2.0459959305970396E-3</v>
      </c>
      <c r="E4053">
        <f>MATCH(S_P_500_Historical_Data__1[[#This Row],[return]],_xlfn.ANCHORARRAY($N$7),1)</f>
        <v>68</v>
      </c>
      <c r="F4053" t="e">
        <f>MATCH(S_P_500_Historical_Data__1[[#This Row],[log1p(return)]],S:S,1)-6</f>
        <v>#N/A</v>
      </c>
    </row>
    <row r="4054" spans="1:6" x14ac:dyDescent="0.35">
      <c r="A4054" s="10">
        <v>30579</v>
      </c>
      <c r="B4054">
        <v>169.2</v>
      </c>
      <c r="C4054">
        <v>9.4999999999999998E-3</v>
      </c>
      <c r="D4054">
        <f>LOG(S_P_500_Historical_Data__1[[#This Row],[return]]+1)</f>
        <v>4.1063232796581164E-3</v>
      </c>
      <c r="E4054">
        <f>MATCH(S_P_500_Historical_Data__1[[#This Row],[return]],_xlfn.ANCHORARRAY($N$7),1)</f>
        <v>73</v>
      </c>
      <c r="F4054" t="e">
        <f>MATCH(S_P_500_Historical_Data__1[[#This Row],[log1p(return)]],S:S,1)-6</f>
        <v>#N/A</v>
      </c>
    </row>
    <row r="4055" spans="1:6" x14ac:dyDescent="0.35">
      <c r="A4055" s="10">
        <v>30578</v>
      </c>
      <c r="B4055">
        <v>167.6</v>
      </c>
      <c r="C4055">
        <v>8.3999999999999995E-3</v>
      </c>
      <c r="D4055">
        <f>LOG(S_P_500_Historical_Data__1[[#This Row],[return]]+1)</f>
        <v>3.6328370044082891E-3</v>
      </c>
      <c r="E4055">
        <f>MATCH(S_P_500_Historical_Data__1[[#This Row],[return]],_xlfn.ANCHORARRAY($N$7),1)</f>
        <v>73</v>
      </c>
      <c r="F4055" t="e">
        <f>MATCH(S_P_500_Historical_Data__1[[#This Row],[log1p(return)]],S:S,1)-6</f>
        <v>#N/A</v>
      </c>
    </row>
    <row r="4056" spans="1:6" x14ac:dyDescent="0.35">
      <c r="A4056" s="10">
        <v>30575</v>
      </c>
      <c r="B4056">
        <v>166.2</v>
      </c>
      <c r="C4056">
        <v>1.09E-2</v>
      </c>
      <c r="D4056">
        <f>LOG(S_P_500_Historical_Data__1[[#This Row],[return]]+1)</f>
        <v>4.7081965443362675E-3</v>
      </c>
      <c r="E4056">
        <f>MATCH(S_P_500_Historical_Data__1[[#This Row],[return]],_xlfn.ANCHORARRAY($N$7),1)</f>
        <v>73</v>
      </c>
      <c r="F4056" t="e">
        <f>MATCH(S_P_500_Historical_Data__1[[#This Row],[log1p(return)]],S:S,1)-6</f>
        <v>#N/A</v>
      </c>
    </row>
    <row r="4057" spans="1:6" x14ac:dyDescent="0.35">
      <c r="A4057" s="10">
        <v>30574</v>
      </c>
      <c r="B4057">
        <v>164.4</v>
      </c>
      <c r="C4057">
        <v>-6.0000000000000001E-3</v>
      </c>
      <c r="D4057">
        <f>LOG(S_P_500_Historical_Data__1[[#This Row],[return]]+1)</f>
        <v>-2.6136156026866902E-3</v>
      </c>
      <c r="E4057">
        <f>MATCH(S_P_500_Historical_Data__1[[#This Row],[return]],_xlfn.ANCHORARRAY($N$7),1)</f>
        <v>68</v>
      </c>
      <c r="F4057" t="e">
        <f>MATCH(S_P_500_Historical_Data__1[[#This Row],[log1p(return)]],S:S,1)-6</f>
        <v>#N/A</v>
      </c>
    </row>
    <row r="4058" spans="1:6" x14ac:dyDescent="0.35">
      <c r="A4058" s="10">
        <v>30573</v>
      </c>
      <c r="B4058">
        <v>165.4</v>
      </c>
      <c r="C4058">
        <v>3.5999999999999999E-3</v>
      </c>
      <c r="D4058">
        <f>LOG(S_P_500_Historical_Data__1[[#This Row],[return]]+1)</f>
        <v>1.5606526425729409E-3</v>
      </c>
      <c r="E4058">
        <f>MATCH(S_P_500_Historical_Data__1[[#This Row],[return]],_xlfn.ANCHORARRAY($N$7),1)</f>
        <v>71</v>
      </c>
      <c r="F4058" t="e">
        <f>MATCH(S_P_500_Historical_Data__1[[#This Row],[log1p(return)]],S:S,1)-6</f>
        <v>#N/A</v>
      </c>
    </row>
    <row r="4059" spans="1:6" x14ac:dyDescent="0.35">
      <c r="A4059" s="10">
        <v>30572</v>
      </c>
      <c r="B4059">
        <v>164.8</v>
      </c>
      <c r="C4059">
        <v>-4.1999999999999997E-3</v>
      </c>
      <c r="D4059">
        <f>LOG(S_P_500_Historical_Data__1[[#This Row],[return]]+1)</f>
        <v>-1.8278780605592872E-3</v>
      </c>
      <c r="E4059">
        <f>MATCH(S_P_500_Historical_Data__1[[#This Row],[return]],_xlfn.ANCHORARRAY($N$7),1)</f>
        <v>68</v>
      </c>
      <c r="F4059" t="e">
        <f>MATCH(S_P_500_Historical_Data__1[[#This Row],[log1p(return)]],S:S,1)-6</f>
        <v>#N/A</v>
      </c>
    </row>
    <row r="4060" spans="1:6" x14ac:dyDescent="0.35">
      <c r="A4060" s="10">
        <v>30571</v>
      </c>
      <c r="B4060">
        <v>165.5</v>
      </c>
      <c r="C4060">
        <v>-8.3999999999999995E-3</v>
      </c>
      <c r="D4060">
        <f>LOG(S_P_500_Historical_Data__1[[#This Row],[return]]+1)</f>
        <v>-3.6634819042161626E-3</v>
      </c>
      <c r="E4060">
        <f>MATCH(S_P_500_Historical_Data__1[[#This Row],[return]],_xlfn.ANCHORARRAY($N$7),1)</f>
        <v>67</v>
      </c>
      <c r="F4060" t="e">
        <f>MATCH(S_P_500_Historical_Data__1[[#This Row],[log1p(return)]],S:S,1)-6</f>
        <v>#N/A</v>
      </c>
    </row>
    <row r="4061" spans="1:6" x14ac:dyDescent="0.35">
      <c r="A4061" s="10">
        <v>30568</v>
      </c>
      <c r="B4061">
        <v>166.9</v>
      </c>
      <c r="C4061">
        <v>-5.4000000000000003E-3</v>
      </c>
      <c r="D4061">
        <f>LOG(S_P_500_Historical_Data__1[[#This Row],[return]]+1)</f>
        <v>-2.3515451037938442E-3</v>
      </c>
      <c r="E4061">
        <f>MATCH(S_P_500_Historical_Data__1[[#This Row],[return]],_xlfn.ANCHORARRAY($N$7),1)</f>
        <v>68</v>
      </c>
      <c r="F4061" t="e">
        <f>MATCH(S_P_500_Historical_Data__1[[#This Row],[log1p(return)]],S:S,1)-6</f>
        <v>#N/A</v>
      </c>
    </row>
    <row r="4062" spans="1:6" x14ac:dyDescent="0.35">
      <c r="A4062" s="10">
        <v>30567</v>
      </c>
      <c r="B4062">
        <v>167.8</v>
      </c>
      <c r="C4062">
        <v>-1.1999999999999999E-3</v>
      </c>
      <c r="D4062">
        <f>LOG(S_P_500_Historical_Data__1[[#This Row],[return]]+1)</f>
        <v>-5.2146632068983954E-4</v>
      </c>
      <c r="E4062">
        <f>MATCH(S_P_500_Historical_Data__1[[#This Row],[return]],_xlfn.ANCHORARRAY($N$7),1)</f>
        <v>69</v>
      </c>
      <c r="F4062" t="e">
        <f>MATCH(S_P_500_Historical_Data__1[[#This Row],[log1p(return)]],S:S,1)-6</f>
        <v>#N/A</v>
      </c>
    </row>
    <row r="4063" spans="1:6" x14ac:dyDescent="0.35">
      <c r="A4063" s="10">
        <v>30566</v>
      </c>
      <c r="B4063">
        <v>168</v>
      </c>
      <c r="C4063">
        <v>5.9999999999999995E-4</v>
      </c>
      <c r="D4063">
        <f>LOG(S_P_500_Historical_Data__1[[#This Row],[return]]+1)</f>
        <v>2.6049854739031814E-4</v>
      </c>
      <c r="E4063">
        <f>MATCH(S_P_500_Historical_Data__1[[#This Row],[return]],_xlfn.ANCHORARRAY($N$7),1)</f>
        <v>70</v>
      </c>
      <c r="F4063" t="e">
        <f>MATCH(S_P_500_Historical_Data__1[[#This Row],[log1p(return)]],S:S,1)-6</f>
        <v>#N/A</v>
      </c>
    </row>
    <row r="4064" spans="1:6" x14ac:dyDescent="0.35">
      <c r="A4064" s="10">
        <v>30565</v>
      </c>
      <c r="B4064">
        <v>167.9</v>
      </c>
      <c r="C4064">
        <v>1.7600000000000001E-2</v>
      </c>
      <c r="D4064">
        <f>LOG(S_P_500_Historical_Data__1[[#This Row],[return]]+1)</f>
        <v>7.5770983043386801E-3</v>
      </c>
      <c r="E4064">
        <f>MATCH(S_P_500_Historical_Data__1[[#This Row],[return]],_xlfn.ANCHORARRAY($N$7),1)</f>
        <v>76</v>
      </c>
      <c r="F4064" t="e">
        <f>MATCH(S_P_500_Historical_Data__1[[#This Row],[log1p(return)]],S:S,1)-6</f>
        <v>#N/A</v>
      </c>
    </row>
    <row r="4065" spans="1:6" x14ac:dyDescent="0.35">
      <c r="A4065" s="10">
        <v>30561</v>
      </c>
      <c r="B4065">
        <v>165</v>
      </c>
      <c r="C4065">
        <v>4.8999999999999998E-3</v>
      </c>
      <c r="D4065">
        <f>LOG(S_P_500_Historical_Data__1[[#This Row],[return]]+1)</f>
        <v>2.122846225161637E-3</v>
      </c>
      <c r="E4065">
        <f>MATCH(S_P_500_Historical_Data__1[[#This Row],[return]],_xlfn.ANCHORARRAY($N$7),1)</f>
        <v>71</v>
      </c>
      <c r="F4065" t="e">
        <f>MATCH(S_P_500_Historical_Data__1[[#This Row],[log1p(return)]],S:S,1)-6</f>
        <v>#N/A</v>
      </c>
    </row>
    <row r="4066" spans="1:6" x14ac:dyDescent="0.35">
      <c r="A4066" s="10">
        <v>30560</v>
      </c>
      <c r="B4066">
        <v>164.2</v>
      </c>
      <c r="C4066">
        <v>-1.1999999999999999E-3</v>
      </c>
      <c r="D4066">
        <f>LOG(S_P_500_Historical_Data__1[[#This Row],[return]]+1)</f>
        <v>-5.2146632068983954E-4</v>
      </c>
      <c r="E4066">
        <f>MATCH(S_P_500_Historical_Data__1[[#This Row],[return]],_xlfn.ANCHORARRAY($N$7),1)</f>
        <v>69</v>
      </c>
      <c r="F4066" t="e">
        <f>MATCH(S_P_500_Historical_Data__1[[#This Row],[log1p(return)]],S:S,1)-6</f>
        <v>#N/A</v>
      </c>
    </row>
    <row r="4067" spans="1:6" x14ac:dyDescent="0.35">
      <c r="A4067" s="10">
        <v>30559</v>
      </c>
      <c r="B4067">
        <v>164.4</v>
      </c>
      <c r="C4067">
        <v>1.11E-2</v>
      </c>
      <c r="D4067">
        <f>LOG(S_P_500_Historical_Data__1[[#This Row],[return]]+1)</f>
        <v>4.7941103887121335E-3</v>
      </c>
      <c r="E4067">
        <f>MATCH(S_P_500_Historical_Data__1[[#This Row],[return]],_xlfn.ANCHORARRAY($N$7),1)</f>
        <v>73</v>
      </c>
      <c r="F4067" t="e">
        <f>MATCH(S_P_500_Historical_Data__1[[#This Row],[log1p(return)]],S:S,1)-6</f>
        <v>#N/A</v>
      </c>
    </row>
    <row r="4068" spans="1:6" x14ac:dyDescent="0.35">
      <c r="A4068" s="10">
        <v>30558</v>
      </c>
      <c r="B4068">
        <v>162.6</v>
      </c>
      <c r="C4068">
        <v>2.5000000000000001E-3</v>
      </c>
      <c r="D4068">
        <f>LOG(S_P_500_Historical_Data__1[[#This Row],[return]]+1)</f>
        <v>1.084381292219893E-3</v>
      </c>
      <c r="E4068">
        <f>MATCH(S_P_500_Historical_Data__1[[#This Row],[return]],_xlfn.ANCHORARRAY($N$7),1)</f>
        <v>71</v>
      </c>
      <c r="F4068" t="e">
        <f>MATCH(S_P_500_Historical_Data__1[[#This Row],[log1p(return)]],S:S,1)-6</f>
        <v>#N/A</v>
      </c>
    </row>
    <row r="4069" spans="1:6" x14ac:dyDescent="0.35">
      <c r="A4069" s="10">
        <v>30557</v>
      </c>
      <c r="B4069">
        <v>162.19999999999999</v>
      </c>
      <c r="C4069">
        <v>5.9999999999999995E-4</v>
      </c>
      <c r="D4069">
        <f>LOG(S_P_500_Historical_Data__1[[#This Row],[return]]+1)</f>
        <v>2.6049854739031814E-4</v>
      </c>
      <c r="E4069">
        <f>MATCH(S_P_500_Historical_Data__1[[#This Row],[return]],_xlfn.ANCHORARRAY($N$7),1)</f>
        <v>70</v>
      </c>
      <c r="F4069" t="e">
        <f>MATCH(S_P_500_Historical_Data__1[[#This Row],[log1p(return)]],S:S,1)-6</f>
        <v>#N/A</v>
      </c>
    </row>
    <row r="4070" spans="1:6" x14ac:dyDescent="0.35">
      <c r="A4070" s="10">
        <v>30554</v>
      </c>
      <c r="B4070">
        <v>162.1</v>
      </c>
      <c r="C4070">
        <v>8.0999999999999996E-3</v>
      </c>
      <c r="D4070">
        <f>LOG(S_P_500_Historical_Data__1[[#This Row],[return]]+1)</f>
        <v>3.5036147425365331E-3</v>
      </c>
      <c r="E4070">
        <f>MATCH(S_P_500_Historical_Data__1[[#This Row],[return]],_xlfn.ANCHORARRAY($N$7),1)</f>
        <v>72</v>
      </c>
      <c r="F4070" t="e">
        <f>MATCH(S_P_500_Historical_Data__1[[#This Row],[log1p(return)]],S:S,1)-6</f>
        <v>#N/A</v>
      </c>
    </row>
    <row r="4071" spans="1:6" x14ac:dyDescent="0.35">
      <c r="A4071" s="10">
        <v>30553</v>
      </c>
      <c r="B4071">
        <v>160.80000000000001</v>
      </c>
      <c r="C4071">
        <v>-2.5000000000000001E-3</v>
      </c>
      <c r="D4071">
        <f>LOG(S_P_500_Historical_Data__1[[#This Row],[return]]+1)</f>
        <v>-1.0870956412141377E-3</v>
      </c>
      <c r="E4071">
        <f>MATCH(S_P_500_Historical_Data__1[[#This Row],[return]],_xlfn.ANCHORARRAY($N$7),1)</f>
        <v>69</v>
      </c>
      <c r="F4071" t="e">
        <f>MATCH(S_P_500_Historical_Data__1[[#This Row],[log1p(return)]],S:S,1)-6</f>
        <v>#N/A</v>
      </c>
    </row>
    <row r="4072" spans="1:6" x14ac:dyDescent="0.35">
      <c r="A4072" s="10">
        <v>30552</v>
      </c>
      <c r="B4072">
        <v>161.19999999999999</v>
      </c>
      <c r="C4072">
        <v>-9.7999999999999997E-3</v>
      </c>
      <c r="D4072">
        <f>LOG(S_P_500_Historical_Data__1[[#This Row],[return]]+1)</f>
        <v>-4.2770780045347373E-3</v>
      </c>
      <c r="E4072">
        <f>MATCH(S_P_500_Historical_Data__1[[#This Row],[return]],_xlfn.ANCHORARRAY($N$7),1)</f>
        <v>66</v>
      </c>
      <c r="F4072" t="e">
        <f>MATCH(S_P_500_Historical_Data__1[[#This Row],[log1p(return)]],S:S,1)-6</f>
        <v>#N/A</v>
      </c>
    </row>
    <row r="4073" spans="1:6" x14ac:dyDescent="0.35">
      <c r="A4073" s="10">
        <v>30551</v>
      </c>
      <c r="B4073">
        <v>162.80000000000001</v>
      </c>
      <c r="C4073">
        <v>-9.1000000000000004E-3</v>
      </c>
      <c r="D4073">
        <f>LOG(S_P_500_Historical_Data__1[[#This Row],[return]]+1)</f>
        <v>-3.9701715889233491E-3</v>
      </c>
      <c r="E4073">
        <f>MATCH(S_P_500_Historical_Data__1[[#This Row],[return]],_xlfn.ANCHORARRAY($N$7),1)</f>
        <v>67</v>
      </c>
      <c r="F4073" t="e">
        <f>MATCH(S_P_500_Historical_Data__1[[#This Row],[log1p(return)]],S:S,1)-6</f>
        <v>#N/A</v>
      </c>
    </row>
    <row r="4074" spans="1:6" x14ac:dyDescent="0.35">
      <c r="A4074" s="10">
        <v>30550</v>
      </c>
      <c r="B4074">
        <v>164.3</v>
      </c>
      <c r="C4074">
        <v>1.8E-3</v>
      </c>
      <c r="D4074">
        <f>LOG(S_P_500_Historical_Data__1[[#This Row],[return]]+1)</f>
        <v>7.8102735349552951E-4</v>
      </c>
      <c r="E4074">
        <f>MATCH(S_P_500_Historical_Data__1[[#This Row],[return]],_xlfn.ANCHORARRAY($N$7),1)</f>
        <v>70</v>
      </c>
      <c r="F4074" t="e">
        <f>MATCH(S_P_500_Historical_Data__1[[#This Row],[log1p(return)]],S:S,1)-6</f>
        <v>#N/A</v>
      </c>
    </row>
    <row r="4075" spans="1:6" x14ac:dyDescent="0.35">
      <c r="A4075" s="10">
        <v>30547</v>
      </c>
      <c r="B4075">
        <v>164</v>
      </c>
      <c r="C4075">
        <v>2.3999999999999998E-3</v>
      </c>
      <c r="D4075">
        <f>LOG(S_P_500_Historical_Data__1[[#This Row],[return]]+1)</f>
        <v>1.0410579860935677E-3</v>
      </c>
      <c r="E4075">
        <f>MATCH(S_P_500_Historical_Data__1[[#This Row],[return]],_xlfn.ANCHORARRAY($N$7),1)</f>
        <v>71</v>
      </c>
      <c r="F4075" t="e">
        <f>MATCH(S_P_500_Historical_Data__1[[#This Row],[log1p(return)]],S:S,1)-6</f>
        <v>#N/A</v>
      </c>
    </row>
    <row r="4076" spans="1:6" x14ac:dyDescent="0.35">
      <c r="A4076" s="10">
        <v>30546</v>
      </c>
      <c r="B4076">
        <v>163.6</v>
      </c>
      <c r="C4076">
        <v>-1.03E-2</v>
      </c>
      <c r="D4076">
        <f>LOG(S_P_500_Historical_Data__1[[#This Row],[return]]+1)</f>
        <v>-4.4964297349936724E-3</v>
      </c>
      <c r="E4076">
        <f>MATCH(S_P_500_Historical_Data__1[[#This Row],[return]],_xlfn.ANCHORARRAY($N$7),1)</f>
        <v>66</v>
      </c>
      <c r="F4076" t="e">
        <f>MATCH(S_P_500_Historical_Data__1[[#This Row],[log1p(return)]],S:S,1)-6</f>
        <v>#N/A</v>
      </c>
    </row>
    <row r="4077" spans="1:6" x14ac:dyDescent="0.35">
      <c r="A4077" s="10">
        <v>30545</v>
      </c>
      <c r="B4077">
        <v>165.3</v>
      </c>
      <c r="C4077">
        <v>1.1599999999999999E-2</v>
      </c>
      <c r="D4077">
        <f>LOG(S_P_500_Historical_Data__1[[#This Row],[return]]+1)</f>
        <v>5.0088206723671817E-3</v>
      </c>
      <c r="E4077">
        <f>MATCH(S_P_500_Historical_Data__1[[#This Row],[return]],_xlfn.ANCHORARRAY($N$7),1)</f>
        <v>74</v>
      </c>
      <c r="F4077" t="e">
        <f>MATCH(S_P_500_Historical_Data__1[[#This Row],[log1p(return)]],S:S,1)-6</f>
        <v>#N/A</v>
      </c>
    </row>
    <row r="4078" spans="1:6" x14ac:dyDescent="0.35">
      <c r="A4078" s="10">
        <v>30544</v>
      </c>
      <c r="B4078">
        <v>163.4</v>
      </c>
      <c r="C4078">
        <v>-1.8E-3</v>
      </c>
      <c r="D4078">
        <f>LOG(S_P_500_Historical_Data__1[[#This Row],[return]]+1)</f>
        <v>-7.8243446989642584E-4</v>
      </c>
      <c r="E4078">
        <f>MATCH(S_P_500_Historical_Data__1[[#This Row],[return]],_xlfn.ANCHORARRAY($N$7),1)</f>
        <v>69</v>
      </c>
      <c r="F4078" t="e">
        <f>MATCH(S_P_500_Historical_Data__1[[#This Row],[log1p(return)]],S:S,1)-6</f>
        <v>#N/A</v>
      </c>
    </row>
    <row r="4079" spans="1:6" x14ac:dyDescent="0.35">
      <c r="A4079" s="10">
        <v>30543</v>
      </c>
      <c r="B4079">
        <v>163.69999999999999</v>
      </c>
      <c r="C4079">
        <v>9.1999999999999998E-3</v>
      </c>
      <c r="D4079">
        <f>LOG(S_P_500_Historical_Data__1[[#This Row],[return]]+1)</f>
        <v>3.9772418455370443E-3</v>
      </c>
      <c r="E4079">
        <f>MATCH(S_P_500_Historical_Data__1[[#This Row],[return]],_xlfn.ANCHORARRAY($N$7),1)</f>
        <v>73</v>
      </c>
      <c r="F4079" t="e">
        <f>MATCH(S_P_500_Historical_Data__1[[#This Row],[log1p(return)]],S:S,1)-6</f>
        <v>#N/A</v>
      </c>
    </row>
    <row r="4080" spans="1:6" x14ac:dyDescent="0.35">
      <c r="A4080" s="10">
        <v>30540</v>
      </c>
      <c r="B4080">
        <v>162.19999999999999</v>
      </c>
      <c r="C4080">
        <v>3.7000000000000002E-3</v>
      </c>
      <c r="D4080">
        <f>LOG(S_P_500_Historical_Data__1[[#This Row],[return]]+1)</f>
        <v>1.603924149797819E-3</v>
      </c>
      <c r="E4080">
        <f>MATCH(S_P_500_Historical_Data__1[[#This Row],[return]],_xlfn.ANCHORARRAY($N$7),1)</f>
        <v>71</v>
      </c>
      <c r="F4080" t="e">
        <f>MATCH(S_P_500_Historical_Data__1[[#This Row],[log1p(return)]],S:S,1)-6</f>
        <v>#N/A</v>
      </c>
    </row>
    <row r="4081" spans="1:6" x14ac:dyDescent="0.35">
      <c r="A4081" s="10">
        <v>30539</v>
      </c>
      <c r="B4081">
        <v>161.6</v>
      </c>
      <c r="C4081">
        <v>5.9999999999999995E-4</v>
      </c>
      <c r="D4081">
        <f>LOG(S_P_500_Historical_Data__1[[#This Row],[return]]+1)</f>
        <v>2.6049854739031814E-4</v>
      </c>
      <c r="E4081">
        <f>MATCH(S_P_500_Historical_Data__1[[#This Row],[return]],_xlfn.ANCHORARRAY($N$7),1)</f>
        <v>70</v>
      </c>
      <c r="F4081" t="e">
        <f>MATCH(S_P_500_Historical_Data__1[[#This Row],[log1p(return)]],S:S,1)-6</f>
        <v>#N/A</v>
      </c>
    </row>
    <row r="4082" spans="1:6" x14ac:dyDescent="0.35">
      <c r="A4082" s="10">
        <v>30538</v>
      </c>
      <c r="B4082">
        <v>161.5</v>
      </c>
      <c r="C4082">
        <v>8.6999999999999994E-3</v>
      </c>
      <c r="D4082">
        <f>LOG(S_P_500_Historical_Data__1[[#This Row],[return]]+1)</f>
        <v>3.7620208282461019E-3</v>
      </c>
      <c r="E4082">
        <f>MATCH(S_P_500_Historical_Data__1[[#This Row],[return]],_xlfn.ANCHORARRAY($N$7),1)</f>
        <v>73</v>
      </c>
      <c r="F4082" t="e">
        <f>MATCH(S_P_500_Historical_Data__1[[#This Row],[log1p(return)]],S:S,1)-6</f>
        <v>#N/A</v>
      </c>
    </row>
    <row r="4083" spans="1:6" x14ac:dyDescent="0.35">
      <c r="A4083" s="10">
        <v>30537</v>
      </c>
      <c r="B4083">
        <v>160.1</v>
      </c>
      <c r="C4083">
        <v>5.7000000000000002E-3</v>
      </c>
      <c r="D4083">
        <f>LOG(S_P_500_Historical_Data__1[[#This Row],[return]]+1)</f>
        <v>2.4684501283325239E-3</v>
      </c>
      <c r="E4083">
        <f>MATCH(S_P_500_Historical_Data__1[[#This Row],[return]],_xlfn.ANCHORARRAY($N$7),1)</f>
        <v>72</v>
      </c>
      <c r="F4083" t="e">
        <f>MATCH(S_P_500_Historical_Data__1[[#This Row],[log1p(return)]],S:S,1)-6</f>
        <v>#N/A</v>
      </c>
    </row>
    <row r="4084" spans="1:6" x14ac:dyDescent="0.35">
      <c r="A4084" s="10">
        <v>30536</v>
      </c>
      <c r="B4084">
        <v>159.19999999999999</v>
      </c>
      <c r="C4084">
        <v>-1.55E-2</v>
      </c>
      <c r="D4084">
        <f>LOG(S_P_500_Historical_Data__1[[#This Row],[return]]+1)</f>
        <v>-6.7842795258629667E-3</v>
      </c>
      <c r="E4084">
        <f>MATCH(S_P_500_Historical_Data__1[[#This Row],[return]],_xlfn.ANCHORARRAY($N$7),1)</f>
        <v>64</v>
      </c>
      <c r="F4084" t="e">
        <f>MATCH(S_P_500_Historical_Data__1[[#This Row],[log1p(return)]],S:S,1)-6</f>
        <v>#N/A</v>
      </c>
    </row>
    <row r="4085" spans="1:6" x14ac:dyDescent="0.35">
      <c r="A4085" s="10">
        <v>30533</v>
      </c>
      <c r="B4085">
        <v>161.69999999999999</v>
      </c>
      <c r="C4085">
        <v>2.5000000000000001E-3</v>
      </c>
      <c r="D4085">
        <f>LOG(S_P_500_Historical_Data__1[[#This Row],[return]]+1)</f>
        <v>1.084381292219893E-3</v>
      </c>
      <c r="E4085">
        <f>MATCH(S_P_500_Historical_Data__1[[#This Row],[return]],_xlfn.ANCHORARRAY($N$7),1)</f>
        <v>71</v>
      </c>
      <c r="F4085" t="e">
        <f>MATCH(S_P_500_Historical_Data__1[[#This Row],[log1p(return)]],S:S,1)-6</f>
        <v>#N/A</v>
      </c>
    </row>
    <row r="4086" spans="1:6" x14ac:dyDescent="0.35">
      <c r="A4086" s="10">
        <v>30532</v>
      </c>
      <c r="B4086">
        <v>161.30000000000001</v>
      </c>
      <c r="C4086">
        <v>-1.29E-2</v>
      </c>
      <c r="D4086">
        <f>LOG(S_P_500_Historical_Data__1[[#This Row],[return]]+1)</f>
        <v>-5.6388480919989875E-3</v>
      </c>
      <c r="E4086">
        <f>MATCH(S_P_500_Historical_Data__1[[#This Row],[return]],_xlfn.ANCHORARRAY($N$7),1)</f>
        <v>65</v>
      </c>
      <c r="F4086" t="e">
        <f>MATCH(S_P_500_Historical_Data__1[[#This Row],[log1p(return)]],S:S,1)-6</f>
        <v>#N/A</v>
      </c>
    </row>
    <row r="4087" spans="1:6" x14ac:dyDescent="0.35">
      <c r="A4087" s="10">
        <v>30531</v>
      </c>
      <c r="B4087">
        <v>163.4</v>
      </c>
      <c r="C4087">
        <v>8.6E-3</v>
      </c>
      <c r="D4087">
        <f>LOG(S_P_500_Historical_Data__1[[#This Row],[return]]+1)</f>
        <v>3.7189638231145961E-3</v>
      </c>
      <c r="E4087">
        <f>MATCH(S_P_500_Historical_Data__1[[#This Row],[return]],_xlfn.ANCHORARRAY($N$7),1)</f>
        <v>73</v>
      </c>
      <c r="F4087" t="e">
        <f>MATCH(S_P_500_Historical_Data__1[[#This Row],[log1p(return)]],S:S,1)-6</f>
        <v>#N/A</v>
      </c>
    </row>
    <row r="4088" spans="1:6" x14ac:dyDescent="0.35">
      <c r="A4088" s="10">
        <v>30530</v>
      </c>
      <c r="B4088">
        <v>162</v>
      </c>
      <c r="C4088">
        <v>0</v>
      </c>
      <c r="D4088">
        <f>LOG(S_P_500_Historical_Data__1[[#This Row],[return]]+1)</f>
        <v>0</v>
      </c>
      <c r="E4088">
        <f>MATCH(S_P_500_Historical_Data__1[[#This Row],[return]],_xlfn.ANCHORARRAY($N$7),1)</f>
        <v>70</v>
      </c>
      <c r="F4088" t="e">
        <f>MATCH(S_P_500_Historical_Data__1[[#This Row],[log1p(return)]],S:S,1)-6</f>
        <v>#N/A</v>
      </c>
    </row>
    <row r="4089" spans="1:6" x14ac:dyDescent="0.35">
      <c r="A4089" s="10">
        <v>30529</v>
      </c>
      <c r="B4089">
        <v>162</v>
      </c>
      <c r="C4089">
        <v>-3.7000000000000002E-3</v>
      </c>
      <c r="D4089">
        <f>LOG(S_P_500_Historical_Data__1[[#This Row],[return]]+1)</f>
        <v>-1.609869681952335E-3</v>
      </c>
      <c r="E4089">
        <f>MATCH(S_P_500_Historical_Data__1[[#This Row],[return]],_xlfn.ANCHORARRAY($N$7),1)</f>
        <v>68</v>
      </c>
      <c r="F4089" t="e">
        <f>MATCH(S_P_500_Historical_Data__1[[#This Row],[log1p(return)]],S:S,1)-6</f>
        <v>#N/A</v>
      </c>
    </row>
    <row r="4090" spans="1:6" x14ac:dyDescent="0.35">
      <c r="A4090" s="10">
        <v>30526</v>
      </c>
      <c r="B4090">
        <v>162.6</v>
      </c>
      <c r="C4090">
        <v>-1.4500000000000001E-2</v>
      </c>
      <c r="D4090">
        <f>LOG(S_P_500_Historical_Data__1[[#This Row],[return]]+1)</f>
        <v>-6.3433713845379635E-3</v>
      </c>
      <c r="E4090">
        <f>MATCH(S_P_500_Historical_Data__1[[#This Row],[return]],_xlfn.ANCHORARRAY($N$7),1)</f>
        <v>65</v>
      </c>
      <c r="F4090" t="e">
        <f>MATCH(S_P_500_Historical_Data__1[[#This Row],[log1p(return)]],S:S,1)-6</f>
        <v>#N/A</v>
      </c>
    </row>
    <row r="4091" spans="1:6" x14ac:dyDescent="0.35">
      <c r="A4091" s="10">
        <v>30525</v>
      </c>
      <c r="B4091">
        <v>165</v>
      </c>
      <c r="C4091">
        <v>-1.55E-2</v>
      </c>
      <c r="D4091">
        <f>LOG(S_P_500_Historical_Data__1[[#This Row],[return]]+1)</f>
        <v>-6.7842795258629667E-3</v>
      </c>
      <c r="E4091">
        <f>MATCH(S_P_500_Historical_Data__1[[#This Row],[return]],_xlfn.ANCHORARRAY($N$7),1)</f>
        <v>64</v>
      </c>
      <c r="F4091" t="e">
        <f>MATCH(S_P_500_Historical_Data__1[[#This Row],[log1p(return)]],S:S,1)-6</f>
        <v>#N/A</v>
      </c>
    </row>
    <row r="4092" spans="1:6" x14ac:dyDescent="0.35">
      <c r="A4092" s="10">
        <v>30524</v>
      </c>
      <c r="B4092">
        <v>167.6</v>
      </c>
      <c r="C4092">
        <v>-1.5900000000000001E-2</v>
      </c>
      <c r="D4092">
        <f>LOG(S_P_500_Historical_Data__1[[#This Row],[return]]+1)</f>
        <v>-6.9607681930904846E-3</v>
      </c>
      <c r="E4092">
        <f>MATCH(S_P_500_Historical_Data__1[[#This Row],[return]],_xlfn.ANCHORARRAY($N$7),1)</f>
        <v>64</v>
      </c>
      <c r="F4092" t="e">
        <f>MATCH(S_P_500_Historical_Data__1[[#This Row],[log1p(return)]],S:S,1)-6</f>
        <v>#N/A</v>
      </c>
    </row>
    <row r="4093" spans="1:6" x14ac:dyDescent="0.35">
      <c r="A4093" s="10">
        <v>30523</v>
      </c>
      <c r="B4093">
        <v>170.3</v>
      </c>
      <c r="C4093">
        <v>4.7000000000000002E-3</v>
      </c>
      <c r="D4093">
        <f>LOG(S_P_500_Historical_Data__1[[#This Row],[return]]+1)</f>
        <v>2.0364022595292615E-3</v>
      </c>
      <c r="E4093">
        <f>MATCH(S_P_500_Historical_Data__1[[#This Row],[return]],_xlfn.ANCHORARRAY($N$7),1)</f>
        <v>71</v>
      </c>
      <c r="F4093" t="e">
        <f>MATCH(S_P_500_Historical_Data__1[[#This Row],[log1p(return)]],S:S,1)-6</f>
        <v>#N/A</v>
      </c>
    </row>
    <row r="4094" spans="1:6" x14ac:dyDescent="0.35">
      <c r="A4094" s="10">
        <v>30522</v>
      </c>
      <c r="B4094">
        <v>169.5</v>
      </c>
      <c r="C4094">
        <v>3.5999999999999999E-3</v>
      </c>
      <c r="D4094">
        <f>LOG(S_P_500_Historical_Data__1[[#This Row],[return]]+1)</f>
        <v>1.5606526425729409E-3</v>
      </c>
      <c r="E4094">
        <f>MATCH(S_P_500_Historical_Data__1[[#This Row],[return]],_xlfn.ANCHORARRAY($N$7),1)</f>
        <v>71</v>
      </c>
      <c r="F4094" t="e">
        <f>MATCH(S_P_500_Historical_Data__1[[#This Row],[log1p(return)]],S:S,1)-6</f>
        <v>#N/A</v>
      </c>
    </row>
    <row r="4095" spans="1:6" x14ac:dyDescent="0.35">
      <c r="A4095" s="10">
        <v>30519</v>
      </c>
      <c r="B4095">
        <v>168.9</v>
      </c>
      <c r="C4095">
        <v>-1.1999999999999999E-3</v>
      </c>
      <c r="D4095">
        <f>LOG(S_P_500_Historical_Data__1[[#This Row],[return]]+1)</f>
        <v>-5.2146632068983954E-4</v>
      </c>
      <c r="E4095">
        <f>MATCH(S_P_500_Historical_Data__1[[#This Row],[return]],_xlfn.ANCHORARRAY($N$7),1)</f>
        <v>69</v>
      </c>
      <c r="F4095" t="e">
        <f>MATCH(S_P_500_Historical_Data__1[[#This Row],[log1p(return)]],S:S,1)-6</f>
        <v>#N/A</v>
      </c>
    </row>
    <row r="4096" spans="1:6" x14ac:dyDescent="0.35">
      <c r="A4096" s="10">
        <v>30518</v>
      </c>
      <c r="B4096">
        <v>169.1</v>
      </c>
      <c r="C4096">
        <v>-1.1999999999999999E-3</v>
      </c>
      <c r="D4096">
        <f>LOG(S_P_500_Historical_Data__1[[#This Row],[return]]+1)</f>
        <v>-5.2146632068983954E-4</v>
      </c>
      <c r="E4096">
        <f>MATCH(S_P_500_Historical_Data__1[[#This Row],[return]],_xlfn.ANCHORARRAY($N$7),1)</f>
        <v>69</v>
      </c>
      <c r="F4096" t="e">
        <f>MATCH(S_P_500_Historical_Data__1[[#This Row],[log1p(return)]],S:S,1)-6</f>
        <v>#N/A</v>
      </c>
    </row>
    <row r="4097" spans="1:6" x14ac:dyDescent="0.35">
      <c r="A4097" s="10">
        <v>30517</v>
      </c>
      <c r="B4097">
        <v>169.3</v>
      </c>
      <c r="C4097">
        <v>2.7300000000000001E-2</v>
      </c>
      <c r="D4097">
        <f>LOG(S_P_500_Historical_Data__1[[#This Row],[return]]+1)</f>
        <v>1.1697288114142538E-2</v>
      </c>
      <c r="E4097">
        <f>MATCH(S_P_500_Historical_Data__1[[#This Row],[return]],_xlfn.ANCHORARRAY($N$7),1)</f>
        <v>79</v>
      </c>
      <c r="F4097" t="e">
        <f>MATCH(S_P_500_Historical_Data__1[[#This Row],[log1p(return)]],S:S,1)-6</f>
        <v>#N/A</v>
      </c>
    </row>
    <row r="4098" spans="1:6" x14ac:dyDescent="0.35">
      <c r="A4098" s="10">
        <v>30516</v>
      </c>
      <c r="B4098">
        <v>164.8</v>
      </c>
      <c r="C4098">
        <v>5.4999999999999997E-3</v>
      </c>
      <c r="D4098">
        <f>LOG(S_P_500_Historical_Data__1[[#This Row],[return]]+1)</f>
        <v>2.382074932760771E-3</v>
      </c>
      <c r="E4098">
        <f>MATCH(S_P_500_Historical_Data__1[[#This Row],[return]],_xlfn.ANCHORARRAY($N$7),1)</f>
        <v>72</v>
      </c>
      <c r="F4098" t="e">
        <f>MATCH(S_P_500_Historical_Data__1[[#This Row],[log1p(return)]],S:S,1)-6</f>
        <v>#N/A</v>
      </c>
    </row>
    <row r="4099" spans="1:6" x14ac:dyDescent="0.35">
      <c r="A4099" s="10">
        <v>30515</v>
      </c>
      <c r="B4099">
        <v>163.9</v>
      </c>
      <c r="C4099">
        <v>-2.3999999999999998E-3</v>
      </c>
      <c r="D4099">
        <f>LOG(S_P_500_Historical_Data__1[[#This Row],[return]]+1)</f>
        <v>-1.0435595295137823E-3</v>
      </c>
      <c r="E4099">
        <f>MATCH(S_P_500_Historical_Data__1[[#This Row],[return]],_xlfn.ANCHORARRAY($N$7),1)</f>
        <v>69</v>
      </c>
      <c r="F4099" t="e">
        <f>MATCH(S_P_500_Historical_Data__1[[#This Row],[log1p(return)]],S:S,1)-6</f>
        <v>#N/A</v>
      </c>
    </row>
    <row r="4100" spans="1:6" x14ac:dyDescent="0.35">
      <c r="A4100" s="10">
        <v>30512</v>
      </c>
      <c r="B4100">
        <v>164.3</v>
      </c>
      <c r="C4100">
        <v>-1.0200000000000001E-2</v>
      </c>
      <c r="D4100">
        <f>LOG(S_P_500_Historical_Data__1[[#This Row],[return]]+1)</f>
        <v>-4.4525505248625636E-3</v>
      </c>
      <c r="E4100">
        <f>MATCH(S_P_500_Historical_Data__1[[#This Row],[return]],_xlfn.ANCHORARRAY($N$7),1)</f>
        <v>66</v>
      </c>
      <c r="F4100" t="e">
        <f>MATCH(S_P_500_Historical_Data__1[[#This Row],[log1p(return)]],S:S,1)-6</f>
        <v>#N/A</v>
      </c>
    </row>
    <row r="4101" spans="1:6" x14ac:dyDescent="0.35">
      <c r="A4101" s="10">
        <v>30511</v>
      </c>
      <c r="B4101">
        <v>166</v>
      </c>
      <c r="C4101">
        <v>3.0000000000000001E-3</v>
      </c>
      <c r="D4101">
        <f>LOG(S_P_500_Historical_Data__1[[#This Row],[return]]+1)</f>
        <v>1.300933020418072E-3</v>
      </c>
      <c r="E4101">
        <f>MATCH(S_P_500_Historical_Data__1[[#This Row],[return]],_xlfn.ANCHORARRAY($N$7),1)</f>
        <v>71</v>
      </c>
      <c r="F4101" t="e">
        <f>MATCH(S_P_500_Historical_Data__1[[#This Row],[log1p(return)]],S:S,1)-6</f>
        <v>#N/A</v>
      </c>
    </row>
    <row r="4102" spans="1:6" x14ac:dyDescent="0.35">
      <c r="A4102" s="10">
        <v>30510</v>
      </c>
      <c r="B4102">
        <v>165.5</v>
      </c>
      <c r="C4102">
        <v>0</v>
      </c>
      <c r="D4102">
        <f>LOG(S_P_500_Historical_Data__1[[#This Row],[return]]+1)</f>
        <v>0</v>
      </c>
      <c r="E4102">
        <f>MATCH(S_P_500_Historical_Data__1[[#This Row],[return]],_xlfn.ANCHORARRAY($N$7),1)</f>
        <v>70</v>
      </c>
      <c r="F4102" t="e">
        <f>MATCH(S_P_500_Historical_Data__1[[#This Row],[log1p(return)]],S:S,1)-6</f>
        <v>#N/A</v>
      </c>
    </row>
    <row r="4103" spans="1:6" x14ac:dyDescent="0.35">
      <c r="A4103" s="10">
        <v>30509</v>
      </c>
      <c r="B4103">
        <v>165.5</v>
      </c>
      <c r="C4103">
        <v>-1.55E-2</v>
      </c>
      <c r="D4103">
        <f>LOG(S_P_500_Historical_Data__1[[#This Row],[return]]+1)</f>
        <v>-6.7842795258629667E-3</v>
      </c>
      <c r="E4103">
        <f>MATCH(S_P_500_Historical_Data__1[[#This Row],[return]],_xlfn.ANCHORARRAY($N$7),1)</f>
        <v>64</v>
      </c>
      <c r="F4103" t="e">
        <f>MATCH(S_P_500_Historical_Data__1[[#This Row],[log1p(return)]],S:S,1)-6</f>
        <v>#N/A</v>
      </c>
    </row>
    <row r="4104" spans="1:6" x14ac:dyDescent="0.35">
      <c r="A4104" s="10">
        <v>30508</v>
      </c>
      <c r="B4104">
        <v>168.1</v>
      </c>
      <c r="C4104">
        <v>6.0000000000000001E-3</v>
      </c>
      <c r="D4104">
        <f>LOG(S_P_500_Historical_Data__1[[#This Row],[return]]+1)</f>
        <v>2.5979807199085947E-3</v>
      </c>
      <c r="E4104">
        <f>MATCH(S_P_500_Historical_Data__1[[#This Row],[return]],_xlfn.ANCHORARRAY($N$7),1)</f>
        <v>72</v>
      </c>
      <c r="F4104" t="e">
        <f>MATCH(S_P_500_Historical_Data__1[[#This Row],[log1p(return)]],S:S,1)-6</f>
        <v>#N/A</v>
      </c>
    </row>
    <row r="4105" spans="1:6" x14ac:dyDescent="0.35">
      <c r="A4105" s="10">
        <v>30505</v>
      </c>
      <c r="B4105">
        <v>167.1</v>
      </c>
      <c r="C4105">
        <v>-3.0000000000000001E-3</v>
      </c>
      <c r="D4105">
        <f>LOG(S_P_500_Historical_Data__1[[#This Row],[return]]+1)</f>
        <v>-1.3048416883442813E-3</v>
      </c>
      <c r="E4105">
        <f>MATCH(S_P_500_Historical_Data__1[[#This Row],[return]],_xlfn.ANCHORARRAY($N$7),1)</f>
        <v>69</v>
      </c>
      <c r="F4105" t="e">
        <f>MATCH(S_P_500_Historical_Data__1[[#This Row],[log1p(return)]],S:S,1)-6</f>
        <v>#N/A</v>
      </c>
    </row>
    <row r="4106" spans="1:6" x14ac:dyDescent="0.35">
      <c r="A4106" s="10">
        <v>30504</v>
      </c>
      <c r="B4106">
        <v>167.6</v>
      </c>
      <c r="C4106">
        <v>-5.3E-3</v>
      </c>
      <c r="D4106">
        <f>LOG(S_P_500_Historical_Data__1[[#This Row],[return]]+1)</f>
        <v>-2.307882058273408E-3</v>
      </c>
      <c r="E4106">
        <f>MATCH(S_P_500_Historical_Data__1[[#This Row],[return]],_xlfn.ANCHORARRAY($N$7),1)</f>
        <v>68</v>
      </c>
      <c r="F4106" t="e">
        <f>MATCH(S_P_500_Historical_Data__1[[#This Row],[log1p(return)]],S:S,1)-6</f>
        <v>#N/A</v>
      </c>
    </row>
    <row r="4107" spans="1:6" x14ac:dyDescent="0.35">
      <c r="A4107" s="10">
        <v>30503</v>
      </c>
      <c r="B4107">
        <v>168.5</v>
      </c>
      <c r="C4107">
        <v>1.14E-2</v>
      </c>
      <c r="D4107">
        <f>LOG(S_P_500_Historical_Data__1[[#This Row],[return]]+1)</f>
        <v>4.9229492965257339E-3</v>
      </c>
      <c r="E4107">
        <f>MATCH(S_P_500_Historical_Data__1[[#This Row],[return]],_xlfn.ANCHORARRAY($N$7),1)</f>
        <v>74</v>
      </c>
      <c r="F4107" t="e">
        <f>MATCH(S_P_500_Historical_Data__1[[#This Row],[log1p(return)]],S:S,1)-6</f>
        <v>#N/A</v>
      </c>
    </row>
    <row r="4108" spans="1:6" x14ac:dyDescent="0.35">
      <c r="A4108" s="10">
        <v>30502</v>
      </c>
      <c r="B4108">
        <v>166.6</v>
      </c>
      <c r="C4108">
        <v>-1.3599999999999999E-2</v>
      </c>
      <c r="D4108">
        <f>LOG(S_P_500_Historical_Data__1[[#This Row],[return]]+1)</f>
        <v>-5.9469364123247472E-3</v>
      </c>
      <c r="E4108">
        <f>MATCH(S_P_500_Historical_Data__1[[#This Row],[return]],_xlfn.ANCHORARRAY($N$7),1)</f>
        <v>65</v>
      </c>
      <c r="F4108" t="e">
        <f>MATCH(S_P_500_Historical_Data__1[[#This Row],[log1p(return)]],S:S,1)-6</f>
        <v>#N/A</v>
      </c>
    </row>
    <row r="4109" spans="1:6" x14ac:dyDescent="0.35">
      <c r="A4109" s="10">
        <v>30498</v>
      </c>
      <c r="B4109">
        <v>168.9</v>
      </c>
      <c r="C4109">
        <v>4.7999999999999996E-3</v>
      </c>
      <c r="D4109">
        <f>LOG(S_P_500_Historical_Data__1[[#This Row],[return]]+1)</f>
        <v>2.0796263931208716E-3</v>
      </c>
      <c r="E4109">
        <f>MATCH(S_P_500_Historical_Data__1[[#This Row],[return]],_xlfn.ANCHORARRAY($N$7),1)</f>
        <v>71</v>
      </c>
      <c r="F4109" t="e">
        <f>MATCH(S_P_500_Historical_Data__1[[#This Row],[log1p(return)]],S:S,1)-6</f>
        <v>#N/A</v>
      </c>
    </row>
    <row r="4110" spans="1:6" x14ac:dyDescent="0.35">
      <c r="A4110" s="10">
        <v>30497</v>
      </c>
      <c r="B4110">
        <v>168.1</v>
      </c>
      <c r="C4110">
        <v>8.9999999999999993E-3</v>
      </c>
      <c r="D4110">
        <f>LOG(S_P_500_Historical_Data__1[[#This Row],[return]]+1)</f>
        <v>3.8911662369104775E-3</v>
      </c>
      <c r="E4110">
        <f>MATCH(S_P_500_Historical_Data__1[[#This Row],[return]],_xlfn.ANCHORARRAY($N$7),1)</f>
        <v>73</v>
      </c>
      <c r="F4110" t="e">
        <f>MATCH(S_P_500_Historical_Data__1[[#This Row],[log1p(return)]],S:S,1)-6</f>
        <v>#N/A</v>
      </c>
    </row>
    <row r="4111" spans="1:6" x14ac:dyDescent="0.35">
      <c r="A4111" s="10">
        <v>30496</v>
      </c>
      <c r="B4111">
        <v>166.6</v>
      </c>
      <c r="C4111">
        <v>5.4000000000000003E-3</v>
      </c>
      <c r="D4111">
        <f>LOG(S_P_500_Historical_Data__1[[#This Row],[return]]+1)</f>
        <v>2.3388808920564892E-3</v>
      </c>
      <c r="E4111">
        <f>MATCH(S_P_500_Historical_Data__1[[#This Row],[return]],_xlfn.ANCHORARRAY($N$7),1)</f>
        <v>72</v>
      </c>
      <c r="F4111" t="e">
        <f>MATCH(S_P_500_Historical_Data__1[[#This Row],[log1p(return)]],S:S,1)-6</f>
        <v>#N/A</v>
      </c>
    </row>
    <row r="4112" spans="1:6" x14ac:dyDescent="0.35">
      <c r="A4112" s="10">
        <v>30495</v>
      </c>
      <c r="B4112">
        <v>165.7</v>
      </c>
      <c r="C4112">
        <v>-1.66E-2</v>
      </c>
      <c r="D4112">
        <f>LOG(S_P_500_Historical_Data__1[[#This Row],[return]]+1)</f>
        <v>-7.2697960458572653E-3</v>
      </c>
      <c r="E4112">
        <f>MATCH(S_P_500_Historical_Data__1[[#This Row],[return]],_xlfn.ANCHORARRAY($N$7),1)</f>
        <v>64</v>
      </c>
      <c r="F4112" t="e">
        <f>MATCH(S_P_500_Historical_Data__1[[#This Row],[log1p(return)]],S:S,1)-6</f>
        <v>#N/A</v>
      </c>
    </row>
    <row r="4113" spans="1:6" x14ac:dyDescent="0.35">
      <c r="A4113" s="10">
        <v>30494</v>
      </c>
      <c r="B4113">
        <v>168.5</v>
      </c>
      <c r="C4113">
        <v>-1.12E-2</v>
      </c>
      <c r="D4113">
        <f>LOG(S_P_500_Historical_Data__1[[#This Row],[return]]+1)</f>
        <v>-4.8915422552593757E-3</v>
      </c>
      <c r="E4113">
        <f>MATCH(S_P_500_Historical_Data__1[[#This Row],[return]],_xlfn.ANCHORARRAY($N$7),1)</f>
        <v>66</v>
      </c>
      <c r="F4113" t="e">
        <f>MATCH(S_P_500_Historical_Data__1[[#This Row],[log1p(return)]],S:S,1)-6</f>
        <v>#N/A</v>
      </c>
    </row>
    <row r="4114" spans="1:6" x14ac:dyDescent="0.35">
      <c r="A4114" s="10">
        <v>30491</v>
      </c>
      <c r="B4114">
        <v>170.4</v>
      </c>
      <c r="C4114">
        <v>-1.1999999999999999E-3</v>
      </c>
      <c r="D4114">
        <f>LOG(S_P_500_Historical_Data__1[[#This Row],[return]]+1)</f>
        <v>-5.2146632068983954E-4</v>
      </c>
      <c r="E4114">
        <f>MATCH(S_P_500_Historical_Data__1[[#This Row],[return]],_xlfn.ANCHORARRAY($N$7),1)</f>
        <v>69</v>
      </c>
      <c r="F4114" t="e">
        <f>MATCH(S_P_500_Historical_Data__1[[#This Row],[log1p(return)]],S:S,1)-6</f>
        <v>#N/A</v>
      </c>
    </row>
    <row r="4115" spans="1:6" x14ac:dyDescent="0.35">
      <c r="A4115" s="10">
        <v>30490</v>
      </c>
      <c r="B4115">
        <v>170.6</v>
      </c>
      <c r="C4115">
        <v>-2.3E-3</v>
      </c>
      <c r="D4115">
        <f>LOG(S_P_500_Historical_Data__1[[#This Row],[return]]+1)</f>
        <v>-1.0000277816796898E-3</v>
      </c>
      <c r="E4115">
        <f>MATCH(S_P_500_Historical_Data__1[[#This Row],[return]],_xlfn.ANCHORARRAY($N$7),1)</f>
        <v>69</v>
      </c>
      <c r="F4115" t="e">
        <f>MATCH(S_P_500_Historical_Data__1[[#This Row],[log1p(return)]],S:S,1)-6</f>
        <v>#N/A</v>
      </c>
    </row>
    <row r="4116" spans="1:6" x14ac:dyDescent="0.35">
      <c r="A4116" s="10">
        <v>30489</v>
      </c>
      <c r="B4116">
        <v>171</v>
      </c>
      <c r="C4116">
        <v>2.8999999999999998E-3</v>
      </c>
      <c r="D4116">
        <f>LOG(S_P_500_Historical_Data__1[[#This Row],[return]]+1)</f>
        <v>1.2576313122309249E-3</v>
      </c>
      <c r="E4116">
        <f>MATCH(S_P_500_Historical_Data__1[[#This Row],[return]],_xlfn.ANCHORARRAY($N$7),1)</f>
        <v>71</v>
      </c>
      <c r="F4116" t="e">
        <f>MATCH(S_P_500_Historical_Data__1[[#This Row],[log1p(return)]],S:S,1)-6</f>
        <v>#N/A</v>
      </c>
    </row>
    <row r="4117" spans="1:6" x14ac:dyDescent="0.35">
      <c r="A4117" s="10">
        <v>30488</v>
      </c>
      <c r="B4117">
        <v>170.5</v>
      </c>
      <c r="C4117">
        <v>8.8999999999999999E-3</v>
      </c>
      <c r="D4117">
        <f>LOG(S_P_500_Historical_Data__1[[#This Row],[return]]+1)</f>
        <v>3.8481220342979866E-3</v>
      </c>
      <c r="E4117">
        <f>MATCH(S_P_500_Historical_Data__1[[#This Row],[return]],_xlfn.ANCHORARRAY($N$7),1)</f>
        <v>73</v>
      </c>
      <c r="F4117" t="e">
        <f>MATCH(S_P_500_Historical_Data__1[[#This Row],[log1p(return)]],S:S,1)-6</f>
        <v>#N/A</v>
      </c>
    </row>
    <row r="4118" spans="1:6" x14ac:dyDescent="0.35">
      <c r="A4118" s="10">
        <v>30487</v>
      </c>
      <c r="B4118">
        <v>169</v>
      </c>
      <c r="C4118">
        <v>-5.9999999999999995E-4</v>
      </c>
      <c r="D4118">
        <f>LOG(S_P_500_Historical_Data__1[[#This Row],[return]]+1)</f>
        <v>-2.6065489343199378E-4</v>
      </c>
      <c r="E4118">
        <f>MATCH(S_P_500_Historical_Data__1[[#This Row],[return]],_xlfn.ANCHORARRAY($N$7),1)</f>
        <v>69</v>
      </c>
      <c r="F4118" t="e">
        <f>MATCH(S_P_500_Historical_Data__1[[#This Row],[log1p(return)]],S:S,1)-6</f>
        <v>#N/A</v>
      </c>
    </row>
    <row r="4119" spans="1:6" x14ac:dyDescent="0.35">
      <c r="A4119" s="10">
        <v>30484</v>
      </c>
      <c r="B4119">
        <v>169.1</v>
      </c>
      <c r="C4119">
        <v>0</v>
      </c>
      <c r="D4119">
        <f>LOG(S_P_500_Historical_Data__1[[#This Row],[return]]+1)</f>
        <v>0</v>
      </c>
      <c r="E4119">
        <f>MATCH(S_P_500_Historical_Data__1[[#This Row],[return]],_xlfn.ANCHORARRAY($N$7),1)</f>
        <v>70</v>
      </c>
      <c r="F4119" t="e">
        <f>MATCH(S_P_500_Historical_Data__1[[#This Row],[log1p(return)]],S:S,1)-6</f>
        <v>#N/A</v>
      </c>
    </row>
    <row r="4120" spans="1:6" x14ac:dyDescent="0.35">
      <c r="A4120" s="10">
        <v>30483</v>
      </c>
      <c r="B4120">
        <v>169.1</v>
      </c>
      <c r="C4120">
        <v>1.2E-2</v>
      </c>
      <c r="D4120">
        <f>LOG(S_P_500_Historical_Data__1[[#This Row],[return]]+1)</f>
        <v>5.1805125037803143E-3</v>
      </c>
      <c r="E4120">
        <f>MATCH(S_P_500_Historical_Data__1[[#This Row],[return]],_xlfn.ANCHORARRAY($N$7),1)</f>
        <v>74</v>
      </c>
      <c r="F4120" t="e">
        <f>MATCH(S_P_500_Historical_Data__1[[#This Row],[log1p(return)]],S:S,1)-6</f>
        <v>#N/A</v>
      </c>
    </row>
    <row r="4121" spans="1:6" x14ac:dyDescent="0.35">
      <c r="A4121" s="10">
        <v>30482</v>
      </c>
      <c r="B4121">
        <v>167.1</v>
      </c>
      <c r="C4121">
        <v>9.7000000000000003E-3</v>
      </c>
      <c r="D4121">
        <f>LOG(S_P_500_Historical_Data__1[[#This Row],[return]]+1)</f>
        <v>4.1923562597142678E-3</v>
      </c>
      <c r="E4121">
        <f>MATCH(S_P_500_Historical_Data__1[[#This Row],[return]],_xlfn.ANCHORARRAY($N$7),1)</f>
        <v>73</v>
      </c>
      <c r="F4121" t="e">
        <f>MATCH(S_P_500_Historical_Data__1[[#This Row],[log1p(return)]],S:S,1)-6</f>
        <v>#N/A</v>
      </c>
    </row>
    <row r="4122" spans="1:6" x14ac:dyDescent="0.35">
      <c r="A4122" s="10">
        <v>30481</v>
      </c>
      <c r="B4122">
        <v>165.5</v>
      </c>
      <c r="C4122">
        <v>4.1999999999999997E-3</v>
      </c>
      <c r="D4122">
        <f>LOG(S_P_500_Historical_Data__1[[#This Row],[return]]+1)</f>
        <v>1.8202170383280992E-3</v>
      </c>
      <c r="E4122">
        <f>MATCH(S_P_500_Historical_Data__1[[#This Row],[return]],_xlfn.ANCHORARRAY($N$7),1)</f>
        <v>71</v>
      </c>
      <c r="F4122" t="e">
        <f>MATCH(S_P_500_Historical_Data__1[[#This Row],[log1p(return)]],S:S,1)-6</f>
        <v>#N/A</v>
      </c>
    </row>
    <row r="4123" spans="1:6" x14ac:dyDescent="0.35">
      <c r="A4123" s="10">
        <v>30480</v>
      </c>
      <c r="B4123">
        <v>164.8</v>
      </c>
      <c r="C4123">
        <v>1.29E-2</v>
      </c>
      <c r="D4123">
        <f>LOG(S_P_500_Historical_Data__1[[#This Row],[return]]+1)</f>
        <v>5.5665711332942638E-3</v>
      </c>
      <c r="E4123">
        <f>MATCH(S_P_500_Historical_Data__1[[#This Row],[return]],_xlfn.ANCHORARRAY($N$7),1)</f>
        <v>74</v>
      </c>
      <c r="F4123" t="e">
        <f>MATCH(S_P_500_Historical_Data__1[[#This Row],[log1p(return)]],S:S,1)-6</f>
        <v>#N/A</v>
      </c>
    </row>
    <row r="4124" spans="1:6" x14ac:dyDescent="0.35">
      <c r="A4124" s="10">
        <v>30477</v>
      </c>
      <c r="B4124">
        <v>162.69999999999999</v>
      </c>
      <c r="C4124">
        <v>5.5999999999999999E-3</v>
      </c>
      <c r="D4124">
        <f>LOG(S_P_500_Historical_Data__1[[#This Row],[return]]+1)</f>
        <v>2.4252646779013543E-3</v>
      </c>
      <c r="E4124">
        <f>MATCH(S_P_500_Historical_Data__1[[#This Row],[return]],_xlfn.ANCHORARRAY($N$7),1)</f>
        <v>72</v>
      </c>
      <c r="F4124" t="e">
        <f>MATCH(S_P_500_Historical_Data__1[[#This Row],[log1p(return)]],S:S,1)-6</f>
        <v>#N/A</v>
      </c>
    </row>
    <row r="4125" spans="1:6" x14ac:dyDescent="0.35">
      <c r="A4125" s="10">
        <v>30476</v>
      </c>
      <c r="B4125">
        <v>161.80000000000001</v>
      </c>
      <c r="C4125">
        <v>2.5000000000000001E-3</v>
      </c>
      <c r="D4125">
        <f>LOG(S_P_500_Historical_Data__1[[#This Row],[return]]+1)</f>
        <v>1.084381292219893E-3</v>
      </c>
      <c r="E4125">
        <f>MATCH(S_P_500_Historical_Data__1[[#This Row],[return]],_xlfn.ANCHORARRAY($N$7),1)</f>
        <v>71</v>
      </c>
      <c r="F4125" t="e">
        <f>MATCH(S_P_500_Historical_Data__1[[#This Row],[log1p(return)]],S:S,1)-6</f>
        <v>#N/A</v>
      </c>
    </row>
    <row r="4126" spans="1:6" x14ac:dyDescent="0.35">
      <c r="A4126" s="10">
        <v>30475</v>
      </c>
      <c r="B4126">
        <v>161.4</v>
      </c>
      <c r="C4126">
        <v>-8.6E-3</v>
      </c>
      <c r="D4126">
        <f>LOG(S_P_500_Historical_Data__1[[#This Row],[return]]+1)</f>
        <v>-3.7510854308679064E-3</v>
      </c>
      <c r="E4126">
        <f>MATCH(S_P_500_Historical_Data__1[[#This Row],[return]],_xlfn.ANCHORARRAY($N$7),1)</f>
        <v>67</v>
      </c>
      <c r="F4126" t="e">
        <f>MATCH(S_P_500_Historical_Data__1[[#This Row],[log1p(return)]],S:S,1)-6</f>
        <v>#N/A</v>
      </c>
    </row>
    <row r="4127" spans="1:6" x14ac:dyDescent="0.35">
      <c r="A4127" s="10">
        <v>30474</v>
      </c>
      <c r="B4127">
        <v>162.80000000000001</v>
      </c>
      <c r="C4127">
        <v>-1.21E-2</v>
      </c>
      <c r="D4127">
        <f>LOG(S_P_500_Historical_Data__1[[#This Row],[return]]+1)</f>
        <v>-5.2870145684297811E-3</v>
      </c>
      <c r="E4127">
        <f>MATCH(S_P_500_Historical_Data__1[[#This Row],[return]],_xlfn.ANCHORARRAY($N$7),1)</f>
        <v>66</v>
      </c>
      <c r="F4127" t="e">
        <f>MATCH(S_P_500_Historical_Data__1[[#This Row],[log1p(return)]],S:S,1)-6</f>
        <v>#N/A</v>
      </c>
    </row>
    <row r="4128" spans="1:6" x14ac:dyDescent="0.35">
      <c r="A4128" s="10">
        <v>30473</v>
      </c>
      <c r="B4128">
        <v>164.8</v>
      </c>
      <c r="C4128">
        <v>2.3999999999999998E-3</v>
      </c>
      <c r="D4128">
        <f>LOG(S_P_500_Historical_Data__1[[#This Row],[return]]+1)</f>
        <v>1.0410579860935677E-3</v>
      </c>
      <c r="E4128">
        <f>MATCH(S_P_500_Historical_Data__1[[#This Row],[return]],_xlfn.ANCHORARRAY($N$7),1)</f>
        <v>71</v>
      </c>
      <c r="F4128" t="e">
        <f>MATCH(S_P_500_Historical_Data__1[[#This Row],[log1p(return)]],S:S,1)-6</f>
        <v>#N/A</v>
      </c>
    </row>
    <row r="4129" spans="1:6" x14ac:dyDescent="0.35">
      <c r="A4129" s="10">
        <v>30470</v>
      </c>
      <c r="B4129">
        <v>164.4</v>
      </c>
      <c r="C4129">
        <v>2.3999999999999998E-3</v>
      </c>
      <c r="D4129">
        <f>LOG(S_P_500_Historical_Data__1[[#This Row],[return]]+1)</f>
        <v>1.0410579860935677E-3</v>
      </c>
      <c r="E4129">
        <f>MATCH(S_P_500_Historical_Data__1[[#This Row],[return]],_xlfn.ANCHORARRAY($N$7),1)</f>
        <v>71</v>
      </c>
      <c r="F4129" t="e">
        <f>MATCH(S_P_500_Historical_Data__1[[#This Row],[log1p(return)]],S:S,1)-6</f>
        <v>#N/A</v>
      </c>
    </row>
    <row r="4130" spans="1:6" x14ac:dyDescent="0.35">
      <c r="A4130" s="10">
        <v>30469</v>
      </c>
      <c r="B4130">
        <v>164</v>
      </c>
      <c r="C4130">
        <v>8.6E-3</v>
      </c>
      <c r="D4130">
        <f>LOG(S_P_500_Historical_Data__1[[#This Row],[return]]+1)</f>
        <v>3.7189638231145961E-3</v>
      </c>
      <c r="E4130">
        <f>MATCH(S_P_500_Historical_Data__1[[#This Row],[return]],_xlfn.ANCHORARRAY($N$7),1)</f>
        <v>73</v>
      </c>
      <c r="F4130" t="e">
        <f>MATCH(S_P_500_Historical_Data__1[[#This Row],[log1p(return)]],S:S,1)-6</f>
        <v>#N/A</v>
      </c>
    </row>
    <row r="4131" spans="1:6" x14ac:dyDescent="0.35">
      <c r="A4131" s="10">
        <v>30468</v>
      </c>
      <c r="B4131">
        <v>162.6</v>
      </c>
      <c r="C4131">
        <v>1.1999999999999999E-3</v>
      </c>
      <c r="D4131">
        <f>LOG(S_P_500_Historical_Data__1[[#This Row],[return]]+1)</f>
        <v>5.2084093618567006E-4</v>
      </c>
      <c r="E4131">
        <f>MATCH(S_P_500_Historical_Data__1[[#This Row],[return]],_xlfn.ANCHORARRAY($N$7),1)</f>
        <v>70</v>
      </c>
      <c r="F4131" t="e">
        <f>MATCH(S_P_500_Historical_Data__1[[#This Row],[log1p(return)]],S:S,1)-6</f>
        <v>#N/A</v>
      </c>
    </row>
    <row r="4132" spans="1:6" x14ac:dyDescent="0.35">
      <c r="A4132" s="10">
        <v>30467</v>
      </c>
      <c r="B4132">
        <v>162.4</v>
      </c>
      <c r="C4132">
        <v>-1.2800000000000001E-2</v>
      </c>
      <c r="D4132">
        <f>LOG(S_P_500_Historical_Data__1[[#This Row],[return]]+1)</f>
        <v>-5.5948533108335519E-3</v>
      </c>
      <c r="E4132">
        <f>MATCH(S_P_500_Historical_Data__1[[#This Row],[return]],_xlfn.ANCHORARRAY($N$7),1)</f>
        <v>65</v>
      </c>
      <c r="F4132" t="e">
        <f>MATCH(S_P_500_Historical_Data__1[[#This Row],[log1p(return)]],S:S,1)-6</f>
        <v>#N/A</v>
      </c>
    </row>
    <row r="4133" spans="1:6" x14ac:dyDescent="0.35">
      <c r="A4133" s="10">
        <v>30463</v>
      </c>
      <c r="B4133">
        <v>164.5</v>
      </c>
      <c r="C4133">
        <v>-6.0000000000000001E-3</v>
      </c>
      <c r="D4133">
        <f>LOG(S_P_500_Historical_Data__1[[#This Row],[return]]+1)</f>
        <v>-2.6136156026866902E-3</v>
      </c>
      <c r="E4133">
        <f>MATCH(S_P_500_Historical_Data__1[[#This Row],[return]],_xlfn.ANCHORARRAY($N$7),1)</f>
        <v>68</v>
      </c>
      <c r="F4133" t="e">
        <f>MATCH(S_P_500_Historical_Data__1[[#This Row],[log1p(return)]],S:S,1)-6</f>
        <v>#N/A</v>
      </c>
    </row>
    <row r="4134" spans="1:6" x14ac:dyDescent="0.35">
      <c r="A4134" s="10">
        <v>30462</v>
      </c>
      <c r="B4134">
        <v>165.5</v>
      </c>
      <c r="C4134">
        <v>-4.1999999999999997E-3</v>
      </c>
      <c r="D4134">
        <f>LOG(S_P_500_Historical_Data__1[[#This Row],[return]]+1)</f>
        <v>-1.8278780605592872E-3</v>
      </c>
      <c r="E4134">
        <f>MATCH(S_P_500_Historical_Data__1[[#This Row],[return]],_xlfn.ANCHORARRAY($N$7),1)</f>
        <v>68</v>
      </c>
      <c r="F4134" t="e">
        <f>MATCH(S_P_500_Historical_Data__1[[#This Row],[log1p(return)]],S:S,1)-6</f>
        <v>#N/A</v>
      </c>
    </row>
    <row r="4135" spans="1:6" x14ac:dyDescent="0.35">
      <c r="A4135" s="10">
        <v>30461</v>
      </c>
      <c r="B4135">
        <v>166.2</v>
      </c>
      <c r="C4135">
        <v>4.1999999999999997E-3</v>
      </c>
      <c r="D4135">
        <f>LOG(S_P_500_Historical_Data__1[[#This Row],[return]]+1)</f>
        <v>1.8202170383280992E-3</v>
      </c>
      <c r="E4135">
        <f>MATCH(S_P_500_Historical_Data__1[[#This Row],[return]],_xlfn.ANCHORARRAY($N$7),1)</f>
        <v>71</v>
      </c>
      <c r="F4135" t="e">
        <f>MATCH(S_P_500_Historical_Data__1[[#This Row],[log1p(return)]],S:S,1)-6</f>
        <v>#N/A</v>
      </c>
    </row>
    <row r="4136" spans="1:6" x14ac:dyDescent="0.35">
      <c r="A4136" s="10">
        <v>30460</v>
      </c>
      <c r="B4136">
        <v>165.5</v>
      </c>
      <c r="C4136">
        <v>1.29E-2</v>
      </c>
      <c r="D4136">
        <f>LOG(S_P_500_Historical_Data__1[[#This Row],[return]]+1)</f>
        <v>5.5665711332942638E-3</v>
      </c>
      <c r="E4136">
        <f>MATCH(S_P_500_Historical_Data__1[[#This Row],[return]],_xlfn.ANCHORARRAY($N$7),1)</f>
        <v>74</v>
      </c>
      <c r="F4136" t="e">
        <f>MATCH(S_P_500_Historical_Data__1[[#This Row],[log1p(return)]],S:S,1)-6</f>
        <v>#N/A</v>
      </c>
    </row>
    <row r="4137" spans="1:6" x14ac:dyDescent="0.35">
      <c r="A4137" s="10">
        <v>30459</v>
      </c>
      <c r="B4137">
        <v>163.4</v>
      </c>
      <c r="C4137">
        <v>8.0000000000000002E-3</v>
      </c>
      <c r="D4137">
        <f>LOG(S_P_500_Historical_Data__1[[#This Row],[return]]+1)</f>
        <v>3.4605321095064891E-3</v>
      </c>
      <c r="E4137">
        <f>MATCH(S_P_500_Historical_Data__1[[#This Row],[return]],_xlfn.ANCHORARRAY($N$7),1)</f>
        <v>72</v>
      </c>
      <c r="F4137" t="e">
        <f>MATCH(S_P_500_Historical_Data__1[[#This Row],[log1p(return)]],S:S,1)-6</f>
        <v>#N/A</v>
      </c>
    </row>
    <row r="4138" spans="1:6" x14ac:dyDescent="0.35">
      <c r="A4138" s="10">
        <v>30456</v>
      </c>
      <c r="B4138">
        <v>162.1</v>
      </c>
      <c r="C4138">
        <v>5.9999999999999995E-4</v>
      </c>
      <c r="D4138">
        <f>LOG(S_P_500_Historical_Data__1[[#This Row],[return]]+1)</f>
        <v>2.6049854739031814E-4</v>
      </c>
      <c r="E4138">
        <f>MATCH(S_P_500_Historical_Data__1[[#This Row],[return]],_xlfn.ANCHORARRAY($N$7),1)</f>
        <v>70</v>
      </c>
      <c r="F4138" t="e">
        <f>MATCH(S_P_500_Historical_Data__1[[#This Row],[log1p(return)]],S:S,1)-6</f>
        <v>#N/A</v>
      </c>
    </row>
    <row r="4139" spans="1:6" x14ac:dyDescent="0.35">
      <c r="A4139" s="10">
        <v>30455</v>
      </c>
      <c r="B4139">
        <v>162</v>
      </c>
      <c r="C4139">
        <v>-8.0000000000000002E-3</v>
      </c>
      <c r="D4139">
        <f>LOG(S_P_500_Historical_Data__1[[#This Row],[return]]+1)</f>
        <v>-3.4883278458213473E-3</v>
      </c>
      <c r="E4139">
        <f>MATCH(S_P_500_Historical_Data__1[[#This Row],[return]],_xlfn.ANCHORARRAY($N$7),1)</f>
        <v>67</v>
      </c>
      <c r="F4139" t="e">
        <f>MATCH(S_P_500_Historical_Data__1[[#This Row],[log1p(return)]],S:S,1)-6</f>
        <v>#N/A</v>
      </c>
    </row>
    <row r="4140" spans="1:6" x14ac:dyDescent="0.35">
      <c r="A4140" s="10">
        <v>30454</v>
      </c>
      <c r="B4140">
        <v>163.30000000000001</v>
      </c>
      <c r="C4140">
        <v>-2.3999999999999998E-3</v>
      </c>
      <c r="D4140">
        <f>LOG(S_P_500_Historical_Data__1[[#This Row],[return]]+1)</f>
        <v>-1.0435595295137823E-3</v>
      </c>
      <c r="E4140">
        <f>MATCH(S_P_500_Historical_Data__1[[#This Row],[return]],_xlfn.ANCHORARRAY($N$7),1)</f>
        <v>69</v>
      </c>
      <c r="F4140" t="e">
        <f>MATCH(S_P_500_Historical_Data__1[[#This Row],[log1p(return)]],S:S,1)-6</f>
        <v>#N/A</v>
      </c>
    </row>
    <row r="4141" spans="1:6" x14ac:dyDescent="0.35">
      <c r="A4141" s="10">
        <v>30453</v>
      </c>
      <c r="B4141">
        <v>163.69999999999999</v>
      </c>
      <c r="C4141">
        <v>1.8E-3</v>
      </c>
      <c r="D4141">
        <f>LOG(S_P_500_Historical_Data__1[[#This Row],[return]]+1)</f>
        <v>7.8102735349552951E-4</v>
      </c>
      <c r="E4141">
        <f>MATCH(S_P_500_Historical_Data__1[[#This Row],[return]],_xlfn.ANCHORARRAY($N$7),1)</f>
        <v>70</v>
      </c>
      <c r="F4141" t="e">
        <f>MATCH(S_P_500_Historical_Data__1[[#This Row],[log1p(return)]],S:S,1)-6</f>
        <v>#N/A</v>
      </c>
    </row>
    <row r="4142" spans="1:6" x14ac:dyDescent="0.35">
      <c r="A4142" s="10">
        <v>30452</v>
      </c>
      <c r="B4142">
        <v>163.4</v>
      </c>
      <c r="C4142">
        <v>-9.1000000000000004E-3</v>
      </c>
      <c r="D4142">
        <f>LOG(S_P_500_Historical_Data__1[[#This Row],[return]]+1)</f>
        <v>-3.9701715889233491E-3</v>
      </c>
      <c r="E4142">
        <f>MATCH(S_P_500_Historical_Data__1[[#This Row],[return]],_xlfn.ANCHORARRAY($N$7),1)</f>
        <v>67</v>
      </c>
      <c r="F4142" t="e">
        <f>MATCH(S_P_500_Historical_Data__1[[#This Row],[log1p(return)]],S:S,1)-6</f>
        <v>#N/A</v>
      </c>
    </row>
    <row r="4143" spans="1:6" x14ac:dyDescent="0.35">
      <c r="A4143" s="10">
        <v>30449</v>
      </c>
      <c r="B4143">
        <v>164.9</v>
      </c>
      <c r="C4143">
        <v>4.3E-3</v>
      </c>
      <c r="D4143">
        <f>LOG(S_P_500_Historical_Data__1[[#This Row],[return]]+1)</f>
        <v>1.8634626925239726E-3</v>
      </c>
      <c r="E4143">
        <f>MATCH(S_P_500_Historical_Data__1[[#This Row],[return]],_xlfn.ANCHORARRAY($N$7),1)</f>
        <v>71</v>
      </c>
      <c r="F4143" t="e">
        <f>MATCH(S_P_500_Historical_Data__1[[#This Row],[log1p(return)]],S:S,1)-6</f>
        <v>#N/A</v>
      </c>
    </row>
    <row r="4144" spans="1:6" x14ac:dyDescent="0.35">
      <c r="A4144" s="10">
        <v>30448</v>
      </c>
      <c r="B4144">
        <v>164.2</v>
      </c>
      <c r="C4144">
        <v>-4.7999999999999996E-3</v>
      </c>
      <c r="D4144">
        <f>LOG(S_P_500_Historical_Data__1[[#This Row],[return]]+1)</f>
        <v>-2.0896326532565297E-3</v>
      </c>
      <c r="E4144">
        <f>MATCH(S_P_500_Historical_Data__1[[#This Row],[return]],_xlfn.ANCHORARRAY($N$7),1)</f>
        <v>68</v>
      </c>
      <c r="F4144" t="e">
        <f>MATCH(S_P_500_Historical_Data__1[[#This Row],[log1p(return)]],S:S,1)-6</f>
        <v>#N/A</v>
      </c>
    </row>
    <row r="4145" spans="1:6" x14ac:dyDescent="0.35">
      <c r="A4145" s="10">
        <v>30447</v>
      </c>
      <c r="B4145">
        <v>165</v>
      </c>
      <c r="C4145">
        <v>-5.4000000000000003E-3</v>
      </c>
      <c r="D4145">
        <f>LOG(S_P_500_Historical_Data__1[[#This Row],[return]]+1)</f>
        <v>-2.3515451037938442E-3</v>
      </c>
      <c r="E4145">
        <f>MATCH(S_P_500_Historical_Data__1[[#This Row],[return]],_xlfn.ANCHORARRAY($N$7),1)</f>
        <v>68</v>
      </c>
      <c r="F4145" t="e">
        <f>MATCH(S_P_500_Historical_Data__1[[#This Row],[log1p(return)]],S:S,1)-6</f>
        <v>#N/A</v>
      </c>
    </row>
    <row r="4146" spans="1:6" x14ac:dyDescent="0.35">
      <c r="A4146" s="10">
        <v>30446</v>
      </c>
      <c r="B4146">
        <v>165.9</v>
      </c>
      <c r="C4146">
        <v>5.9999999999999995E-4</v>
      </c>
      <c r="D4146">
        <f>LOG(S_P_500_Historical_Data__1[[#This Row],[return]]+1)</f>
        <v>2.6049854739031814E-4</v>
      </c>
      <c r="E4146">
        <f>MATCH(S_P_500_Historical_Data__1[[#This Row],[return]],_xlfn.ANCHORARRAY($N$7),1)</f>
        <v>70</v>
      </c>
      <c r="F4146" t="e">
        <f>MATCH(S_P_500_Historical_Data__1[[#This Row],[log1p(return)]],S:S,1)-6</f>
        <v>#N/A</v>
      </c>
    </row>
    <row r="4147" spans="1:6" x14ac:dyDescent="0.35">
      <c r="A4147" s="10">
        <v>30445</v>
      </c>
      <c r="B4147">
        <v>165.8</v>
      </c>
      <c r="C4147">
        <v>-1.8E-3</v>
      </c>
      <c r="D4147">
        <f>LOG(S_P_500_Historical_Data__1[[#This Row],[return]]+1)</f>
        <v>-7.8243446989642584E-4</v>
      </c>
      <c r="E4147">
        <f>MATCH(S_P_500_Historical_Data__1[[#This Row],[return]],_xlfn.ANCHORARRAY($N$7),1)</f>
        <v>69</v>
      </c>
      <c r="F4147" t="e">
        <f>MATCH(S_P_500_Historical_Data__1[[#This Row],[log1p(return)]],S:S,1)-6</f>
        <v>#N/A</v>
      </c>
    </row>
    <row r="4148" spans="1:6" x14ac:dyDescent="0.35">
      <c r="A4148" s="10">
        <v>30442</v>
      </c>
      <c r="B4148">
        <v>166.1</v>
      </c>
      <c r="C4148">
        <v>1.0999999999999999E-2</v>
      </c>
      <c r="D4148">
        <f>LOG(S_P_500_Historical_Data__1[[#This Row],[return]]+1)</f>
        <v>4.7511555910010198E-3</v>
      </c>
      <c r="E4148">
        <f>MATCH(S_P_500_Historical_Data__1[[#This Row],[return]],_xlfn.ANCHORARRAY($N$7),1)</f>
        <v>73</v>
      </c>
      <c r="F4148" t="e">
        <f>MATCH(S_P_500_Historical_Data__1[[#This Row],[log1p(return)]],S:S,1)-6</f>
        <v>#N/A</v>
      </c>
    </row>
    <row r="4149" spans="1:6" x14ac:dyDescent="0.35">
      <c r="A4149" s="10">
        <v>30441</v>
      </c>
      <c r="B4149">
        <v>164.3</v>
      </c>
      <c r="C4149">
        <v>6.1000000000000004E-3</v>
      </c>
      <c r="D4149">
        <f>LOG(S_P_500_Historical_Data__1[[#This Row],[return]]+1)</f>
        <v>2.641149000039878E-3</v>
      </c>
      <c r="E4149">
        <f>MATCH(S_P_500_Historical_Data__1[[#This Row],[return]],_xlfn.ANCHORARRAY($N$7),1)</f>
        <v>72</v>
      </c>
      <c r="F4149" t="e">
        <f>MATCH(S_P_500_Historical_Data__1[[#This Row],[log1p(return)]],S:S,1)-6</f>
        <v>#N/A</v>
      </c>
    </row>
    <row r="4150" spans="1:6" x14ac:dyDescent="0.35">
      <c r="A4150" s="10">
        <v>30440</v>
      </c>
      <c r="B4150">
        <v>163.30000000000001</v>
      </c>
      <c r="C4150">
        <v>6.1999999999999998E-3</v>
      </c>
      <c r="D4150">
        <f>LOG(S_P_500_Historical_Data__1[[#This Row],[return]]+1)</f>
        <v>2.6843129897293583E-3</v>
      </c>
      <c r="E4150">
        <f>MATCH(S_P_500_Historical_Data__1[[#This Row],[return]],_xlfn.ANCHORARRAY($N$7),1)</f>
        <v>72</v>
      </c>
      <c r="F4150" t="e">
        <f>MATCH(S_P_500_Historical_Data__1[[#This Row],[log1p(return)]],S:S,1)-6</f>
        <v>#N/A</v>
      </c>
    </row>
    <row r="4151" spans="1:6" x14ac:dyDescent="0.35">
      <c r="A4151" s="10">
        <v>30439</v>
      </c>
      <c r="B4151">
        <v>162.30000000000001</v>
      </c>
      <c r="C4151">
        <v>1.1999999999999999E-3</v>
      </c>
      <c r="D4151">
        <f>LOG(S_P_500_Historical_Data__1[[#This Row],[return]]+1)</f>
        <v>5.2084093618567006E-4</v>
      </c>
      <c r="E4151">
        <f>MATCH(S_P_500_Historical_Data__1[[#This Row],[return]],_xlfn.ANCHORARRAY($N$7),1)</f>
        <v>70</v>
      </c>
      <c r="F4151" t="e">
        <f>MATCH(S_P_500_Historical_Data__1[[#This Row],[log1p(return)]],S:S,1)-6</f>
        <v>#N/A</v>
      </c>
    </row>
    <row r="4152" spans="1:6" x14ac:dyDescent="0.35">
      <c r="A4152" s="10">
        <v>30438</v>
      </c>
      <c r="B4152">
        <v>162.1</v>
      </c>
      <c r="C4152">
        <v>-1.4E-2</v>
      </c>
      <c r="D4152">
        <f>LOG(S_P_500_Historical_Data__1[[#This Row],[return]]+1)</f>
        <v>-6.1230850587887945E-3</v>
      </c>
      <c r="E4152">
        <f>MATCH(S_P_500_Historical_Data__1[[#This Row],[return]],_xlfn.ANCHORARRAY($N$7),1)</f>
        <v>65</v>
      </c>
      <c r="F4152" t="e">
        <f>MATCH(S_P_500_Historical_Data__1[[#This Row],[log1p(return)]],S:S,1)-6</f>
        <v>#N/A</v>
      </c>
    </row>
    <row r="4153" spans="1:6" x14ac:dyDescent="0.35">
      <c r="A4153" s="10">
        <v>30435</v>
      </c>
      <c r="B4153">
        <v>164.4</v>
      </c>
      <c r="C4153">
        <v>9.1999999999999998E-3</v>
      </c>
      <c r="D4153">
        <f>LOG(S_P_500_Historical_Data__1[[#This Row],[return]]+1)</f>
        <v>3.9772418455370443E-3</v>
      </c>
      <c r="E4153">
        <f>MATCH(S_P_500_Historical_Data__1[[#This Row],[return]],_xlfn.ANCHORARRAY($N$7),1)</f>
        <v>73</v>
      </c>
      <c r="F4153" t="e">
        <f>MATCH(S_P_500_Historical_Data__1[[#This Row],[log1p(return)]],S:S,1)-6</f>
        <v>#N/A</v>
      </c>
    </row>
    <row r="4154" spans="1:6" x14ac:dyDescent="0.35">
      <c r="A4154" s="10">
        <v>30434</v>
      </c>
      <c r="B4154">
        <v>162.9</v>
      </c>
      <c r="C4154">
        <v>9.2999999999999992E-3</v>
      </c>
      <c r="D4154">
        <f>LOG(S_P_500_Historical_Data__1[[#This Row],[return]]+1)</f>
        <v>4.0202732532416277E-3</v>
      </c>
      <c r="E4154">
        <f>MATCH(S_P_500_Historical_Data__1[[#This Row],[return]],_xlfn.ANCHORARRAY($N$7),1)</f>
        <v>73</v>
      </c>
      <c r="F4154" t="e">
        <f>MATCH(S_P_500_Historical_Data__1[[#This Row],[log1p(return)]],S:S,1)-6</f>
        <v>#N/A</v>
      </c>
    </row>
    <row r="4155" spans="1:6" x14ac:dyDescent="0.35">
      <c r="A4155" s="10">
        <v>30433</v>
      </c>
      <c r="B4155">
        <v>161.4</v>
      </c>
      <c r="C4155">
        <v>-2.5000000000000001E-3</v>
      </c>
      <c r="D4155">
        <f>LOG(S_P_500_Historical_Data__1[[#This Row],[return]]+1)</f>
        <v>-1.0870956412141377E-3</v>
      </c>
      <c r="E4155">
        <f>MATCH(S_P_500_Historical_Data__1[[#This Row],[return]],_xlfn.ANCHORARRAY($N$7),1)</f>
        <v>69</v>
      </c>
      <c r="F4155" t="e">
        <f>MATCH(S_P_500_Historical_Data__1[[#This Row],[log1p(return)]],S:S,1)-6</f>
        <v>#N/A</v>
      </c>
    </row>
    <row r="4156" spans="1:6" x14ac:dyDescent="0.35">
      <c r="A4156" s="10">
        <v>30432</v>
      </c>
      <c r="B4156">
        <v>161.80000000000001</v>
      </c>
      <c r="C4156">
        <v>1.89E-2</v>
      </c>
      <c r="D4156">
        <f>LOG(S_P_500_Historical_Data__1[[#This Row],[return]]+1)</f>
        <v>8.1315622406624034E-3</v>
      </c>
      <c r="E4156">
        <f>MATCH(S_P_500_Historical_Data__1[[#This Row],[return]],_xlfn.ANCHORARRAY($N$7),1)</f>
        <v>76</v>
      </c>
      <c r="F4156" t="e">
        <f>MATCH(S_P_500_Historical_Data__1[[#This Row],[log1p(return)]],S:S,1)-6</f>
        <v>#N/A</v>
      </c>
    </row>
    <row r="4157" spans="1:6" x14ac:dyDescent="0.35">
      <c r="A4157" s="10">
        <v>30431</v>
      </c>
      <c r="B4157">
        <v>158.80000000000001</v>
      </c>
      <c r="C4157">
        <v>-0.01</v>
      </c>
      <c r="D4157">
        <f>LOG(S_P_500_Historical_Data__1[[#This Row],[return]]+1)</f>
        <v>-4.3648054024500883E-3</v>
      </c>
      <c r="E4157">
        <f>MATCH(S_P_500_Historical_Data__1[[#This Row],[return]],_xlfn.ANCHORARRAY($N$7),1)</f>
        <v>66</v>
      </c>
      <c r="F4157" t="e">
        <f>MATCH(S_P_500_Historical_Data__1[[#This Row],[log1p(return)]],S:S,1)-6</f>
        <v>#N/A</v>
      </c>
    </row>
    <row r="4158" spans="1:6" x14ac:dyDescent="0.35">
      <c r="A4158" s="10">
        <v>30428</v>
      </c>
      <c r="B4158">
        <v>160.4</v>
      </c>
      <c r="C4158">
        <v>1.9E-3</v>
      </c>
      <c r="D4158">
        <f>LOG(S_P_500_Historical_Data__1[[#This Row],[return]]+1)</f>
        <v>8.2437660560550415E-4</v>
      </c>
      <c r="E4158">
        <f>MATCH(S_P_500_Historical_Data__1[[#This Row],[return]],_xlfn.ANCHORARRAY($N$7),1)</f>
        <v>70</v>
      </c>
      <c r="F4158" t="e">
        <f>MATCH(S_P_500_Historical_Data__1[[#This Row],[log1p(return)]],S:S,1)-6</f>
        <v>#N/A</v>
      </c>
    </row>
    <row r="4159" spans="1:6" x14ac:dyDescent="0.35">
      <c r="A4159" s="10">
        <v>30427</v>
      </c>
      <c r="B4159">
        <v>160.1</v>
      </c>
      <c r="C4159">
        <v>-3.7000000000000002E-3</v>
      </c>
      <c r="D4159">
        <f>LOG(S_P_500_Historical_Data__1[[#This Row],[return]]+1)</f>
        <v>-1.609869681952335E-3</v>
      </c>
      <c r="E4159">
        <f>MATCH(S_P_500_Historical_Data__1[[#This Row],[return]],_xlfn.ANCHORARRAY($N$7),1)</f>
        <v>68</v>
      </c>
      <c r="F4159" t="e">
        <f>MATCH(S_P_500_Historical_Data__1[[#This Row],[log1p(return)]],S:S,1)-6</f>
        <v>#N/A</v>
      </c>
    </row>
    <row r="4160" spans="1:6" x14ac:dyDescent="0.35">
      <c r="A4160" s="10">
        <v>30426</v>
      </c>
      <c r="B4160">
        <v>160.69999999999999</v>
      </c>
      <c r="C4160">
        <v>1.26E-2</v>
      </c>
      <c r="D4160">
        <f>LOG(S_P_500_Historical_Data__1[[#This Row],[return]]+1)</f>
        <v>5.4379230508221094E-3</v>
      </c>
      <c r="E4160">
        <f>MATCH(S_P_500_Historical_Data__1[[#This Row],[return]],_xlfn.ANCHORARRAY($N$7),1)</f>
        <v>74</v>
      </c>
      <c r="F4160" t="e">
        <f>MATCH(S_P_500_Historical_Data__1[[#This Row],[log1p(return)]],S:S,1)-6</f>
        <v>#N/A</v>
      </c>
    </row>
    <row r="4161" spans="1:6" x14ac:dyDescent="0.35">
      <c r="A4161" s="10">
        <v>30425</v>
      </c>
      <c r="B4161">
        <v>158.69999999999999</v>
      </c>
      <c r="C4161">
        <v>-6.3E-3</v>
      </c>
      <c r="D4161">
        <f>LOG(S_P_500_Historical_Data__1[[#This Row],[return]]+1)</f>
        <v>-2.7447101798967872E-3</v>
      </c>
      <c r="E4161">
        <f>MATCH(S_P_500_Historical_Data__1[[#This Row],[return]],_xlfn.ANCHORARRAY($N$7),1)</f>
        <v>68</v>
      </c>
      <c r="F4161" t="e">
        <f>MATCH(S_P_500_Historical_Data__1[[#This Row],[log1p(return)]],S:S,1)-6</f>
        <v>#N/A</v>
      </c>
    </row>
    <row r="4162" spans="1:6" x14ac:dyDescent="0.35">
      <c r="A4162" s="10">
        <v>30424</v>
      </c>
      <c r="B4162">
        <v>159.69999999999999</v>
      </c>
      <c r="C4162">
        <v>5.7000000000000002E-3</v>
      </c>
      <c r="D4162">
        <f>LOG(S_P_500_Historical_Data__1[[#This Row],[return]]+1)</f>
        <v>2.4684501283325239E-3</v>
      </c>
      <c r="E4162">
        <f>MATCH(S_P_500_Historical_Data__1[[#This Row],[return]],_xlfn.ANCHORARRAY($N$7),1)</f>
        <v>72</v>
      </c>
      <c r="F4162" t="e">
        <f>MATCH(S_P_500_Historical_Data__1[[#This Row],[log1p(return)]],S:S,1)-6</f>
        <v>#N/A</v>
      </c>
    </row>
    <row r="4163" spans="1:6" x14ac:dyDescent="0.35">
      <c r="A4163" s="10">
        <v>30421</v>
      </c>
      <c r="B4163">
        <v>158.80000000000001</v>
      </c>
      <c r="C4163">
        <v>4.4000000000000003E-3</v>
      </c>
      <c r="D4163">
        <f>LOG(S_P_500_Historical_Data__1[[#This Row],[return]]+1)</f>
        <v>1.9067040408848018E-3</v>
      </c>
      <c r="E4163">
        <f>MATCH(S_P_500_Historical_Data__1[[#This Row],[return]],_xlfn.ANCHORARRAY($N$7),1)</f>
        <v>71</v>
      </c>
      <c r="F4163" t="e">
        <f>MATCH(S_P_500_Historical_Data__1[[#This Row],[log1p(return)]],S:S,1)-6</f>
        <v>#N/A</v>
      </c>
    </row>
    <row r="4164" spans="1:6" x14ac:dyDescent="0.35">
      <c r="A4164" s="10">
        <v>30420</v>
      </c>
      <c r="B4164">
        <v>158.1</v>
      </c>
      <c r="C4164">
        <v>8.3000000000000001E-3</v>
      </c>
      <c r="D4164">
        <f>LOG(S_P_500_Historical_Data__1[[#This Row],[return]]+1)</f>
        <v>3.5897671891398659E-3</v>
      </c>
      <c r="E4164">
        <f>MATCH(S_P_500_Historical_Data__1[[#This Row],[return]],_xlfn.ANCHORARRAY($N$7),1)</f>
        <v>72</v>
      </c>
      <c r="F4164" t="e">
        <f>MATCH(S_P_500_Historical_Data__1[[#This Row],[log1p(return)]],S:S,1)-6</f>
        <v>#N/A</v>
      </c>
    </row>
    <row r="4165" spans="1:6" x14ac:dyDescent="0.35">
      <c r="A4165" s="10">
        <v>30419</v>
      </c>
      <c r="B4165">
        <v>156.80000000000001</v>
      </c>
      <c r="C4165">
        <v>6.4000000000000003E-3</v>
      </c>
      <c r="D4165">
        <f>LOG(S_P_500_Historical_Data__1[[#This Row],[return]]+1)</f>
        <v>2.7706281011936895E-3</v>
      </c>
      <c r="E4165">
        <f>MATCH(S_P_500_Historical_Data__1[[#This Row],[return]],_xlfn.ANCHORARRAY($N$7),1)</f>
        <v>72</v>
      </c>
      <c r="F4165" t="e">
        <f>MATCH(S_P_500_Historical_Data__1[[#This Row],[log1p(return)]],S:S,1)-6</f>
        <v>#N/A</v>
      </c>
    </row>
    <row r="4166" spans="1:6" x14ac:dyDescent="0.35">
      <c r="A4166" s="10">
        <v>30418</v>
      </c>
      <c r="B4166">
        <v>155.80000000000001</v>
      </c>
      <c r="C4166">
        <v>4.4999999999999997E-3</v>
      </c>
      <c r="D4166">
        <f>LOG(S_P_500_Historical_Data__1[[#This Row],[return]]+1)</f>
        <v>1.9499410842679385E-3</v>
      </c>
      <c r="E4166">
        <f>MATCH(S_P_500_Historical_Data__1[[#This Row],[return]],_xlfn.ANCHORARRAY($N$7),1)</f>
        <v>71</v>
      </c>
      <c r="F4166" t="e">
        <f>MATCH(S_P_500_Historical_Data__1[[#This Row],[log1p(return)]],S:S,1)-6</f>
        <v>#N/A</v>
      </c>
    </row>
    <row r="4167" spans="1:6" x14ac:dyDescent="0.35">
      <c r="A4167" s="10">
        <v>30417</v>
      </c>
      <c r="B4167">
        <v>155.1</v>
      </c>
      <c r="C4167">
        <v>1.5100000000000001E-2</v>
      </c>
      <c r="D4167">
        <f>LOG(S_P_500_Historical_Data__1[[#This Row],[return]]+1)</f>
        <v>6.5088277752899503E-3</v>
      </c>
      <c r="E4167">
        <f>MATCH(S_P_500_Historical_Data__1[[#This Row],[return]],_xlfn.ANCHORARRAY($N$7),1)</f>
        <v>75</v>
      </c>
      <c r="F4167" t="e">
        <f>MATCH(S_P_500_Historical_Data__1[[#This Row],[log1p(return)]],S:S,1)-6</f>
        <v>#N/A</v>
      </c>
    </row>
    <row r="4168" spans="1:6" x14ac:dyDescent="0.35">
      <c r="A4168" s="10">
        <v>30414</v>
      </c>
      <c r="B4168">
        <v>152.80000000000001</v>
      </c>
      <c r="C4168">
        <v>6.6E-3</v>
      </c>
      <c r="D4168">
        <f>LOG(S_P_500_Historical_Data__1[[#This Row],[return]]+1)</f>
        <v>2.8569260611206074E-3</v>
      </c>
      <c r="E4168">
        <f>MATCH(S_P_500_Historical_Data__1[[#This Row],[return]],_xlfn.ANCHORARRAY($N$7),1)</f>
        <v>72</v>
      </c>
      <c r="F4168" t="e">
        <f>MATCH(S_P_500_Historical_Data__1[[#This Row],[log1p(return)]],S:S,1)-6</f>
        <v>#N/A</v>
      </c>
    </row>
    <row r="4169" spans="1:6" x14ac:dyDescent="0.35">
      <c r="A4169" s="10">
        <v>30413</v>
      </c>
      <c r="B4169">
        <v>151.80000000000001</v>
      </c>
      <c r="C4169">
        <v>5.3E-3</v>
      </c>
      <c r="D4169">
        <f>LOG(S_P_500_Historical_Data__1[[#This Row],[return]]+1)</f>
        <v>2.2956825549339671E-3</v>
      </c>
      <c r="E4169">
        <f>MATCH(S_P_500_Historical_Data__1[[#This Row],[return]],_xlfn.ANCHORARRAY($N$7),1)</f>
        <v>71</v>
      </c>
      <c r="F4169" t="e">
        <f>MATCH(S_P_500_Historical_Data__1[[#This Row],[log1p(return)]],S:S,1)-6</f>
        <v>#N/A</v>
      </c>
    </row>
    <row r="4170" spans="1:6" x14ac:dyDescent="0.35">
      <c r="A4170" s="10">
        <v>30412</v>
      </c>
      <c r="B4170">
        <v>151</v>
      </c>
      <c r="C4170">
        <v>-5.8999999999999999E-3</v>
      </c>
      <c r="D4170">
        <f>LOG(S_P_500_Historical_Data__1[[#This Row],[return]]+1)</f>
        <v>-2.5699262025288046E-3</v>
      </c>
      <c r="E4170">
        <f>MATCH(S_P_500_Historical_Data__1[[#This Row],[return]],_xlfn.ANCHORARRAY($N$7),1)</f>
        <v>68</v>
      </c>
      <c r="F4170" t="e">
        <f>MATCH(S_P_500_Historical_Data__1[[#This Row],[log1p(return)]],S:S,1)-6</f>
        <v>#N/A</v>
      </c>
    </row>
    <row r="4171" spans="1:6" x14ac:dyDescent="0.35">
      <c r="A4171" s="10">
        <v>30411</v>
      </c>
      <c r="B4171">
        <v>151.9</v>
      </c>
      <c r="C4171">
        <v>-7.1999999999999998E-3</v>
      </c>
      <c r="D4171">
        <f>LOG(S_P_500_Historical_Data__1[[#This Row],[return]]+1)</f>
        <v>-3.1382315093265779E-3</v>
      </c>
      <c r="E4171">
        <f>MATCH(S_P_500_Historical_Data__1[[#This Row],[return]],_xlfn.ANCHORARRAY($N$7),1)</f>
        <v>67</v>
      </c>
      <c r="F4171" t="e">
        <f>MATCH(S_P_500_Historical_Data__1[[#This Row],[log1p(return)]],S:S,1)-6</f>
        <v>#N/A</v>
      </c>
    </row>
    <row r="4172" spans="1:6" x14ac:dyDescent="0.35">
      <c r="A4172" s="10">
        <v>30410</v>
      </c>
      <c r="B4172">
        <v>153</v>
      </c>
      <c r="C4172">
        <v>0</v>
      </c>
      <c r="D4172">
        <f>LOG(S_P_500_Historical_Data__1[[#This Row],[return]]+1)</f>
        <v>0</v>
      </c>
      <c r="E4172">
        <f>MATCH(S_P_500_Historical_Data__1[[#This Row],[return]],_xlfn.ANCHORARRAY($N$7),1)</f>
        <v>70</v>
      </c>
      <c r="F4172" t="e">
        <f>MATCH(S_P_500_Historical_Data__1[[#This Row],[log1p(return)]],S:S,1)-6</f>
        <v>#N/A</v>
      </c>
    </row>
    <row r="4173" spans="1:6" x14ac:dyDescent="0.35">
      <c r="A4173" s="10">
        <v>30406</v>
      </c>
      <c r="B4173">
        <v>153</v>
      </c>
      <c r="C4173">
        <v>-2.5999999999999999E-3</v>
      </c>
      <c r="D4173">
        <f>LOG(S_P_500_Historical_Data__1[[#This Row],[return]]+1)</f>
        <v>-1.1306361176558091E-3</v>
      </c>
      <c r="E4173">
        <f>MATCH(S_P_500_Historical_Data__1[[#This Row],[return]],_xlfn.ANCHORARRAY($N$7),1)</f>
        <v>69</v>
      </c>
      <c r="F4173" t="e">
        <f>MATCH(S_P_500_Historical_Data__1[[#This Row],[log1p(return)]],S:S,1)-6</f>
        <v>#N/A</v>
      </c>
    </row>
    <row r="4174" spans="1:6" x14ac:dyDescent="0.35">
      <c r="A4174" s="10">
        <v>30405</v>
      </c>
      <c r="B4174">
        <v>153.4</v>
      </c>
      <c r="C4174">
        <v>1.1900000000000001E-2</v>
      </c>
      <c r="D4174">
        <f>LOG(S_P_500_Historical_Data__1[[#This Row],[return]]+1)</f>
        <v>5.1375959088639034E-3</v>
      </c>
      <c r="E4174">
        <f>MATCH(S_P_500_Historical_Data__1[[#This Row],[return]],_xlfn.ANCHORARRAY($N$7),1)</f>
        <v>74</v>
      </c>
      <c r="F4174" t="e">
        <f>MATCH(S_P_500_Historical_Data__1[[#This Row],[log1p(return)]],S:S,1)-6</f>
        <v>#N/A</v>
      </c>
    </row>
    <row r="4175" spans="1:6" x14ac:dyDescent="0.35">
      <c r="A4175" s="10">
        <v>30404</v>
      </c>
      <c r="B4175">
        <v>151.6</v>
      </c>
      <c r="C4175">
        <v>-1.2999999999999999E-3</v>
      </c>
      <c r="D4175">
        <f>LOG(S_P_500_Historical_Data__1[[#This Row],[return]]+1)</f>
        <v>-5.6495012367016714E-4</v>
      </c>
      <c r="E4175">
        <f>MATCH(S_P_500_Historical_Data__1[[#This Row],[return]],_xlfn.ANCHORARRAY($N$7),1)</f>
        <v>69</v>
      </c>
      <c r="F4175" t="e">
        <f>MATCH(S_P_500_Historical_Data__1[[#This Row],[log1p(return)]],S:S,1)-6</f>
        <v>#N/A</v>
      </c>
    </row>
    <row r="4176" spans="1:6" x14ac:dyDescent="0.35">
      <c r="A4176" s="10">
        <v>30403</v>
      </c>
      <c r="B4176">
        <v>151.80000000000001</v>
      </c>
      <c r="C4176">
        <v>-5.8999999999999999E-3</v>
      </c>
      <c r="D4176">
        <f>LOG(S_P_500_Historical_Data__1[[#This Row],[return]]+1)</f>
        <v>-2.5699262025288046E-3</v>
      </c>
      <c r="E4176">
        <f>MATCH(S_P_500_Historical_Data__1[[#This Row],[return]],_xlfn.ANCHORARRAY($N$7),1)</f>
        <v>68</v>
      </c>
      <c r="F4176" t="e">
        <f>MATCH(S_P_500_Historical_Data__1[[#This Row],[log1p(return)]],S:S,1)-6</f>
        <v>#N/A</v>
      </c>
    </row>
    <row r="4177" spans="1:6" x14ac:dyDescent="0.35">
      <c r="A4177" s="10">
        <v>30400</v>
      </c>
      <c r="B4177">
        <v>152.69999999999999</v>
      </c>
      <c r="C4177">
        <v>-4.5999999999999999E-3</v>
      </c>
      <c r="D4177">
        <f>LOG(S_P_500_Historical_Data__1[[#This Row],[return]]+1)</f>
        <v>-2.0023635919956925E-3</v>
      </c>
      <c r="E4177">
        <f>MATCH(S_P_500_Historical_Data__1[[#This Row],[return]],_xlfn.ANCHORARRAY($N$7),1)</f>
        <v>68</v>
      </c>
      <c r="F4177" t="e">
        <f>MATCH(S_P_500_Historical_Data__1[[#This Row],[log1p(return)]],S:S,1)-6</f>
        <v>#N/A</v>
      </c>
    </row>
    <row r="4178" spans="1:6" x14ac:dyDescent="0.35">
      <c r="A4178" s="10">
        <v>30399</v>
      </c>
      <c r="B4178">
        <v>153.4</v>
      </c>
      <c r="C4178">
        <v>3.8999999999999998E-3</v>
      </c>
      <c r="D4178">
        <f>LOG(S_P_500_Historical_Data__1[[#This Row],[return]]+1)</f>
        <v>1.6904542321528522E-3</v>
      </c>
      <c r="E4178">
        <f>MATCH(S_P_500_Historical_Data__1[[#This Row],[return]],_xlfn.ANCHORARRAY($N$7),1)</f>
        <v>71</v>
      </c>
      <c r="F4178" t="e">
        <f>MATCH(S_P_500_Historical_Data__1[[#This Row],[log1p(return)]],S:S,1)-6</f>
        <v>#N/A</v>
      </c>
    </row>
    <row r="4179" spans="1:6" x14ac:dyDescent="0.35">
      <c r="A4179" s="10">
        <v>30398</v>
      </c>
      <c r="B4179">
        <v>152.80000000000001</v>
      </c>
      <c r="C4179">
        <v>1.3899999999999999E-2</v>
      </c>
      <c r="D4179">
        <f>LOG(S_P_500_Historical_Data__1[[#This Row],[return]]+1)</f>
        <v>5.9951230546912851E-3</v>
      </c>
      <c r="E4179">
        <f>MATCH(S_P_500_Historical_Data__1[[#This Row],[return]],_xlfn.ANCHORARRAY($N$7),1)</f>
        <v>74</v>
      </c>
      <c r="F4179" t="e">
        <f>MATCH(S_P_500_Historical_Data__1[[#This Row],[log1p(return)]],S:S,1)-6</f>
        <v>#N/A</v>
      </c>
    </row>
    <row r="4180" spans="1:6" x14ac:dyDescent="0.35">
      <c r="A4180" s="10">
        <v>30397</v>
      </c>
      <c r="B4180">
        <v>150.69999999999999</v>
      </c>
      <c r="C4180">
        <v>-3.3E-3</v>
      </c>
      <c r="D4180">
        <f>LOG(S_P_500_Historical_Data__1[[#This Row],[return]]+1)</f>
        <v>-1.4355417390583397E-3</v>
      </c>
      <c r="E4180">
        <f>MATCH(S_P_500_Historical_Data__1[[#This Row],[return]],_xlfn.ANCHORARRAY($N$7),1)</f>
        <v>69</v>
      </c>
      <c r="F4180" t="e">
        <f>MATCH(S_P_500_Historical_Data__1[[#This Row],[log1p(return)]],S:S,1)-6</f>
        <v>#N/A</v>
      </c>
    </row>
    <row r="4181" spans="1:6" x14ac:dyDescent="0.35">
      <c r="A4181" s="10">
        <v>30396</v>
      </c>
      <c r="B4181">
        <v>151.19999999999999</v>
      </c>
      <c r="C4181">
        <v>8.6999999999999994E-3</v>
      </c>
      <c r="D4181">
        <f>LOG(S_P_500_Historical_Data__1[[#This Row],[return]]+1)</f>
        <v>3.7620208282461019E-3</v>
      </c>
      <c r="E4181">
        <f>MATCH(S_P_500_Historical_Data__1[[#This Row],[return]],_xlfn.ANCHORARRAY($N$7),1)</f>
        <v>73</v>
      </c>
      <c r="F4181" t="e">
        <f>MATCH(S_P_500_Historical_Data__1[[#This Row],[log1p(return)]],S:S,1)-6</f>
        <v>#N/A</v>
      </c>
    </row>
    <row r="4182" spans="1:6" x14ac:dyDescent="0.35">
      <c r="A4182" s="10">
        <v>30393</v>
      </c>
      <c r="B4182">
        <v>149.9</v>
      </c>
      <c r="C4182">
        <v>2E-3</v>
      </c>
      <c r="D4182">
        <f>LOG(S_P_500_Historical_Data__1[[#This Row],[return]]+1)</f>
        <v>8.6772153122691327E-4</v>
      </c>
      <c r="E4182">
        <f>MATCH(S_P_500_Historical_Data__1[[#This Row],[return]],_xlfn.ANCHORARRAY($N$7),1)</f>
        <v>70</v>
      </c>
      <c r="F4182" t="e">
        <f>MATCH(S_P_500_Historical_Data__1[[#This Row],[log1p(return)]],S:S,1)-6</f>
        <v>#N/A</v>
      </c>
    </row>
    <row r="4183" spans="1:6" x14ac:dyDescent="0.35">
      <c r="A4183" s="10">
        <v>30392</v>
      </c>
      <c r="B4183">
        <v>149.6</v>
      </c>
      <c r="C4183">
        <v>-1.2999999999999999E-3</v>
      </c>
      <c r="D4183">
        <f>LOG(S_P_500_Historical_Data__1[[#This Row],[return]]+1)</f>
        <v>-5.6495012367016714E-4</v>
      </c>
      <c r="E4183">
        <f>MATCH(S_P_500_Historical_Data__1[[#This Row],[return]],_xlfn.ANCHORARRAY($N$7),1)</f>
        <v>69</v>
      </c>
      <c r="F4183" t="e">
        <f>MATCH(S_P_500_Historical_Data__1[[#This Row],[log1p(return)]],S:S,1)-6</f>
        <v>#N/A</v>
      </c>
    </row>
    <row r="4184" spans="1:6" x14ac:dyDescent="0.35">
      <c r="A4184" s="10">
        <v>30391</v>
      </c>
      <c r="B4184">
        <v>149.80000000000001</v>
      </c>
      <c r="C4184">
        <v>-1.06E-2</v>
      </c>
      <c r="D4184">
        <f>LOG(S_P_500_Historical_Data__1[[#This Row],[return]]+1)</f>
        <v>-4.628093971837611E-3</v>
      </c>
      <c r="E4184">
        <f>MATCH(S_P_500_Historical_Data__1[[#This Row],[return]],_xlfn.ANCHORARRAY($N$7),1)</f>
        <v>66</v>
      </c>
      <c r="F4184" t="e">
        <f>MATCH(S_P_500_Historical_Data__1[[#This Row],[log1p(return)]],S:S,1)-6</f>
        <v>#N/A</v>
      </c>
    </row>
    <row r="4185" spans="1:6" x14ac:dyDescent="0.35">
      <c r="A4185" s="10">
        <v>30390</v>
      </c>
      <c r="B4185">
        <v>151.4</v>
      </c>
      <c r="C4185">
        <v>4.0000000000000001E-3</v>
      </c>
      <c r="D4185">
        <f>LOG(S_P_500_Historical_Data__1[[#This Row],[return]]+1)</f>
        <v>1.7337128090005314E-3</v>
      </c>
      <c r="E4185">
        <f>MATCH(S_P_500_Historical_Data__1[[#This Row],[return]],_xlfn.ANCHORARRAY($N$7),1)</f>
        <v>71</v>
      </c>
      <c r="F4185" t="e">
        <f>MATCH(S_P_500_Historical_Data__1[[#This Row],[log1p(return)]],S:S,1)-6</f>
        <v>#N/A</v>
      </c>
    </row>
    <row r="4186" spans="1:6" x14ac:dyDescent="0.35">
      <c r="A4186" s="10">
        <v>30389</v>
      </c>
      <c r="B4186">
        <v>150.80000000000001</v>
      </c>
      <c r="C4186">
        <v>-2.5999999999999999E-3</v>
      </c>
      <c r="D4186">
        <f>LOG(S_P_500_Historical_Data__1[[#This Row],[return]]+1)</f>
        <v>-1.1306361176558091E-3</v>
      </c>
      <c r="E4186">
        <f>MATCH(S_P_500_Historical_Data__1[[#This Row],[return]],_xlfn.ANCHORARRAY($N$7),1)</f>
        <v>69</v>
      </c>
      <c r="F4186" t="e">
        <f>MATCH(S_P_500_Historical_Data__1[[#This Row],[log1p(return)]],S:S,1)-6</f>
        <v>#N/A</v>
      </c>
    </row>
    <row r="4187" spans="1:6" x14ac:dyDescent="0.35">
      <c r="A4187" s="10">
        <v>30386</v>
      </c>
      <c r="B4187">
        <v>151.19999999999999</v>
      </c>
      <c r="C4187">
        <v>-4.0000000000000001E-3</v>
      </c>
      <c r="D4187">
        <f>LOG(S_P_500_Historical_Data__1[[#This Row],[return]]+1)</f>
        <v>-1.7406615763012701E-3</v>
      </c>
      <c r="E4187">
        <f>MATCH(S_P_500_Historical_Data__1[[#This Row],[return]],_xlfn.ANCHORARRAY($N$7),1)</f>
        <v>68</v>
      </c>
      <c r="F4187" t="e">
        <f>MATCH(S_P_500_Historical_Data__1[[#This Row],[log1p(return)]],S:S,1)-6</f>
        <v>#N/A</v>
      </c>
    </row>
    <row r="4188" spans="1:6" x14ac:dyDescent="0.35">
      <c r="A4188" s="10">
        <v>30385</v>
      </c>
      <c r="B4188">
        <v>151.80000000000001</v>
      </c>
      <c r="C4188">
        <v>-7.1999999999999998E-3</v>
      </c>
      <c r="D4188">
        <f>LOG(S_P_500_Historical_Data__1[[#This Row],[return]]+1)</f>
        <v>-3.1382315093265779E-3</v>
      </c>
      <c r="E4188">
        <f>MATCH(S_P_500_Historical_Data__1[[#This Row],[return]],_xlfn.ANCHORARRAY($N$7),1)</f>
        <v>67</v>
      </c>
      <c r="F4188" t="e">
        <f>MATCH(S_P_500_Historical_Data__1[[#This Row],[log1p(return)]],S:S,1)-6</f>
        <v>#N/A</v>
      </c>
    </row>
    <row r="4189" spans="1:6" x14ac:dyDescent="0.35">
      <c r="A4189" s="10">
        <v>30384</v>
      </c>
      <c r="B4189">
        <v>152.9</v>
      </c>
      <c r="C4189">
        <v>1.06E-2</v>
      </c>
      <c r="D4189">
        <f>LOG(S_P_500_Historical_Data__1[[#This Row],[return]]+1)</f>
        <v>4.5792939022116577E-3</v>
      </c>
      <c r="E4189">
        <f>MATCH(S_P_500_Historical_Data__1[[#This Row],[return]],_xlfn.ANCHORARRAY($N$7),1)</f>
        <v>73</v>
      </c>
      <c r="F4189" t="e">
        <f>MATCH(S_P_500_Historical_Data__1[[#This Row],[log1p(return)]],S:S,1)-6</f>
        <v>#N/A</v>
      </c>
    </row>
    <row r="4190" spans="1:6" x14ac:dyDescent="0.35">
      <c r="A4190" s="10">
        <v>30383</v>
      </c>
      <c r="B4190">
        <v>151.30000000000001</v>
      </c>
      <c r="C4190">
        <v>-1.5599999999999999E-2</v>
      </c>
      <c r="D4190">
        <f>LOG(S_P_500_Historical_Data__1[[#This Row],[return]]+1)</f>
        <v>-6.828394969235067E-3</v>
      </c>
      <c r="E4190">
        <f>MATCH(S_P_500_Historical_Data__1[[#This Row],[return]],_xlfn.ANCHORARRAY($N$7),1)</f>
        <v>64</v>
      </c>
      <c r="F4190" t="e">
        <f>MATCH(S_P_500_Historical_Data__1[[#This Row],[log1p(return)]],S:S,1)-6</f>
        <v>#N/A</v>
      </c>
    </row>
    <row r="4191" spans="1:6" x14ac:dyDescent="0.35">
      <c r="A4191" s="10">
        <v>30382</v>
      </c>
      <c r="B4191">
        <v>153.69999999999999</v>
      </c>
      <c r="C4191">
        <v>0</v>
      </c>
      <c r="D4191">
        <f>LOG(S_P_500_Historical_Data__1[[#This Row],[return]]+1)</f>
        <v>0</v>
      </c>
      <c r="E4191">
        <f>MATCH(S_P_500_Historical_Data__1[[#This Row],[return]],_xlfn.ANCHORARRAY($N$7),1)</f>
        <v>70</v>
      </c>
      <c r="F4191" t="e">
        <f>MATCH(S_P_500_Historical_Data__1[[#This Row],[log1p(return)]],S:S,1)-6</f>
        <v>#N/A</v>
      </c>
    </row>
    <row r="4192" spans="1:6" x14ac:dyDescent="0.35">
      <c r="A4192" s="10">
        <v>30379</v>
      </c>
      <c r="B4192">
        <v>153.69999999999999</v>
      </c>
      <c r="C4192">
        <v>1.2999999999999999E-3</v>
      </c>
      <c r="D4192">
        <f>LOG(S_P_500_Historical_Data__1[[#This Row],[return]]+1)</f>
        <v>5.6421616537560392E-4</v>
      </c>
      <c r="E4192">
        <f>MATCH(S_P_500_Historical_Data__1[[#This Row],[return]],_xlfn.ANCHORARRAY($N$7),1)</f>
        <v>70</v>
      </c>
      <c r="F4192" t="e">
        <f>MATCH(S_P_500_Historical_Data__1[[#This Row],[log1p(return)]],S:S,1)-6</f>
        <v>#N/A</v>
      </c>
    </row>
    <row r="4193" spans="1:6" x14ac:dyDescent="0.35">
      <c r="A4193" s="10">
        <v>30378</v>
      </c>
      <c r="B4193">
        <v>153.5</v>
      </c>
      <c r="C4193">
        <v>7.9000000000000008E-3</v>
      </c>
      <c r="D4193">
        <f>LOG(S_P_500_Historical_Data__1[[#This Row],[return]]+1)</f>
        <v>3.4174452021936831E-3</v>
      </c>
      <c r="E4193">
        <f>MATCH(S_P_500_Historical_Data__1[[#This Row],[return]],_xlfn.ANCHORARRAY($N$7),1)</f>
        <v>72</v>
      </c>
      <c r="F4193" t="e">
        <f>MATCH(S_P_500_Historical_Data__1[[#This Row],[log1p(return)]],S:S,1)-6</f>
        <v>#N/A</v>
      </c>
    </row>
    <row r="4194" spans="1:6" x14ac:dyDescent="0.35">
      <c r="A4194" s="10">
        <v>30377</v>
      </c>
      <c r="B4194">
        <v>152.30000000000001</v>
      </c>
      <c r="C4194">
        <v>9.2999999999999992E-3</v>
      </c>
      <c r="D4194">
        <f>LOG(S_P_500_Historical_Data__1[[#This Row],[return]]+1)</f>
        <v>4.0202732532416277E-3</v>
      </c>
      <c r="E4194">
        <f>MATCH(S_P_500_Historical_Data__1[[#This Row],[return]],_xlfn.ANCHORARRAY($N$7),1)</f>
        <v>73</v>
      </c>
      <c r="F4194" t="e">
        <f>MATCH(S_P_500_Historical_Data__1[[#This Row],[log1p(return)]],S:S,1)-6</f>
        <v>#N/A</v>
      </c>
    </row>
    <row r="4195" spans="1:6" x14ac:dyDescent="0.35">
      <c r="A4195" s="10">
        <v>30376</v>
      </c>
      <c r="B4195">
        <v>150.9</v>
      </c>
      <c r="C4195">
        <v>1.89E-2</v>
      </c>
      <c r="D4195">
        <f>LOG(S_P_500_Historical_Data__1[[#This Row],[return]]+1)</f>
        <v>8.1315622406624034E-3</v>
      </c>
      <c r="E4195">
        <f>MATCH(S_P_500_Historical_Data__1[[#This Row],[return]],_xlfn.ANCHORARRAY($N$7),1)</f>
        <v>76</v>
      </c>
      <c r="F4195" t="e">
        <f>MATCH(S_P_500_Historical_Data__1[[#This Row],[log1p(return)]],S:S,1)-6</f>
        <v>#N/A</v>
      </c>
    </row>
    <row r="4196" spans="1:6" x14ac:dyDescent="0.35">
      <c r="A4196" s="10">
        <v>30375</v>
      </c>
      <c r="B4196">
        <v>148.1</v>
      </c>
      <c r="C4196">
        <v>-1.0699999999999999E-2</v>
      </c>
      <c r="D4196">
        <f>LOG(S_P_500_Historical_Data__1[[#This Row],[return]]+1)</f>
        <v>-4.6719909225904233E-3</v>
      </c>
      <c r="E4196">
        <f>MATCH(S_P_500_Historical_Data__1[[#This Row],[return]],_xlfn.ANCHORARRAY($N$7),1)</f>
        <v>66</v>
      </c>
      <c r="F4196" t="e">
        <f>MATCH(S_P_500_Historical_Data__1[[#This Row],[log1p(return)]],S:S,1)-6</f>
        <v>#N/A</v>
      </c>
    </row>
    <row r="4197" spans="1:6" x14ac:dyDescent="0.35">
      <c r="A4197" s="10">
        <v>30372</v>
      </c>
      <c r="B4197">
        <v>149.69999999999999</v>
      </c>
      <c r="C4197">
        <v>6.9999999999999999E-4</v>
      </c>
      <c r="D4197">
        <f>LOG(S_P_500_Historical_Data__1[[#This Row],[return]]+1)</f>
        <v>3.0389978481245835E-4</v>
      </c>
      <c r="E4197">
        <f>MATCH(S_P_500_Historical_Data__1[[#This Row],[return]],_xlfn.ANCHORARRAY($N$7),1)</f>
        <v>70</v>
      </c>
      <c r="F4197" t="e">
        <f>MATCH(S_P_500_Historical_Data__1[[#This Row],[log1p(return)]],S:S,1)-6</f>
        <v>#N/A</v>
      </c>
    </row>
    <row r="4198" spans="1:6" x14ac:dyDescent="0.35">
      <c r="A4198" s="10">
        <v>30371</v>
      </c>
      <c r="B4198">
        <v>149.6</v>
      </c>
      <c r="C4198">
        <v>1.9099999999999999E-2</v>
      </c>
      <c r="D4198">
        <f>LOG(S_P_500_Historical_Data__1[[#This Row],[return]]+1)</f>
        <v>8.2168015896903462E-3</v>
      </c>
      <c r="E4198">
        <f>MATCH(S_P_500_Historical_Data__1[[#This Row],[return]],_xlfn.ANCHORARRAY($N$7),1)</f>
        <v>76</v>
      </c>
      <c r="F4198" t="e">
        <f>MATCH(S_P_500_Historical_Data__1[[#This Row],[log1p(return)]],S:S,1)-6</f>
        <v>#N/A</v>
      </c>
    </row>
    <row r="4199" spans="1:6" x14ac:dyDescent="0.35">
      <c r="A4199" s="10">
        <v>30370</v>
      </c>
      <c r="B4199">
        <v>146.80000000000001</v>
      </c>
      <c r="C4199">
        <v>8.8999999999999999E-3</v>
      </c>
      <c r="D4199">
        <f>LOG(S_P_500_Historical_Data__1[[#This Row],[return]]+1)</f>
        <v>3.8481220342979866E-3</v>
      </c>
      <c r="E4199">
        <f>MATCH(S_P_500_Historical_Data__1[[#This Row],[return]],_xlfn.ANCHORARRAY($N$7),1)</f>
        <v>73</v>
      </c>
      <c r="F4199" t="e">
        <f>MATCH(S_P_500_Historical_Data__1[[#This Row],[log1p(return)]],S:S,1)-6</f>
        <v>#N/A</v>
      </c>
    </row>
    <row r="4200" spans="1:6" x14ac:dyDescent="0.35">
      <c r="A4200" s="10">
        <v>30369</v>
      </c>
      <c r="B4200">
        <v>145.5</v>
      </c>
      <c r="C4200">
        <v>-1.6899999999999998E-2</v>
      </c>
      <c r="D4200">
        <f>LOG(S_P_500_Historical_Data__1[[#This Row],[return]]+1)</f>
        <v>-7.4023038979617638E-3</v>
      </c>
      <c r="E4200">
        <f>MATCH(S_P_500_Historical_Data__1[[#This Row],[return]],_xlfn.ANCHORARRAY($N$7),1)</f>
        <v>64</v>
      </c>
      <c r="F4200" t="e">
        <f>MATCH(S_P_500_Historical_Data__1[[#This Row],[log1p(return)]],S:S,1)-6</f>
        <v>#N/A</v>
      </c>
    </row>
    <row r="4201" spans="1:6" x14ac:dyDescent="0.35">
      <c r="A4201" s="10">
        <v>30365</v>
      </c>
      <c r="B4201">
        <v>148</v>
      </c>
      <c r="C4201">
        <v>4.1000000000000003E-3</v>
      </c>
      <c r="D4201">
        <f>LOG(S_P_500_Historical_Data__1[[#This Row],[return]]+1)</f>
        <v>1.7769670774395734E-3</v>
      </c>
      <c r="E4201">
        <f>MATCH(S_P_500_Historical_Data__1[[#This Row],[return]],_xlfn.ANCHORARRAY($N$7),1)</f>
        <v>71</v>
      </c>
      <c r="F4201" t="e">
        <f>MATCH(S_P_500_Historical_Data__1[[#This Row],[log1p(return)]],S:S,1)-6</f>
        <v>#N/A</v>
      </c>
    </row>
    <row r="4202" spans="1:6" x14ac:dyDescent="0.35">
      <c r="A4202" s="10">
        <v>30364</v>
      </c>
      <c r="B4202">
        <v>147.4</v>
      </c>
      <c r="C4202">
        <v>0</v>
      </c>
      <c r="D4202">
        <f>LOG(S_P_500_Historical_Data__1[[#This Row],[return]]+1)</f>
        <v>0</v>
      </c>
      <c r="E4202">
        <f>MATCH(S_P_500_Historical_Data__1[[#This Row],[return]],_xlfn.ANCHORARRAY($N$7),1)</f>
        <v>70</v>
      </c>
      <c r="F4202" t="e">
        <f>MATCH(S_P_500_Historical_Data__1[[#This Row],[log1p(return)]],S:S,1)-6</f>
        <v>#N/A</v>
      </c>
    </row>
    <row r="4203" spans="1:6" x14ac:dyDescent="0.35">
      <c r="A4203" s="10">
        <v>30363</v>
      </c>
      <c r="B4203">
        <v>147.4</v>
      </c>
      <c r="C4203">
        <v>-6.1000000000000004E-3</v>
      </c>
      <c r="D4203">
        <f>LOG(S_P_500_Historical_Data__1[[#This Row],[return]]+1)</f>
        <v>-2.6573093983775736E-3</v>
      </c>
      <c r="E4203">
        <f>MATCH(S_P_500_Historical_Data__1[[#This Row],[return]],_xlfn.ANCHORARRAY($N$7),1)</f>
        <v>68</v>
      </c>
      <c r="F4203" t="e">
        <f>MATCH(S_P_500_Historical_Data__1[[#This Row],[log1p(return)]],S:S,1)-6</f>
        <v>#N/A</v>
      </c>
    </row>
    <row r="4204" spans="1:6" x14ac:dyDescent="0.35">
      <c r="A4204" s="10">
        <v>30362</v>
      </c>
      <c r="B4204">
        <v>148.30000000000001</v>
      </c>
      <c r="C4204">
        <v>-4.0000000000000001E-3</v>
      </c>
      <c r="D4204">
        <f>LOG(S_P_500_Historical_Data__1[[#This Row],[return]]+1)</f>
        <v>-1.7406615763012701E-3</v>
      </c>
      <c r="E4204">
        <f>MATCH(S_P_500_Historical_Data__1[[#This Row],[return]],_xlfn.ANCHORARRAY($N$7),1)</f>
        <v>68</v>
      </c>
      <c r="F4204" t="e">
        <f>MATCH(S_P_500_Historical_Data__1[[#This Row],[log1p(return)]],S:S,1)-6</f>
        <v>#N/A</v>
      </c>
    </row>
    <row r="4205" spans="1:6" x14ac:dyDescent="0.35">
      <c r="A4205" s="10">
        <v>30361</v>
      </c>
      <c r="B4205">
        <v>148.9</v>
      </c>
      <c r="C4205">
        <v>8.8000000000000005E-3</v>
      </c>
      <c r="D4205">
        <f>LOG(S_P_500_Historical_Data__1[[#This Row],[return]]+1)</f>
        <v>3.8050735650251716E-3</v>
      </c>
      <c r="E4205">
        <f>MATCH(S_P_500_Historical_Data__1[[#This Row],[return]],_xlfn.ANCHORARRAY($N$7),1)</f>
        <v>73</v>
      </c>
      <c r="F4205" t="e">
        <f>MATCH(S_P_500_Historical_Data__1[[#This Row],[log1p(return)]],S:S,1)-6</f>
        <v>#N/A</v>
      </c>
    </row>
    <row r="4206" spans="1:6" x14ac:dyDescent="0.35">
      <c r="A4206" s="10">
        <v>30358</v>
      </c>
      <c r="B4206">
        <v>147.6</v>
      </c>
      <c r="C4206">
        <v>6.9999999999999999E-4</v>
      </c>
      <c r="D4206">
        <f>LOG(S_P_500_Historical_Data__1[[#This Row],[return]]+1)</f>
        <v>3.0389978481245835E-4</v>
      </c>
      <c r="E4206">
        <f>MATCH(S_P_500_Historical_Data__1[[#This Row],[return]],_xlfn.ANCHORARRAY($N$7),1)</f>
        <v>70</v>
      </c>
      <c r="F4206" t="e">
        <f>MATCH(S_P_500_Historical_Data__1[[#This Row],[log1p(return)]],S:S,1)-6</f>
        <v>#N/A</v>
      </c>
    </row>
    <row r="4207" spans="1:6" x14ac:dyDescent="0.35">
      <c r="A4207" s="10">
        <v>30357</v>
      </c>
      <c r="B4207">
        <v>147.5</v>
      </c>
      <c r="C4207">
        <v>1.72E-2</v>
      </c>
      <c r="D4207">
        <f>LOG(S_P_500_Historical_Data__1[[#This Row],[return]]+1)</f>
        <v>7.4063515036713219E-3</v>
      </c>
      <c r="E4207">
        <f>MATCH(S_P_500_Historical_Data__1[[#This Row],[return]],_xlfn.ANCHORARRAY($N$7),1)</f>
        <v>76</v>
      </c>
      <c r="F4207" t="e">
        <f>MATCH(S_P_500_Historical_Data__1[[#This Row],[log1p(return)]],S:S,1)-6</f>
        <v>#N/A</v>
      </c>
    </row>
    <row r="4208" spans="1:6" x14ac:dyDescent="0.35">
      <c r="A4208" s="10">
        <v>30356</v>
      </c>
      <c r="B4208">
        <v>145</v>
      </c>
      <c r="C4208">
        <v>-4.7999999999999996E-3</v>
      </c>
      <c r="D4208">
        <f>LOG(S_P_500_Historical_Data__1[[#This Row],[return]]+1)</f>
        <v>-2.0896326532565297E-3</v>
      </c>
      <c r="E4208">
        <f>MATCH(S_P_500_Historical_Data__1[[#This Row],[return]],_xlfn.ANCHORARRAY($N$7),1)</f>
        <v>68</v>
      </c>
      <c r="F4208" t="e">
        <f>MATCH(S_P_500_Historical_Data__1[[#This Row],[log1p(return)]],S:S,1)-6</f>
        <v>#N/A</v>
      </c>
    </row>
    <row r="4209" spans="1:6" x14ac:dyDescent="0.35">
      <c r="A4209" s="10">
        <v>30355</v>
      </c>
      <c r="B4209">
        <v>145.69999999999999</v>
      </c>
      <c r="C4209">
        <v>-8.2000000000000007E-3</v>
      </c>
      <c r="D4209">
        <f>LOG(S_P_500_Historical_Data__1[[#This Row],[return]]+1)</f>
        <v>-3.5758960449088746E-3</v>
      </c>
      <c r="E4209">
        <f>MATCH(S_P_500_Historical_Data__1[[#This Row],[return]],_xlfn.ANCHORARRAY($N$7),1)</f>
        <v>67</v>
      </c>
      <c r="F4209" t="e">
        <f>MATCH(S_P_500_Historical_Data__1[[#This Row],[log1p(return)]],S:S,1)-6</f>
        <v>#N/A</v>
      </c>
    </row>
    <row r="4210" spans="1:6" x14ac:dyDescent="0.35">
      <c r="A4210" s="10">
        <v>30354</v>
      </c>
      <c r="B4210">
        <v>146.9</v>
      </c>
      <c r="C4210">
        <v>5.4999999999999997E-3</v>
      </c>
      <c r="D4210">
        <f>LOG(S_P_500_Historical_Data__1[[#This Row],[return]]+1)</f>
        <v>2.382074932760771E-3</v>
      </c>
      <c r="E4210">
        <f>MATCH(S_P_500_Historical_Data__1[[#This Row],[return]],_xlfn.ANCHORARRAY($N$7),1)</f>
        <v>72</v>
      </c>
      <c r="F4210" t="e">
        <f>MATCH(S_P_500_Historical_Data__1[[#This Row],[log1p(return)]],S:S,1)-6</f>
        <v>#N/A</v>
      </c>
    </row>
    <row r="4211" spans="1:6" x14ac:dyDescent="0.35">
      <c r="A4211" s="10">
        <v>30351</v>
      </c>
      <c r="B4211">
        <v>146.1</v>
      </c>
      <c r="C4211">
        <v>1.2500000000000001E-2</v>
      </c>
      <c r="D4211">
        <f>LOG(S_P_500_Historical_Data__1[[#This Row],[return]]+1)</f>
        <v>5.3950318867061441E-3</v>
      </c>
      <c r="E4211">
        <f>MATCH(S_P_500_Historical_Data__1[[#This Row],[return]],_xlfn.ANCHORARRAY($N$7),1)</f>
        <v>74</v>
      </c>
      <c r="F4211" t="e">
        <f>MATCH(S_P_500_Historical_Data__1[[#This Row],[log1p(return)]],S:S,1)-6</f>
        <v>#N/A</v>
      </c>
    </row>
    <row r="4212" spans="1:6" x14ac:dyDescent="0.35">
      <c r="A4212" s="10">
        <v>30350</v>
      </c>
      <c r="B4212">
        <v>144.30000000000001</v>
      </c>
      <c r="C4212">
        <v>7.7000000000000002E-3</v>
      </c>
      <c r="D4212">
        <f>LOG(S_P_500_Historical_Data__1[[#This Row],[return]]+1)</f>
        <v>3.3312585613267391E-3</v>
      </c>
      <c r="E4212">
        <f>MATCH(S_P_500_Historical_Data__1[[#This Row],[return]],_xlfn.ANCHORARRAY($N$7),1)</f>
        <v>72</v>
      </c>
      <c r="F4212" t="e">
        <f>MATCH(S_P_500_Historical_Data__1[[#This Row],[log1p(return)]],S:S,1)-6</f>
        <v>#N/A</v>
      </c>
    </row>
    <row r="4213" spans="1:6" x14ac:dyDescent="0.35">
      <c r="A4213" s="10">
        <v>30349</v>
      </c>
      <c r="B4213">
        <v>143.19999999999999</v>
      </c>
      <c r="C4213">
        <v>1.4E-3</v>
      </c>
      <c r="D4213">
        <f>LOG(S_P_500_Historical_Data__1[[#This Row],[return]]+1)</f>
        <v>6.0758706289037307E-4</v>
      </c>
      <c r="E4213">
        <f>MATCH(S_P_500_Historical_Data__1[[#This Row],[return]],_xlfn.ANCHORARRAY($N$7),1)</f>
        <v>70</v>
      </c>
      <c r="F4213" t="e">
        <f>MATCH(S_P_500_Historical_Data__1[[#This Row],[log1p(return)]],S:S,1)-6</f>
        <v>#N/A</v>
      </c>
    </row>
    <row r="4214" spans="1:6" x14ac:dyDescent="0.35">
      <c r="A4214" s="10">
        <v>30348</v>
      </c>
      <c r="B4214">
        <v>143</v>
      </c>
      <c r="C4214">
        <v>-1.5800000000000002E-2</v>
      </c>
      <c r="D4214">
        <f>LOG(S_P_500_Historical_Data__1[[#This Row],[return]]+1)</f>
        <v>-6.9166393019380315E-3</v>
      </c>
      <c r="E4214">
        <f>MATCH(S_P_500_Historical_Data__1[[#This Row],[return]],_xlfn.ANCHORARRAY($N$7),1)</f>
        <v>64</v>
      </c>
      <c r="F4214" t="e">
        <f>MATCH(S_P_500_Historical_Data__1[[#This Row],[log1p(return)]],S:S,1)-6</f>
        <v>#N/A</v>
      </c>
    </row>
    <row r="4215" spans="1:6" x14ac:dyDescent="0.35">
      <c r="A4215" s="10">
        <v>30347</v>
      </c>
      <c r="B4215">
        <v>145.30000000000001</v>
      </c>
      <c r="C4215">
        <v>5.4999999999999997E-3</v>
      </c>
      <c r="D4215">
        <f>LOG(S_P_500_Historical_Data__1[[#This Row],[return]]+1)</f>
        <v>2.382074932760771E-3</v>
      </c>
      <c r="E4215">
        <f>MATCH(S_P_500_Historical_Data__1[[#This Row],[return]],_xlfn.ANCHORARRAY($N$7),1)</f>
        <v>72</v>
      </c>
      <c r="F4215" t="e">
        <f>MATCH(S_P_500_Historical_Data__1[[#This Row],[log1p(return)]],S:S,1)-6</f>
        <v>#N/A</v>
      </c>
    </row>
    <row r="4216" spans="1:6" x14ac:dyDescent="0.35">
      <c r="A4216" s="10">
        <v>30344</v>
      </c>
      <c r="B4216">
        <v>144.5</v>
      </c>
      <c r="C4216">
        <v>1.4E-3</v>
      </c>
      <c r="D4216">
        <f>LOG(S_P_500_Historical_Data__1[[#This Row],[return]]+1)</f>
        <v>6.0758706289037307E-4</v>
      </c>
      <c r="E4216">
        <f>MATCH(S_P_500_Historical_Data__1[[#This Row],[return]],_xlfn.ANCHORARRAY($N$7),1)</f>
        <v>70</v>
      </c>
      <c r="F4216" t="e">
        <f>MATCH(S_P_500_Historical_Data__1[[#This Row],[log1p(return)]],S:S,1)-6</f>
        <v>#N/A</v>
      </c>
    </row>
    <row r="4217" spans="1:6" x14ac:dyDescent="0.35">
      <c r="A4217" s="10">
        <v>30343</v>
      </c>
      <c r="B4217">
        <v>144.30000000000001</v>
      </c>
      <c r="C4217">
        <v>1.9800000000000002E-2</v>
      </c>
      <c r="D4217">
        <f>LOG(S_P_500_Historical_Data__1[[#This Row],[return]]+1)</f>
        <v>8.5150076314547962E-3</v>
      </c>
      <c r="E4217">
        <f>MATCH(S_P_500_Historical_Data__1[[#This Row],[return]],_xlfn.ANCHORARRAY($N$7),1)</f>
        <v>76</v>
      </c>
      <c r="F4217" t="e">
        <f>MATCH(S_P_500_Historical_Data__1[[#This Row],[log1p(return)]],S:S,1)-6</f>
        <v>#N/A</v>
      </c>
    </row>
    <row r="4218" spans="1:6" x14ac:dyDescent="0.35">
      <c r="A4218" s="10">
        <v>30342</v>
      </c>
      <c r="B4218">
        <v>141.5</v>
      </c>
      <c r="C4218">
        <v>-2.0999999999999999E-3</v>
      </c>
      <c r="D4218">
        <f>LOG(S_P_500_Historical_Data__1[[#This Row],[return]]+1)</f>
        <v>-9.1297737411159135E-4</v>
      </c>
      <c r="E4218">
        <f>MATCH(S_P_500_Historical_Data__1[[#This Row],[return]],_xlfn.ANCHORARRAY($N$7),1)</f>
        <v>69</v>
      </c>
      <c r="F4218" t="e">
        <f>MATCH(S_P_500_Historical_Data__1[[#This Row],[log1p(return)]],S:S,1)-6</f>
        <v>#N/A</v>
      </c>
    </row>
    <row r="4219" spans="1:6" x14ac:dyDescent="0.35">
      <c r="A4219" s="10">
        <v>30341</v>
      </c>
      <c r="B4219">
        <v>141.80000000000001</v>
      </c>
      <c r="C4219">
        <v>1.29E-2</v>
      </c>
      <c r="D4219">
        <f>LOG(S_P_500_Historical_Data__1[[#This Row],[return]]+1)</f>
        <v>5.5665711332942638E-3</v>
      </c>
      <c r="E4219">
        <f>MATCH(S_P_500_Historical_Data__1[[#This Row],[return]],_xlfn.ANCHORARRAY($N$7),1)</f>
        <v>74</v>
      </c>
      <c r="F4219" t="e">
        <f>MATCH(S_P_500_Historical_Data__1[[#This Row],[log1p(return)]],S:S,1)-6</f>
        <v>#N/A</v>
      </c>
    </row>
    <row r="4220" spans="1:6" x14ac:dyDescent="0.35">
      <c r="A4220" s="10">
        <v>30340</v>
      </c>
      <c r="B4220">
        <v>140</v>
      </c>
      <c r="C4220">
        <v>-2.64E-2</v>
      </c>
      <c r="D4220">
        <f>LOG(S_P_500_Historical_Data__1[[#This Row],[return]]+1)</f>
        <v>-1.1619434777991416E-2</v>
      </c>
      <c r="E4220">
        <f>MATCH(S_P_500_Historical_Data__1[[#This Row],[return]],_xlfn.ANCHORARRAY($N$7),1)</f>
        <v>61</v>
      </c>
      <c r="F4220" t="e">
        <f>MATCH(S_P_500_Historical_Data__1[[#This Row],[log1p(return)]],S:S,1)-6</f>
        <v>#N/A</v>
      </c>
    </row>
    <row r="4221" spans="1:6" x14ac:dyDescent="0.35">
      <c r="A4221" s="10">
        <v>30337</v>
      </c>
      <c r="B4221">
        <v>143.80000000000001</v>
      </c>
      <c r="C4221">
        <v>-1.7100000000000001E-2</v>
      </c>
      <c r="D4221">
        <f>LOG(S_P_500_Historical_Data__1[[#This Row],[return]]+1)</f>
        <v>-7.4906649322245018E-3</v>
      </c>
      <c r="E4221">
        <f>MATCH(S_P_500_Historical_Data__1[[#This Row],[return]],_xlfn.ANCHORARRAY($N$7),1)</f>
        <v>64</v>
      </c>
      <c r="F4221" t="e">
        <f>MATCH(S_P_500_Historical_Data__1[[#This Row],[log1p(return)]],S:S,1)-6</f>
        <v>#N/A</v>
      </c>
    </row>
    <row r="4222" spans="1:6" x14ac:dyDescent="0.35">
      <c r="A4222" s="10">
        <v>30336</v>
      </c>
      <c r="B4222">
        <v>146.30000000000001</v>
      </c>
      <c r="C4222">
        <v>6.8999999999999999E-3</v>
      </c>
      <c r="D4222">
        <f>LOG(S_P_500_Historical_Data__1[[#This Row],[return]]+1)</f>
        <v>2.9863408567849378E-3</v>
      </c>
      <c r="E4222">
        <f>MATCH(S_P_500_Historical_Data__1[[#This Row],[return]],_xlfn.ANCHORARRAY($N$7),1)</f>
        <v>72</v>
      </c>
      <c r="F4222" t="e">
        <f>MATCH(S_P_500_Historical_Data__1[[#This Row],[log1p(return)]],S:S,1)-6</f>
        <v>#N/A</v>
      </c>
    </row>
    <row r="4223" spans="1:6" x14ac:dyDescent="0.35">
      <c r="A4223" s="10">
        <v>30335</v>
      </c>
      <c r="B4223">
        <v>145.30000000000001</v>
      </c>
      <c r="C4223">
        <v>-7.4999999999999997E-3</v>
      </c>
      <c r="D4223">
        <f>LOG(S_P_500_Historical_Data__1[[#This Row],[return]]+1)</f>
        <v>-3.2694845648473031E-3</v>
      </c>
      <c r="E4223">
        <f>MATCH(S_P_500_Historical_Data__1[[#This Row],[return]],_xlfn.ANCHORARRAY($N$7),1)</f>
        <v>67</v>
      </c>
      <c r="F4223" t="e">
        <f>MATCH(S_P_500_Historical_Data__1[[#This Row],[log1p(return)]],S:S,1)-6</f>
        <v>#N/A</v>
      </c>
    </row>
    <row r="4224" spans="1:6" x14ac:dyDescent="0.35">
      <c r="A4224" s="10">
        <v>30334</v>
      </c>
      <c r="B4224">
        <v>146.4</v>
      </c>
      <c r="C4224">
        <v>-2E-3</v>
      </c>
      <c r="D4224">
        <f>LOG(S_P_500_Historical_Data__1[[#This Row],[return]]+1)</f>
        <v>-8.6945871262889137E-4</v>
      </c>
      <c r="E4224">
        <f>MATCH(S_P_500_Historical_Data__1[[#This Row],[return]],_xlfn.ANCHORARRAY($N$7),1)</f>
        <v>69</v>
      </c>
      <c r="F4224" t="e">
        <f>MATCH(S_P_500_Historical_Data__1[[#This Row],[log1p(return)]],S:S,1)-6</f>
        <v>#N/A</v>
      </c>
    </row>
    <row r="4225" spans="1:6" x14ac:dyDescent="0.35">
      <c r="A4225" s="10">
        <v>30333</v>
      </c>
      <c r="B4225">
        <v>146.69999999999999</v>
      </c>
      <c r="C4225">
        <v>0</v>
      </c>
      <c r="D4225">
        <f>LOG(S_P_500_Historical_Data__1[[#This Row],[return]]+1)</f>
        <v>0</v>
      </c>
      <c r="E4225">
        <f>MATCH(S_P_500_Historical_Data__1[[#This Row],[return]],_xlfn.ANCHORARRAY($N$7),1)</f>
        <v>70</v>
      </c>
      <c r="F4225" t="e">
        <f>MATCH(S_P_500_Historical_Data__1[[#This Row],[log1p(return)]],S:S,1)-6</f>
        <v>#N/A</v>
      </c>
    </row>
    <row r="4226" spans="1:6" x14ac:dyDescent="0.35">
      <c r="A4226" s="10">
        <v>30330</v>
      </c>
      <c r="B4226">
        <v>146.69999999999999</v>
      </c>
      <c r="C4226">
        <v>6.8999999999999999E-3</v>
      </c>
      <c r="D4226">
        <f>LOG(S_P_500_Historical_Data__1[[#This Row],[return]]+1)</f>
        <v>2.9863408567849378E-3</v>
      </c>
      <c r="E4226">
        <f>MATCH(S_P_500_Historical_Data__1[[#This Row],[return]],_xlfn.ANCHORARRAY($N$7),1)</f>
        <v>72</v>
      </c>
      <c r="F4226" t="e">
        <f>MATCH(S_P_500_Historical_Data__1[[#This Row],[log1p(return)]],S:S,1)-6</f>
        <v>#N/A</v>
      </c>
    </row>
    <row r="4227" spans="1:6" x14ac:dyDescent="0.35">
      <c r="A4227" s="10">
        <v>30329</v>
      </c>
      <c r="B4227">
        <v>145.69999999999999</v>
      </c>
      <c r="C4227">
        <v>-6.7999999999999996E-3</v>
      </c>
      <c r="D4227">
        <f>LOG(S_P_500_Historical_Data__1[[#This Row],[return]]+1)</f>
        <v>-2.963289117473315E-3</v>
      </c>
      <c r="E4227">
        <f>MATCH(S_P_500_Historical_Data__1[[#This Row],[return]],_xlfn.ANCHORARRAY($N$7),1)</f>
        <v>67</v>
      </c>
      <c r="F4227" t="e">
        <f>MATCH(S_P_500_Historical_Data__1[[#This Row],[log1p(return)]],S:S,1)-6</f>
        <v>#N/A</v>
      </c>
    </row>
    <row r="4228" spans="1:6" x14ac:dyDescent="0.35">
      <c r="A4228" s="10">
        <v>30328</v>
      </c>
      <c r="B4228">
        <v>146.69999999999999</v>
      </c>
      <c r="C4228">
        <v>6.1999999999999998E-3</v>
      </c>
      <c r="D4228">
        <f>LOG(S_P_500_Historical_Data__1[[#This Row],[return]]+1)</f>
        <v>2.6843129897293583E-3</v>
      </c>
      <c r="E4228">
        <f>MATCH(S_P_500_Historical_Data__1[[#This Row],[return]],_xlfn.ANCHORARRAY($N$7),1)</f>
        <v>72</v>
      </c>
      <c r="F4228" t="e">
        <f>MATCH(S_P_500_Historical_Data__1[[#This Row],[log1p(return)]],S:S,1)-6</f>
        <v>#N/A</v>
      </c>
    </row>
    <row r="4229" spans="1:6" x14ac:dyDescent="0.35">
      <c r="A4229" s="10">
        <v>30327</v>
      </c>
      <c r="B4229">
        <v>145.80000000000001</v>
      </c>
      <c r="C4229">
        <v>-6.7999999999999996E-3</v>
      </c>
      <c r="D4229">
        <f>LOG(S_P_500_Historical_Data__1[[#This Row],[return]]+1)</f>
        <v>-2.963289117473315E-3</v>
      </c>
      <c r="E4229">
        <f>MATCH(S_P_500_Historical_Data__1[[#This Row],[return]],_xlfn.ANCHORARRAY($N$7),1)</f>
        <v>67</v>
      </c>
      <c r="F4229" t="e">
        <f>MATCH(S_P_500_Historical_Data__1[[#This Row],[log1p(return)]],S:S,1)-6</f>
        <v>#N/A</v>
      </c>
    </row>
    <row r="4230" spans="1:6" x14ac:dyDescent="0.35">
      <c r="A4230" s="10">
        <v>30326</v>
      </c>
      <c r="B4230">
        <v>146.80000000000001</v>
      </c>
      <c r="C4230">
        <v>1.0999999999999999E-2</v>
      </c>
      <c r="D4230">
        <f>LOG(S_P_500_Historical_Data__1[[#This Row],[return]]+1)</f>
        <v>4.7511555910010198E-3</v>
      </c>
      <c r="E4230">
        <f>MATCH(S_P_500_Historical_Data__1[[#This Row],[return]],_xlfn.ANCHORARRAY($N$7),1)</f>
        <v>73</v>
      </c>
      <c r="F4230" t="e">
        <f>MATCH(S_P_500_Historical_Data__1[[#This Row],[log1p(return)]],S:S,1)-6</f>
        <v>#N/A</v>
      </c>
    </row>
    <row r="4231" spans="1:6" x14ac:dyDescent="0.35">
      <c r="A4231" s="10">
        <v>30323</v>
      </c>
      <c r="B4231">
        <v>145.19999999999999</v>
      </c>
      <c r="C4231">
        <v>-6.9999999999999999E-4</v>
      </c>
      <c r="D4231">
        <f>LOG(S_P_500_Historical_Data__1[[#This Row],[return]]+1)</f>
        <v>-3.041125891607762E-4</v>
      </c>
      <c r="E4231">
        <f>MATCH(S_P_500_Historical_Data__1[[#This Row],[return]],_xlfn.ANCHORARRAY($N$7),1)</f>
        <v>69</v>
      </c>
      <c r="F4231" t="e">
        <f>MATCH(S_P_500_Historical_Data__1[[#This Row],[log1p(return)]],S:S,1)-6</f>
        <v>#N/A</v>
      </c>
    </row>
    <row r="4232" spans="1:6" x14ac:dyDescent="0.35">
      <c r="A4232" s="10">
        <v>30322</v>
      </c>
      <c r="B4232">
        <v>145.30000000000001</v>
      </c>
      <c r="C4232">
        <v>2.3199999999999998E-2</v>
      </c>
      <c r="D4232">
        <f>LOG(S_P_500_Historical_Data__1[[#This Row],[return]]+1)</f>
        <v>9.9605314705975539E-3</v>
      </c>
      <c r="E4232">
        <f>MATCH(S_P_500_Historical_Data__1[[#This Row],[return]],_xlfn.ANCHORARRAY($N$7),1)</f>
        <v>78</v>
      </c>
      <c r="F4232" t="e">
        <f>MATCH(S_P_500_Historical_Data__1[[#This Row],[log1p(return)]],S:S,1)-6</f>
        <v>#N/A</v>
      </c>
    </row>
    <row r="4233" spans="1:6" x14ac:dyDescent="0.35">
      <c r="A4233" s="10">
        <v>30321</v>
      </c>
      <c r="B4233">
        <v>142</v>
      </c>
      <c r="C4233">
        <v>5.0000000000000001E-3</v>
      </c>
      <c r="D4233">
        <f>LOG(S_P_500_Historical_Data__1[[#This Row],[return]]+1)</f>
        <v>2.1660617565076304E-3</v>
      </c>
      <c r="E4233">
        <f>MATCH(S_P_500_Historical_Data__1[[#This Row],[return]],_xlfn.ANCHORARRAY($N$7),1)</f>
        <v>71</v>
      </c>
      <c r="F4233" t="e">
        <f>MATCH(S_P_500_Historical_Data__1[[#This Row],[log1p(return)]],S:S,1)-6</f>
        <v>#N/A</v>
      </c>
    </row>
    <row r="4234" spans="1:6" x14ac:dyDescent="0.35">
      <c r="A4234" s="10">
        <v>30320</v>
      </c>
      <c r="B4234">
        <v>141.30000000000001</v>
      </c>
      <c r="C4234">
        <v>2.1700000000000001E-2</v>
      </c>
      <c r="D4234">
        <f>LOG(S_P_500_Historical_Data__1[[#This Row],[return]]+1)</f>
        <v>9.3233933810134718E-3</v>
      </c>
      <c r="E4234">
        <f>MATCH(S_P_500_Historical_Data__1[[#This Row],[return]],_xlfn.ANCHORARRAY($N$7),1)</f>
        <v>77</v>
      </c>
      <c r="F4234" t="e">
        <f>MATCH(S_P_500_Historical_Data__1[[#This Row],[log1p(return)]],S:S,1)-6</f>
        <v>#N/A</v>
      </c>
    </row>
    <row r="4235" spans="1:6" x14ac:dyDescent="0.35">
      <c r="A4235" s="10">
        <v>30319</v>
      </c>
      <c r="B4235">
        <v>138.30000000000001</v>
      </c>
      <c r="C4235">
        <v>-1.6400000000000001E-2</v>
      </c>
      <c r="D4235">
        <f>LOG(S_P_500_Historical_Data__1[[#This Row],[return]]+1)</f>
        <v>-7.1814799333204411E-3</v>
      </c>
      <c r="E4235">
        <f>MATCH(S_P_500_Historical_Data__1[[#This Row],[return]],_xlfn.ANCHORARRAY($N$7),1)</f>
        <v>64</v>
      </c>
      <c r="F4235" t="e">
        <f>MATCH(S_P_500_Historical_Data__1[[#This Row],[log1p(return)]],S:S,1)-6</f>
        <v>#N/A</v>
      </c>
    </row>
    <row r="4236" spans="1:6" x14ac:dyDescent="0.35">
      <c r="A4236" s="10">
        <v>30316</v>
      </c>
      <c r="B4236">
        <v>140.6</v>
      </c>
      <c r="C4236">
        <v>2.0999999999999999E-3</v>
      </c>
      <c r="D4236">
        <f>LOG(S_P_500_Historical_Data__1[[#This Row],[return]]+1)</f>
        <v>9.1106213122328433E-4</v>
      </c>
      <c r="E4236">
        <f>MATCH(S_P_500_Historical_Data__1[[#This Row],[return]],_xlfn.ANCHORARRAY($N$7),1)</f>
        <v>70</v>
      </c>
      <c r="F4236" t="e">
        <f>MATCH(S_P_500_Historical_Data__1[[#This Row],[log1p(return)]],S:S,1)-6</f>
        <v>#N/A</v>
      </c>
    </row>
    <row r="4237" spans="1:6" x14ac:dyDescent="0.35">
      <c r="A4237" s="10">
        <v>30315</v>
      </c>
      <c r="B4237">
        <v>140.30000000000001</v>
      </c>
      <c r="C4237">
        <v>-6.4000000000000003E-3</v>
      </c>
      <c r="D4237">
        <f>LOG(S_P_500_Historical_Data__1[[#This Row],[return]]+1)</f>
        <v>-2.7884171674950114E-3</v>
      </c>
      <c r="E4237">
        <f>MATCH(S_P_500_Historical_Data__1[[#This Row],[return]],_xlfn.ANCHORARRAY($N$7),1)</f>
        <v>68</v>
      </c>
      <c r="F4237" t="e">
        <f>MATCH(S_P_500_Historical_Data__1[[#This Row],[log1p(return)]],S:S,1)-6</f>
        <v>#N/A</v>
      </c>
    </row>
    <row r="4238" spans="1:6" x14ac:dyDescent="0.35">
      <c r="A4238" s="10">
        <v>30314</v>
      </c>
      <c r="B4238">
        <v>141.19999999999999</v>
      </c>
      <c r="C4238">
        <v>2.8E-3</v>
      </c>
      <c r="D4238">
        <f>LOG(S_P_500_Historical_Data__1[[#This Row],[return]]+1)</f>
        <v>1.2143252861788671E-3</v>
      </c>
      <c r="E4238">
        <f>MATCH(S_P_500_Historical_Data__1[[#This Row],[return]],_xlfn.ANCHORARRAY($N$7),1)</f>
        <v>71</v>
      </c>
      <c r="F4238" t="e">
        <f>MATCH(S_P_500_Historical_Data__1[[#This Row],[log1p(return)]],S:S,1)-6</f>
        <v>#N/A</v>
      </c>
    </row>
    <row r="4239" spans="1:6" x14ac:dyDescent="0.35">
      <c r="A4239" s="10">
        <v>30313</v>
      </c>
      <c r="B4239">
        <v>140.80000000000001</v>
      </c>
      <c r="C4239">
        <v>-9.7999999999999997E-3</v>
      </c>
      <c r="D4239">
        <f>LOG(S_P_500_Historical_Data__1[[#This Row],[return]]+1)</f>
        <v>-4.2770780045347373E-3</v>
      </c>
      <c r="E4239">
        <f>MATCH(S_P_500_Historical_Data__1[[#This Row],[return]],_xlfn.ANCHORARRAY($N$7),1)</f>
        <v>66</v>
      </c>
      <c r="F4239" t="e">
        <f>MATCH(S_P_500_Historical_Data__1[[#This Row],[log1p(return)]],S:S,1)-6</f>
        <v>#N/A</v>
      </c>
    </row>
    <row r="4240" spans="1:6" x14ac:dyDescent="0.35">
      <c r="A4240" s="10">
        <v>30312</v>
      </c>
      <c r="B4240">
        <v>142.19999999999999</v>
      </c>
      <c r="C4240">
        <v>1.7899999999999999E-2</v>
      </c>
      <c r="D4240">
        <f>LOG(S_P_500_Historical_Data__1[[#This Row],[return]]+1)</f>
        <v>7.7051143647801799E-3</v>
      </c>
      <c r="E4240">
        <f>MATCH(S_P_500_Historical_Data__1[[#This Row],[return]],_xlfn.ANCHORARRAY($N$7),1)</f>
        <v>76</v>
      </c>
      <c r="F4240" t="e">
        <f>MATCH(S_P_500_Historical_Data__1[[#This Row],[log1p(return)]],S:S,1)-6</f>
        <v>#N/A</v>
      </c>
    </row>
    <row r="4241" spans="1:6" x14ac:dyDescent="0.35">
      <c r="A4241" s="10">
        <v>30308</v>
      </c>
      <c r="B4241">
        <v>139.69999999999999</v>
      </c>
      <c r="C4241">
        <v>6.4999999999999997E-3</v>
      </c>
      <c r="D4241">
        <f>LOG(S_P_500_Historical_Data__1[[#This Row],[return]]+1)</f>
        <v>2.8137792246732954E-3</v>
      </c>
      <c r="E4241">
        <f>MATCH(S_P_500_Historical_Data__1[[#This Row],[return]],_xlfn.ANCHORARRAY($N$7),1)</f>
        <v>72</v>
      </c>
      <c r="F4241" t="e">
        <f>MATCH(S_P_500_Historical_Data__1[[#This Row],[log1p(return)]],S:S,1)-6</f>
        <v>#N/A</v>
      </c>
    </row>
    <row r="4242" spans="1:6" x14ac:dyDescent="0.35">
      <c r="A4242" s="10">
        <v>30307</v>
      </c>
      <c r="B4242">
        <v>138.80000000000001</v>
      </c>
      <c r="C4242">
        <v>1.4E-3</v>
      </c>
      <c r="D4242">
        <f>LOG(S_P_500_Historical_Data__1[[#This Row],[return]]+1)</f>
        <v>6.0758706289037307E-4</v>
      </c>
      <c r="E4242">
        <f>MATCH(S_P_500_Historical_Data__1[[#This Row],[return]],_xlfn.ANCHORARRAY($N$7),1)</f>
        <v>70</v>
      </c>
      <c r="F4242" t="e">
        <f>MATCH(S_P_500_Historical_Data__1[[#This Row],[log1p(return)]],S:S,1)-6</f>
        <v>#N/A</v>
      </c>
    </row>
    <row r="4243" spans="1:6" x14ac:dyDescent="0.35">
      <c r="A4243" s="10">
        <v>30306</v>
      </c>
      <c r="B4243">
        <v>138.6</v>
      </c>
      <c r="C4243">
        <v>1.6899999999999998E-2</v>
      </c>
      <c r="D4243">
        <f>LOG(S_P_500_Historical_Data__1[[#This Row],[return]]+1)</f>
        <v>7.2782473342443204E-3</v>
      </c>
      <c r="E4243">
        <f>MATCH(S_P_500_Historical_Data__1[[#This Row],[return]],_xlfn.ANCHORARRAY($N$7),1)</f>
        <v>75</v>
      </c>
      <c r="F4243" t="e">
        <f>MATCH(S_P_500_Historical_Data__1[[#This Row],[log1p(return)]],S:S,1)-6</f>
        <v>#N/A</v>
      </c>
    </row>
    <row r="4244" spans="1:6" x14ac:dyDescent="0.35">
      <c r="A4244" s="10">
        <v>30305</v>
      </c>
      <c r="B4244">
        <v>136.30000000000001</v>
      </c>
      <c r="C4244">
        <v>-8.6999999999999994E-3</v>
      </c>
      <c r="D4244">
        <f>LOG(S_P_500_Historical_Data__1[[#This Row],[return]]+1)</f>
        <v>-3.7948938216755385E-3</v>
      </c>
      <c r="E4244">
        <f>MATCH(S_P_500_Historical_Data__1[[#This Row],[return]],_xlfn.ANCHORARRAY($N$7),1)</f>
        <v>67</v>
      </c>
      <c r="F4244" t="e">
        <f>MATCH(S_P_500_Historical_Data__1[[#This Row],[log1p(return)]],S:S,1)-6</f>
        <v>#N/A</v>
      </c>
    </row>
    <row r="4245" spans="1:6" x14ac:dyDescent="0.35">
      <c r="A4245" s="10">
        <v>30302</v>
      </c>
      <c r="B4245">
        <v>137.5</v>
      </c>
      <c r="C4245">
        <v>1.6299999999999999E-2</v>
      </c>
      <c r="D4245">
        <f>LOG(S_P_500_Historical_Data__1[[#This Row],[return]]+1)</f>
        <v>7.0219255786806651E-3</v>
      </c>
      <c r="E4245">
        <f>MATCH(S_P_500_Historical_Data__1[[#This Row],[return]],_xlfn.ANCHORARRAY($N$7),1)</f>
        <v>75</v>
      </c>
      <c r="F4245" t="e">
        <f>MATCH(S_P_500_Historical_Data__1[[#This Row],[log1p(return)]],S:S,1)-6</f>
        <v>#N/A</v>
      </c>
    </row>
    <row r="4246" spans="1:6" x14ac:dyDescent="0.35">
      <c r="A4246" s="10">
        <v>30301</v>
      </c>
      <c r="B4246">
        <v>135.30000000000001</v>
      </c>
      <c r="C4246">
        <v>6.9999999999999999E-4</v>
      </c>
      <c r="D4246">
        <f>LOG(S_P_500_Historical_Data__1[[#This Row],[return]]+1)</f>
        <v>3.0389978481245835E-4</v>
      </c>
      <c r="E4246">
        <f>MATCH(S_P_500_Historical_Data__1[[#This Row],[return]],_xlfn.ANCHORARRAY($N$7),1)</f>
        <v>70</v>
      </c>
      <c r="F4246" t="e">
        <f>MATCH(S_P_500_Historical_Data__1[[#This Row],[log1p(return)]],S:S,1)-6</f>
        <v>#N/A</v>
      </c>
    </row>
    <row r="4247" spans="1:6" x14ac:dyDescent="0.35">
      <c r="A4247" s="10">
        <v>30300</v>
      </c>
      <c r="B4247">
        <v>135.19999999999999</v>
      </c>
      <c r="C4247">
        <v>-1.6E-2</v>
      </c>
      <c r="D4247">
        <f>LOG(S_P_500_Historical_Data__1[[#This Row],[return]]+1)</f>
        <v>-7.0049015686584892E-3</v>
      </c>
      <c r="E4247">
        <f>MATCH(S_P_500_Historical_Data__1[[#This Row],[return]],_xlfn.ANCHORARRAY($N$7),1)</f>
        <v>64</v>
      </c>
      <c r="F4247" t="e">
        <f>MATCH(S_P_500_Historical_Data__1[[#This Row],[log1p(return)]],S:S,1)-6</f>
        <v>#N/A</v>
      </c>
    </row>
    <row r="4248" spans="1:6" x14ac:dyDescent="0.35">
      <c r="A4248" s="10">
        <v>30299</v>
      </c>
      <c r="B4248">
        <v>137.4</v>
      </c>
      <c r="C4248">
        <v>-1.7899999999999999E-2</v>
      </c>
      <c r="D4248">
        <f>LOG(S_P_500_Historical_Data__1[[#This Row],[return]]+1)</f>
        <v>-7.8442889573832678E-3</v>
      </c>
      <c r="E4248">
        <f>MATCH(S_P_500_Historical_Data__1[[#This Row],[return]],_xlfn.ANCHORARRAY($N$7),1)</f>
        <v>64</v>
      </c>
      <c r="F4248" t="e">
        <f>MATCH(S_P_500_Historical_Data__1[[#This Row],[log1p(return)]],S:S,1)-6</f>
        <v>#N/A</v>
      </c>
    </row>
    <row r="4249" spans="1:6" x14ac:dyDescent="0.35">
      <c r="A4249" s="10">
        <v>30298</v>
      </c>
      <c r="B4249">
        <v>139.9</v>
      </c>
      <c r="C4249">
        <v>2.0999999999999999E-3</v>
      </c>
      <c r="D4249">
        <f>LOG(S_P_500_Historical_Data__1[[#This Row],[return]]+1)</f>
        <v>9.1106213122328433E-4</v>
      </c>
      <c r="E4249">
        <f>MATCH(S_P_500_Historical_Data__1[[#This Row],[return]],_xlfn.ANCHORARRAY($N$7),1)</f>
        <v>70</v>
      </c>
      <c r="F4249" t="e">
        <f>MATCH(S_P_500_Historical_Data__1[[#This Row],[log1p(return)]],S:S,1)-6</f>
        <v>#N/A</v>
      </c>
    </row>
    <row r="4250" spans="1:6" x14ac:dyDescent="0.35">
      <c r="A4250" s="10">
        <v>30295</v>
      </c>
      <c r="B4250">
        <v>139.6</v>
      </c>
      <c r="C4250">
        <v>-2.8999999999999998E-3</v>
      </c>
      <c r="D4250">
        <f>LOG(S_P_500_Historical_Data__1[[#This Row],[return]]+1)</f>
        <v>-1.2612837441822772E-3</v>
      </c>
      <c r="E4250">
        <f>MATCH(S_P_500_Historical_Data__1[[#This Row],[return]],_xlfn.ANCHORARRAY($N$7),1)</f>
        <v>69</v>
      </c>
      <c r="F4250" t="e">
        <f>MATCH(S_P_500_Historical_Data__1[[#This Row],[log1p(return)]],S:S,1)-6</f>
        <v>#N/A</v>
      </c>
    </row>
    <row r="4251" spans="1:6" x14ac:dyDescent="0.35">
      <c r="A4251" s="10">
        <v>30294</v>
      </c>
      <c r="B4251">
        <v>140</v>
      </c>
      <c r="C4251">
        <v>-1.2699999999999999E-2</v>
      </c>
      <c r="D4251">
        <f>LOG(S_P_500_Historical_Data__1[[#This Row],[return]]+1)</f>
        <v>-5.5508629859640128E-3</v>
      </c>
      <c r="E4251">
        <f>MATCH(S_P_500_Historical_Data__1[[#This Row],[return]],_xlfn.ANCHORARRAY($N$7),1)</f>
        <v>65</v>
      </c>
      <c r="F4251" t="e">
        <f>MATCH(S_P_500_Historical_Data__1[[#This Row],[log1p(return)]],S:S,1)-6</f>
        <v>#N/A</v>
      </c>
    </row>
    <row r="4252" spans="1:6" x14ac:dyDescent="0.35">
      <c r="A4252" s="10">
        <v>30293</v>
      </c>
      <c r="B4252">
        <v>141.80000000000001</v>
      </c>
      <c r="C4252">
        <v>-6.3E-3</v>
      </c>
      <c r="D4252">
        <f>LOG(S_P_500_Historical_Data__1[[#This Row],[return]]+1)</f>
        <v>-2.7447101798967872E-3</v>
      </c>
      <c r="E4252">
        <f>MATCH(S_P_500_Historical_Data__1[[#This Row],[return]],_xlfn.ANCHORARRAY($N$7),1)</f>
        <v>68</v>
      </c>
      <c r="F4252" t="e">
        <f>MATCH(S_P_500_Historical_Data__1[[#This Row],[log1p(return)]],S:S,1)-6</f>
        <v>#N/A</v>
      </c>
    </row>
    <row r="4253" spans="1:6" x14ac:dyDescent="0.35">
      <c r="A4253" s="10">
        <v>30292</v>
      </c>
      <c r="B4253">
        <v>142.69999999999999</v>
      </c>
      <c r="C4253">
        <v>6.3E-3</v>
      </c>
      <c r="D4253">
        <f>LOG(S_P_500_Historical_Data__1[[#This Row],[return]]+1)</f>
        <v>2.7274726898297939E-3</v>
      </c>
      <c r="E4253">
        <f>MATCH(S_P_500_Historical_Data__1[[#This Row],[return]],_xlfn.ANCHORARRAY($N$7),1)</f>
        <v>72</v>
      </c>
      <c r="F4253" t="e">
        <f>MATCH(S_P_500_Historical_Data__1[[#This Row],[log1p(return)]],S:S,1)-6</f>
        <v>#N/A</v>
      </c>
    </row>
    <row r="4254" spans="1:6" x14ac:dyDescent="0.35">
      <c r="A4254" s="10">
        <v>30291</v>
      </c>
      <c r="B4254">
        <v>141.80000000000001</v>
      </c>
      <c r="C4254">
        <v>2.24E-2</v>
      </c>
      <c r="D4254">
        <f>LOG(S_P_500_Historical_Data__1[[#This Row],[return]]+1)</f>
        <v>9.6208408143249307E-3</v>
      </c>
      <c r="E4254">
        <f>MATCH(S_P_500_Historical_Data__1[[#This Row],[return]],_xlfn.ANCHORARRAY($N$7),1)</f>
        <v>77</v>
      </c>
      <c r="F4254" t="e">
        <f>MATCH(S_P_500_Historical_Data__1[[#This Row],[log1p(return)]],S:S,1)-6</f>
        <v>#N/A</v>
      </c>
    </row>
    <row r="4255" spans="1:6" x14ac:dyDescent="0.35">
      <c r="A4255" s="10">
        <v>30288</v>
      </c>
      <c r="B4255">
        <v>138.69999999999999</v>
      </c>
      <c r="C4255">
        <v>-6.9999999999999999E-4</v>
      </c>
      <c r="D4255">
        <f>LOG(S_P_500_Historical_Data__1[[#This Row],[return]]+1)</f>
        <v>-3.041125891607762E-4</v>
      </c>
      <c r="E4255">
        <f>MATCH(S_P_500_Historical_Data__1[[#This Row],[return]],_xlfn.ANCHORARRAY($N$7),1)</f>
        <v>69</v>
      </c>
      <c r="F4255" t="e">
        <f>MATCH(S_P_500_Historical_Data__1[[#This Row],[log1p(return)]],S:S,1)-6</f>
        <v>#N/A</v>
      </c>
    </row>
    <row r="4256" spans="1:6" x14ac:dyDescent="0.35">
      <c r="A4256" s="10">
        <v>30287</v>
      </c>
      <c r="B4256">
        <v>138.80000000000001</v>
      </c>
      <c r="C4256">
        <v>6.9999999999999999E-4</v>
      </c>
      <c r="D4256">
        <f>LOG(S_P_500_Historical_Data__1[[#This Row],[return]]+1)</f>
        <v>3.0389978481245835E-4</v>
      </c>
      <c r="E4256">
        <f>MATCH(S_P_500_Historical_Data__1[[#This Row],[return]],_xlfn.ANCHORARRAY($N$7),1)</f>
        <v>70</v>
      </c>
      <c r="F4256" t="e">
        <f>MATCH(S_P_500_Historical_Data__1[[#This Row],[log1p(return)]],S:S,1)-6</f>
        <v>#N/A</v>
      </c>
    </row>
    <row r="4257" spans="1:6" x14ac:dyDescent="0.35">
      <c r="A4257" s="10">
        <v>30286</v>
      </c>
      <c r="B4257">
        <v>138.69999999999999</v>
      </c>
      <c r="C4257">
        <v>1.4E-3</v>
      </c>
      <c r="D4257">
        <f>LOG(S_P_500_Historical_Data__1[[#This Row],[return]]+1)</f>
        <v>6.0758706289037307E-4</v>
      </c>
      <c r="E4257">
        <f>MATCH(S_P_500_Historical_Data__1[[#This Row],[return]],_xlfn.ANCHORARRAY($N$7),1)</f>
        <v>70</v>
      </c>
      <c r="F4257" t="e">
        <f>MATCH(S_P_500_Historical_Data__1[[#This Row],[log1p(return)]],S:S,1)-6</f>
        <v>#N/A</v>
      </c>
    </row>
    <row r="4258" spans="1:6" x14ac:dyDescent="0.35">
      <c r="A4258" s="10">
        <v>30285</v>
      </c>
      <c r="B4258">
        <v>138.5</v>
      </c>
      <c r="C4258">
        <v>3.2000000000000001E-2</v>
      </c>
      <c r="D4258">
        <f>LOG(S_P_500_Historical_Data__1[[#This Row],[return]]+1)</f>
        <v>1.3679697291192561E-2</v>
      </c>
      <c r="E4258">
        <f>MATCH(S_P_500_Historical_Data__1[[#This Row],[return]],_xlfn.ANCHORARRAY($N$7),1)</f>
        <v>81</v>
      </c>
      <c r="F4258" t="e">
        <f>MATCH(S_P_500_Historical_Data__1[[#This Row],[log1p(return)]],S:S,1)-6</f>
        <v>#N/A</v>
      </c>
    </row>
    <row r="4259" spans="1:6" x14ac:dyDescent="0.35">
      <c r="A4259" s="10">
        <v>30284</v>
      </c>
      <c r="B4259">
        <v>134.19999999999999</v>
      </c>
      <c r="C4259">
        <v>-5.1999999999999998E-3</v>
      </c>
      <c r="D4259">
        <f>LOG(S_P_500_Historical_Data__1[[#This Row],[return]]+1)</f>
        <v>-2.2642234021016117E-3</v>
      </c>
      <c r="E4259">
        <f>MATCH(S_P_500_Historical_Data__1[[#This Row],[return]],_xlfn.ANCHORARRAY($N$7),1)</f>
        <v>68</v>
      </c>
      <c r="F4259" t="e">
        <f>MATCH(S_P_500_Historical_Data__1[[#This Row],[log1p(return)]],S:S,1)-6</f>
        <v>#N/A</v>
      </c>
    </row>
    <row r="4260" spans="1:6" x14ac:dyDescent="0.35">
      <c r="A4260" s="10">
        <v>30281</v>
      </c>
      <c r="B4260">
        <v>134.9</v>
      </c>
      <c r="C4260">
        <v>7.4999999999999997E-3</v>
      </c>
      <c r="D4260">
        <f>LOG(S_P_500_Historical_Data__1[[#This Row],[return]]+1)</f>
        <v>3.2450548131470851E-3</v>
      </c>
      <c r="E4260">
        <f>MATCH(S_P_500_Historical_Data__1[[#This Row],[return]],_xlfn.ANCHORARRAY($N$7),1)</f>
        <v>72</v>
      </c>
      <c r="F4260" t="e">
        <f>MATCH(S_P_500_Historical_Data__1[[#This Row],[log1p(return)]],S:S,1)-6</f>
        <v>#N/A</v>
      </c>
    </row>
    <row r="4261" spans="1:6" x14ac:dyDescent="0.35">
      <c r="A4261" s="10">
        <v>30279</v>
      </c>
      <c r="B4261">
        <v>133.9</v>
      </c>
      <c r="C4261">
        <v>7.4999999999999997E-3</v>
      </c>
      <c r="D4261">
        <f>LOG(S_P_500_Historical_Data__1[[#This Row],[return]]+1)</f>
        <v>3.2450548131470851E-3</v>
      </c>
      <c r="E4261">
        <f>MATCH(S_P_500_Historical_Data__1[[#This Row],[return]],_xlfn.ANCHORARRAY($N$7),1)</f>
        <v>72</v>
      </c>
      <c r="F4261" t="e">
        <f>MATCH(S_P_500_Historical_Data__1[[#This Row],[log1p(return)]],S:S,1)-6</f>
        <v>#N/A</v>
      </c>
    </row>
    <row r="4262" spans="1:6" x14ac:dyDescent="0.35">
      <c r="A4262" s="10">
        <v>30278</v>
      </c>
      <c r="B4262">
        <v>132.9</v>
      </c>
      <c r="C4262">
        <v>-9.7000000000000003E-3</v>
      </c>
      <c r="D4262">
        <f>LOG(S_P_500_Historical_Data__1[[#This Row],[return]]+1)</f>
        <v>-4.2332209500260494E-3</v>
      </c>
      <c r="E4262">
        <f>MATCH(S_P_500_Historical_Data__1[[#This Row],[return]],_xlfn.ANCHORARRAY($N$7),1)</f>
        <v>66</v>
      </c>
      <c r="F4262" t="e">
        <f>MATCH(S_P_500_Historical_Data__1[[#This Row],[log1p(return)]],S:S,1)-6</f>
        <v>#N/A</v>
      </c>
    </row>
    <row r="4263" spans="1:6" x14ac:dyDescent="0.35">
      <c r="A4263" s="10">
        <v>30277</v>
      </c>
      <c r="B4263">
        <v>134.19999999999999</v>
      </c>
      <c r="C4263">
        <v>-2.0400000000000001E-2</v>
      </c>
      <c r="D4263">
        <f>LOG(S_P_500_Historical_Data__1[[#This Row],[return]]+1)</f>
        <v>-8.9512235473234898E-3</v>
      </c>
      <c r="E4263">
        <f>MATCH(S_P_500_Historical_Data__1[[#This Row],[return]],_xlfn.ANCHORARRAY($N$7),1)</f>
        <v>63</v>
      </c>
      <c r="F4263" t="e">
        <f>MATCH(S_P_500_Historical_Data__1[[#This Row],[log1p(return)]],S:S,1)-6</f>
        <v>#N/A</v>
      </c>
    </row>
    <row r="4264" spans="1:6" x14ac:dyDescent="0.35">
      <c r="A4264" s="10">
        <v>30274</v>
      </c>
      <c r="B4264">
        <v>137</v>
      </c>
      <c r="C4264">
        <v>-9.4000000000000004E-3</v>
      </c>
      <c r="D4264">
        <f>LOG(S_P_500_Historical_Data__1[[#This Row],[return]]+1)</f>
        <v>-4.1016763535627184E-3</v>
      </c>
      <c r="E4264">
        <f>MATCH(S_P_500_Historical_Data__1[[#This Row],[return]],_xlfn.ANCHORARRAY($N$7),1)</f>
        <v>67</v>
      </c>
      <c r="F4264" t="e">
        <f>MATCH(S_P_500_Historical_Data__1[[#This Row],[log1p(return)]],S:S,1)-6</f>
        <v>#N/A</v>
      </c>
    </row>
    <row r="4265" spans="1:6" x14ac:dyDescent="0.35">
      <c r="A4265" s="10">
        <v>30273</v>
      </c>
      <c r="B4265">
        <v>138.30000000000001</v>
      </c>
      <c r="C4265">
        <v>2.8999999999999998E-3</v>
      </c>
      <c r="D4265">
        <f>LOG(S_P_500_Historical_Data__1[[#This Row],[return]]+1)</f>
        <v>1.2576313122309249E-3</v>
      </c>
      <c r="E4265">
        <f>MATCH(S_P_500_Historical_Data__1[[#This Row],[return]],_xlfn.ANCHORARRAY($N$7),1)</f>
        <v>71</v>
      </c>
      <c r="F4265" t="e">
        <f>MATCH(S_P_500_Historical_Data__1[[#This Row],[log1p(return)]],S:S,1)-6</f>
        <v>#N/A</v>
      </c>
    </row>
    <row r="4266" spans="1:6" x14ac:dyDescent="0.35">
      <c r="A4266" s="10">
        <v>30272</v>
      </c>
      <c r="B4266">
        <v>137.9</v>
      </c>
      <c r="C4266">
        <v>1.8499999999999999E-2</v>
      </c>
      <c r="D4266">
        <f>LOG(S_P_500_Historical_Data__1[[#This Row],[return]]+1)</f>
        <v>7.9610333361829072E-3</v>
      </c>
      <c r="E4266">
        <f>MATCH(S_P_500_Historical_Data__1[[#This Row],[return]],_xlfn.ANCHORARRAY($N$7),1)</f>
        <v>76</v>
      </c>
      <c r="F4266" t="e">
        <f>MATCH(S_P_500_Historical_Data__1[[#This Row],[log1p(return)]],S:S,1)-6</f>
        <v>#N/A</v>
      </c>
    </row>
    <row r="4267" spans="1:6" x14ac:dyDescent="0.35">
      <c r="A4267" s="10">
        <v>30271</v>
      </c>
      <c r="B4267">
        <v>135.4</v>
      </c>
      <c r="C4267">
        <v>-1.17E-2</v>
      </c>
      <c r="D4267">
        <f>LOG(S_P_500_Historical_Data__1[[#This Row],[return]]+1)</f>
        <v>-5.111204635089385E-3</v>
      </c>
      <c r="E4267">
        <f>MATCH(S_P_500_Historical_Data__1[[#This Row],[return]],_xlfn.ANCHORARRAY($N$7),1)</f>
        <v>66</v>
      </c>
      <c r="F4267" t="e">
        <f>MATCH(S_P_500_Historical_Data__1[[#This Row],[log1p(return)]],S:S,1)-6</f>
        <v>#N/A</v>
      </c>
    </row>
    <row r="4268" spans="1:6" x14ac:dyDescent="0.35">
      <c r="A4268" s="10">
        <v>30270</v>
      </c>
      <c r="B4268">
        <v>137</v>
      </c>
      <c r="C4268">
        <v>-1.7899999999999999E-2</v>
      </c>
      <c r="D4268">
        <f>LOG(S_P_500_Historical_Data__1[[#This Row],[return]]+1)</f>
        <v>-7.8442889573832678E-3</v>
      </c>
      <c r="E4268">
        <f>MATCH(S_P_500_Historical_Data__1[[#This Row],[return]],_xlfn.ANCHORARRAY($N$7),1)</f>
        <v>64</v>
      </c>
      <c r="F4268" t="e">
        <f>MATCH(S_P_500_Historical_Data__1[[#This Row],[log1p(return)]],S:S,1)-6</f>
        <v>#N/A</v>
      </c>
    </row>
    <row r="4269" spans="1:6" x14ac:dyDescent="0.35">
      <c r="A4269" s="10">
        <v>30267</v>
      </c>
      <c r="B4269">
        <v>139.5</v>
      </c>
      <c r="C4269">
        <v>-1.6199999999999999E-2</v>
      </c>
      <c r="D4269">
        <f>LOG(S_P_500_Historical_Data__1[[#This Row],[return]]+1)</f>
        <v>-7.0931817766874787E-3</v>
      </c>
      <c r="E4269">
        <f>MATCH(S_P_500_Historical_Data__1[[#This Row],[return]],_xlfn.ANCHORARRAY($N$7),1)</f>
        <v>64</v>
      </c>
      <c r="F4269" t="e">
        <f>MATCH(S_P_500_Historical_Data__1[[#This Row],[log1p(return)]],S:S,1)-6</f>
        <v>#N/A</v>
      </c>
    </row>
    <row r="4270" spans="1:6" x14ac:dyDescent="0.35">
      <c r="A4270" s="10">
        <v>30266</v>
      </c>
      <c r="B4270">
        <v>141.80000000000001</v>
      </c>
      <c r="C4270">
        <v>4.1999999999999997E-3</v>
      </c>
      <c r="D4270">
        <f>LOG(S_P_500_Historical_Data__1[[#This Row],[return]]+1)</f>
        <v>1.8202170383280992E-3</v>
      </c>
      <c r="E4270">
        <f>MATCH(S_P_500_Historical_Data__1[[#This Row],[return]],_xlfn.ANCHORARRAY($N$7),1)</f>
        <v>71</v>
      </c>
      <c r="F4270" t="e">
        <f>MATCH(S_P_500_Historical_Data__1[[#This Row],[log1p(return)]],S:S,1)-6</f>
        <v>#N/A</v>
      </c>
    </row>
    <row r="4271" spans="1:6" x14ac:dyDescent="0.35">
      <c r="A4271" s="10">
        <v>30265</v>
      </c>
      <c r="B4271">
        <v>141.19999999999999</v>
      </c>
      <c r="C4271">
        <v>-1.26E-2</v>
      </c>
      <c r="D4271">
        <f>LOG(S_P_500_Historical_Data__1[[#This Row],[return]]+1)</f>
        <v>-5.5068771164876436E-3</v>
      </c>
      <c r="E4271">
        <f>MATCH(S_P_500_Historical_Data__1[[#This Row],[return]],_xlfn.ANCHORARRAY($N$7),1)</f>
        <v>65</v>
      </c>
      <c r="F4271" t="e">
        <f>MATCH(S_P_500_Historical_Data__1[[#This Row],[log1p(return)]],S:S,1)-6</f>
        <v>#N/A</v>
      </c>
    </row>
    <row r="4272" spans="1:6" x14ac:dyDescent="0.35">
      <c r="A4272" s="10">
        <v>30264</v>
      </c>
      <c r="B4272">
        <v>143</v>
      </c>
      <c r="C4272">
        <v>1.8499999999999999E-2</v>
      </c>
      <c r="D4272">
        <f>LOG(S_P_500_Historical_Data__1[[#This Row],[return]]+1)</f>
        <v>7.9610333361829072E-3</v>
      </c>
      <c r="E4272">
        <f>MATCH(S_P_500_Historical_Data__1[[#This Row],[return]],_xlfn.ANCHORARRAY($N$7),1)</f>
        <v>76</v>
      </c>
      <c r="F4272" t="e">
        <f>MATCH(S_P_500_Historical_Data__1[[#This Row],[log1p(return)]],S:S,1)-6</f>
        <v>#N/A</v>
      </c>
    </row>
    <row r="4273" spans="1:6" x14ac:dyDescent="0.35">
      <c r="A4273" s="10">
        <v>30263</v>
      </c>
      <c r="B4273">
        <v>140.4</v>
      </c>
      <c r="C4273">
        <v>-1.2699999999999999E-2</v>
      </c>
      <c r="D4273">
        <f>LOG(S_P_500_Historical_Data__1[[#This Row],[return]]+1)</f>
        <v>-5.5508629859640128E-3</v>
      </c>
      <c r="E4273">
        <f>MATCH(S_P_500_Historical_Data__1[[#This Row],[return]],_xlfn.ANCHORARRAY($N$7),1)</f>
        <v>65</v>
      </c>
      <c r="F4273" t="e">
        <f>MATCH(S_P_500_Historical_Data__1[[#This Row],[log1p(return)]],S:S,1)-6</f>
        <v>#N/A</v>
      </c>
    </row>
    <row r="4274" spans="1:6" x14ac:dyDescent="0.35">
      <c r="A4274" s="10">
        <v>30260</v>
      </c>
      <c r="B4274">
        <v>142.19999999999999</v>
      </c>
      <c r="C4274">
        <v>2.8E-3</v>
      </c>
      <c r="D4274">
        <f>LOG(S_P_500_Historical_Data__1[[#This Row],[return]]+1)</f>
        <v>1.2143252861788671E-3</v>
      </c>
      <c r="E4274">
        <f>MATCH(S_P_500_Historical_Data__1[[#This Row],[return]],_xlfn.ANCHORARRAY($N$7),1)</f>
        <v>71</v>
      </c>
      <c r="F4274" t="e">
        <f>MATCH(S_P_500_Historical_Data__1[[#This Row],[log1p(return)]],S:S,1)-6</f>
        <v>#N/A</v>
      </c>
    </row>
    <row r="4275" spans="1:6" x14ac:dyDescent="0.35">
      <c r="A4275" s="10">
        <v>30259</v>
      </c>
      <c r="B4275">
        <v>141.80000000000001</v>
      </c>
      <c r="C4275">
        <v>-7.7000000000000002E-3</v>
      </c>
      <c r="D4275">
        <f>LOG(S_P_500_Historical_Data__1[[#This Row],[return]]+1)</f>
        <v>-3.3570086445275432E-3</v>
      </c>
      <c r="E4275">
        <f>MATCH(S_P_500_Historical_Data__1[[#This Row],[return]],_xlfn.ANCHORARRAY($N$7),1)</f>
        <v>67</v>
      </c>
      <c r="F4275" t="e">
        <f>MATCH(S_P_500_Historical_Data__1[[#This Row],[log1p(return)]],S:S,1)-6</f>
        <v>#N/A</v>
      </c>
    </row>
    <row r="4276" spans="1:6" x14ac:dyDescent="0.35">
      <c r="A4276" s="10">
        <v>30258</v>
      </c>
      <c r="B4276">
        <v>142.9</v>
      </c>
      <c r="C4276">
        <v>3.9300000000000002E-2</v>
      </c>
      <c r="D4276">
        <f>LOG(S_P_500_Historical_Data__1[[#This Row],[return]]+1)</f>
        <v>1.6740927286259689E-2</v>
      </c>
      <c r="E4276">
        <f>MATCH(S_P_500_Historical_Data__1[[#This Row],[return]],_xlfn.ANCHORARRAY($N$7),1)</f>
        <v>83</v>
      </c>
      <c r="F4276" t="e">
        <f>MATCH(S_P_500_Historical_Data__1[[#This Row],[log1p(return)]],S:S,1)-6</f>
        <v>#N/A</v>
      </c>
    </row>
    <row r="4277" spans="1:6" x14ac:dyDescent="0.35">
      <c r="A4277" s="10">
        <v>30257</v>
      </c>
      <c r="B4277">
        <v>137.5</v>
      </c>
      <c r="C4277">
        <v>1.4800000000000001E-2</v>
      </c>
      <c r="D4277">
        <f>LOG(S_P_500_Historical_Data__1[[#This Row],[return]]+1)</f>
        <v>6.3804585496930744E-3</v>
      </c>
      <c r="E4277">
        <f>MATCH(S_P_500_Historical_Data__1[[#This Row],[return]],_xlfn.ANCHORARRAY($N$7),1)</f>
        <v>75</v>
      </c>
      <c r="F4277" t="e">
        <f>MATCH(S_P_500_Historical_Data__1[[#This Row],[log1p(return)]],S:S,1)-6</f>
        <v>#N/A</v>
      </c>
    </row>
    <row r="4278" spans="1:6" x14ac:dyDescent="0.35">
      <c r="A4278" s="10">
        <v>30256</v>
      </c>
      <c r="B4278">
        <v>135.5</v>
      </c>
      <c r="C4278">
        <v>1.35E-2</v>
      </c>
      <c r="D4278">
        <f>LOG(S_P_500_Historical_Data__1[[#This Row],[return]]+1)</f>
        <v>5.8237530290275435E-3</v>
      </c>
      <c r="E4278">
        <f>MATCH(S_P_500_Historical_Data__1[[#This Row],[return]],_xlfn.ANCHORARRAY($N$7),1)</f>
        <v>74</v>
      </c>
      <c r="F4278" t="e">
        <f>MATCH(S_P_500_Historical_Data__1[[#This Row],[log1p(return)]],S:S,1)-6</f>
        <v>#N/A</v>
      </c>
    </row>
    <row r="4279" spans="1:6" x14ac:dyDescent="0.35">
      <c r="A4279" s="10">
        <v>30253</v>
      </c>
      <c r="B4279">
        <v>133.69999999999999</v>
      </c>
      <c r="C4279">
        <v>6.9999999999999999E-4</v>
      </c>
      <c r="D4279">
        <f>LOG(S_P_500_Historical_Data__1[[#This Row],[return]]+1)</f>
        <v>3.0389978481245835E-4</v>
      </c>
      <c r="E4279">
        <f>MATCH(S_P_500_Historical_Data__1[[#This Row],[return]],_xlfn.ANCHORARRAY($N$7),1)</f>
        <v>70</v>
      </c>
      <c r="F4279" t="e">
        <f>MATCH(S_P_500_Historical_Data__1[[#This Row],[log1p(return)]],S:S,1)-6</f>
        <v>#N/A</v>
      </c>
    </row>
    <row r="4280" spans="1:6" x14ac:dyDescent="0.35">
      <c r="A4280" s="10">
        <v>30252</v>
      </c>
      <c r="B4280">
        <v>133.6</v>
      </c>
      <c r="C4280">
        <v>-1.26E-2</v>
      </c>
      <c r="D4280">
        <f>LOG(S_P_500_Historical_Data__1[[#This Row],[return]]+1)</f>
        <v>-5.5068771164876436E-3</v>
      </c>
      <c r="E4280">
        <f>MATCH(S_P_500_Historical_Data__1[[#This Row],[return]],_xlfn.ANCHORARRAY($N$7),1)</f>
        <v>65</v>
      </c>
      <c r="F4280" t="e">
        <f>MATCH(S_P_500_Historical_Data__1[[#This Row],[log1p(return)]],S:S,1)-6</f>
        <v>#N/A</v>
      </c>
    </row>
    <row r="4281" spans="1:6" x14ac:dyDescent="0.35">
      <c r="A4281" s="10">
        <v>30251</v>
      </c>
      <c r="B4281">
        <v>135.30000000000001</v>
      </c>
      <c r="C4281">
        <v>5.8999999999999999E-3</v>
      </c>
      <c r="D4281">
        <f>LOG(S_P_500_Historical_Data__1[[#This Row],[return]]+1)</f>
        <v>2.554808148482495E-3</v>
      </c>
      <c r="E4281">
        <f>MATCH(S_P_500_Historical_Data__1[[#This Row],[return]],_xlfn.ANCHORARRAY($N$7),1)</f>
        <v>72</v>
      </c>
      <c r="F4281" t="e">
        <f>MATCH(S_P_500_Historical_Data__1[[#This Row],[log1p(return)]],S:S,1)-6</f>
        <v>#N/A</v>
      </c>
    </row>
    <row r="4282" spans="1:6" x14ac:dyDescent="0.35">
      <c r="A4282" s="10">
        <v>30250</v>
      </c>
      <c r="B4282">
        <v>134.5</v>
      </c>
      <c r="C4282">
        <v>8.9999999999999993E-3</v>
      </c>
      <c r="D4282">
        <f>LOG(S_P_500_Historical_Data__1[[#This Row],[return]]+1)</f>
        <v>3.8911662369104775E-3</v>
      </c>
      <c r="E4282">
        <f>MATCH(S_P_500_Historical_Data__1[[#This Row],[return]],_xlfn.ANCHORARRAY($N$7),1)</f>
        <v>73</v>
      </c>
      <c r="F4282" t="e">
        <f>MATCH(S_P_500_Historical_Data__1[[#This Row],[log1p(return)]],S:S,1)-6</f>
        <v>#N/A</v>
      </c>
    </row>
    <row r="4283" spans="1:6" x14ac:dyDescent="0.35">
      <c r="A4283" s="10">
        <v>30249</v>
      </c>
      <c r="B4283">
        <v>133.30000000000001</v>
      </c>
      <c r="C4283">
        <v>-3.9600000000000003E-2</v>
      </c>
      <c r="D4283">
        <f>LOG(S_P_500_Historical_Data__1[[#This Row],[return]]+1)</f>
        <v>-1.7547848615010273E-2</v>
      </c>
      <c r="E4283">
        <f>MATCH(S_P_500_Historical_Data__1[[#This Row],[return]],_xlfn.ANCHORARRAY($N$7),1)</f>
        <v>56</v>
      </c>
      <c r="F4283" t="e">
        <f>MATCH(S_P_500_Historical_Data__1[[#This Row],[log1p(return)]],S:S,1)-6</f>
        <v>#N/A</v>
      </c>
    </row>
    <row r="4284" spans="1:6" x14ac:dyDescent="0.35">
      <c r="A4284" s="10">
        <v>30246</v>
      </c>
      <c r="B4284">
        <v>138.80000000000001</v>
      </c>
      <c r="C4284">
        <v>-2.2000000000000001E-3</v>
      </c>
      <c r="D4284">
        <f>LOG(S_P_500_Historical_Data__1[[#This Row],[return]]+1)</f>
        <v>-9.5650039683711904E-4</v>
      </c>
      <c r="E4284">
        <f>MATCH(S_P_500_Historical_Data__1[[#This Row],[return]],_xlfn.ANCHORARRAY($N$7),1)</f>
        <v>69</v>
      </c>
      <c r="F4284" t="e">
        <f>MATCH(S_P_500_Historical_Data__1[[#This Row],[log1p(return)]],S:S,1)-6</f>
        <v>#N/A</v>
      </c>
    </row>
    <row r="4285" spans="1:6" x14ac:dyDescent="0.35">
      <c r="A4285" s="10">
        <v>30245</v>
      </c>
      <c r="B4285">
        <v>139.1</v>
      </c>
      <c r="C4285">
        <v>-6.9999999999999999E-4</v>
      </c>
      <c r="D4285">
        <f>LOG(S_P_500_Historical_Data__1[[#This Row],[return]]+1)</f>
        <v>-3.041125891607762E-4</v>
      </c>
      <c r="E4285">
        <f>MATCH(S_P_500_Historical_Data__1[[#This Row],[return]],_xlfn.ANCHORARRAY($N$7),1)</f>
        <v>69</v>
      </c>
      <c r="F4285" t="e">
        <f>MATCH(S_P_500_Historical_Data__1[[#This Row],[log1p(return)]],S:S,1)-6</f>
        <v>#N/A</v>
      </c>
    </row>
    <row r="4286" spans="1:6" x14ac:dyDescent="0.35">
      <c r="A4286" s="10">
        <v>30244</v>
      </c>
      <c r="B4286">
        <v>139.19999999999999</v>
      </c>
      <c r="C4286">
        <v>1.9E-2</v>
      </c>
      <c r="D4286">
        <f>LOG(S_P_500_Historical_Data__1[[#This Row],[return]]+1)</f>
        <v>8.1741840064263552E-3</v>
      </c>
      <c r="E4286">
        <f>MATCH(S_P_500_Historical_Data__1[[#This Row],[return]],_xlfn.ANCHORARRAY($N$7),1)</f>
        <v>76</v>
      </c>
      <c r="F4286" t="e">
        <f>MATCH(S_P_500_Historical_Data__1[[#This Row],[log1p(return)]],S:S,1)-6</f>
        <v>#N/A</v>
      </c>
    </row>
    <row r="4287" spans="1:6" x14ac:dyDescent="0.35">
      <c r="A4287" s="10">
        <v>30243</v>
      </c>
      <c r="B4287">
        <v>136.6</v>
      </c>
      <c r="C4287">
        <v>-6.9999999999999999E-4</v>
      </c>
      <c r="D4287">
        <f>LOG(S_P_500_Historical_Data__1[[#This Row],[return]]+1)</f>
        <v>-3.041125891607762E-4</v>
      </c>
      <c r="E4287">
        <f>MATCH(S_P_500_Historical_Data__1[[#This Row],[return]],_xlfn.ANCHORARRAY($N$7),1)</f>
        <v>69</v>
      </c>
      <c r="F4287" t="e">
        <f>MATCH(S_P_500_Historical_Data__1[[#This Row],[log1p(return)]],S:S,1)-6</f>
        <v>#N/A</v>
      </c>
    </row>
    <row r="4288" spans="1:6" x14ac:dyDescent="0.35">
      <c r="A4288" s="10">
        <v>30242</v>
      </c>
      <c r="B4288">
        <v>136.69999999999999</v>
      </c>
      <c r="C4288">
        <v>2.3199999999999998E-2</v>
      </c>
      <c r="D4288">
        <f>LOG(S_P_500_Historical_Data__1[[#This Row],[return]]+1)</f>
        <v>9.9605314705975539E-3</v>
      </c>
      <c r="E4288">
        <f>MATCH(S_P_500_Historical_Data__1[[#This Row],[return]],_xlfn.ANCHORARRAY($N$7),1)</f>
        <v>78</v>
      </c>
      <c r="F4288" t="e">
        <f>MATCH(S_P_500_Historical_Data__1[[#This Row],[log1p(return)]],S:S,1)-6</f>
        <v>#N/A</v>
      </c>
    </row>
    <row r="4289" spans="1:6" x14ac:dyDescent="0.35">
      <c r="A4289" s="10">
        <v>30239</v>
      </c>
      <c r="B4289">
        <v>133.6</v>
      </c>
      <c r="C4289">
        <v>-7.4000000000000003E-3</v>
      </c>
      <c r="D4289">
        <f>LOG(S_P_500_Historical_Data__1[[#This Row],[return]]+1)</f>
        <v>-3.2257291386954146E-3</v>
      </c>
      <c r="E4289">
        <f>MATCH(S_P_500_Historical_Data__1[[#This Row],[return]],_xlfn.ANCHORARRAY($N$7),1)</f>
        <v>67</v>
      </c>
      <c r="F4289" t="e">
        <f>MATCH(S_P_500_Historical_Data__1[[#This Row],[log1p(return)]],S:S,1)-6</f>
        <v>#N/A</v>
      </c>
    </row>
    <row r="4290" spans="1:6" x14ac:dyDescent="0.35">
      <c r="A4290" s="10">
        <v>30238</v>
      </c>
      <c r="B4290">
        <v>134.6</v>
      </c>
      <c r="C4290">
        <v>-1.54E-2</v>
      </c>
      <c r="D4290">
        <f>LOG(S_P_500_Historical_Data__1[[#This Row],[return]]+1)</f>
        <v>-6.7401685632631431E-3</v>
      </c>
      <c r="E4290">
        <f>MATCH(S_P_500_Historical_Data__1[[#This Row],[return]],_xlfn.ANCHORARRAY($N$7),1)</f>
        <v>64</v>
      </c>
      <c r="F4290" t="e">
        <f>MATCH(S_P_500_Historical_Data__1[[#This Row],[log1p(return)]],S:S,1)-6</f>
        <v>#N/A</v>
      </c>
    </row>
    <row r="4291" spans="1:6" x14ac:dyDescent="0.35">
      <c r="A4291" s="10">
        <v>30237</v>
      </c>
      <c r="B4291">
        <v>136.69999999999999</v>
      </c>
      <c r="C4291">
        <v>1.7100000000000001E-2</v>
      </c>
      <c r="D4291">
        <f>LOG(S_P_500_Historical_Data__1[[#This Row],[return]]+1)</f>
        <v>7.3636543122783142E-3</v>
      </c>
      <c r="E4291">
        <f>MATCH(S_P_500_Historical_Data__1[[#This Row],[return]],_xlfn.ANCHORARRAY($N$7),1)</f>
        <v>75</v>
      </c>
      <c r="F4291" t="e">
        <f>MATCH(S_P_500_Historical_Data__1[[#This Row],[log1p(return)]],S:S,1)-6</f>
        <v>#N/A</v>
      </c>
    </row>
    <row r="4292" spans="1:6" x14ac:dyDescent="0.35">
      <c r="A4292" s="10">
        <v>30236</v>
      </c>
      <c r="B4292">
        <v>134.4</v>
      </c>
      <c r="C4292">
        <v>-6.9999999999999999E-4</v>
      </c>
      <c r="D4292">
        <f>LOG(S_P_500_Historical_Data__1[[#This Row],[return]]+1)</f>
        <v>-3.041125891607762E-4</v>
      </c>
      <c r="E4292">
        <f>MATCH(S_P_500_Historical_Data__1[[#This Row],[return]],_xlfn.ANCHORARRAY($N$7),1)</f>
        <v>69</v>
      </c>
      <c r="F4292" t="e">
        <f>MATCH(S_P_500_Historical_Data__1[[#This Row],[log1p(return)]],S:S,1)-6</f>
        <v>#N/A</v>
      </c>
    </row>
    <row r="4293" spans="1:6" x14ac:dyDescent="0.35">
      <c r="A4293" s="10">
        <v>30235</v>
      </c>
      <c r="B4293">
        <v>134.5</v>
      </c>
      <c r="C4293">
        <v>2.5899999999999999E-2</v>
      </c>
      <c r="D4293">
        <f>LOG(S_P_500_Historical_Data__1[[#This Row],[return]]+1)</f>
        <v>1.1105029815980038E-2</v>
      </c>
      <c r="E4293">
        <f>MATCH(S_P_500_Historical_Data__1[[#This Row],[return]],_xlfn.ANCHORARRAY($N$7),1)</f>
        <v>78</v>
      </c>
      <c r="F4293" t="e">
        <f>MATCH(S_P_500_Historical_Data__1[[#This Row],[log1p(return)]],S:S,1)-6</f>
        <v>#N/A</v>
      </c>
    </row>
    <row r="4294" spans="1:6" x14ac:dyDescent="0.35">
      <c r="A4294" s="10">
        <v>30232</v>
      </c>
      <c r="B4294">
        <v>131.1</v>
      </c>
      <c r="C4294">
        <v>1.7899999999999999E-2</v>
      </c>
      <c r="D4294">
        <f>LOG(S_P_500_Historical_Data__1[[#This Row],[return]]+1)</f>
        <v>7.7051143647801799E-3</v>
      </c>
      <c r="E4294">
        <f>MATCH(S_P_500_Historical_Data__1[[#This Row],[return]],_xlfn.ANCHORARRAY($N$7),1)</f>
        <v>76</v>
      </c>
      <c r="F4294" t="e">
        <f>MATCH(S_P_500_Historical_Data__1[[#This Row],[log1p(return)]],S:S,1)-6</f>
        <v>#N/A</v>
      </c>
    </row>
    <row r="4295" spans="1:6" x14ac:dyDescent="0.35">
      <c r="A4295" s="10">
        <v>30231</v>
      </c>
      <c r="B4295">
        <v>128.80000000000001</v>
      </c>
      <c r="C4295">
        <v>2.2200000000000001E-2</v>
      </c>
      <c r="D4295">
        <f>LOG(S_P_500_Historical_Data__1[[#This Row],[return]]+1)</f>
        <v>9.5358766192181355E-3</v>
      </c>
      <c r="E4295">
        <f>MATCH(S_P_500_Historical_Data__1[[#This Row],[return]],_xlfn.ANCHORARRAY($N$7),1)</f>
        <v>77</v>
      </c>
      <c r="F4295" t="e">
        <f>MATCH(S_P_500_Historical_Data__1[[#This Row],[log1p(return)]],S:S,1)-6</f>
        <v>#N/A</v>
      </c>
    </row>
    <row r="4296" spans="1:6" x14ac:dyDescent="0.35">
      <c r="A4296" s="10">
        <v>30230</v>
      </c>
      <c r="B4296">
        <v>126</v>
      </c>
      <c r="C4296">
        <v>3.2800000000000003E-2</v>
      </c>
      <c r="D4296">
        <f>LOG(S_P_500_Historical_Data__1[[#This Row],[return]]+1)</f>
        <v>1.401622925836387E-2</v>
      </c>
      <c r="E4296">
        <f>MATCH(S_P_500_Historical_Data__1[[#This Row],[return]],_xlfn.ANCHORARRAY($N$7),1)</f>
        <v>81</v>
      </c>
      <c r="F4296" t="e">
        <f>MATCH(S_P_500_Historical_Data__1[[#This Row],[log1p(return)]],S:S,1)-6</f>
        <v>#N/A</v>
      </c>
    </row>
    <row r="4297" spans="1:6" x14ac:dyDescent="0.35">
      <c r="A4297" s="10">
        <v>30229</v>
      </c>
      <c r="B4297">
        <v>122</v>
      </c>
      <c r="C4297">
        <v>4.1000000000000003E-3</v>
      </c>
      <c r="D4297">
        <f>LOG(S_P_500_Historical_Data__1[[#This Row],[return]]+1)</f>
        <v>1.7769670774395734E-3</v>
      </c>
      <c r="E4297">
        <f>MATCH(S_P_500_Historical_Data__1[[#This Row],[return]],_xlfn.ANCHORARRAY($N$7),1)</f>
        <v>71</v>
      </c>
      <c r="F4297" t="e">
        <f>MATCH(S_P_500_Historical_Data__1[[#This Row],[log1p(return)]],S:S,1)-6</f>
        <v>#N/A</v>
      </c>
    </row>
    <row r="4298" spans="1:6" x14ac:dyDescent="0.35">
      <c r="A4298" s="10">
        <v>30228</v>
      </c>
      <c r="B4298">
        <v>121.5</v>
      </c>
      <c r="C4298">
        <v>-4.1000000000000003E-3</v>
      </c>
      <c r="D4298">
        <f>LOG(S_P_500_Historical_Data__1[[#This Row],[return]]+1)</f>
        <v>-1.7842676290416753E-3</v>
      </c>
      <c r="E4298">
        <f>MATCH(S_P_500_Historical_Data__1[[#This Row],[return]],_xlfn.ANCHORARRAY($N$7),1)</f>
        <v>68</v>
      </c>
      <c r="F4298" t="e">
        <f>MATCH(S_P_500_Historical_Data__1[[#This Row],[log1p(return)]],S:S,1)-6</f>
        <v>#N/A</v>
      </c>
    </row>
    <row r="4299" spans="1:6" x14ac:dyDescent="0.35">
      <c r="A4299" s="10">
        <v>30225</v>
      </c>
      <c r="B4299">
        <v>122</v>
      </c>
      <c r="C4299">
        <v>1.3299999999999999E-2</v>
      </c>
      <c r="D4299">
        <f>LOG(S_P_500_Historical_Data__1[[#This Row],[return]]+1)</f>
        <v>5.7380426514248547E-3</v>
      </c>
      <c r="E4299">
        <f>MATCH(S_P_500_Historical_Data__1[[#This Row],[return]],_xlfn.ANCHORARRAY($N$7),1)</f>
        <v>74</v>
      </c>
      <c r="F4299" t="e">
        <f>MATCH(S_P_500_Historical_Data__1[[#This Row],[log1p(return)]],S:S,1)-6</f>
        <v>#N/A</v>
      </c>
    </row>
    <row r="4300" spans="1:6" x14ac:dyDescent="0.35">
      <c r="A4300" s="10">
        <v>30224</v>
      </c>
      <c r="B4300">
        <v>120.4</v>
      </c>
      <c r="C4300">
        <v>-9.9000000000000008E-3</v>
      </c>
      <c r="D4300">
        <f>LOG(S_P_500_Historical_Data__1[[#This Row],[return]]+1)</f>
        <v>-4.3209394883778271E-3</v>
      </c>
      <c r="E4300">
        <f>MATCH(S_P_500_Historical_Data__1[[#This Row],[return]],_xlfn.ANCHORARRAY($N$7),1)</f>
        <v>66</v>
      </c>
      <c r="F4300" t="e">
        <f>MATCH(S_P_500_Historical_Data__1[[#This Row],[log1p(return)]],S:S,1)-6</f>
        <v>#N/A</v>
      </c>
    </row>
    <row r="4301" spans="1:6" x14ac:dyDescent="0.35">
      <c r="A4301" s="10">
        <v>30223</v>
      </c>
      <c r="B4301">
        <v>121.6</v>
      </c>
      <c r="C4301">
        <v>-1.2999999999999999E-2</v>
      </c>
      <c r="D4301">
        <f>LOG(S_P_500_Historical_Data__1[[#This Row],[return]]+1)</f>
        <v>-5.6828473303632727E-3</v>
      </c>
      <c r="E4301">
        <f>MATCH(S_P_500_Historical_Data__1[[#This Row],[return]],_xlfn.ANCHORARRAY($N$7),1)</f>
        <v>65</v>
      </c>
      <c r="F4301" t="e">
        <f>MATCH(S_P_500_Historical_Data__1[[#This Row],[log1p(return)]],S:S,1)-6</f>
        <v>#N/A</v>
      </c>
    </row>
    <row r="4302" spans="1:6" x14ac:dyDescent="0.35">
      <c r="A4302" s="10">
        <v>30222</v>
      </c>
      <c r="B4302">
        <v>123.2</v>
      </c>
      <c r="C4302">
        <v>-3.2000000000000002E-3</v>
      </c>
      <c r="D4302">
        <f>LOG(S_P_500_Historical_Data__1[[#This Row],[return]]+1)</f>
        <v>-1.3919706849055953E-3</v>
      </c>
      <c r="E4302">
        <f>MATCH(S_P_500_Historical_Data__1[[#This Row],[return]],_xlfn.ANCHORARRAY($N$7),1)</f>
        <v>69</v>
      </c>
      <c r="F4302" t="e">
        <f>MATCH(S_P_500_Historical_Data__1[[#This Row],[log1p(return)]],S:S,1)-6</f>
        <v>#N/A</v>
      </c>
    </row>
    <row r="4303" spans="1:6" x14ac:dyDescent="0.35">
      <c r="A4303" s="10">
        <v>30221</v>
      </c>
      <c r="B4303">
        <v>123.6</v>
      </c>
      <c r="C4303">
        <v>2.3999999999999998E-3</v>
      </c>
      <c r="D4303">
        <f>LOG(S_P_500_Historical_Data__1[[#This Row],[return]]+1)</f>
        <v>1.0410579860935677E-3</v>
      </c>
      <c r="E4303">
        <f>MATCH(S_P_500_Historical_Data__1[[#This Row],[return]],_xlfn.ANCHORARRAY($N$7),1)</f>
        <v>71</v>
      </c>
      <c r="F4303" t="e">
        <f>MATCH(S_P_500_Historical_Data__1[[#This Row],[log1p(return)]],S:S,1)-6</f>
        <v>#N/A</v>
      </c>
    </row>
    <row r="4304" spans="1:6" x14ac:dyDescent="0.35">
      <c r="A4304" s="10">
        <v>30218</v>
      </c>
      <c r="B4304">
        <v>123.3</v>
      </c>
      <c r="C4304">
        <v>-4.0000000000000001E-3</v>
      </c>
      <c r="D4304">
        <f>LOG(S_P_500_Historical_Data__1[[#This Row],[return]]+1)</f>
        <v>-1.7406615763012701E-3</v>
      </c>
      <c r="E4304">
        <f>MATCH(S_P_500_Historical_Data__1[[#This Row],[return]],_xlfn.ANCHORARRAY($N$7),1)</f>
        <v>68</v>
      </c>
      <c r="F4304" t="e">
        <f>MATCH(S_P_500_Historical_Data__1[[#This Row],[log1p(return)]],S:S,1)-6</f>
        <v>#N/A</v>
      </c>
    </row>
    <row r="4305" spans="1:6" x14ac:dyDescent="0.35">
      <c r="A4305" s="10">
        <v>30217</v>
      </c>
      <c r="B4305">
        <v>123.8</v>
      </c>
      <c r="C4305">
        <v>-1.6000000000000001E-3</v>
      </c>
      <c r="D4305">
        <f>LOG(S_P_500_Historical_Data__1[[#This Row],[return]]+1)</f>
        <v>-6.9542766165125167E-4</v>
      </c>
      <c r="E4305">
        <f>MATCH(S_P_500_Historical_Data__1[[#This Row],[return]],_xlfn.ANCHORARRAY($N$7),1)</f>
        <v>69</v>
      </c>
      <c r="F4305" t="e">
        <f>MATCH(S_P_500_Historical_Data__1[[#This Row],[log1p(return)]],S:S,1)-6</f>
        <v>#N/A</v>
      </c>
    </row>
    <row r="4306" spans="1:6" x14ac:dyDescent="0.35">
      <c r="A4306" s="10">
        <v>30216</v>
      </c>
      <c r="B4306">
        <v>124</v>
      </c>
      <c r="C4306">
        <v>-7.1999999999999998E-3</v>
      </c>
      <c r="D4306">
        <f>LOG(S_P_500_Historical_Data__1[[#This Row],[return]]+1)</f>
        <v>-3.1382315093265779E-3</v>
      </c>
      <c r="E4306">
        <f>MATCH(S_P_500_Historical_Data__1[[#This Row],[return]],_xlfn.ANCHORARRAY($N$7),1)</f>
        <v>67</v>
      </c>
      <c r="F4306" t="e">
        <f>MATCH(S_P_500_Historical_Data__1[[#This Row],[log1p(return)]],S:S,1)-6</f>
        <v>#N/A</v>
      </c>
    </row>
    <row r="4307" spans="1:6" x14ac:dyDescent="0.35">
      <c r="A4307" s="10">
        <v>30215</v>
      </c>
      <c r="B4307">
        <v>124.9</v>
      </c>
      <c r="C4307">
        <v>1.9599999999999999E-2</v>
      </c>
      <c r="D4307">
        <f>LOG(S_P_500_Historical_Data__1[[#This Row],[return]]+1)</f>
        <v>8.4298267972299345E-3</v>
      </c>
      <c r="E4307">
        <f>MATCH(S_P_500_Historical_Data__1[[#This Row],[return]],_xlfn.ANCHORARRAY($N$7),1)</f>
        <v>76</v>
      </c>
      <c r="F4307" t="e">
        <f>MATCH(S_P_500_Historical_Data__1[[#This Row],[log1p(return)]],S:S,1)-6</f>
        <v>#N/A</v>
      </c>
    </row>
    <row r="4308" spans="1:6" x14ac:dyDescent="0.35">
      <c r="A4308" s="10">
        <v>30214</v>
      </c>
      <c r="B4308">
        <v>122.5</v>
      </c>
      <c r="C4308">
        <v>-8.0000000000000004E-4</v>
      </c>
      <c r="D4308">
        <f>LOG(S_P_500_Historical_Data__1[[#This Row],[return]]+1)</f>
        <v>-3.4757463392091225E-4</v>
      </c>
      <c r="E4308">
        <f>MATCH(S_P_500_Historical_Data__1[[#This Row],[return]],_xlfn.ANCHORARRAY($N$7),1)</f>
        <v>69</v>
      </c>
      <c r="F4308" t="e">
        <f>MATCH(S_P_500_Historical_Data__1[[#This Row],[log1p(return)]],S:S,1)-6</f>
        <v>#N/A</v>
      </c>
    </row>
    <row r="4309" spans="1:6" x14ac:dyDescent="0.35">
      <c r="A4309" s="10">
        <v>30211</v>
      </c>
      <c r="B4309">
        <v>122.6</v>
      </c>
      <c r="C4309">
        <v>-9.7000000000000003E-3</v>
      </c>
      <c r="D4309">
        <f>LOG(S_P_500_Historical_Data__1[[#This Row],[return]]+1)</f>
        <v>-4.2332209500260494E-3</v>
      </c>
      <c r="E4309">
        <f>MATCH(S_P_500_Historical_Data__1[[#This Row],[return]],_xlfn.ANCHORARRAY($N$7),1)</f>
        <v>66</v>
      </c>
      <c r="F4309" t="e">
        <f>MATCH(S_P_500_Historical_Data__1[[#This Row],[log1p(return)]],S:S,1)-6</f>
        <v>#N/A</v>
      </c>
    </row>
    <row r="4310" spans="1:6" x14ac:dyDescent="0.35">
      <c r="A4310" s="10">
        <v>30210</v>
      </c>
      <c r="B4310">
        <v>123.8</v>
      </c>
      <c r="C4310">
        <v>-4.0000000000000001E-3</v>
      </c>
      <c r="D4310">
        <f>LOG(S_P_500_Historical_Data__1[[#This Row],[return]]+1)</f>
        <v>-1.7406615763012701E-3</v>
      </c>
      <c r="E4310">
        <f>MATCH(S_P_500_Historical_Data__1[[#This Row],[return]],_xlfn.ANCHORARRAY($N$7),1)</f>
        <v>68</v>
      </c>
      <c r="F4310" t="e">
        <f>MATCH(S_P_500_Historical_Data__1[[#This Row],[log1p(return)]],S:S,1)-6</f>
        <v>#N/A</v>
      </c>
    </row>
    <row r="4311" spans="1:6" x14ac:dyDescent="0.35">
      <c r="A4311" s="10">
        <v>30209</v>
      </c>
      <c r="B4311">
        <v>124.3</v>
      </c>
      <c r="C4311">
        <v>9.7000000000000003E-3</v>
      </c>
      <c r="D4311">
        <f>LOG(S_P_500_Historical_Data__1[[#This Row],[return]]+1)</f>
        <v>4.1923562597142678E-3</v>
      </c>
      <c r="E4311">
        <f>MATCH(S_P_500_Historical_Data__1[[#This Row],[return]],_xlfn.ANCHORARRAY($N$7),1)</f>
        <v>73</v>
      </c>
      <c r="F4311" t="e">
        <f>MATCH(S_P_500_Historical_Data__1[[#This Row],[log1p(return)]],S:S,1)-6</f>
        <v>#N/A</v>
      </c>
    </row>
    <row r="4312" spans="1:6" x14ac:dyDescent="0.35">
      <c r="A4312" s="10">
        <v>30208</v>
      </c>
      <c r="B4312">
        <v>123.1</v>
      </c>
      <c r="C4312">
        <v>7.4000000000000003E-3</v>
      </c>
      <c r="D4312">
        <f>LOG(S_P_500_Historical_Data__1[[#This Row],[return]]+1)</f>
        <v>3.2019465216924438E-3</v>
      </c>
      <c r="E4312">
        <f>MATCH(S_P_500_Historical_Data__1[[#This Row],[return]],_xlfn.ANCHORARRAY($N$7),1)</f>
        <v>72</v>
      </c>
      <c r="F4312" t="e">
        <f>MATCH(S_P_500_Historical_Data__1[[#This Row],[log1p(return)]],S:S,1)-6</f>
        <v>#N/A</v>
      </c>
    </row>
    <row r="4313" spans="1:6" x14ac:dyDescent="0.35">
      <c r="A4313" s="10">
        <v>30207</v>
      </c>
      <c r="B4313">
        <v>122.2</v>
      </c>
      <c r="C4313">
        <v>9.9000000000000008E-3</v>
      </c>
      <c r="D4313">
        <f>LOG(S_P_500_Historical_Data__1[[#This Row],[return]]+1)</f>
        <v>4.2783722001624534E-3</v>
      </c>
      <c r="E4313">
        <f>MATCH(S_P_500_Historical_Data__1[[#This Row],[return]],_xlfn.ANCHORARRAY($N$7),1)</f>
        <v>73</v>
      </c>
      <c r="F4313" t="e">
        <f>MATCH(S_P_500_Historical_Data__1[[#This Row],[log1p(return)]],S:S,1)-6</f>
        <v>#N/A</v>
      </c>
    </row>
    <row r="4314" spans="1:6" x14ac:dyDescent="0.35">
      <c r="A4314" s="10">
        <v>30204</v>
      </c>
      <c r="B4314">
        <v>121</v>
      </c>
      <c r="C4314">
        <v>-8.2000000000000007E-3</v>
      </c>
      <c r="D4314">
        <f>LOG(S_P_500_Historical_Data__1[[#This Row],[return]]+1)</f>
        <v>-3.5758960449088746E-3</v>
      </c>
      <c r="E4314">
        <f>MATCH(S_P_500_Historical_Data__1[[#This Row],[return]],_xlfn.ANCHORARRAY($N$7),1)</f>
        <v>67</v>
      </c>
      <c r="F4314" t="e">
        <f>MATCH(S_P_500_Historical_Data__1[[#This Row],[log1p(return)]],S:S,1)-6</f>
        <v>#N/A</v>
      </c>
    </row>
    <row r="4315" spans="1:6" x14ac:dyDescent="0.35">
      <c r="A4315" s="10">
        <v>30203</v>
      </c>
      <c r="B4315">
        <v>122</v>
      </c>
      <c r="C4315">
        <v>-1.6000000000000001E-3</v>
      </c>
      <c r="D4315">
        <f>LOG(S_P_500_Historical_Data__1[[#This Row],[return]]+1)</f>
        <v>-6.9542766165125167E-4</v>
      </c>
      <c r="E4315">
        <f>MATCH(S_P_500_Historical_Data__1[[#This Row],[return]],_xlfn.ANCHORARRAY($N$7),1)</f>
        <v>69</v>
      </c>
      <c r="F4315" t="e">
        <f>MATCH(S_P_500_Historical_Data__1[[#This Row],[log1p(return)]],S:S,1)-6</f>
        <v>#N/A</v>
      </c>
    </row>
    <row r="4316" spans="1:6" x14ac:dyDescent="0.35">
      <c r="A4316" s="10">
        <v>30202</v>
      </c>
      <c r="B4316">
        <v>122.2</v>
      </c>
      <c r="C4316">
        <v>6.6E-3</v>
      </c>
      <c r="D4316">
        <f>LOG(S_P_500_Historical_Data__1[[#This Row],[return]]+1)</f>
        <v>2.8569260611206074E-3</v>
      </c>
      <c r="E4316">
        <f>MATCH(S_P_500_Historical_Data__1[[#This Row],[return]],_xlfn.ANCHORARRAY($N$7),1)</f>
        <v>72</v>
      </c>
      <c r="F4316" t="e">
        <f>MATCH(S_P_500_Historical_Data__1[[#This Row],[log1p(return)]],S:S,1)-6</f>
        <v>#N/A</v>
      </c>
    </row>
    <row r="4317" spans="1:6" x14ac:dyDescent="0.35">
      <c r="A4317" s="10">
        <v>30201</v>
      </c>
      <c r="B4317">
        <v>121.4</v>
      </c>
      <c r="C4317">
        <v>-1.06E-2</v>
      </c>
      <c r="D4317">
        <f>LOG(S_P_500_Historical_Data__1[[#This Row],[return]]+1)</f>
        <v>-4.628093971837611E-3</v>
      </c>
      <c r="E4317">
        <f>MATCH(S_P_500_Historical_Data__1[[#This Row],[return]],_xlfn.ANCHORARRAY($N$7),1)</f>
        <v>66</v>
      </c>
      <c r="F4317" t="e">
        <f>MATCH(S_P_500_Historical_Data__1[[#This Row],[log1p(return)]],S:S,1)-6</f>
        <v>#N/A</v>
      </c>
    </row>
    <row r="4318" spans="1:6" x14ac:dyDescent="0.35">
      <c r="A4318" s="10">
        <v>30197</v>
      </c>
      <c r="B4318">
        <v>122.7</v>
      </c>
      <c r="C4318">
        <v>0.02</v>
      </c>
      <c r="D4318">
        <f>LOG(S_P_500_Historical_Data__1[[#This Row],[return]]+1)</f>
        <v>8.6001717619175692E-3</v>
      </c>
      <c r="E4318">
        <f>MATCH(S_P_500_Historical_Data__1[[#This Row],[return]],_xlfn.ANCHORARRAY($N$7),1)</f>
        <v>76</v>
      </c>
      <c r="F4318" t="e">
        <f>MATCH(S_P_500_Historical_Data__1[[#This Row],[log1p(return)]],S:S,1)-6</f>
        <v>#N/A</v>
      </c>
    </row>
    <row r="4319" spans="1:6" x14ac:dyDescent="0.35">
      <c r="A4319" s="10">
        <v>30196</v>
      </c>
      <c r="B4319">
        <v>120.3</v>
      </c>
      <c r="C4319">
        <v>1.78E-2</v>
      </c>
      <c r="D4319">
        <f>LOG(S_P_500_Historical_Data__1[[#This Row],[return]]+1)</f>
        <v>7.6624465372758781E-3</v>
      </c>
      <c r="E4319">
        <f>MATCH(S_P_500_Historical_Data__1[[#This Row],[return]],_xlfn.ANCHORARRAY($N$7),1)</f>
        <v>76</v>
      </c>
      <c r="F4319" t="e">
        <f>MATCH(S_P_500_Historical_Data__1[[#This Row],[log1p(return)]],S:S,1)-6</f>
        <v>#N/A</v>
      </c>
    </row>
    <row r="4320" spans="1:6" x14ac:dyDescent="0.35">
      <c r="A4320" s="10">
        <v>30195</v>
      </c>
      <c r="B4320">
        <v>118.2</v>
      </c>
      <c r="C4320">
        <v>-1.09E-2</v>
      </c>
      <c r="D4320">
        <f>LOG(S_P_500_Historical_Data__1[[#This Row],[return]]+1)</f>
        <v>-4.7597981371845666E-3</v>
      </c>
      <c r="E4320">
        <f>MATCH(S_P_500_Historical_Data__1[[#This Row],[return]],_xlfn.ANCHORARRAY($N$7),1)</f>
        <v>66</v>
      </c>
      <c r="F4320" t="e">
        <f>MATCH(S_P_500_Historical_Data__1[[#This Row],[log1p(return)]],S:S,1)-6</f>
        <v>#N/A</v>
      </c>
    </row>
    <row r="4321" spans="1:6" x14ac:dyDescent="0.35">
      <c r="A4321" s="10">
        <v>30194</v>
      </c>
      <c r="B4321">
        <v>119.5</v>
      </c>
      <c r="C4321">
        <v>1.5299999999999999E-2</v>
      </c>
      <c r="D4321">
        <f>LOG(S_P_500_Historical_Data__1[[#This Row],[return]]+1)</f>
        <v>6.5943861841371351E-3</v>
      </c>
      <c r="E4321">
        <f>MATCH(S_P_500_Historical_Data__1[[#This Row],[return]],_xlfn.ANCHORARRAY($N$7),1)</f>
        <v>75</v>
      </c>
      <c r="F4321" t="e">
        <f>MATCH(S_P_500_Historical_Data__1[[#This Row],[log1p(return)]],S:S,1)-6</f>
        <v>#N/A</v>
      </c>
    </row>
    <row r="4322" spans="1:6" x14ac:dyDescent="0.35">
      <c r="A4322" s="10">
        <v>30193</v>
      </c>
      <c r="B4322">
        <v>117.7</v>
      </c>
      <c r="C4322">
        <v>5.1000000000000004E-3</v>
      </c>
      <c r="D4322">
        <f>LOG(S_P_500_Historical_Data__1[[#This Row],[return]]+1)</f>
        <v>2.2092729880147646E-3</v>
      </c>
      <c r="E4322">
        <f>MATCH(S_P_500_Historical_Data__1[[#This Row],[return]],_xlfn.ANCHORARRAY($N$7),1)</f>
        <v>71</v>
      </c>
      <c r="F4322" t="e">
        <f>MATCH(S_P_500_Historical_Data__1[[#This Row],[log1p(return)]],S:S,1)-6</f>
        <v>#N/A</v>
      </c>
    </row>
    <row r="4323" spans="1:6" x14ac:dyDescent="0.35">
      <c r="A4323" s="10">
        <v>30190</v>
      </c>
      <c r="B4323">
        <v>117.1</v>
      </c>
      <c r="C4323">
        <v>-1.26E-2</v>
      </c>
      <c r="D4323">
        <f>LOG(S_P_500_Historical_Data__1[[#This Row],[return]]+1)</f>
        <v>-5.5068771164876436E-3</v>
      </c>
      <c r="E4323">
        <f>MATCH(S_P_500_Historical_Data__1[[#This Row],[return]],_xlfn.ANCHORARRAY($N$7),1)</f>
        <v>65</v>
      </c>
      <c r="F4323" t="e">
        <f>MATCH(S_P_500_Historical_Data__1[[#This Row],[log1p(return)]],S:S,1)-6</f>
        <v>#N/A</v>
      </c>
    </row>
    <row r="4324" spans="1:6" x14ac:dyDescent="0.35">
      <c r="A4324" s="10">
        <v>30189</v>
      </c>
      <c r="B4324">
        <v>118.6</v>
      </c>
      <c r="C4324">
        <v>8.5000000000000006E-3</v>
      </c>
      <c r="D4324">
        <f>LOG(S_P_500_Historical_Data__1[[#This Row],[return]]+1)</f>
        <v>3.6759025487842203E-3</v>
      </c>
      <c r="E4324">
        <f>MATCH(S_P_500_Historical_Data__1[[#This Row],[return]],_xlfn.ANCHORARRAY($N$7),1)</f>
        <v>73</v>
      </c>
      <c r="F4324" t="e">
        <f>MATCH(S_P_500_Historical_Data__1[[#This Row],[log1p(return)]],S:S,1)-6</f>
        <v>#N/A</v>
      </c>
    </row>
    <row r="4325" spans="1:6" x14ac:dyDescent="0.35">
      <c r="A4325" s="10">
        <v>30188</v>
      </c>
      <c r="B4325">
        <v>117.6</v>
      </c>
      <c r="C4325">
        <v>1.9900000000000001E-2</v>
      </c>
      <c r="D4325">
        <f>LOG(S_P_500_Historical_Data__1[[#This Row],[return]]+1)</f>
        <v>8.5575917842469866E-3</v>
      </c>
      <c r="E4325">
        <f>MATCH(S_P_500_Historical_Data__1[[#This Row],[return]],_xlfn.ANCHORARRAY($N$7),1)</f>
        <v>76</v>
      </c>
      <c r="F4325" t="e">
        <f>MATCH(S_P_500_Historical_Data__1[[#This Row],[log1p(return)]],S:S,1)-6</f>
        <v>#N/A</v>
      </c>
    </row>
    <row r="4326" spans="1:6" x14ac:dyDescent="0.35">
      <c r="A4326" s="10">
        <v>30187</v>
      </c>
      <c r="B4326">
        <v>115.3</v>
      </c>
      <c r="C4326">
        <v>-6.8999999999999999E-3</v>
      </c>
      <c r="D4326">
        <f>LOG(S_P_500_Historical_Data__1[[#This Row],[return]]+1)</f>
        <v>-3.0070181092943012E-3</v>
      </c>
      <c r="E4326">
        <f>MATCH(S_P_500_Historical_Data__1[[#This Row],[return]],_xlfn.ANCHORARRAY($N$7),1)</f>
        <v>67</v>
      </c>
      <c r="F4326" t="e">
        <f>MATCH(S_P_500_Historical_Data__1[[#This Row],[log1p(return)]],S:S,1)-6</f>
        <v>#N/A</v>
      </c>
    </row>
    <row r="4327" spans="1:6" x14ac:dyDescent="0.35">
      <c r="A4327" s="10">
        <v>30186</v>
      </c>
      <c r="B4327">
        <v>116.1</v>
      </c>
      <c r="C4327">
        <v>2.7400000000000001E-2</v>
      </c>
      <c r="D4327">
        <f>LOG(S_P_500_Historical_Data__1[[#This Row],[return]]+1)</f>
        <v>1.1739561388318437E-2</v>
      </c>
      <c r="E4327">
        <f>MATCH(S_P_500_Historical_Data__1[[#This Row],[return]],_xlfn.ANCHORARRAY($N$7),1)</f>
        <v>79</v>
      </c>
      <c r="F4327" t="e">
        <f>MATCH(S_P_500_Historical_Data__1[[#This Row],[log1p(return)]],S:S,1)-6</f>
        <v>#N/A</v>
      </c>
    </row>
    <row r="4328" spans="1:6" x14ac:dyDescent="0.35">
      <c r="A4328" s="10">
        <v>30183</v>
      </c>
      <c r="B4328">
        <v>113</v>
      </c>
      <c r="C4328">
        <v>3.4799999999999998E-2</v>
      </c>
      <c r="D4328">
        <f>LOG(S_P_500_Historical_Data__1[[#This Row],[return]]+1)</f>
        <v>1.4856420044505785E-2</v>
      </c>
      <c r="E4328">
        <f>MATCH(S_P_500_Historical_Data__1[[#This Row],[return]],_xlfn.ANCHORARRAY($N$7),1)</f>
        <v>81</v>
      </c>
      <c r="F4328" t="e">
        <f>MATCH(S_P_500_Historical_Data__1[[#This Row],[log1p(return)]],S:S,1)-6</f>
        <v>#N/A</v>
      </c>
    </row>
    <row r="4329" spans="1:6" x14ac:dyDescent="0.35">
      <c r="A4329" s="10">
        <v>30182</v>
      </c>
      <c r="B4329">
        <v>109.2</v>
      </c>
      <c r="C4329">
        <v>6.4999999999999997E-3</v>
      </c>
      <c r="D4329">
        <f>LOG(S_P_500_Historical_Data__1[[#This Row],[return]]+1)</f>
        <v>2.8137792246732954E-3</v>
      </c>
      <c r="E4329">
        <f>MATCH(S_P_500_Historical_Data__1[[#This Row],[return]],_xlfn.ANCHORARRAY($N$7),1)</f>
        <v>72</v>
      </c>
      <c r="F4329" t="e">
        <f>MATCH(S_P_500_Historical_Data__1[[#This Row],[log1p(return)]],S:S,1)-6</f>
        <v>#N/A</v>
      </c>
    </row>
    <row r="4330" spans="1:6" x14ac:dyDescent="0.35">
      <c r="A4330" s="10">
        <v>30181</v>
      </c>
      <c r="B4330">
        <v>108.5</v>
      </c>
      <c r="C4330">
        <v>-4.5999999999999999E-3</v>
      </c>
      <c r="D4330">
        <f>LOG(S_P_500_Historical_Data__1[[#This Row],[return]]+1)</f>
        <v>-2.0023635919956925E-3</v>
      </c>
      <c r="E4330">
        <f>MATCH(S_P_500_Historical_Data__1[[#This Row],[return]],_xlfn.ANCHORARRAY($N$7),1)</f>
        <v>68</v>
      </c>
      <c r="F4330" t="e">
        <f>MATCH(S_P_500_Historical_Data__1[[#This Row],[log1p(return)]],S:S,1)-6</f>
        <v>#N/A</v>
      </c>
    </row>
    <row r="4331" spans="1:6" x14ac:dyDescent="0.35">
      <c r="A4331" s="10">
        <v>30180</v>
      </c>
      <c r="B4331">
        <v>109</v>
      </c>
      <c r="C4331">
        <v>4.7100000000000003E-2</v>
      </c>
      <c r="D4331">
        <f>LOG(S_P_500_Historical_Data__1[[#This Row],[return]]+1)</f>
        <v>1.99881595912852E-2</v>
      </c>
      <c r="E4331">
        <f>MATCH(S_P_500_Historical_Data__1[[#This Row],[return]],_xlfn.ANCHORARRAY($N$7),1)</f>
        <v>86</v>
      </c>
      <c r="F4331" t="e">
        <f>MATCH(S_P_500_Historical_Data__1[[#This Row],[log1p(return)]],S:S,1)-6</f>
        <v>#N/A</v>
      </c>
    </row>
    <row r="4332" spans="1:6" x14ac:dyDescent="0.35">
      <c r="A4332" s="10">
        <v>30179</v>
      </c>
      <c r="B4332">
        <v>104.1</v>
      </c>
      <c r="C4332">
        <v>2.8999999999999998E-3</v>
      </c>
      <c r="D4332">
        <f>LOG(S_P_500_Historical_Data__1[[#This Row],[return]]+1)</f>
        <v>1.2576313122309249E-3</v>
      </c>
      <c r="E4332">
        <f>MATCH(S_P_500_Historical_Data__1[[#This Row],[return]],_xlfn.ANCHORARRAY($N$7),1)</f>
        <v>71</v>
      </c>
      <c r="F4332" t="e">
        <f>MATCH(S_P_500_Historical_Data__1[[#This Row],[log1p(return)]],S:S,1)-6</f>
        <v>#N/A</v>
      </c>
    </row>
    <row r="4333" spans="1:6" x14ac:dyDescent="0.35">
      <c r="A4333" s="10">
        <v>30176</v>
      </c>
      <c r="B4333">
        <v>103.8</v>
      </c>
      <c r="C4333">
        <v>1.37E-2</v>
      </c>
      <c r="D4333">
        <f>LOG(S_P_500_Historical_Data__1[[#This Row],[return]]+1)</f>
        <v>5.909446494558772E-3</v>
      </c>
      <c r="E4333">
        <f>MATCH(S_P_500_Historical_Data__1[[#This Row],[return]],_xlfn.ANCHORARRAY($N$7),1)</f>
        <v>74</v>
      </c>
      <c r="F4333" t="e">
        <f>MATCH(S_P_500_Historical_Data__1[[#This Row],[log1p(return)]],S:S,1)-6</f>
        <v>#N/A</v>
      </c>
    </row>
    <row r="4334" spans="1:6" x14ac:dyDescent="0.35">
      <c r="A4334" s="10">
        <v>30175</v>
      </c>
      <c r="B4334">
        <v>102.4</v>
      </c>
      <c r="C4334">
        <v>-1.9E-3</v>
      </c>
      <c r="D4334">
        <f>LOG(S_P_500_Historical_Data__1[[#This Row],[return]]+1)</f>
        <v>-8.2594441151506628E-4</v>
      </c>
      <c r="E4334">
        <f>MATCH(S_P_500_Historical_Data__1[[#This Row],[return]],_xlfn.ANCHORARRAY($N$7),1)</f>
        <v>69</v>
      </c>
      <c r="F4334" t="e">
        <f>MATCH(S_P_500_Historical_Data__1[[#This Row],[log1p(return)]],S:S,1)-6</f>
        <v>#N/A</v>
      </c>
    </row>
    <row r="4335" spans="1:6" x14ac:dyDescent="0.35">
      <c r="A4335" s="10">
        <v>30174</v>
      </c>
      <c r="B4335">
        <v>102.6</v>
      </c>
      <c r="C4335">
        <v>-1.9E-3</v>
      </c>
      <c r="D4335">
        <f>LOG(S_P_500_Historical_Data__1[[#This Row],[return]]+1)</f>
        <v>-8.2594441151506628E-4</v>
      </c>
      <c r="E4335">
        <f>MATCH(S_P_500_Historical_Data__1[[#This Row],[return]],_xlfn.ANCHORARRAY($N$7),1)</f>
        <v>69</v>
      </c>
      <c r="F4335" t="e">
        <f>MATCH(S_P_500_Historical_Data__1[[#This Row],[log1p(return)]],S:S,1)-6</f>
        <v>#N/A</v>
      </c>
    </row>
    <row r="4336" spans="1:6" x14ac:dyDescent="0.35">
      <c r="A4336" s="10">
        <v>30173</v>
      </c>
      <c r="B4336">
        <v>102.8</v>
      </c>
      <c r="C4336">
        <v>-2.8999999999999998E-3</v>
      </c>
      <c r="D4336">
        <f>LOG(S_P_500_Historical_Data__1[[#This Row],[return]]+1)</f>
        <v>-1.2612837441822772E-3</v>
      </c>
      <c r="E4336">
        <f>MATCH(S_P_500_Historical_Data__1[[#This Row],[return]],_xlfn.ANCHORARRAY($N$7),1)</f>
        <v>69</v>
      </c>
      <c r="F4336" t="e">
        <f>MATCH(S_P_500_Historical_Data__1[[#This Row],[log1p(return)]],S:S,1)-6</f>
        <v>#N/A</v>
      </c>
    </row>
    <row r="4337" spans="1:6" x14ac:dyDescent="0.35">
      <c r="A4337" s="10">
        <v>30172</v>
      </c>
      <c r="B4337">
        <v>103.1</v>
      </c>
      <c r="C4337">
        <v>-5.7999999999999996E-3</v>
      </c>
      <c r="D4337">
        <f>LOG(S_P_500_Historical_Data__1[[#This Row],[return]]+1)</f>
        <v>-2.5262411970196374E-3</v>
      </c>
      <c r="E4337">
        <f>MATCH(S_P_500_Historical_Data__1[[#This Row],[return]],_xlfn.ANCHORARRAY($N$7),1)</f>
        <v>68</v>
      </c>
      <c r="F4337" t="e">
        <f>MATCH(S_P_500_Historical_Data__1[[#This Row],[log1p(return)]],S:S,1)-6</f>
        <v>#N/A</v>
      </c>
    </row>
    <row r="4338" spans="1:6" x14ac:dyDescent="0.35">
      <c r="A4338" s="10">
        <v>30169</v>
      </c>
      <c r="B4338">
        <v>103.7</v>
      </c>
      <c r="C4338">
        <v>-1.43E-2</v>
      </c>
      <c r="D4338">
        <f>LOG(S_P_500_Historical_Data__1[[#This Row],[return]]+1)</f>
        <v>-6.2552434455376664E-3</v>
      </c>
      <c r="E4338">
        <f>MATCH(S_P_500_Historical_Data__1[[#This Row],[return]],_xlfn.ANCHORARRAY($N$7),1)</f>
        <v>65</v>
      </c>
      <c r="F4338" t="e">
        <f>MATCH(S_P_500_Historical_Data__1[[#This Row],[log1p(return)]],S:S,1)-6</f>
        <v>#N/A</v>
      </c>
    </row>
    <row r="4339" spans="1:6" x14ac:dyDescent="0.35">
      <c r="A4339" s="10">
        <v>30168</v>
      </c>
      <c r="B4339">
        <v>105.2</v>
      </c>
      <c r="C4339">
        <v>-8.5000000000000006E-3</v>
      </c>
      <c r="D4339">
        <f>LOG(S_P_500_Historical_Data__1[[#This Row],[return]]+1)</f>
        <v>-3.7072814586785003E-3</v>
      </c>
      <c r="E4339">
        <f>MATCH(S_P_500_Historical_Data__1[[#This Row],[return]],_xlfn.ANCHORARRAY($N$7),1)</f>
        <v>67</v>
      </c>
      <c r="F4339" t="e">
        <f>MATCH(S_P_500_Historical_Data__1[[#This Row],[log1p(return)]],S:S,1)-6</f>
        <v>#N/A</v>
      </c>
    </row>
    <row r="4340" spans="1:6" x14ac:dyDescent="0.35">
      <c r="A4340" s="10">
        <v>30167</v>
      </c>
      <c r="B4340">
        <v>106.1</v>
      </c>
      <c r="C4340">
        <v>-1.5800000000000002E-2</v>
      </c>
      <c r="D4340">
        <f>LOG(S_P_500_Historical_Data__1[[#This Row],[return]]+1)</f>
        <v>-6.9166393019380315E-3</v>
      </c>
      <c r="E4340">
        <f>MATCH(S_P_500_Historical_Data__1[[#This Row],[return]],_xlfn.ANCHORARRAY($N$7),1)</f>
        <v>64</v>
      </c>
      <c r="F4340" t="e">
        <f>MATCH(S_P_500_Historical_Data__1[[#This Row],[log1p(return)]],S:S,1)-6</f>
        <v>#N/A</v>
      </c>
    </row>
    <row r="4341" spans="1:6" x14ac:dyDescent="0.35">
      <c r="A4341" s="10">
        <v>30166</v>
      </c>
      <c r="B4341">
        <v>107.8</v>
      </c>
      <c r="C4341">
        <v>-1.0999999999999999E-2</v>
      </c>
      <c r="D4341">
        <f>LOG(S_P_500_Historical_Data__1[[#This Row],[return]]+1)</f>
        <v>-4.8037084028205992E-3</v>
      </c>
      <c r="E4341">
        <f>MATCH(S_P_500_Historical_Data__1[[#This Row],[return]],_xlfn.ANCHORARRAY($N$7),1)</f>
        <v>66</v>
      </c>
      <c r="F4341" t="e">
        <f>MATCH(S_P_500_Historical_Data__1[[#This Row],[log1p(return)]],S:S,1)-6</f>
        <v>#N/A</v>
      </c>
    </row>
    <row r="4342" spans="1:6" x14ac:dyDescent="0.35">
      <c r="A4342" s="10">
        <v>30165</v>
      </c>
      <c r="B4342">
        <v>109</v>
      </c>
      <c r="C4342">
        <v>1.77E-2</v>
      </c>
      <c r="D4342">
        <f>LOG(S_P_500_Historical_Data__1[[#This Row],[return]]+1)</f>
        <v>7.6197745174033556E-3</v>
      </c>
      <c r="E4342">
        <f>MATCH(S_P_500_Historical_Data__1[[#This Row],[return]],_xlfn.ANCHORARRAY($N$7),1)</f>
        <v>76</v>
      </c>
      <c r="F4342" t="e">
        <f>MATCH(S_P_500_Historical_Data__1[[#This Row],[log1p(return)]],S:S,1)-6</f>
        <v>#N/A</v>
      </c>
    </row>
    <row r="4343" spans="1:6" x14ac:dyDescent="0.35">
      <c r="A4343" s="10">
        <v>30162</v>
      </c>
      <c r="B4343">
        <v>107.1</v>
      </c>
      <c r="C4343">
        <v>-5.5999999999999999E-3</v>
      </c>
      <c r="D4343">
        <f>LOG(S_P_500_Historical_Data__1[[#This Row],[return]]+1)</f>
        <v>-2.4388843664116724E-3</v>
      </c>
      <c r="E4343">
        <f>MATCH(S_P_500_Historical_Data__1[[#This Row],[return]],_xlfn.ANCHORARRAY($N$7),1)</f>
        <v>68</v>
      </c>
      <c r="F4343" t="e">
        <f>MATCH(S_P_500_Historical_Data__1[[#This Row],[log1p(return)]],S:S,1)-6</f>
        <v>#N/A</v>
      </c>
    </row>
    <row r="4344" spans="1:6" x14ac:dyDescent="0.35">
      <c r="A4344" s="10">
        <v>30161</v>
      </c>
      <c r="B4344">
        <v>107.7</v>
      </c>
      <c r="C4344">
        <v>0</v>
      </c>
      <c r="D4344">
        <f>LOG(S_P_500_Historical_Data__1[[#This Row],[return]]+1)</f>
        <v>0</v>
      </c>
      <c r="E4344">
        <f>MATCH(S_P_500_Historical_Data__1[[#This Row],[return]],_xlfn.ANCHORARRAY($N$7),1)</f>
        <v>70</v>
      </c>
      <c r="F4344" t="e">
        <f>MATCH(S_P_500_Historical_Data__1[[#This Row],[log1p(return)]],S:S,1)-6</f>
        <v>#N/A</v>
      </c>
    </row>
    <row r="4345" spans="1:6" x14ac:dyDescent="0.35">
      <c r="A4345" s="10">
        <v>30160</v>
      </c>
      <c r="B4345">
        <v>107.7</v>
      </c>
      <c r="C4345">
        <v>-1.55E-2</v>
      </c>
      <c r="D4345">
        <f>LOG(S_P_500_Historical_Data__1[[#This Row],[return]]+1)</f>
        <v>-6.7842795258629667E-3</v>
      </c>
      <c r="E4345">
        <f>MATCH(S_P_500_Historical_Data__1[[#This Row],[return]],_xlfn.ANCHORARRAY($N$7),1)</f>
        <v>64</v>
      </c>
      <c r="F4345" t="e">
        <f>MATCH(S_P_500_Historical_Data__1[[#This Row],[log1p(return)]],S:S,1)-6</f>
        <v>#N/A</v>
      </c>
    </row>
    <row r="4346" spans="1:6" x14ac:dyDescent="0.35">
      <c r="A4346" s="10">
        <v>30159</v>
      </c>
      <c r="B4346">
        <v>109.4</v>
      </c>
      <c r="C4346">
        <v>-9.1000000000000004E-3</v>
      </c>
      <c r="D4346">
        <f>LOG(S_P_500_Historical_Data__1[[#This Row],[return]]+1)</f>
        <v>-3.9701715889233491E-3</v>
      </c>
      <c r="E4346">
        <f>MATCH(S_P_500_Historical_Data__1[[#This Row],[return]],_xlfn.ANCHORARRAY($N$7),1)</f>
        <v>67</v>
      </c>
      <c r="F4346" t="e">
        <f>MATCH(S_P_500_Historical_Data__1[[#This Row],[log1p(return)]],S:S,1)-6</f>
        <v>#N/A</v>
      </c>
    </row>
    <row r="4347" spans="1:6" x14ac:dyDescent="0.35">
      <c r="A4347" s="10">
        <v>30158</v>
      </c>
      <c r="B4347">
        <v>110.4</v>
      </c>
      <c r="C4347">
        <v>-7.1999999999999998E-3</v>
      </c>
      <c r="D4347">
        <f>LOG(S_P_500_Historical_Data__1[[#This Row],[return]]+1)</f>
        <v>-3.1382315093265779E-3</v>
      </c>
      <c r="E4347">
        <f>MATCH(S_P_500_Historical_Data__1[[#This Row],[return]],_xlfn.ANCHORARRAY($N$7),1)</f>
        <v>67</v>
      </c>
      <c r="F4347" t="e">
        <f>MATCH(S_P_500_Historical_Data__1[[#This Row],[log1p(return)]],S:S,1)-6</f>
        <v>#N/A</v>
      </c>
    </row>
    <row r="4348" spans="1:6" x14ac:dyDescent="0.35">
      <c r="A4348" s="10">
        <v>30155</v>
      </c>
      <c r="B4348">
        <v>111.2</v>
      </c>
      <c r="C4348">
        <v>-2.7000000000000001E-3</v>
      </c>
      <c r="D4348">
        <f>LOG(S_P_500_Historical_Data__1[[#This Row],[return]]+1)</f>
        <v>-1.1741809597139673E-3</v>
      </c>
      <c r="E4348">
        <f>MATCH(S_P_500_Historical_Data__1[[#This Row],[return]],_xlfn.ANCHORARRAY($N$7),1)</f>
        <v>69</v>
      </c>
      <c r="F4348" t="e">
        <f>MATCH(S_P_500_Historical_Data__1[[#This Row],[log1p(return)]],S:S,1)-6</f>
        <v>#N/A</v>
      </c>
    </row>
    <row r="4349" spans="1:6" x14ac:dyDescent="0.35">
      <c r="A4349" s="10">
        <v>30154</v>
      </c>
      <c r="B4349">
        <v>111.5</v>
      </c>
      <c r="C4349">
        <v>8.9999999999999998E-4</v>
      </c>
      <c r="D4349">
        <f>LOG(S_P_500_Historical_Data__1[[#This Row],[return]]+1)</f>
        <v>3.9068924991008801E-4</v>
      </c>
      <c r="E4349">
        <f>MATCH(S_P_500_Historical_Data__1[[#This Row],[return]],_xlfn.ANCHORARRAY($N$7),1)</f>
        <v>70</v>
      </c>
      <c r="F4349" t="e">
        <f>MATCH(S_P_500_Historical_Data__1[[#This Row],[log1p(return)]],S:S,1)-6</f>
        <v>#N/A</v>
      </c>
    </row>
    <row r="4350" spans="1:6" x14ac:dyDescent="0.35">
      <c r="A4350" s="10">
        <v>30153</v>
      </c>
      <c r="B4350">
        <v>111.4</v>
      </c>
      <c r="C4350">
        <v>-8.9999999999999998E-4</v>
      </c>
      <c r="D4350">
        <f>LOG(S_P_500_Historical_Data__1[[#This Row],[return]]+1)</f>
        <v>-3.910410285829482E-4</v>
      </c>
      <c r="E4350">
        <f>MATCH(S_P_500_Historical_Data__1[[#This Row],[return]],_xlfn.ANCHORARRAY($N$7),1)</f>
        <v>69</v>
      </c>
      <c r="F4350" t="e">
        <f>MATCH(S_P_500_Historical_Data__1[[#This Row],[log1p(return)]],S:S,1)-6</f>
        <v>#N/A</v>
      </c>
    </row>
    <row r="4351" spans="1:6" x14ac:dyDescent="0.35">
      <c r="A4351" s="10">
        <v>30152</v>
      </c>
      <c r="B4351">
        <v>111.5</v>
      </c>
      <c r="C4351">
        <v>7.1999999999999998E-3</v>
      </c>
      <c r="D4351">
        <f>LOG(S_P_500_Historical_Data__1[[#This Row],[return]]+1)</f>
        <v>3.1157170998062241E-3</v>
      </c>
      <c r="E4351">
        <f>MATCH(S_P_500_Historical_Data__1[[#This Row],[return]],_xlfn.ANCHORARRAY($N$7),1)</f>
        <v>72</v>
      </c>
      <c r="F4351" t="e">
        <f>MATCH(S_P_500_Historical_Data__1[[#This Row],[log1p(return)]],S:S,1)-6</f>
        <v>#N/A</v>
      </c>
    </row>
    <row r="4352" spans="1:6" x14ac:dyDescent="0.35">
      <c r="A4352" s="10">
        <v>30151</v>
      </c>
      <c r="B4352">
        <v>110.7</v>
      </c>
      <c r="C4352">
        <v>-3.5999999999999999E-3</v>
      </c>
      <c r="D4352">
        <f>LOG(S_P_500_Historical_Data__1[[#This Row],[return]]+1)</f>
        <v>-1.5662811355311203E-3</v>
      </c>
      <c r="E4352">
        <f>MATCH(S_P_500_Historical_Data__1[[#This Row],[return]],_xlfn.ANCHORARRAY($N$7),1)</f>
        <v>68</v>
      </c>
      <c r="F4352" t="e">
        <f>MATCH(S_P_500_Historical_Data__1[[#This Row],[log1p(return)]],S:S,1)-6</f>
        <v>#N/A</v>
      </c>
    </row>
    <row r="4353" spans="1:6" x14ac:dyDescent="0.35">
      <c r="A4353" s="10">
        <v>30148</v>
      </c>
      <c r="B4353">
        <v>111.1</v>
      </c>
      <c r="C4353">
        <v>5.4000000000000003E-3</v>
      </c>
      <c r="D4353">
        <f>LOG(S_P_500_Historical_Data__1[[#This Row],[return]]+1)</f>
        <v>2.3388808920564892E-3</v>
      </c>
      <c r="E4353">
        <f>MATCH(S_P_500_Historical_Data__1[[#This Row],[return]],_xlfn.ANCHORARRAY($N$7),1)</f>
        <v>72</v>
      </c>
      <c r="F4353" t="e">
        <f>MATCH(S_P_500_Historical_Data__1[[#This Row],[log1p(return)]],S:S,1)-6</f>
        <v>#N/A</v>
      </c>
    </row>
    <row r="4354" spans="1:6" x14ac:dyDescent="0.35">
      <c r="A4354" s="10">
        <v>30147</v>
      </c>
      <c r="B4354">
        <v>110.5</v>
      </c>
      <c r="C4354">
        <v>8.9999999999999998E-4</v>
      </c>
      <c r="D4354">
        <f>LOG(S_P_500_Historical_Data__1[[#This Row],[return]]+1)</f>
        <v>3.9068924991008801E-4</v>
      </c>
      <c r="E4354">
        <f>MATCH(S_P_500_Historical_Data__1[[#This Row],[return]],_xlfn.ANCHORARRAY($N$7),1)</f>
        <v>70</v>
      </c>
      <c r="F4354" t="e">
        <f>MATCH(S_P_500_Historical_Data__1[[#This Row],[log1p(return)]],S:S,1)-6</f>
        <v>#N/A</v>
      </c>
    </row>
    <row r="4355" spans="1:6" x14ac:dyDescent="0.35">
      <c r="A4355" s="10">
        <v>30146</v>
      </c>
      <c r="B4355">
        <v>110.4</v>
      </c>
      <c r="C4355">
        <v>9.1000000000000004E-3</v>
      </c>
      <c r="D4355">
        <f>LOG(S_P_500_Historical_Data__1[[#This Row],[return]]+1)</f>
        <v>3.9342061737084174E-3</v>
      </c>
      <c r="E4355">
        <f>MATCH(S_P_500_Historical_Data__1[[#This Row],[return]],_xlfn.ANCHORARRAY($N$7),1)</f>
        <v>73</v>
      </c>
      <c r="F4355" t="e">
        <f>MATCH(S_P_500_Historical_Data__1[[#This Row],[log1p(return)]],S:S,1)-6</f>
        <v>#N/A</v>
      </c>
    </row>
    <row r="4356" spans="1:6" x14ac:dyDescent="0.35">
      <c r="A4356" s="10">
        <v>30145</v>
      </c>
      <c r="B4356">
        <v>109.4</v>
      </c>
      <c r="C4356">
        <v>-1.8E-3</v>
      </c>
      <c r="D4356">
        <f>LOG(S_P_500_Historical_Data__1[[#This Row],[return]]+1)</f>
        <v>-7.8243446989642584E-4</v>
      </c>
      <c r="E4356">
        <f>MATCH(S_P_500_Historical_Data__1[[#This Row],[return]],_xlfn.ANCHORARRAY($N$7),1)</f>
        <v>69</v>
      </c>
      <c r="F4356" t="e">
        <f>MATCH(S_P_500_Historical_Data__1[[#This Row],[log1p(return)]],S:S,1)-6</f>
        <v>#N/A</v>
      </c>
    </row>
    <row r="4357" spans="1:6" x14ac:dyDescent="0.35">
      <c r="A4357" s="10">
        <v>30144</v>
      </c>
      <c r="B4357">
        <v>109.6</v>
      </c>
      <c r="C4357">
        <v>7.4000000000000003E-3</v>
      </c>
      <c r="D4357">
        <f>LOG(S_P_500_Historical_Data__1[[#This Row],[return]]+1)</f>
        <v>3.2019465216924438E-3</v>
      </c>
      <c r="E4357">
        <f>MATCH(S_P_500_Historical_Data__1[[#This Row],[return]],_xlfn.ANCHORARRAY($N$7),1)</f>
        <v>72</v>
      </c>
      <c r="F4357" t="e">
        <f>MATCH(S_P_500_Historical_Data__1[[#This Row],[log1p(return)]],S:S,1)-6</f>
        <v>#N/A</v>
      </c>
    </row>
    <row r="4358" spans="1:6" x14ac:dyDescent="0.35">
      <c r="A4358" s="10">
        <v>30141</v>
      </c>
      <c r="B4358">
        <v>108.8</v>
      </c>
      <c r="C4358">
        <v>1.21E-2</v>
      </c>
      <c r="D4358">
        <f>LOG(S_P_500_Historical_Data__1[[#This Row],[return]]+1)</f>
        <v>5.2234248581359841E-3</v>
      </c>
      <c r="E4358">
        <f>MATCH(S_P_500_Historical_Data__1[[#This Row],[return]],_xlfn.ANCHORARRAY($N$7),1)</f>
        <v>74</v>
      </c>
      <c r="F4358" t="e">
        <f>MATCH(S_P_500_Historical_Data__1[[#This Row],[log1p(return)]],S:S,1)-6</f>
        <v>#N/A</v>
      </c>
    </row>
    <row r="4359" spans="1:6" x14ac:dyDescent="0.35">
      <c r="A4359" s="10">
        <v>30140</v>
      </c>
      <c r="B4359">
        <v>107.5</v>
      </c>
      <c r="C4359">
        <v>2.8E-3</v>
      </c>
      <c r="D4359">
        <f>LOG(S_P_500_Historical_Data__1[[#This Row],[return]]+1)</f>
        <v>1.2143252861788671E-3</v>
      </c>
      <c r="E4359">
        <f>MATCH(S_P_500_Historical_Data__1[[#This Row],[return]],_xlfn.ANCHORARRAY($N$7),1)</f>
        <v>71</v>
      </c>
      <c r="F4359" t="e">
        <f>MATCH(S_P_500_Historical_Data__1[[#This Row],[log1p(return)]],S:S,1)-6</f>
        <v>#N/A</v>
      </c>
    </row>
    <row r="4360" spans="1:6" x14ac:dyDescent="0.35">
      <c r="A4360" s="10">
        <v>30139</v>
      </c>
      <c r="B4360">
        <v>107.2</v>
      </c>
      <c r="C4360">
        <v>-8.9999999999999998E-4</v>
      </c>
      <c r="D4360">
        <f>LOG(S_P_500_Historical_Data__1[[#This Row],[return]]+1)</f>
        <v>-3.910410285829482E-4</v>
      </c>
      <c r="E4360">
        <f>MATCH(S_P_500_Historical_Data__1[[#This Row],[return]],_xlfn.ANCHORARRAY($N$7),1)</f>
        <v>69</v>
      </c>
      <c r="F4360" t="e">
        <f>MATCH(S_P_500_Historical_Data__1[[#This Row],[log1p(return)]],S:S,1)-6</f>
        <v>#N/A</v>
      </c>
    </row>
    <row r="4361" spans="1:6" x14ac:dyDescent="0.35">
      <c r="A4361" s="10">
        <v>30138</v>
      </c>
      <c r="B4361">
        <v>107.3</v>
      </c>
      <c r="C4361">
        <v>-3.7000000000000002E-3</v>
      </c>
      <c r="D4361">
        <f>LOG(S_P_500_Historical_Data__1[[#This Row],[return]]+1)</f>
        <v>-1.609869681952335E-3</v>
      </c>
      <c r="E4361">
        <f>MATCH(S_P_500_Historical_Data__1[[#This Row],[return]],_xlfn.ANCHORARRAY($N$7),1)</f>
        <v>68</v>
      </c>
      <c r="F4361" t="e">
        <f>MATCH(S_P_500_Historical_Data__1[[#This Row],[log1p(return)]],S:S,1)-6</f>
        <v>#N/A</v>
      </c>
    </row>
    <row r="4362" spans="1:6" x14ac:dyDescent="0.35">
      <c r="A4362" s="10">
        <v>30134</v>
      </c>
      <c r="B4362">
        <v>107.7</v>
      </c>
      <c r="C4362">
        <v>-9.1999999999999998E-3</v>
      </c>
      <c r="D4362">
        <f>LOG(S_P_500_Historical_Data__1[[#This Row],[return]]+1)</f>
        <v>-4.0140020862006187E-3</v>
      </c>
      <c r="E4362">
        <f>MATCH(S_P_500_Historical_Data__1[[#This Row],[return]],_xlfn.ANCHORARRAY($N$7),1)</f>
        <v>67</v>
      </c>
      <c r="F4362" t="e">
        <f>MATCH(S_P_500_Historical_Data__1[[#This Row],[log1p(return)]],S:S,1)-6</f>
        <v>#N/A</v>
      </c>
    </row>
    <row r="4363" spans="1:6" x14ac:dyDescent="0.35">
      <c r="A4363" s="10">
        <v>30133</v>
      </c>
      <c r="B4363">
        <v>108.7</v>
      </c>
      <c r="C4363">
        <v>-8.2000000000000007E-3</v>
      </c>
      <c r="D4363">
        <f>LOG(S_P_500_Historical_Data__1[[#This Row],[return]]+1)</f>
        <v>-3.5758960449088746E-3</v>
      </c>
      <c r="E4363">
        <f>MATCH(S_P_500_Historical_Data__1[[#This Row],[return]],_xlfn.ANCHORARRAY($N$7),1)</f>
        <v>67</v>
      </c>
      <c r="F4363" t="e">
        <f>MATCH(S_P_500_Historical_Data__1[[#This Row],[log1p(return)]],S:S,1)-6</f>
        <v>#N/A</v>
      </c>
    </row>
    <row r="4364" spans="1:6" x14ac:dyDescent="0.35">
      <c r="A4364" s="10">
        <v>30132</v>
      </c>
      <c r="B4364">
        <v>109.6</v>
      </c>
      <c r="C4364">
        <v>-5.4000000000000003E-3</v>
      </c>
      <c r="D4364">
        <f>LOG(S_P_500_Historical_Data__1[[#This Row],[return]]+1)</f>
        <v>-2.3515451037938442E-3</v>
      </c>
      <c r="E4364">
        <f>MATCH(S_P_500_Historical_Data__1[[#This Row],[return]],_xlfn.ANCHORARRAY($N$7),1)</f>
        <v>68</v>
      </c>
      <c r="F4364" t="e">
        <f>MATCH(S_P_500_Historical_Data__1[[#This Row],[log1p(return)]],S:S,1)-6</f>
        <v>#N/A</v>
      </c>
    </row>
    <row r="4365" spans="1:6" x14ac:dyDescent="0.35">
      <c r="A4365" s="10">
        <v>30131</v>
      </c>
      <c r="B4365">
        <v>110.2</v>
      </c>
      <c r="C4365">
        <v>-8.9999999999999998E-4</v>
      </c>
      <c r="D4365">
        <f>LOG(S_P_500_Historical_Data__1[[#This Row],[return]]+1)</f>
        <v>-3.910410285829482E-4</v>
      </c>
      <c r="E4365">
        <f>MATCH(S_P_500_Historical_Data__1[[#This Row],[return]],_xlfn.ANCHORARRAY($N$7),1)</f>
        <v>69</v>
      </c>
      <c r="F4365" t="e">
        <f>MATCH(S_P_500_Historical_Data__1[[#This Row],[log1p(return)]],S:S,1)-6</f>
        <v>#N/A</v>
      </c>
    </row>
    <row r="4366" spans="1:6" x14ac:dyDescent="0.35">
      <c r="A4366" s="10">
        <v>30130</v>
      </c>
      <c r="B4366">
        <v>110.3</v>
      </c>
      <c r="C4366">
        <v>1.0999999999999999E-2</v>
      </c>
      <c r="D4366">
        <f>LOG(S_P_500_Historical_Data__1[[#This Row],[return]]+1)</f>
        <v>4.7511555910010198E-3</v>
      </c>
      <c r="E4366">
        <f>MATCH(S_P_500_Historical_Data__1[[#This Row],[return]],_xlfn.ANCHORARRAY($N$7),1)</f>
        <v>73</v>
      </c>
      <c r="F4366" t="e">
        <f>MATCH(S_P_500_Historical_Data__1[[#This Row],[log1p(return)]],S:S,1)-6</f>
        <v>#N/A</v>
      </c>
    </row>
    <row r="4367" spans="1:6" x14ac:dyDescent="0.35">
      <c r="A4367" s="10">
        <v>30127</v>
      </c>
      <c r="B4367">
        <v>109.1</v>
      </c>
      <c r="C4367">
        <v>-6.4000000000000003E-3</v>
      </c>
      <c r="D4367">
        <f>LOG(S_P_500_Historical_Data__1[[#This Row],[return]]+1)</f>
        <v>-2.7884171674950114E-3</v>
      </c>
      <c r="E4367">
        <f>MATCH(S_P_500_Historical_Data__1[[#This Row],[return]],_xlfn.ANCHORARRAY($N$7),1)</f>
        <v>68</v>
      </c>
      <c r="F4367" t="e">
        <f>MATCH(S_P_500_Historical_Data__1[[#This Row],[log1p(return)]],S:S,1)-6</f>
        <v>#N/A</v>
      </c>
    </row>
    <row r="4368" spans="1:6" x14ac:dyDescent="0.35">
      <c r="A4368" s="10">
        <v>30126</v>
      </c>
      <c r="B4368">
        <v>109.8</v>
      </c>
      <c r="C4368">
        <v>-2.7000000000000001E-3</v>
      </c>
      <c r="D4368">
        <f>LOG(S_P_500_Historical_Data__1[[#This Row],[return]]+1)</f>
        <v>-1.1741809597139673E-3</v>
      </c>
      <c r="E4368">
        <f>MATCH(S_P_500_Historical_Data__1[[#This Row],[return]],_xlfn.ANCHORARRAY($N$7),1)</f>
        <v>69</v>
      </c>
      <c r="F4368" t="e">
        <f>MATCH(S_P_500_Historical_Data__1[[#This Row],[log1p(return)]],S:S,1)-6</f>
        <v>#N/A</v>
      </c>
    </row>
    <row r="4369" spans="1:6" x14ac:dyDescent="0.35">
      <c r="A4369" s="10">
        <v>30125</v>
      </c>
      <c r="B4369">
        <v>110.1</v>
      </c>
      <c r="C4369">
        <v>1.66E-2</v>
      </c>
      <c r="D4369">
        <f>LOG(S_P_500_Historical_Data__1[[#This Row],[return]]+1)</f>
        <v>7.1501053666847498E-3</v>
      </c>
      <c r="E4369">
        <f>MATCH(S_P_500_Historical_Data__1[[#This Row],[return]],_xlfn.ANCHORARRAY($N$7),1)</f>
        <v>75</v>
      </c>
      <c r="F4369" t="e">
        <f>MATCH(S_P_500_Historical_Data__1[[#This Row],[log1p(return)]],S:S,1)-6</f>
        <v>#N/A</v>
      </c>
    </row>
    <row r="4370" spans="1:6" x14ac:dyDescent="0.35">
      <c r="A4370" s="10">
        <v>30124</v>
      </c>
      <c r="B4370">
        <v>108.3</v>
      </c>
      <c r="C4370">
        <v>1.03E-2</v>
      </c>
      <c r="D4370">
        <f>LOG(S_P_500_Historical_Data__1[[#This Row],[return]]+1)</f>
        <v>4.4503529892243581E-3</v>
      </c>
      <c r="E4370">
        <f>MATCH(S_P_500_Historical_Data__1[[#This Row],[return]],_xlfn.ANCHORARRAY($N$7),1)</f>
        <v>73</v>
      </c>
      <c r="F4370" t="e">
        <f>MATCH(S_P_500_Historical_Data__1[[#This Row],[log1p(return)]],S:S,1)-6</f>
        <v>#N/A</v>
      </c>
    </row>
    <row r="4371" spans="1:6" x14ac:dyDescent="0.35">
      <c r="A4371" s="10">
        <v>30123</v>
      </c>
      <c r="B4371">
        <v>107.2</v>
      </c>
      <c r="C4371">
        <v>-8.9999999999999998E-4</v>
      </c>
      <c r="D4371">
        <f>LOG(S_P_500_Historical_Data__1[[#This Row],[return]]+1)</f>
        <v>-3.910410285829482E-4</v>
      </c>
      <c r="E4371">
        <f>MATCH(S_P_500_Historical_Data__1[[#This Row],[return]],_xlfn.ANCHORARRAY($N$7),1)</f>
        <v>69</v>
      </c>
      <c r="F4371" t="e">
        <f>MATCH(S_P_500_Historical_Data__1[[#This Row],[log1p(return)]],S:S,1)-6</f>
        <v>#N/A</v>
      </c>
    </row>
    <row r="4372" spans="1:6" x14ac:dyDescent="0.35">
      <c r="A4372" s="10">
        <v>30120</v>
      </c>
      <c r="B4372">
        <v>107.3</v>
      </c>
      <c r="C4372">
        <v>-2.8E-3</v>
      </c>
      <c r="D4372">
        <f>LOG(S_P_500_Historical_Data__1[[#This Row],[return]]+1)</f>
        <v>-1.2177301682641921E-3</v>
      </c>
      <c r="E4372">
        <f>MATCH(S_P_500_Historical_Data__1[[#This Row],[return]],_xlfn.ANCHORARRAY($N$7),1)</f>
        <v>69</v>
      </c>
      <c r="F4372" t="e">
        <f>MATCH(S_P_500_Historical_Data__1[[#This Row],[log1p(return)]],S:S,1)-6</f>
        <v>#N/A</v>
      </c>
    </row>
    <row r="4373" spans="1:6" x14ac:dyDescent="0.35">
      <c r="A4373" s="10">
        <v>30119</v>
      </c>
      <c r="B4373">
        <v>107.6</v>
      </c>
      <c r="C4373">
        <v>-1.1900000000000001E-2</v>
      </c>
      <c r="D4373">
        <f>LOG(S_P_500_Historical_Data__1[[#This Row],[return]]+1)</f>
        <v>-5.1991007053961312E-3</v>
      </c>
      <c r="E4373">
        <f>MATCH(S_P_500_Historical_Data__1[[#This Row],[return]],_xlfn.ANCHORARRAY($N$7),1)</f>
        <v>66</v>
      </c>
      <c r="F4373" t="e">
        <f>MATCH(S_P_500_Historical_Data__1[[#This Row],[log1p(return)]],S:S,1)-6</f>
        <v>#N/A</v>
      </c>
    </row>
    <row r="4374" spans="1:6" x14ac:dyDescent="0.35">
      <c r="A4374" s="10">
        <v>30118</v>
      </c>
      <c r="B4374">
        <v>108.9</v>
      </c>
      <c r="C4374">
        <v>-7.3000000000000001E-3</v>
      </c>
      <c r="D4374">
        <f>LOG(S_P_500_Historical_Data__1[[#This Row],[return]]+1)</f>
        <v>-3.181978120484515E-3</v>
      </c>
      <c r="E4374">
        <f>MATCH(S_P_500_Historical_Data__1[[#This Row],[return]],_xlfn.ANCHORARRAY($N$7),1)</f>
        <v>67</v>
      </c>
      <c r="F4374" t="e">
        <f>MATCH(S_P_500_Historical_Data__1[[#This Row],[log1p(return)]],S:S,1)-6</f>
        <v>#N/A</v>
      </c>
    </row>
    <row r="4375" spans="1:6" x14ac:dyDescent="0.35">
      <c r="A4375" s="10">
        <v>30117</v>
      </c>
      <c r="B4375">
        <v>109.7</v>
      </c>
      <c r="C4375">
        <v>-2.7000000000000001E-3</v>
      </c>
      <c r="D4375">
        <f>LOG(S_P_500_Historical_Data__1[[#This Row],[return]]+1)</f>
        <v>-1.1741809597139673E-3</v>
      </c>
      <c r="E4375">
        <f>MATCH(S_P_500_Historical_Data__1[[#This Row],[return]],_xlfn.ANCHORARRAY($N$7),1)</f>
        <v>69</v>
      </c>
      <c r="F4375" t="e">
        <f>MATCH(S_P_500_Historical_Data__1[[#This Row],[log1p(return)]],S:S,1)-6</f>
        <v>#N/A</v>
      </c>
    </row>
    <row r="4376" spans="1:6" x14ac:dyDescent="0.35">
      <c r="A4376" s="10">
        <v>30116</v>
      </c>
      <c r="B4376">
        <v>110</v>
      </c>
      <c r="C4376">
        <v>-1.0800000000000001E-2</v>
      </c>
      <c r="D4376">
        <f>LOG(S_P_500_Historical_Data__1[[#This Row],[return]]+1)</f>
        <v>-4.7158923107403373E-3</v>
      </c>
      <c r="E4376">
        <f>MATCH(S_P_500_Historical_Data__1[[#This Row],[return]],_xlfn.ANCHORARRAY($N$7),1)</f>
        <v>66</v>
      </c>
      <c r="F4376" t="e">
        <f>MATCH(S_P_500_Historical_Data__1[[#This Row],[log1p(return)]],S:S,1)-6</f>
        <v>#N/A</v>
      </c>
    </row>
    <row r="4377" spans="1:6" x14ac:dyDescent="0.35">
      <c r="A4377" s="10">
        <v>30113</v>
      </c>
      <c r="B4377">
        <v>111.2</v>
      </c>
      <c r="C4377">
        <v>1.46E-2</v>
      </c>
      <c r="D4377">
        <f>LOG(S_P_500_Historical_Data__1[[#This Row],[return]]+1)</f>
        <v>6.2948579813853558E-3</v>
      </c>
      <c r="E4377">
        <f>MATCH(S_P_500_Historical_Data__1[[#This Row],[return]],_xlfn.ANCHORARRAY($N$7),1)</f>
        <v>75</v>
      </c>
      <c r="F4377" t="e">
        <f>MATCH(S_P_500_Historical_Data__1[[#This Row],[log1p(return)]],S:S,1)-6</f>
        <v>#N/A</v>
      </c>
    </row>
    <row r="4378" spans="1:6" x14ac:dyDescent="0.35">
      <c r="A4378" s="10">
        <v>30112</v>
      </c>
      <c r="B4378">
        <v>109.6</v>
      </c>
      <c r="C4378">
        <v>5.4999999999999997E-3</v>
      </c>
      <c r="D4378">
        <f>LOG(S_P_500_Historical_Data__1[[#This Row],[return]]+1)</f>
        <v>2.382074932760771E-3</v>
      </c>
      <c r="E4378">
        <f>MATCH(S_P_500_Historical_Data__1[[#This Row],[return]],_xlfn.ANCHORARRAY($N$7),1)</f>
        <v>72</v>
      </c>
      <c r="F4378" t="e">
        <f>MATCH(S_P_500_Historical_Data__1[[#This Row],[log1p(return)]],S:S,1)-6</f>
        <v>#N/A</v>
      </c>
    </row>
    <row r="4379" spans="1:6" x14ac:dyDescent="0.35">
      <c r="A4379" s="10">
        <v>30111</v>
      </c>
      <c r="B4379">
        <v>109</v>
      </c>
      <c r="C4379">
        <v>-5.4999999999999997E-3</v>
      </c>
      <c r="D4379">
        <f>LOG(S_P_500_Historical_Data__1[[#This Row],[return]]+1)</f>
        <v>-2.3952125395456008E-3</v>
      </c>
      <c r="E4379">
        <f>MATCH(S_P_500_Historical_Data__1[[#This Row],[return]],_xlfn.ANCHORARRAY($N$7),1)</f>
        <v>68</v>
      </c>
      <c r="F4379" t="e">
        <f>MATCH(S_P_500_Historical_Data__1[[#This Row],[log1p(return)]],S:S,1)-6</f>
        <v>#N/A</v>
      </c>
    </row>
    <row r="4380" spans="1:6" x14ac:dyDescent="0.35">
      <c r="A4380" s="10">
        <v>30110</v>
      </c>
      <c r="B4380">
        <v>109.6</v>
      </c>
      <c r="C4380">
        <v>-4.4999999999999997E-3</v>
      </c>
      <c r="D4380">
        <f>LOG(S_P_500_Historical_Data__1[[#This Row],[return]]+1)</f>
        <v>-1.9587356365716219E-3</v>
      </c>
      <c r="E4380">
        <f>MATCH(S_P_500_Historical_Data__1[[#This Row],[return]],_xlfn.ANCHORARRAY($N$7),1)</f>
        <v>68</v>
      </c>
      <c r="F4380" t="e">
        <f>MATCH(S_P_500_Historical_Data__1[[#This Row],[log1p(return)]],S:S,1)-6</f>
        <v>#N/A</v>
      </c>
    </row>
    <row r="4381" spans="1:6" x14ac:dyDescent="0.35">
      <c r="A4381" s="10">
        <v>30109</v>
      </c>
      <c r="B4381">
        <v>110.1</v>
      </c>
      <c r="C4381">
        <v>0</v>
      </c>
      <c r="D4381">
        <f>LOG(S_P_500_Historical_Data__1[[#This Row],[return]]+1)</f>
        <v>0</v>
      </c>
      <c r="E4381">
        <f>MATCH(S_P_500_Historical_Data__1[[#This Row],[return]],_xlfn.ANCHORARRAY($N$7),1)</f>
        <v>70</v>
      </c>
      <c r="F4381" t="e">
        <f>MATCH(S_P_500_Historical_Data__1[[#This Row],[log1p(return)]],S:S,1)-6</f>
        <v>#N/A</v>
      </c>
    </row>
    <row r="4382" spans="1:6" x14ac:dyDescent="0.35">
      <c r="A4382" s="10">
        <v>30106</v>
      </c>
      <c r="B4382">
        <v>110.1</v>
      </c>
      <c r="C4382">
        <v>-1.61E-2</v>
      </c>
      <c r="D4382">
        <f>LOG(S_P_500_Historical_Data__1[[#This Row],[return]]+1)</f>
        <v>-7.0490394295535568E-3</v>
      </c>
      <c r="E4382">
        <f>MATCH(S_P_500_Historical_Data__1[[#This Row],[return]],_xlfn.ANCHORARRAY($N$7),1)</f>
        <v>64</v>
      </c>
      <c r="F4382" t="e">
        <f>MATCH(S_P_500_Historical_Data__1[[#This Row],[log1p(return)]],S:S,1)-6</f>
        <v>#N/A</v>
      </c>
    </row>
    <row r="4383" spans="1:6" x14ac:dyDescent="0.35">
      <c r="A4383" s="10">
        <v>30105</v>
      </c>
      <c r="B4383">
        <v>111.9</v>
      </c>
      <c r="C4383">
        <v>-8.9999999999999998E-4</v>
      </c>
      <c r="D4383">
        <f>LOG(S_P_500_Historical_Data__1[[#This Row],[return]]+1)</f>
        <v>-3.910410285829482E-4</v>
      </c>
      <c r="E4383">
        <f>MATCH(S_P_500_Historical_Data__1[[#This Row],[return]],_xlfn.ANCHORARRAY($N$7),1)</f>
        <v>69</v>
      </c>
      <c r="F4383" t="e">
        <f>MATCH(S_P_500_Historical_Data__1[[#This Row],[log1p(return)]],S:S,1)-6</f>
        <v>#N/A</v>
      </c>
    </row>
    <row r="4384" spans="1:6" x14ac:dyDescent="0.35">
      <c r="A4384" s="10">
        <v>30104</v>
      </c>
      <c r="B4384">
        <v>112</v>
      </c>
      <c r="C4384">
        <v>2.7000000000000001E-3</v>
      </c>
      <c r="D4384">
        <f>LOG(S_P_500_Historical_Data__1[[#This Row],[return]]+1)</f>
        <v>1.1710149414006937E-3</v>
      </c>
      <c r="E4384">
        <f>MATCH(S_P_500_Historical_Data__1[[#This Row],[return]],_xlfn.ANCHORARRAY($N$7),1)</f>
        <v>71</v>
      </c>
      <c r="F4384" t="e">
        <f>MATCH(S_P_500_Historical_Data__1[[#This Row],[log1p(return)]],S:S,1)-6</f>
        <v>#N/A</v>
      </c>
    </row>
    <row r="4385" spans="1:6" x14ac:dyDescent="0.35">
      <c r="A4385" s="10">
        <v>30103</v>
      </c>
      <c r="B4385">
        <v>111.7</v>
      </c>
      <c r="C4385">
        <v>-1.8E-3</v>
      </c>
      <c r="D4385">
        <f>LOG(S_P_500_Historical_Data__1[[#This Row],[return]]+1)</f>
        <v>-7.8243446989642584E-4</v>
      </c>
      <c r="E4385">
        <f>MATCH(S_P_500_Historical_Data__1[[#This Row],[return]],_xlfn.ANCHORARRAY($N$7),1)</f>
        <v>69</v>
      </c>
      <c r="F4385" t="e">
        <f>MATCH(S_P_500_Historical_Data__1[[#This Row],[log1p(return)]],S:S,1)-6</f>
        <v>#N/A</v>
      </c>
    </row>
    <row r="4386" spans="1:6" x14ac:dyDescent="0.35">
      <c r="A4386" s="10">
        <v>30099</v>
      </c>
      <c r="B4386">
        <v>111.9</v>
      </c>
      <c r="C4386">
        <v>-7.1000000000000004E-3</v>
      </c>
      <c r="D4386">
        <f>LOG(S_P_500_Historical_Data__1[[#This Row],[return]]+1)</f>
        <v>-3.0944893043338452E-3</v>
      </c>
      <c r="E4386">
        <f>MATCH(S_P_500_Historical_Data__1[[#This Row],[return]],_xlfn.ANCHORARRAY($N$7),1)</f>
        <v>67</v>
      </c>
      <c r="F4386" t="e">
        <f>MATCH(S_P_500_Historical_Data__1[[#This Row],[log1p(return)]],S:S,1)-6</f>
        <v>#N/A</v>
      </c>
    </row>
    <row r="4387" spans="1:6" x14ac:dyDescent="0.35">
      <c r="A4387" s="10">
        <v>30098</v>
      </c>
      <c r="B4387">
        <v>112.7</v>
      </c>
      <c r="C4387">
        <v>-3.5000000000000001E-3</v>
      </c>
      <c r="D4387">
        <f>LOG(S_P_500_Historical_Data__1[[#This Row],[return]]+1)</f>
        <v>-1.5226969634935688E-3</v>
      </c>
      <c r="E4387">
        <f>MATCH(S_P_500_Historical_Data__1[[#This Row],[return]],_xlfn.ANCHORARRAY($N$7),1)</f>
        <v>69</v>
      </c>
      <c r="F4387" t="e">
        <f>MATCH(S_P_500_Historical_Data__1[[#This Row],[log1p(return)]],S:S,1)-6</f>
        <v>#N/A</v>
      </c>
    </row>
    <row r="4388" spans="1:6" x14ac:dyDescent="0.35">
      <c r="A4388" s="10">
        <v>30097</v>
      </c>
      <c r="B4388">
        <v>113.1</v>
      </c>
      <c r="C4388">
        <v>-1.14E-2</v>
      </c>
      <c r="D4388">
        <f>LOG(S_P_500_Historical_Data__1[[#This Row],[return]]+1)</f>
        <v>-4.979393875242006E-3</v>
      </c>
      <c r="E4388">
        <f>MATCH(S_P_500_Historical_Data__1[[#This Row],[return]],_xlfn.ANCHORARRAY($N$7),1)</f>
        <v>66</v>
      </c>
      <c r="F4388" t="e">
        <f>MATCH(S_P_500_Historical_Data__1[[#This Row],[log1p(return)]],S:S,1)-6</f>
        <v>#N/A</v>
      </c>
    </row>
    <row r="4389" spans="1:6" x14ac:dyDescent="0.35">
      <c r="A4389" s="10">
        <v>30096</v>
      </c>
      <c r="B4389">
        <v>114.4</v>
      </c>
      <c r="C4389">
        <v>-3.5000000000000001E-3</v>
      </c>
      <c r="D4389">
        <f>LOG(S_P_500_Historical_Data__1[[#This Row],[return]]+1)</f>
        <v>-1.5226969634935688E-3</v>
      </c>
      <c r="E4389">
        <f>MATCH(S_P_500_Historical_Data__1[[#This Row],[return]],_xlfn.ANCHORARRAY($N$7),1)</f>
        <v>69</v>
      </c>
      <c r="F4389" t="e">
        <f>MATCH(S_P_500_Historical_Data__1[[#This Row],[log1p(return)]],S:S,1)-6</f>
        <v>#N/A</v>
      </c>
    </row>
    <row r="4390" spans="1:6" x14ac:dyDescent="0.35">
      <c r="A4390" s="10">
        <v>30095</v>
      </c>
      <c r="B4390">
        <v>114.8</v>
      </c>
      <c r="C4390">
        <v>-8.9999999999999998E-4</v>
      </c>
      <c r="D4390">
        <f>LOG(S_P_500_Historical_Data__1[[#This Row],[return]]+1)</f>
        <v>-3.910410285829482E-4</v>
      </c>
      <c r="E4390">
        <f>MATCH(S_P_500_Historical_Data__1[[#This Row],[return]],_xlfn.ANCHORARRAY($N$7),1)</f>
        <v>69</v>
      </c>
      <c r="F4390" t="e">
        <f>MATCH(S_P_500_Historical_Data__1[[#This Row],[log1p(return)]],S:S,1)-6</f>
        <v>#N/A</v>
      </c>
    </row>
    <row r="4391" spans="1:6" x14ac:dyDescent="0.35">
      <c r="A4391" s="10">
        <v>30092</v>
      </c>
      <c r="B4391">
        <v>114.9</v>
      </c>
      <c r="C4391">
        <v>2.5999999999999999E-3</v>
      </c>
      <c r="D4391">
        <f>LOG(S_P_500_Historical_Data__1[[#This Row],[return]]+1)</f>
        <v>1.1277002770349424E-3</v>
      </c>
      <c r="E4391">
        <f>MATCH(S_P_500_Historical_Data__1[[#This Row],[return]],_xlfn.ANCHORARRAY($N$7),1)</f>
        <v>71</v>
      </c>
      <c r="F4391" t="e">
        <f>MATCH(S_P_500_Historical_Data__1[[#This Row],[log1p(return)]],S:S,1)-6</f>
        <v>#N/A</v>
      </c>
    </row>
    <row r="4392" spans="1:6" x14ac:dyDescent="0.35">
      <c r="A4392" s="10">
        <v>30091</v>
      </c>
      <c r="B4392">
        <v>114.6</v>
      </c>
      <c r="C4392">
        <v>-2.5999999999999999E-3</v>
      </c>
      <c r="D4392">
        <f>LOG(S_P_500_Historical_Data__1[[#This Row],[return]]+1)</f>
        <v>-1.1306361176558091E-3</v>
      </c>
      <c r="E4392">
        <f>MATCH(S_P_500_Historical_Data__1[[#This Row],[return]],_xlfn.ANCHORARRAY($N$7),1)</f>
        <v>69</v>
      </c>
      <c r="F4392" t="e">
        <f>MATCH(S_P_500_Historical_Data__1[[#This Row],[log1p(return)]],S:S,1)-6</f>
        <v>#N/A</v>
      </c>
    </row>
    <row r="4393" spans="1:6" x14ac:dyDescent="0.35">
      <c r="A4393" s="10">
        <v>30090</v>
      </c>
      <c r="B4393">
        <v>114.9</v>
      </c>
      <c r="C4393">
        <v>-7.7999999999999996E-3</v>
      </c>
      <c r="D4393">
        <f>LOG(S_P_500_Historical_Data__1[[#This Row],[return]]+1)</f>
        <v>-3.4007772998332414E-3</v>
      </c>
      <c r="E4393">
        <f>MATCH(S_P_500_Historical_Data__1[[#This Row],[return]],_xlfn.ANCHORARRAY($N$7),1)</f>
        <v>67</v>
      </c>
      <c r="F4393" t="e">
        <f>MATCH(S_P_500_Historical_Data__1[[#This Row],[log1p(return)]],S:S,1)-6</f>
        <v>#N/A</v>
      </c>
    </row>
    <row r="4394" spans="1:6" x14ac:dyDescent="0.35">
      <c r="A4394" s="10">
        <v>30089</v>
      </c>
      <c r="B4394">
        <v>115.8</v>
      </c>
      <c r="C4394">
        <v>-7.7000000000000002E-3</v>
      </c>
      <c r="D4394">
        <f>LOG(S_P_500_Historical_Data__1[[#This Row],[return]]+1)</f>
        <v>-3.3570086445275432E-3</v>
      </c>
      <c r="E4394">
        <f>MATCH(S_P_500_Historical_Data__1[[#This Row],[return]],_xlfn.ANCHORARRAY($N$7),1)</f>
        <v>67</v>
      </c>
      <c r="F4394" t="e">
        <f>MATCH(S_P_500_Historical_Data__1[[#This Row],[log1p(return)]],S:S,1)-6</f>
        <v>#N/A</v>
      </c>
    </row>
    <row r="4395" spans="1:6" x14ac:dyDescent="0.35">
      <c r="A4395" s="10">
        <v>30088</v>
      </c>
      <c r="B4395">
        <v>116.7</v>
      </c>
      <c r="C4395">
        <v>-1.0999999999999999E-2</v>
      </c>
      <c r="D4395">
        <f>LOG(S_P_500_Historical_Data__1[[#This Row],[return]]+1)</f>
        <v>-4.8037084028205992E-3</v>
      </c>
      <c r="E4395">
        <f>MATCH(S_P_500_Historical_Data__1[[#This Row],[return]],_xlfn.ANCHORARRAY($N$7),1)</f>
        <v>66</v>
      </c>
      <c r="F4395" t="e">
        <f>MATCH(S_P_500_Historical_Data__1[[#This Row],[log1p(return)]],S:S,1)-6</f>
        <v>#N/A</v>
      </c>
    </row>
    <row r="4396" spans="1:6" x14ac:dyDescent="0.35">
      <c r="A4396" s="10">
        <v>30085</v>
      </c>
      <c r="B4396">
        <v>118</v>
      </c>
      <c r="C4396">
        <v>-1.6999999999999999E-3</v>
      </c>
      <c r="D4396">
        <f>LOG(S_P_500_Historical_Data__1[[#This Row],[return]]+1)</f>
        <v>-7.3892888689954276E-4</v>
      </c>
      <c r="E4396">
        <f>MATCH(S_P_500_Historical_Data__1[[#This Row],[return]],_xlfn.ANCHORARRAY($N$7),1)</f>
        <v>69</v>
      </c>
      <c r="F4396" t="e">
        <f>MATCH(S_P_500_Historical_Data__1[[#This Row],[log1p(return)]],S:S,1)-6</f>
        <v>#N/A</v>
      </c>
    </row>
    <row r="4397" spans="1:6" x14ac:dyDescent="0.35">
      <c r="A4397" s="10">
        <v>30084</v>
      </c>
      <c r="B4397">
        <v>118.2</v>
      </c>
      <c r="C4397">
        <v>-8.3999999999999995E-3</v>
      </c>
      <c r="D4397">
        <f>LOG(S_P_500_Historical_Data__1[[#This Row],[return]]+1)</f>
        <v>-3.6634819042161626E-3</v>
      </c>
      <c r="E4397">
        <f>MATCH(S_P_500_Historical_Data__1[[#This Row],[return]],_xlfn.ANCHORARRAY($N$7),1)</f>
        <v>67</v>
      </c>
      <c r="F4397" t="e">
        <f>MATCH(S_P_500_Historical_Data__1[[#This Row],[log1p(return)]],S:S,1)-6</f>
        <v>#N/A</v>
      </c>
    </row>
    <row r="4398" spans="1:6" x14ac:dyDescent="0.35">
      <c r="A4398" s="10">
        <v>30083</v>
      </c>
      <c r="B4398">
        <v>119.2</v>
      </c>
      <c r="C4398">
        <v>-1.6999999999999999E-3</v>
      </c>
      <c r="D4398">
        <f>LOG(S_P_500_Historical_Data__1[[#This Row],[return]]+1)</f>
        <v>-7.3892888689954276E-4</v>
      </c>
      <c r="E4398">
        <f>MATCH(S_P_500_Historical_Data__1[[#This Row],[return]],_xlfn.ANCHORARRAY($N$7),1)</f>
        <v>69</v>
      </c>
      <c r="F4398" t="e">
        <f>MATCH(S_P_500_Historical_Data__1[[#This Row],[log1p(return)]],S:S,1)-6</f>
        <v>#N/A</v>
      </c>
    </row>
    <row r="4399" spans="1:6" x14ac:dyDescent="0.35">
      <c r="A4399" s="10">
        <v>30082</v>
      </c>
      <c r="B4399">
        <v>119.4</v>
      </c>
      <c r="C4399">
        <v>8.3999999999999995E-3</v>
      </c>
      <c r="D4399">
        <f>LOG(S_P_500_Historical_Data__1[[#This Row],[return]]+1)</f>
        <v>3.6328370044082891E-3</v>
      </c>
      <c r="E4399">
        <f>MATCH(S_P_500_Historical_Data__1[[#This Row],[return]],_xlfn.ANCHORARRAY($N$7),1)</f>
        <v>73</v>
      </c>
      <c r="F4399" t="e">
        <f>MATCH(S_P_500_Historical_Data__1[[#This Row],[log1p(return)]],S:S,1)-6</f>
        <v>#N/A</v>
      </c>
    </row>
    <row r="4400" spans="1:6" x14ac:dyDescent="0.35">
      <c r="A4400" s="10">
        <v>30081</v>
      </c>
      <c r="B4400">
        <v>118.4</v>
      </c>
      <c r="C4400">
        <v>-9.1999999999999998E-3</v>
      </c>
      <c r="D4400">
        <f>LOG(S_P_500_Historical_Data__1[[#This Row],[return]]+1)</f>
        <v>-4.0140020862006187E-3</v>
      </c>
      <c r="E4400">
        <f>MATCH(S_P_500_Historical_Data__1[[#This Row],[return]],_xlfn.ANCHORARRAY($N$7),1)</f>
        <v>67</v>
      </c>
      <c r="F4400" t="e">
        <f>MATCH(S_P_500_Historical_Data__1[[#This Row],[log1p(return)]],S:S,1)-6</f>
        <v>#N/A</v>
      </c>
    </row>
    <row r="4401" spans="1:6" x14ac:dyDescent="0.35">
      <c r="A4401" s="10">
        <v>30078</v>
      </c>
      <c r="B4401">
        <v>119.5</v>
      </c>
      <c r="C4401">
        <v>6.7000000000000002E-3</v>
      </c>
      <c r="D4401">
        <f>LOG(S_P_500_Historical_Data__1[[#This Row],[return]]+1)</f>
        <v>2.9000686113873687E-3</v>
      </c>
      <c r="E4401">
        <f>MATCH(S_P_500_Historical_Data__1[[#This Row],[return]],_xlfn.ANCHORARRAY($N$7),1)</f>
        <v>72</v>
      </c>
      <c r="F4401" t="e">
        <f>MATCH(S_P_500_Historical_Data__1[[#This Row],[log1p(return)]],S:S,1)-6</f>
        <v>#N/A</v>
      </c>
    </row>
    <row r="4402" spans="1:6" x14ac:dyDescent="0.35">
      <c r="A4402" s="10">
        <v>30077</v>
      </c>
      <c r="B4402">
        <v>118.7</v>
      </c>
      <c r="C4402">
        <v>8.5000000000000006E-3</v>
      </c>
      <c r="D4402">
        <f>LOG(S_P_500_Historical_Data__1[[#This Row],[return]]+1)</f>
        <v>3.6759025487842203E-3</v>
      </c>
      <c r="E4402">
        <f>MATCH(S_P_500_Historical_Data__1[[#This Row],[return]],_xlfn.ANCHORARRAY($N$7),1)</f>
        <v>73</v>
      </c>
      <c r="F4402" t="e">
        <f>MATCH(S_P_500_Historical_Data__1[[#This Row],[log1p(return)]],S:S,1)-6</f>
        <v>#N/A</v>
      </c>
    </row>
    <row r="4403" spans="1:6" x14ac:dyDescent="0.35">
      <c r="A4403" s="10">
        <v>30076</v>
      </c>
      <c r="B4403">
        <v>117.7</v>
      </c>
      <c r="C4403">
        <v>1.6999999999999999E-3</v>
      </c>
      <c r="D4403">
        <f>LOG(S_P_500_Historical_Data__1[[#This Row],[return]]+1)</f>
        <v>7.3767377403320331E-4</v>
      </c>
      <c r="E4403">
        <f>MATCH(S_P_500_Historical_Data__1[[#This Row],[return]],_xlfn.ANCHORARRAY($N$7),1)</f>
        <v>70</v>
      </c>
      <c r="F4403" t="e">
        <f>MATCH(S_P_500_Historical_Data__1[[#This Row],[log1p(return)]],S:S,1)-6</f>
        <v>#N/A</v>
      </c>
    </row>
    <row r="4404" spans="1:6" x14ac:dyDescent="0.35">
      <c r="A4404" s="10">
        <v>30075</v>
      </c>
      <c r="B4404">
        <v>117.5</v>
      </c>
      <c r="C4404">
        <v>6.0000000000000001E-3</v>
      </c>
      <c r="D4404">
        <f>LOG(S_P_500_Historical_Data__1[[#This Row],[return]]+1)</f>
        <v>2.5979807199085947E-3</v>
      </c>
      <c r="E4404">
        <f>MATCH(S_P_500_Historical_Data__1[[#This Row],[return]],_xlfn.ANCHORARRAY($N$7),1)</f>
        <v>72</v>
      </c>
      <c r="F4404" t="e">
        <f>MATCH(S_P_500_Historical_Data__1[[#This Row],[log1p(return)]],S:S,1)-6</f>
        <v>#N/A</v>
      </c>
    </row>
    <row r="4405" spans="1:6" x14ac:dyDescent="0.35">
      <c r="A4405" s="10">
        <v>30074</v>
      </c>
      <c r="B4405">
        <v>116.8</v>
      </c>
      <c r="C4405">
        <v>3.3999999999999998E-3</v>
      </c>
      <c r="D4405">
        <f>LOG(S_P_500_Historical_Data__1[[#This Row],[return]]+1)</f>
        <v>1.4740966917327273E-3</v>
      </c>
      <c r="E4405">
        <f>MATCH(S_P_500_Historical_Data__1[[#This Row],[return]],_xlfn.ANCHORARRAY($N$7),1)</f>
        <v>71</v>
      </c>
      <c r="F4405" t="e">
        <f>MATCH(S_P_500_Historical_Data__1[[#This Row],[log1p(return)]],S:S,1)-6</f>
        <v>#N/A</v>
      </c>
    </row>
    <row r="4406" spans="1:6" x14ac:dyDescent="0.35">
      <c r="A4406" s="10">
        <v>30071</v>
      </c>
      <c r="B4406">
        <v>116.4</v>
      </c>
      <c r="C4406">
        <v>2.5999999999999999E-3</v>
      </c>
      <c r="D4406">
        <f>LOG(S_P_500_Historical_Data__1[[#This Row],[return]]+1)</f>
        <v>1.1277002770349424E-3</v>
      </c>
      <c r="E4406">
        <f>MATCH(S_P_500_Historical_Data__1[[#This Row],[return]],_xlfn.ANCHORARRAY($N$7),1)</f>
        <v>71</v>
      </c>
      <c r="F4406" t="e">
        <f>MATCH(S_P_500_Historical_Data__1[[#This Row],[log1p(return)]],S:S,1)-6</f>
        <v>#N/A</v>
      </c>
    </row>
    <row r="4407" spans="1:6" x14ac:dyDescent="0.35">
      <c r="A4407" s="10">
        <v>30070</v>
      </c>
      <c r="B4407">
        <v>116.1</v>
      </c>
      <c r="C4407">
        <v>-1.0200000000000001E-2</v>
      </c>
      <c r="D4407">
        <f>LOG(S_P_500_Historical_Data__1[[#This Row],[return]]+1)</f>
        <v>-4.4525505248625636E-3</v>
      </c>
      <c r="E4407">
        <f>MATCH(S_P_500_Historical_Data__1[[#This Row],[return]],_xlfn.ANCHORARRAY($N$7),1)</f>
        <v>66</v>
      </c>
      <c r="F4407" t="e">
        <f>MATCH(S_P_500_Historical_Data__1[[#This Row],[log1p(return)]],S:S,1)-6</f>
        <v>#N/A</v>
      </c>
    </row>
    <row r="4408" spans="1:6" x14ac:dyDescent="0.35">
      <c r="A4408" s="10">
        <v>30069</v>
      </c>
      <c r="B4408">
        <v>117.3</v>
      </c>
      <c r="C4408">
        <v>-5.8999999999999999E-3</v>
      </c>
      <c r="D4408">
        <f>LOG(S_P_500_Historical_Data__1[[#This Row],[return]]+1)</f>
        <v>-2.5699262025288046E-3</v>
      </c>
      <c r="E4408">
        <f>MATCH(S_P_500_Historical_Data__1[[#This Row],[return]],_xlfn.ANCHORARRAY($N$7),1)</f>
        <v>68</v>
      </c>
      <c r="F4408" t="e">
        <f>MATCH(S_P_500_Historical_Data__1[[#This Row],[log1p(return)]],S:S,1)-6</f>
        <v>#N/A</v>
      </c>
    </row>
    <row r="4409" spans="1:6" x14ac:dyDescent="0.35">
      <c r="A4409" s="10">
        <v>30068</v>
      </c>
      <c r="B4409">
        <v>118</v>
      </c>
      <c r="C4409">
        <v>-1.09E-2</v>
      </c>
      <c r="D4409">
        <f>LOG(S_P_500_Historical_Data__1[[#This Row],[return]]+1)</f>
        <v>-4.7597981371845666E-3</v>
      </c>
      <c r="E4409">
        <f>MATCH(S_P_500_Historical_Data__1[[#This Row],[return]],_xlfn.ANCHORARRAY($N$7),1)</f>
        <v>66</v>
      </c>
      <c r="F4409" t="e">
        <f>MATCH(S_P_500_Historical_Data__1[[#This Row],[log1p(return)]],S:S,1)-6</f>
        <v>#N/A</v>
      </c>
    </row>
    <row r="4410" spans="1:6" x14ac:dyDescent="0.35">
      <c r="A4410" s="10">
        <v>30067</v>
      </c>
      <c r="B4410">
        <v>119.3</v>
      </c>
      <c r="C4410">
        <v>5.8999999999999999E-3</v>
      </c>
      <c r="D4410">
        <f>LOG(S_P_500_Historical_Data__1[[#This Row],[return]]+1)</f>
        <v>2.554808148482495E-3</v>
      </c>
      <c r="E4410">
        <f>MATCH(S_P_500_Historical_Data__1[[#This Row],[return]],_xlfn.ANCHORARRAY($N$7),1)</f>
        <v>72</v>
      </c>
      <c r="F4410" t="e">
        <f>MATCH(S_P_500_Historical_Data__1[[#This Row],[log1p(return)]],S:S,1)-6</f>
        <v>#N/A</v>
      </c>
    </row>
    <row r="4411" spans="1:6" x14ac:dyDescent="0.35">
      <c r="A4411" s="10">
        <v>30064</v>
      </c>
      <c r="B4411">
        <v>118.6</v>
      </c>
      <c r="C4411">
        <v>1.1900000000000001E-2</v>
      </c>
      <c r="D4411">
        <f>LOG(S_P_500_Historical_Data__1[[#This Row],[return]]+1)</f>
        <v>5.1375959088639034E-3</v>
      </c>
      <c r="E4411">
        <f>MATCH(S_P_500_Historical_Data__1[[#This Row],[return]],_xlfn.ANCHORARRAY($N$7),1)</f>
        <v>74</v>
      </c>
      <c r="F4411" t="e">
        <f>MATCH(S_P_500_Historical_Data__1[[#This Row],[log1p(return)]],S:S,1)-6</f>
        <v>#N/A</v>
      </c>
    </row>
    <row r="4412" spans="1:6" x14ac:dyDescent="0.35">
      <c r="A4412" s="10">
        <v>30063</v>
      </c>
      <c r="B4412">
        <v>117.2</v>
      </c>
      <c r="C4412">
        <v>1.2999999999999999E-2</v>
      </c>
      <c r="D4412">
        <f>LOG(S_P_500_Historical_Data__1[[#This Row],[return]]+1)</f>
        <v>5.6094453602803856E-3</v>
      </c>
      <c r="E4412">
        <f>MATCH(S_P_500_Historical_Data__1[[#This Row],[return]],_xlfn.ANCHORARRAY($N$7),1)</f>
        <v>74</v>
      </c>
      <c r="F4412" t="e">
        <f>MATCH(S_P_500_Historical_Data__1[[#This Row],[log1p(return)]],S:S,1)-6</f>
        <v>#N/A</v>
      </c>
    </row>
    <row r="4413" spans="1:6" x14ac:dyDescent="0.35">
      <c r="A4413" s="10">
        <v>30062</v>
      </c>
      <c r="B4413">
        <v>115.7</v>
      </c>
      <c r="C4413">
        <v>2.5999999999999999E-3</v>
      </c>
      <c r="D4413">
        <f>LOG(S_P_500_Historical_Data__1[[#This Row],[return]]+1)</f>
        <v>1.1277002770349424E-3</v>
      </c>
      <c r="E4413">
        <f>MATCH(S_P_500_Historical_Data__1[[#This Row],[return]],_xlfn.ANCHORARRAY($N$7),1)</f>
        <v>71</v>
      </c>
      <c r="F4413" t="e">
        <f>MATCH(S_P_500_Historical_Data__1[[#This Row],[log1p(return)]],S:S,1)-6</f>
        <v>#N/A</v>
      </c>
    </row>
    <row r="4414" spans="1:6" x14ac:dyDescent="0.35">
      <c r="A4414" s="10">
        <v>30061</v>
      </c>
      <c r="B4414">
        <v>115.4</v>
      </c>
      <c r="C4414">
        <v>-1.11E-2</v>
      </c>
      <c r="D4414">
        <f>LOG(S_P_500_Historical_Data__1[[#This Row],[return]]+1)</f>
        <v>-4.8476231085461917E-3</v>
      </c>
      <c r="E4414">
        <f>MATCH(S_P_500_Historical_Data__1[[#This Row],[return]],_xlfn.ANCHORARRAY($N$7),1)</f>
        <v>66</v>
      </c>
      <c r="F4414" t="e">
        <f>MATCH(S_P_500_Historical_Data__1[[#This Row],[log1p(return)]],S:S,1)-6</f>
        <v>#N/A</v>
      </c>
    </row>
    <row r="4415" spans="1:6" x14ac:dyDescent="0.35">
      <c r="A4415" s="10">
        <v>30060</v>
      </c>
      <c r="B4415">
        <v>116.7</v>
      </c>
      <c r="C4415">
        <v>-8.9999999999999998E-4</v>
      </c>
      <c r="D4415">
        <f>LOG(S_P_500_Historical_Data__1[[#This Row],[return]]+1)</f>
        <v>-3.910410285829482E-4</v>
      </c>
      <c r="E4415">
        <f>MATCH(S_P_500_Historical_Data__1[[#This Row],[return]],_xlfn.ANCHORARRAY($N$7),1)</f>
        <v>69</v>
      </c>
      <c r="F4415" t="e">
        <f>MATCH(S_P_500_Historical_Data__1[[#This Row],[log1p(return)]],S:S,1)-6</f>
        <v>#N/A</v>
      </c>
    </row>
    <row r="4416" spans="1:6" x14ac:dyDescent="0.35">
      <c r="A4416" s="10">
        <v>30057</v>
      </c>
      <c r="B4416">
        <v>116.8</v>
      </c>
      <c r="C4416">
        <v>4.3E-3</v>
      </c>
      <c r="D4416">
        <f>LOG(S_P_500_Historical_Data__1[[#This Row],[return]]+1)</f>
        <v>1.8634626925239726E-3</v>
      </c>
      <c r="E4416">
        <f>MATCH(S_P_500_Historical_Data__1[[#This Row],[return]],_xlfn.ANCHORARRAY($N$7),1)</f>
        <v>71</v>
      </c>
      <c r="F4416" t="e">
        <f>MATCH(S_P_500_Historical_Data__1[[#This Row],[log1p(return)]],S:S,1)-6</f>
        <v>#N/A</v>
      </c>
    </row>
    <row r="4417" spans="1:6" x14ac:dyDescent="0.35">
      <c r="A4417" s="10">
        <v>30056</v>
      </c>
      <c r="B4417">
        <v>116.3</v>
      </c>
      <c r="C4417">
        <v>4.3E-3</v>
      </c>
      <c r="D4417">
        <f>LOG(S_P_500_Historical_Data__1[[#This Row],[return]]+1)</f>
        <v>1.8634626925239726E-3</v>
      </c>
      <c r="E4417">
        <f>MATCH(S_P_500_Historical_Data__1[[#This Row],[return]],_xlfn.ANCHORARRAY($N$7),1)</f>
        <v>71</v>
      </c>
      <c r="F4417" t="e">
        <f>MATCH(S_P_500_Historical_Data__1[[#This Row],[log1p(return)]],S:S,1)-6</f>
        <v>#N/A</v>
      </c>
    </row>
    <row r="4418" spans="1:6" x14ac:dyDescent="0.35">
      <c r="A4418" s="10">
        <v>30055</v>
      </c>
      <c r="B4418">
        <v>115.8</v>
      </c>
      <c r="C4418">
        <v>-1.6999999999999999E-3</v>
      </c>
      <c r="D4418">
        <f>LOG(S_P_500_Historical_Data__1[[#This Row],[return]]+1)</f>
        <v>-7.3892888689954276E-4</v>
      </c>
      <c r="E4418">
        <f>MATCH(S_P_500_Historical_Data__1[[#This Row],[return]],_xlfn.ANCHORARRAY($N$7),1)</f>
        <v>69</v>
      </c>
      <c r="F4418" t="e">
        <f>MATCH(S_P_500_Historical_Data__1[[#This Row],[log1p(return)]],S:S,1)-6</f>
        <v>#N/A</v>
      </c>
    </row>
    <row r="4419" spans="1:6" x14ac:dyDescent="0.35">
      <c r="A4419" s="10">
        <v>30054</v>
      </c>
      <c r="B4419">
        <v>116</v>
      </c>
      <c r="C4419">
        <v>0</v>
      </c>
      <c r="D4419">
        <f>LOG(S_P_500_Historical_Data__1[[#This Row],[return]]+1)</f>
        <v>0</v>
      </c>
      <c r="E4419">
        <f>MATCH(S_P_500_Historical_Data__1[[#This Row],[return]],_xlfn.ANCHORARRAY($N$7),1)</f>
        <v>70</v>
      </c>
      <c r="F4419" t="e">
        <f>MATCH(S_P_500_Historical_Data__1[[#This Row],[log1p(return)]],S:S,1)-6</f>
        <v>#N/A</v>
      </c>
    </row>
    <row r="4420" spans="1:6" x14ac:dyDescent="0.35">
      <c r="A4420" s="10">
        <v>30053</v>
      </c>
      <c r="B4420">
        <v>116</v>
      </c>
      <c r="C4420">
        <v>-1.6999999999999999E-3</v>
      </c>
      <c r="D4420">
        <f>LOG(S_P_500_Historical_Data__1[[#This Row],[return]]+1)</f>
        <v>-7.3892888689954276E-4</v>
      </c>
      <c r="E4420">
        <f>MATCH(S_P_500_Historical_Data__1[[#This Row],[return]],_xlfn.ANCHORARRAY($N$7),1)</f>
        <v>69</v>
      </c>
      <c r="F4420" t="e">
        <f>MATCH(S_P_500_Historical_Data__1[[#This Row],[log1p(return)]],S:S,1)-6</f>
        <v>#N/A</v>
      </c>
    </row>
    <row r="4421" spans="1:6" x14ac:dyDescent="0.35">
      <c r="A4421" s="10">
        <v>30049</v>
      </c>
      <c r="B4421">
        <v>116.2</v>
      </c>
      <c r="C4421">
        <v>6.1000000000000004E-3</v>
      </c>
      <c r="D4421">
        <f>LOG(S_P_500_Historical_Data__1[[#This Row],[return]]+1)</f>
        <v>2.641149000039878E-3</v>
      </c>
      <c r="E4421">
        <f>MATCH(S_P_500_Historical_Data__1[[#This Row],[return]],_xlfn.ANCHORARRAY($N$7),1)</f>
        <v>72</v>
      </c>
      <c r="F4421" t="e">
        <f>MATCH(S_P_500_Historical_Data__1[[#This Row],[log1p(return)]],S:S,1)-6</f>
        <v>#N/A</v>
      </c>
    </row>
    <row r="4422" spans="1:6" x14ac:dyDescent="0.35">
      <c r="A4422" s="10">
        <v>30048</v>
      </c>
      <c r="B4422">
        <v>115.5</v>
      </c>
      <c r="C4422">
        <v>8.9999999999999998E-4</v>
      </c>
      <c r="D4422">
        <f>LOG(S_P_500_Historical_Data__1[[#This Row],[return]]+1)</f>
        <v>3.9068924991008801E-4</v>
      </c>
      <c r="E4422">
        <f>MATCH(S_P_500_Historical_Data__1[[#This Row],[return]],_xlfn.ANCHORARRAY($N$7),1)</f>
        <v>70</v>
      </c>
      <c r="F4422" t="e">
        <f>MATCH(S_P_500_Historical_Data__1[[#This Row],[log1p(return)]],S:S,1)-6</f>
        <v>#N/A</v>
      </c>
    </row>
    <row r="4423" spans="1:6" x14ac:dyDescent="0.35">
      <c r="A4423" s="10">
        <v>30047</v>
      </c>
      <c r="B4423">
        <v>115.4</v>
      </c>
      <c r="C4423">
        <v>6.1000000000000004E-3</v>
      </c>
      <c r="D4423">
        <f>LOG(S_P_500_Historical_Data__1[[#This Row],[return]]+1)</f>
        <v>2.641149000039878E-3</v>
      </c>
      <c r="E4423">
        <f>MATCH(S_P_500_Historical_Data__1[[#This Row],[return]],_xlfn.ANCHORARRAY($N$7),1)</f>
        <v>72</v>
      </c>
      <c r="F4423" t="e">
        <f>MATCH(S_P_500_Historical_Data__1[[#This Row],[log1p(return)]],S:S,1)-6</f>
        <v>#N/A</v>
      </c>
    </row>
    <row r="4424" spans="1:6" x14ac:dyDescent="0.35">
      <c r="A4424" s="10">
        <v>30046</v>
      </c>
      <c r="B4424">
        <v>114.7</v>
      </c>
      <c r="C4424">
        <v>-3.5000000000000001E-3</v>
      </c>
      <c r="D4424">
        <f>LOG(S_P_500_Historical_Data__1[[#This Row],[return]]+1)</f>
        <v>-1.5226969634935688E-3</v>
      </c>
      <c r="E4424">
        <f>MATCH(S_P_500_Historical_Data__1[[#This Row],[return]],_xlfn.ANCHORARRAY($N$7),1)</f>
        <v>69</v>
      </c>
      <c r="F4424" t="e">
        <f>MATCH(S_P_500_Historical_Data__1[[#This Row],[log1p(return)]],S:S,1)-6</f>
        <v>#N/A</v>
      </c>
    </row>
    <row r="4425" spans="1:6" x14ac:dyDescent="0.35">
      <c r="A4425" s="10">
        <v>30043</v>
      </c>
      <c r="B4425">
        <v>115.1</v>
      </c>
      <c r="C4425">
        <v>1.14E-2</v>
      </c>
      <c r="D4425">
        <f>LOG(S_P_500_Historical_Data__1[[#This Row],[return]]+1)</f>
        <v>4.9229492965257339E-3</v>
      </c>
      <c r="E4425">
        <f>MATCH(S_P_500_Historical_Data__1[[#This Row],[return]],_xlfn.ANCHORARRAY($N$7),1)</f>
        <v>74</v>
      </c>
      <c r="F4425" t="e">
        <f>MATCH(S_P_500_Historical_Data__1[[#This Row],[log1p(return)]],S:S,1)-6</f>
        <v>#N/A</v>
      </c>
    </row>
    <row r="4426" spans="1:6" x14ac:dyDescent="0.35">
      <c r="A4426" s="10">
        <v>30042</v>
      </c>
      <c r="B4426">
        <v>113.8</v>
      </c>
      <c r="C4426">
        <v>1.61E-2</v>
      </c>
      <c r="D4426">
        <f>LOG(S_P_500_Historical_Data__1[[#This Row],[return]]+1)</f>
        <v>6.9364513642927372E-3</v>
      </c>
      <c r="E4426">
        <f>MATCH(S_P_500_Historical_Data__1[[#This Row],[return]],_xlfn.ANCHORARRAY($N$7),1)</f>
        <v>75</v>
      </c>
      <c r="F4426" t="e">
        <f>MATCH(S_P_500_Historical_Data__1[[#This Row],[log1p(return)]],S:S,1)-6</f>
        <v>#N/A</v>
      </c>
    </row>
    <row r="4427" spans="1:6" x14ac:dyDescent="0.35">
      <c r="A4427" s="10">
        <v>30041</v>
      </c>
      <c r="B4427">
        <v>112</v>
      </c>
      <c r="C4427">
        <v>-2.7000000000000001E-3</v>
      </c>
      <c r="D4427">
        <f>LOG(S_P_500_Historical_Data__1[[#This Row],[return]]+1)</f>
        <v>-1.1741809597139673E-3</v>
      </c>
      <c r="E4427">
        <f>MATCH(S_P_500_Historical_Data__1[[#This Row],[return]],_xlfn.ANCHORARRAY($N$7),1)</f>
        <v>69</v>
      </c>
      <c r="F4427" t="e">
        <f>MATCH(S_P_500_Historical_Data__1[[#This Row],[log1p(return)]],S:S,1)-6</f>
        <v>#N/A</v>
      </c>
    </row>
    <row r="4428" spans="1:6" x14ac:dyDescent="0.35">
      <c r="A4428" s="10">
        <v>30040</v>
      </c>
      <c r="B4428">
        <v>112.3</v>
      </c>
      <c r="C4428">
        <v>0</v>
      </c>
      <c r="D4428">
        <f>LOG(S_P_500_Historical_Data__1[[#This Row],[return]]+1)</f>
        <v>0</v>
      </c>
      <c r="E4428">
        <f>MATCH(S_P_500_Historical_Data__1[[#This Row],[return]],_xlfn.ANCHORARRAY($N$7),1)</f>
        <v>70</v>
      </c>
      <c r="F4428" t="e">
        <f>MATCH(S_P_500_Historical_Data__1[[#This Row],[log1p(return)]],S:S,1)-6</f>
        <v>#N/A</v>
      </c>
    </row>
    <row r="4429" spans="1:6" x14ac:dyDescent="0.35">
      <c r="A4429" s="10">
        <v>30039</v>
      </c>
      <c r="B4429">
        <v>112.3</v>
      </c>
      <c r="C4429">
        <v>3.5999999999999999E-3</v>
      </c>
      <c r="D4429">
        <f>LOG(S_P_500_Historical_Data__1[[#This Row],[return]]+1)</f>
        <v>1.5606526425729409E-3</v>
      </c>
      <c r="E4429">
        <f>MATCH(S_P_500_Historical_Data__1[[#This Row],[return]],_xlfn.ANCHORARRAY($N$7),1)</f>
        <v>71</v>
      </c>
      <c r="F4429" t="e">
        <f>MATCH(S_P_500_Historical_Data__1[[#This Row],[log1p(return)]],S:S,1)-6</f>
        <v>#N/A</v>
      </c>
    </row>
    <row r="4430" spans="1:6" x14ac:dyDescent="0.35">
      <c r="A4430" s="10">
        <v>30036</v>
      </c>
      <c r="B4430">
        <v>111.9</v>
      </c>
      <c r="C4430">
        <v>-1.15E-2</v>
      </c>
      <c r="D4430">
        <f>LOG(S_P_500_Historical_Data__1[[#This Row],[return]]+1)</f>
        <v>-5.0233263503088764E-3</v>
      </c>
      <c r="E4430">
        <f>MATCH(S_P_500_Historical_Data__1[[#This Row],[return]],_xlfn.ANCHORARRAY($N$7),1)</f>
        <v>66</v>
      </c>
      <c r="F4430" t="e">
        <f>MATCH(S_P_500_Historical_Data__1[[#This Row],[log1p(return)]],S:S,1)-6</f>
        <v>#N/A</v>
      </c>
    </row>
    <row r="4431" spans="1:6" x14ac:dyDescent="0.35">
      <c r="A4431" s="10">
        <v>30035</v>
      </c>
      <c r="B4431">
        <v>113.2</v>
      </c>
      <c r="C4431">
        <v>1.8E-3</v>
      </c>
      <c r="D4431">
        <f>LOG(S_P_500_Historical_Data__1[[#This Row],[return]]+1)</f>
        <v>7.8102735349552951E-4</v>
      </c>
      <c r="E4431">
        <f>MATCH(S_P_500_Historical_Data__1[[#This Row],[return]],_xlfn.ANCHORARRAY($N$7),1)</f>
        <v>70</v>
      </c>
      <c r="F4431" t="e">
        <f>MATCH(S_P_500_Historical_Data__1[[#This Row],[log1p(return)]],S:S,1)-6</f>
        <v>#N/A</v>
      </c>
    </row>
    <row r="4432" spans="1:6" x14ac:dyDescent="0.35">
      <c r="A4432" s="10">
        <v>30034</v>
      </c>
      <c r="B4432">
        <v>113</v>
      </c>
      <c r="C4432">
        <v>-5.3E-3</v>
      </c>
      <c r="D4432">
        <f>LOG(S_P_500_Historical_Data__1[[#This Row],[return]]+1)</f>
        <v>-2.307882058273408E-3</v>
      </c>
      <c r="E4432">
        <f>MATCH(S_P_500_Historical_Data__1[[#This Row],[return]],_xlfn.ANCHORARRAY($N$7),1)</f>
        <v>68</v>
      </c>
      <c r="F4432" t="e">
        <f>MATCH(S_P_500_Historical_Data__1[[#This Row],[log1p(return)]],S:S,1)-6</f>
        <v>#N/A</v>
      </c>
    </row>
    <row r="4433" spans="1:6" x14ac:dyDescent="0.35">
      <c r="A4433" s="10">
        <v>30033</v>
      </c>
      <c r="B4433">
        <v>113.6</v>
      </c>
      <c r="C4433">
        <v>7.1000000000000004E-3</v>
      </c>
      <c r="D4433">
        <f>LOG(S_P_500_Historical_Data__1[[#This Row],[return]]+1)</f>
        <v>3.0725959676749632E-3</v>
      </c>
      <c r="E4433">
        <f>MATCH(S_P_500_Historical_Data__1[[#This Row],[return]],_xlfn.ANCHORARRAY($N$7),1)</f>
        <v>72</v>
      </c>
      <c r="F4433" t="e">
        <f>MATCH(S_P_500_Historical_Data__1[[#This Row],[log1p(return)]],S:S,1)-6</f>
        <v>#N/A</v>
      </c>
    </row>
    <row r="4434" spans="1:6" x14ac:dyDescent="0.35">
      <c r="A4434" s="10">
        <v>30032</v>
      </c>
      <c r="B4434">
        <v>112.8</v>
      </c>
      <c r="C4434">
        <v>1.9900000000000001E-2</v>
      </c>
      <c r="D4434">
        <f>LOG(S_P_500_Historical_Data__1[[#This Row],[return]]+1)</f>
        <v>8.5575917842469866E-3</v>
      </c>
      <c r="E4434">
        <f>MATCH(S_P_500_Historical_Data__1[[#This Row],[return]],_xlfn.ANCHORARRAY($N$7),1)</f>
        <v>76</v>
      </c>
      <c r="F4434" t="e">
        <f>MATCH(S_P_500_Historical_Data__1[[#This Row],[log1p(return)]],S:S,1)-6</f>
        <v>#N/A</v>
      </c>
    </row>
    <row r="4435" spans="1:6" x14ac:dyDescent="0.35">
      <c r="A4435" s="10">
        <v>30029</v>
      </c>
      <c r="B4435">
        <v>110.6</v>
      </c>
      <c r="C4435">
        <v>2.7000000000000001E-3</v>
      </c>
      <c r="D4435">
        <f>LOG(S_P_500_Historical_Data__1[[#This Row],[return]]+1)</f>
        <v>1.1710149414006937E-3</v>
      </c>
      <c r="E4435">
        <f>MATCH(S_P_500_Historical_Data__1[[#This Row],[return]],_xlfn.ANCHORARRAY($N$7),1)</f>
        <v>71</v>
      </c>
      <c r="F4435" t="e">
        <f>MATCH(S_P_500_Historical_Data__1[[#This Row],[log1p(return)]],S:S,1)-6</f>
        <v>#N/A</v>
      </c>
    </row>
    <row r="4436" spans="1:6" x14ac:dyDescent="0.35">
      <c r="A4436" s="10">
        <v>30028</v>
      </c>
      <c r="B4436">
        <v>110.3</v>
      </c>
      <c r="C4436">
        <v>1.0999999999999999E-2</v>
      </c>
      <c r="D4436">
        <f>LOG(S_P_500_Historical_Data__1[[#This Row],[return]]+1)</f>
        <v>4.7511555910010198E-3</v>
      </c>
      <c r="E4436">
        <f>MATCH(S_P_500_Historical_Data__1[[#This Row],[return]],_xlfn.ANCHORARRAY($N$7),1)</f>
        <v>73</v>
      </c>
      <c r="F4436" t="e">
        <f>MATCH(S_P_500_Historical_Data__1[[#This Row],[log1p(return)]],S:S,1)-6</f>
        <v>#N/A</v>
      </c>
    </row>
    <row r="4437" spans="1:6" x14ac:dyDescent="0.35">
      <c r="A4437" s="10">
        <v>30027</v>
      </c>
      <c r="B4437">
        <v>109.1</v>
      </c>
      <c r="C4437">
        <v>-1.8E-3</v>
      </c>
      <c r="D4437">
        <f>LOG(S_P_500_Historical_Data__1[[#This Row],[return]]+1)</f>
        <v>-7.8243446989642584E-4</v>
      </c>
      <c r="E4437">
        <f>MATCH(S_P_500_Historical_Data__1[[#This Row],[return]],_xlfn.ANCHORARRAY($N$7),1)</f>
        <v>69</v>
      </c>
      <c r="F4437" t="e">
        <f>MATCH(S_P_500_Historical_Data__1[[#This Row],[log1p(return)]],S:S,1)-6</f>
        <v>#N/A</v>
      </c>
    </row>
    <row r="4438" spans="1:6" x14ac:dyDescent="0.35">
      <c r="A4438" s="10">
        <v>30026</v>
      </c>
      <c r="B4438">
        <v>109.3</v>
      </c>
      <c r="C4438">
        <v>-8.9999999999999998E-4</v>
      </c>
      <c r="D4438">
        <f>LOG(S_P_500_Historical_Data__1[[#This Row],[return]]+1)</f>
        <v>-3.910410285829482E-4</v>
      </c>
      <c r="E4438">
        <f>MATCH(S_P_500_Historical_Data__1[[#This Row],[return]],_xlfn.ANCHORARRAY($N$7),1)</f>
        <v>69</v>
      </c>
      <c r="F4438" t="e">
        <f>MATCH(S_P_500_Historical_Data__1[[#This Row],[log1p(return)]],S:S,1)-6</f>
        <v>#N/A</v>
      </c>
    </row>
    <row r="4439" spans="1:6" x14ac:dyDescent="0.35">
      <c r="A4439" s="10">
        <v>30025</v>
      </c>
      <c r="B4439">
        <v>109.4</v>
      </c>
      <c r="C4439">
        <v>7.4000000000000003E-3</v>
      </c>
      <c r="D4439">
        <f>LOG(S_P_500_Historical_Data__1[[#This Row],[return]]+1)</f>
        <v>3.2019465216924438E-3</v>
      </c>
      <c r="E4439">
        <f>MATCH(S_P_500_Historical_Data__1[[#This Row],[return]],_xlfn.ANCHORARRAY($N$7),1)</f>
        <v>72</v>
      </c>
      <c r="F4439" t="e">
        <f>MATCH(S_P_500_Historical_Data__1[[#This Row],[log1p(return)]],S:S,1)-6</f>
        <v>#N/A</v>
      </c>
    </row>
    <row r="4440" spans="1:6" x14ac:dyDescent="0.35">
      <c r="A4440" s="10">
        <v>30022</v>
      </c>
      <c r="B4440">
        <v>108.6</v>
      </c>
      <c r="C4440">
        <v>-7.3000000000000001E-3</v>
      </c>
      <c r="D4440">
        <f>LOG(S_P_500_Historical_Data__1[[#This Row],[return]]+1)</f>
        <v>-3.181978120484515E-3</v>
      </c>
      <c r="E4440">
        <f>MATCH(S_P_500_Historical_Data__1[[#This Row],[return]],_xlfn.ANCHORARRAY($N$7),1)</f>
        <v>67</v>
      </c>
      <c r="F4440" t="e">
        <f>MATCH(S_P_500_Historical_Data__1[[#This Row],[log1p(return)]],S:S,1)-6</f>
        <v>#N/A</v>
      </c>
    </row>
    <row r="4441" spans="1:6" x14ac:dyDescent="0.35">
      <c r="A4441" s="10">
        <v>30021</v>
      </c>
      <c r="B4441">
        <v>109.4</v>
      </c>
      <c r="C4441">
        <v>0</v>
      </c>
      <c r="D4441">
        <f>LOG(S_P_500_Historical_Data__1[[#This Row],[return]]+1)</f>
        <v>0</v>
      </c>
      <c r="E4441">
        <f>MATCH(S_P_500_Historical_Data__1[[#This Row],[return]],_xlfn.ANCHORARRAY($N$7),1)</f>
        <v>70</v>
      </c>
      <c r="F4441" t="e">
        <f>MATCH(S_P_500_Historical_Data__1[[#This Row],[log1p(return)]],S:S,1)-6</f>
        <v>#N/A</v>
      </c>
    </row>
    <row r="4442" spans="1:6" x14ac:dyDescent="0.35">
      <c r="A4442" s="10">
        <v>30020</v>
      </c>
      <c r="B4442">
        <v>109.4</v>
      </c>
      <c r="C4442">
        <v>5.4999999999999997E-3</v>
      </c>
      <c r="D4442">
        <f>LOG(S_P_500_Historical_Data__1[[#This Row],[return]]+1)</f>
        <v>2.382074932760771E-3</v>
      </c>
      <c r="E4442">
        <f>MATCH(S_P_500_Historical_Data__1[[#This Row],[return]],_xlfn.ANCHORARRAY($N$7),1)</f>
        <v>72</v>
      </c>
      <c r="F4442" t="e">
        <f>MATCH(S_P_500_Historical_Data__1[[#This Row],[log1p(return)]],S:S,1)-6</f>
        <v>#N/A</v>
      </c>
    </row>
    <row r="4443" spans="1:6" x14ac:dyDescent="0.35">
      <c r="A4443" s="10">
        <v>30019</v>
      </c>
      <c r="B4443">
        <v>108.8</v>
      </c>
      <c r="C4443">
        <v>1.4E-2</v>
      </c>
      <c r="D4443">
        <f>LOG(S_P_500_Historical_Data__1[[#This Row],[return]]+1)</f>
        <v>6.0379549973171767E-3</v>
      </c>
      <c r="E4443">
        <f>MATCH(S_P_500_Historical_Data__1[[#This Row],[return]],_xlfn.ANCHORARRAY($N$7),1)</f>
        <v>74</v>
      </c>
      <c r="F4443" t="e">
        <f>MATCH(S_P_500_Historical_Data__1[[#This Row],[log1p(return)]],S:S,1)-6</f>
        <v>#N/A</v>
      </c>
    </row>
    <row r="4444" spans="1:6" x14ac:dyDescent="0.35">
      <c r="A4444" s="10">
        <v>30018</v>
      </c>
      <c r="B4444">
        <v>107.3</v>
      </c>
      <c r="C4444">
        <v>-1.83E-2</v>
      </c>
      <c r="D4444">
        <f>LOG(S_P_500_Historical_Data__1[[#This Row],[return]]+1)</f>
        <v>-8.0212090054163666E-3</v>
      </c>
      <c r="E4444">
        <f>MATCH(S_P_500_Historical_Data__1[[#This Row],[return]],_xlfn.ANCHORARRAY($N$7),1)</f>
        <v>64</v>
      </c>
      <c r="F4444" t="e">
        <f>MATCH(S_P_500_Historical_Data__1[[#This Row],[log1p(return)]],S:S,1)-6</f>
        <v>#N/A</v>
      </c>
    </row>
    <row r="4445" spans="1:6" x14ac:dyDescent="0.35">
      <c r="A4445" s="10">
        <v>30015</v>
      </c>
      <c r="B4445">
        <v>109.3</v>
      </c>
      <c r="C4445">
        <v>-5.4999999999999997E-3</v>
      </c>
      <c r="D4445">
        <f>LOG(S_P_500_Historical_Data__1[[#This Row],[return]]+1)</f>
        <v>-2.3952125395456008E-3</v>
      </c>
      <c r="E4445">
        <f>MATCH(S_P_500_Historical_Data__1[[#This Row],[return]],_xlfn.ANCHORARRAY($N$7),1)</f>
        <v>68</v>
      </c>
      <c r="F4445" t="e">
        <f>MATCH(S_P_500_Historical_Data__1[[#This Row],[log1p(return)]],S:S,1)-6</f>
        <v>#N/A</v>
      </c>
    </row>
    <row r="4446" spans="1:6" x14ac:dyDescent="0.35">
      <c r="A4446" s="10">
        <v>30014</v>
      </c>
      <c r="B4446">
        <v>109.9</v>
      </c>
      <c r="C4446">
        <v>-8.9999999999999993E-3</v>
      </c>
      <c r="D4446">
        <f>LOG(S_P_500_Historical_Data__1[[#This Row],[return]]+1)</f>
        <v>-3.9263455147246756E-3</v>
      </c>
      <c r="E4446">
        <f>MATCH(S_P_500_Historical_Data__1[[#This Row],[return]],_xlfn.ANCHORARRAY($N$7),1)</f>
        <v>67</v>
      </c>
      <c r="F4446" t="e">
        <f>MATCH(S_P_500_Historical_Data__1[[#This Row],[log1p(return)]],S:S,1)-6</f>
        <v>#N/A</v>
      </c>
    </row>
    <row r="4447" spans="1:6" x14ac:dyDescent="0.35">
      <c r="A4447" s="10">
        <v>30013</v>
      </c>
      <c r="B4447">
        <v>110.9</v>
      </c>
      <c r="C4447">
        <v>-1.6E-2</v>
      </c>
      <c r="D4447">
        <f>LOG(S_P_500_Historical_Data__1[[#This Row],[return]]+1)</f>
        <v>-7.0049015686584892E-3</v>
      </c>
      <c r="E4447">
        <f>MATCH(S_P_500_Historical_Data__1[[#This Row],[return]],_xlfn.ANCHORARRAY($N$7),1)</f>
        <v>64</v>
      </c>
      <c r="F4447" t="e">
        <f>MATCH(S_P_500_Historical_Data__1[[#This Row],[log1p(return)]],S:S,1)-6</f>
        <v>#N/A</v>
      </c>
    </row>
    <row r="4448" spans="1:6" x14ac:dyDescent="0.35">
      <c r="A4448" s="10">
        <v>30012</v>
      </c>
      <c r="B4448">
        <v>112.7</v>
      </c>
      <c r="C4448">
        <v>-5.3E-3</v>
      </c>
      <c r="D4448">
        <f>LOG(S_P_500_Historical_Data__1[[#This Row],[return]]+1)</f>
        <v>-2.307882058273408E-3</v>
      </c>
      <c r="E4448">
        <f>MATCH(S_P_500_Historical_Data__1[[#This Row],[return]],_xlfn.ANCHORARRAY($N$7),1)</f>
        <v>68</v>
      </c>
      <c r="F4448" t="e">
        <f>MATCH(S_P_500_Historical_Data__1[[#This Row],[log1p(return)]],S:S,1)-6</f>
        <v>#N/A</v>
      </c>
    </row>
    <row r="4449" spans="1:6" x14ac:dyDescent="0.35">
      <c r="A4449" s="10">
        <v>30011</v>
      </c>
      <c r="B4449">
        <v>113.3</v>
      </c>
      <c r="C4449">
        <v>1.8E-3</v>
      </c>
      <c r="D4449">
        <f>LOG(S_P_500_Historical_Data__1[[#This Row],[return]]+1)</f>
        <v>7.8102735349552951E-4</v>
      </c>
      <c r="E4449">
        <f>MATCH(S_P_500_Historical_Data__1[[#This Row],[return]],_xlfn.ANCHORARRAY($N$7),1)</f>
        <v>70</v>
      </c>
      <c r="F4449" t="e">
        <f>MATCH(S_P_500_Historical_Data__1[[#This Row],[log1p(return)]],S:S,1)-6</f>
        <v>#N/A</v>
      </c>
    </row>
    <row r="4450" spans="1:6" x14ac:dyDescent="0.35">
      <c r="A4450" s="10">
        <v>30008</v>
      </c>
      <c r="B4450">
        <v>113.1</v>
      </c>
      <c r="C4450">
        <v>-8.9999999999999998E-4</v>
      </c>
      <c r="D4450">
        <f>LOG(S_P_500_Historical_Data__1[[#This Row],[return]]+1)</f>
        <v>-3.910410285829482E-4</v>
      </c>
      <c r="E4450">
        <f>MATCH(S_P_500_Historical_Data__1[[#This Row],[return]],_xlfn.ANCHORARRAY($N$7),1)</f>
        <v>69</v>
      </c>
      <c r="F4450" t="e">
        <f>MATCH(S_P_500_Historical_Data__1[[#This Row],[log1p(return)]],S:S,1)-6</f>
        <v>#N/A</v>
      </c>
    </row>
    <row r="4451" spans="1:6" x14ac:dyDescent="0.35">
      <c r="A4451" s="10">
        <v>30007</v>
      </c>
      <c r="B4451">
        <v>113.2</v>
      </c>
      <c r="C4451">
        <v>-2.5999999999999999E-3</v>
      </c>
      <c r="D4451">
        <f>LOG(S_P_500_Historical_Data__1[[#This Row],[return]]+1)</f>
        <v>-1.1306361176558091E-3</v>
      </c>
      <c r="E4451">
        <f>MATCH(S_P_500_Historical_Data__1[[#This Row],[return]],_xlfn.ANCHORARRAY($N$7),1)</f>
        <v>69</v>
      </c>
      <c r="F4451" t="e">
        <f>MATCH(S_P_500_Historical_Data__1[[#This Row],[log1p(return)]],S:S,1)-6</f>
        <v>#N/A</v>
      </c>
    </row>
    <row r="4452" spans="1:6" x14ac:dyDescent="0.35">
      <c r="A4452" s="10">
        <v>30006</v>
      </c>
      <c r="B4452">
        <v>113.5</v>
      </c>
      <c r="C4452">
        <v>1.7899999999999999E-2</v>
      </c>
      <c r="D4452">
        <f>LOG(S_P_500_Historical_Data__1[[#This Row],[return]]+1)</f>
        <v>7.7051143647801799E-3</v>
      </c>
      <c r="E4452">
        <f>MATCH(S_P_500_Historical_Data__1[[#This Row],[return]],_xlfn.ANCHORARRAY($N$7),1)</f>
        <v>76</v>
      </c>
      <c r="F4452" t="e">
        <f>MATCH(S_P_500_Historical_Data__1[[#This Row],[log1p(return)]],S:S,1)-6</f>
        <v>#N/A</v>
      </c>
    </row>
    <row r="4453" spans="1:6" x14ac:dyDescent="0.35">
      <c r="A4453" s="10">
        <v>30005</v>
      </c>
      <c r="B4453">
        <v>111.5</v>
      </c>
      <c r="C4453">
        <v>-8.9999999999999998E-4</v>
      </c>
      <c r="D4453">
        <f>LOG(S_P_500_Historical_Data__1[[#This Row],[return]]+1)</f>
        <v>-3.910410285829482E-4</v>
      </c>
      <c r="E4453">
        <f>MATCH(S_P_500_Historical_Data__1[[#This Row],[return]],_xlfn.ANCHORARRAY($N$7),1)</f>
        <v>69</v>
      </c>
      <c r="F4453" t="e">
        <f>MATCH(S_P_500_Historical_Data__1[[#This Row],[log1p(return)]],S:S,1)-6</f>
        <v>#N/A</v>
      </c>
    </row>
    <row r="4454" spans="1:6" x14ac:dyDescent="0.35">
      <c r="A4454" s="10">
        <v>30004</v>
      </c>
      <c r="B4454">
        <v>111.6</v>
      </c>
      <c r="C4454">
        <v>-1.41E-2</v>
      </c>
      <c r="D4454">
        <f>LOG(S_P_500_Historical_Data__1[[#This Row],[return]]+1)</f>
        <v>-6.1671333860138572E-3</v>
      </c>
      <c r="E4454">
        <f>MATCH(S_P_500_Historical_Data__1[[#This Row],[return]],_xlfn.ANCHORARRAY($N$7),1)</f>
        <v>65</v>
      </c>
      <c r="F4454" t="e">
        <f>MATCH(S_P_500_Historical_Data__1[[#This Row],[log1p(return)]],S:S,1)-6</f>
        <v>#N/A</v>
      </c>
    </row>
    <row r="4455" spans="1:6" x14ac:dyDescent="0.35">
      <c r="A4455" s="10">
        <v>30001</v>
      </c>
      <c r="B4455">
        <v>113.2</v>
      </c>
      <c r="C4455">
        <v>-5.3E-3</v>
      </c>
      <c r="D4455">
        <f>LOG(S_P_500_Historical_Data__1[[#This Row],[return]]+1)</f>
        <v>-2.307882058273408E-3</v>
      </c>
      <c r="E4455">
        <f>MATCH(S_P_500_Historical_Data__1[[#This Row],[return]],_xlfn.ANCHORARRAY($N$7),1)</f>
        <v>68</v>
      </c>
      <c r="F4455" t="e">
        <f>MATCH(S_P_500_Historical_Data__1[[#This Row],[log1p(return)]],S:S,1)-6</f>
        <v>#N/A</v>
      </c>
    </row>
    <row r="4456" spans="1:6" x14ac:dyDescent="0.35">
      <c r="A4456" s="10">
        <v>30000</v>
      </c>
      <c r="B4456">
        <v>113.8</v>
      </c>
      <c r="C4456">
        <v>8.9999999999999998E-4</v>
      </c>
      <c r="D4456">
        <f>LOG(S_P_500_Historical_Data__1[[#This Row],[return]]+1)</f>
        <v>3.9068924991008801E-4</v>
      </c>
      <c r="E4456">
        <f>MATCH(S_P_500_Historical_Data__1[[#This Row],[return]],_xlfn.ANCHORARRAY($N$7),1)</f>
        <v>70</v>
      </c>
      <c r="F4456" t="e">
        <f>MATCH(S_P_500_Historical_Data__1[[#This Row],[log1p(return)]],S:S,1)-6</f>
        <v>#N/A</v>
      </c>
    </row>
    <row r="4457" spans="1:6" x14ac:dyDescent="0.35">
      <c r="A4457" s="10">
        <v>29999</v>
      </c>
      <c r="B4457">
        <v>113.7</v>
      </c>
      <c r="C4457">
        <v>-3.5000000000000001E-3</v>
      </c>
      <c r="D4457">
        <f>LOG(S_P_500_Historical_Data__1[[#This Row],[return]]+1)</f>
        <v>-1.5226969634935688E-3</v>
      </c>
      <c r="E4457">
        <f>MATCH(S_P_500_Historical_Data__1[[#This Row],[return]],_xlfn.ANCHORARRAY($N$7),1)</f>
        <v>69</v>
      </c>
      <c r="F4457" t="e">
        <f>MATCH(S_P_500_Historical_Data__1[[#This Row],[log1p(return)]],S:S,1)-6</f>
        <v>#N/A</v>
      </c>
    </row>
    <row r="4458" spans="1:6" x14ac:dyDescent="0.35">
      <c r="A4458" s="10">
        <v>29998</v>
      </c>
      <c r="B4458">
        <v>114.1</v>
      </c>
      <c r="C4458">
        <v>-2.5999999999999999E-3</v>
      </c>
      <c r="D4458">
        <f>LOG(S_P_500_Historical_Data__1[[#This Row],[return]]+1)</f>
        <v>-1.1306361176558091E-3</v>
      </c>
      <c r="E4458">
        <f>MATCH(S_P_500_Historical_Data__1[[#This Row],[return]],_xlfn.ANCHORARRAY($N$7),1)</f>
        <v>69</v>
      </c>
      <c r="F4458" t="e">
        <f>MATCH(S_P_500_Historical_Data__1[[#This Row],[log1p(return)]],S:S,1)-6</f>
        <v>#N/A</v>
      </c>
    </row>
    <row r="4459" spans="1:6" x14ac:dyDescent="0.35">
      <c r="A4459" s="10">
        <v>29994</v>
      </c>
      <c r="B4459">
        <v>114.4</v>
      </c>
      <c r="C4459">
        <v>0</v>
      </c>
      <c r="D4459">
        <f>LOG(S_P_500_Historical_Data__1[[#This Row],[return]]+1)</f>
        <v>0</v>
      </c>
      <c r="E4459">
        <f>MATCH(S_P_500_Historical_Data__1[[#This Row],[return]],_xlfn.ANCHORARRAY($N$7),1)</f>
        <v>70</v>
      </c>
      <c r="F4459" t="e">
        <f>MATCH(S_P_500_Historical_Data__1[[#This Row],[log1p(return)]],S:S,1)-6</f>
        <v>#N/A</v>
      </c>
    </row>
    <row r="4460" spans="1:6" x14ac:dyDescent="0.35">
      <c r="A4460" s="10">
        <v>29993</v>
      </c>
      <c r="B4460">
        <v>114.4</v>
      </c>
      <c r="C4460">
        <v>-2.5999999999999999E-3</v>
      </c>
      <c r="D4460">
        <f>LOG(S_P_500_Historical_Data__1[[#This Row],[return]]+1)</f>
        <v>-1.1306361176558091E-3</v>
      </c>
      <c r="E4460">
        <f>MATCH(S_P_500_Historical_Data__1[[#This Row],[return]],_xlfn.ANCHORARRAY($N$7),1)</f>
        <v>69</v>
      </c>
      <c r="F4460" t="e">
        <f>MATCH(S_P_500_Historical_Data__1[[#This Row],[log1p(return)]],S:S,1)-6</f>
        <v>#N/A</v>
      </c>
    </row>
    <row r="4461" spans="1:6" x14ac:dyDescent="0.35">
      <c r="A4461" s="10">
        <v>29992</v>
      </c>
      <c r="B4461">
        <v>114.7</v>
      </c>
      <c r="C4461">
        <v>8.8000000000000005E-3</v>
      </c>
      <c r="D4461">
        <f>LOG(S_P_500_Historical_Data__1[[#This Row],[return]]+1)</f>
        <v>3.8050735650251716E-3</v>
      </c>
      <c r="E4461">
        <f>MATCH(S_P_500_Historical_Data__1[[#This Row],[return]],_xlfn.ANCHORARRAY($N$7),1)</f>
        <v>73</v>
      </c>
      <c r="F4461" t="e">
        <f>MATCH(S_P_500_Historical_Data__1[[#This Row],[log1p(return)]],S:S,1)-6</f>
        <v>#N/A</v>
      </c>
    </row>
    <row r="4462" spans="1:6" x14ac:dyDescent="0.35">
      <c r="A4462" s="10">
        <v>29991</v>
      </c>
      <c r="B4462">
        <v>113.7</v>
      </c>
      <c r="C4462">
        <v>-7.9000000000000008E-3</v>
      </c>
      <c r="D4462">
        <f>LOG(S_P_500_Historical_Data__1[[#This Row],[return]]+1)</f>
        <v>-3.4445503666347198E-3</v>
      </c>
      <c r="E4462">
        <f>MATCH(S_P_500_Historical_Data__1[[#This Row],[return]],_xlfn.ANCHORARRAY($N$7),1)</f>
        <v>67</v>
      </c>
      <c r="F4462" t="e">
        <f>MATCH(S_P_500_Historical_Data__1[[#This Row],[log1p(return)]],S:S,1)-6</f>
        <v>#N/A</v>
      </c>
    </row>
    <row r="4463" spans="1:6" x14ac:dyDescent="0.35">
      <c r="A4463" s="10">
        <v>29990</v>
      </c>
      <c r="B4463">
        <v>114.6</v>
      </c>
      <c r="C4463">
        <v>-2.3E-2</v>
      </c>
      <c r="D4463">
        <f>LOG(S_P_500_Historical_Data__1[[#This Row],[return]]+1)</f>
        <v>-1.0105436281226938E-2</v>
      </c>
      <c r="E4463">
        <f>MATCH(S_P_500_Historical_Data__1[[#This Row],[return]],_xlfn.ANCHORARRAY($N$7),1)</f>
        <v>62</v>
      </c>
      <c r="F4463" t="e">
        <f>MATCH(S_P_500_Historical_Data__1[[#This Row],[log1p(return)]],S:S,1)-6</f>
        <v>#N/A</v>
      </c>
    </row>
    <row r="4464" spans="1:6" x14ac:dyDescent="0.35">
      <c r="A4464" s="10">
        <v>29987</v>
      </c>
      <c r="B4464">
        <v>117.3</v>
      </c>
      <c r="C4464">
        <v>7.7000000000000002E-3</v>
      </c>
      <c r="D4464">
        <f>LOG(S_P_500_Historical_Data__1[[#This Row],[return]]+1)</f>
        <v>3.3312585613267391E-3</v>
      </c>
      <c r="E4464">
        <f>MATCH(S_P_500_Historical_Data__1[[#This Row],[return]],_xlfn.ANCHORARRAY($N$7),1)</f>
        <v>72</v>
      </c>
      <c r="F4464" t="e">
        <f>MATCH(S_P_500_Historical_Data__1[[#This Row],[log1p(return)]],S:S,1)-6</f>
        <v>#N/A</v>
      </c>
    </row>
    <row r="4465" spans="1:6" x14ac:dyDescent="0.35">
      <c r="A4465" s="10">
        <v>29986</v>
      </c>
      <c r="B4465">
        <v>116.4</v>
      </c>
      <c r="C4465">
        <v>-8.9999999999999998E-4</v>
      </c>
      <c r="D4465">
        <f>LOG(S_P_500_Historical_Data__1[[#This Row],[return]]+1)</f>
        <v>-3.910410285829482E-4</v>
      </c>
      <c r="E4465">
        <f>MATCH(S_P_500_Historical_Data__1[[#This Row],[return]],_xlfn.ANCHORARRAY($N$7),1)</f>
        <v>69</v>
      </c>
      <c r="F4465" t="e">
        <f>MATCH(S_P_500_Historical_Data__1[[#This Row],[log1p(return)]],S:S,1)-6</f>
        <v>#N/A</v>
      </c>
    </row>
    <row r="4466" spans="1:6" x14ac:dyDescent="0.35">
      <c r="A4466" s="10">
        <v>29985</v>
      </c>
      <c r="B4466">
        <v>116.5</v>
      </c>
      <c r="C4466">
        <v>-1.2699999999999999E-2</v>
      </c>
      <c r="D4466">
        <f>LOG(S_P_500_Historical_Data__1[[#This Row],[return]]+1)</f>
        <v>-5.5508629859640128E-3</v>
      </c>
      <c r="E4466">
        <f>MATCH(S_P_500_Historical_Data__1[[#This Row],[return]],_xlfn.ANCHORARRAY($N$7),1)</f>
        <v>65</v>
      </c>
      <c r="F4466" t="e">
        <f>MATCH(S_P_500_Historical_Data__1[[#This Row],[log1p(return)]],S:S,1)-6</f>
        <v>#N/A</v>
      </c>
    </row>
    <row r="4467" spans="1:6" x14ac:dyDescent="0.35">
      <c r="A4467" s="10">
        <v>29984</v>
      </c>
      <c r="B4467">
        <v>118</v>
      </c>
      <c r="C4467">
        <v>1.6999999999999999E-3</v>
      </c>
      <c r="D4467">
        <f>LOG(S_P_500_Historical_Data__1[[#This Row],[return]]+1)</f>
        <v>7.3767377403320331E-4</v>
      </c>
      <c r="E4467">
        <f>MATCH(S_P_500_Historical_Data__1[[#This Row],[return]],_xlfn.ANCHORARRAY($N$7),1)</f>
        <v>70</v>
      </c>
      <c r="F4467" t="e">
        <f>MATCH(S_P_500_Historical_Data__1[[#This Row],[log1p(return)]],S:S,1)-6</f>
        <v>#N/A</v>
      </c>
    </row>
    <row r="4468" spans="1:6" x14ac:dyDescent="0.35">
      <c r="A4468" s="10">
        <v>29983</v>
      </c>
      <c r="B4468">
        <v>117.8</v>
      </c>
      <c r="C4468">
        <v>-2.1600000000000001E-2</v>
      </c>
      <c r="D4468">
        <f>LOG(S_P_500_Historical_Data__1[[#This Row],[return]]+1)</f>
        <v>-9.4835559717709305E-3</v>
      </c>
      <c r="E4468">
        <f>MATCH(S_P_500_Historical_Data__1[[#This Row],[return]],_xlfn.ANCHORARRAY($N$7),1)</f>
        <v>62</v>
      </c>
      <c r="F4468" t="e">
        <f>MATCH(S_P_500_Historical_Data__1[[#This Row],[log1p(return)]],S:S,1)-6</f>
        <v>#N/A</v>
      </c>
    </row>
    <row r="4469" spans="1:6" x14ac:dyDescent="0.35">
      <c r="A4469" s="10">
        <v>29980</v>
      </c>
      <c r="B4469">
        <v>120.4</v>
      </c>
      <c r="C4469">
        <v>1.26E-2</v>
      </c>
      <c r="D4469">
        <f>LOG(S_P_500_Historical_Data__1[[#This Row],[return]]+1)</f>
        <v>5.4379230508221094E-3</v>
      </c>
      <c r="E4469">
        <f>MATCH(S_P_500_Historical_Data__1[[#This Row],[return]],_xlfn.ANCHORARRAY($N$7),1)</f>
        <v>74</v>
      </c>
      <c r="F4469" t="e">
        <f>MATCH(S_P_500_Historical_Data__1[[#This Row],[log1p(return)]],S:S,1)-6</f>
        <v>#N/A</v>
      </c>
    </row>
    <row r="4470" spans="1:6" x14ac:dyDescent="0.35">
      <c r="A4470" s="10">
        <v>29979</v>
      </c>
      <c r="B4470">
        <v>118.9</v>
      </c>
      <c r="C4470">
        <v>2.7699999999999999E-2</v>
      </c>
      <c r="D4470">
        <f>LOG(S_P_500_Historical_Data__1[[#This Row],[return]]+1)</f>
        <v>1.1866356527724236E-2</v>
      </c>
      <c r="E4470">
        <f>MATCH(S_P_500_Historical_Data__1[[#This Row],[return]],_xlfn.ANCHORARRAY($N$7),1)</f>
        <v>79</v>
      </c>
      <c r="F4470" t="e">
        <f>MATCH(S_P_500_Historical_Data__1[[#This Row],[log1p(return)]],S:S,1)-6</f>
        <v>#N/A</v>
      </c>
    </row>
    <row r="4471" spans="1:6" x14ac:dyDescent="0.35">
      <c r="A4471" s="10">
        <v>29978</v>
      </c>
      <c r="B4471">
        <v>115.7</v>
      </c>
      <c r="C4471">
        <v>4.3E-3</v>
      </c>
      <c r="D4471">
        <f>LOG(S_P_500_Historical_Data__1[[#This Row],[return]]+1)</f>
        <v>1.8634626925239726E-3</v>
      </c>
      <c r="E4471">
        <f>MATCH(S_P_500_Historical_Data__1[[#This Row],[return]],_xlfn.ANCHORARRAY($N$7),1)</f>
        <v>71</v>
      </c>
      <c r="F4471" t="e">
        <f>MATCH(S_P_500_Historical_Data__1[[#This Row],[log1p(return)]],S:S,1)-6</f>
        <v>#N/A</v>
      </c>
    </row>
    <row r="4472" spans="1:6" x14ac:dyDescent="0.35">
      <c r="A4472" s="10">
        <v>29977</v>
      </c>
      <c r="B4472">
        <v>115.2</v>
      </c>
      <c r="C4472">
        <v>-1.6999999999999999E-3</v>
      </c>
      <c r="D4472">
        <f>LOG(S_P_500_Historical_Data__1[[#This Row],[return]]+1)</f>
        <v>-7.3892888689954276E-4</v>
      </c>
      <c r="E4472">
        <f>MATCH(S_P_500_Historical_Data__1[[#This Row],[return]],_xlfn.ANCHORARRAY($N$7),1)</f>
        <v>69</v>
      </c>
      <c r="F4472" t="e">
        <f>MATCH(S_P_500_Historical_Data__1[[#This Row],[log1p(return)]],S:S,1)-6</f>
        <v>#N/A</v>
      </c>
    </row>
    <row r="4473" spans="1:6" x14ac:dyDescent="0.35">
      <c r="A4473" s="10">
        <v>29976</v>
      </c>
      <c r="B4473">
        <v>115.4</v>
      </c>
      <c r="C4473">
        <v>0</v>
      </c>
      <c r="D4473">
        <f>LOG(S_P_500_Historical_Data__1[[#This Row],[return]]+1)</f>
        <v>0</v>
      </c>
      <c r="E4473">
        <f>MATCH(S_P_500_Historical_Data__1[[#This Row],[return]],_xlfn.ANCHORARRAY($N$7),1)</f>
        <v>70</v>
      </c>
      <c r="F4473" t="e">
        <f>MATCH(S_P_500_Historical_Data__1[[#This Row],[log1p(return)]],S:S,1)-6</f>
        <v>#N/A</v>
      </c>
    </row>
    <row r="4474" spans="1:6" x14ac:dyDescent="0.35">
      <c r="A4474" s="10">
        <v>29973</v>
      </c>
      <c r="B4474">
        <v>115.4</v>
      </c>
      <c r="C4474">
        <v>-3.5000000000000001E-3</v>
      </c>
      <c r="D4474">
        <f>LOG(S_P_500_Historical_Data__1[[#This Row],[return]]+1)</f>
        <v>-1.5226969634935688E-3</v>
      </c>
      <c r="E4474">
        <f>MATCH(S_P_500_Historical_Data__1[[#This Row],[return]],_xlfn.ANCHORARRAY($N$7),1)</f>
        <v>69</v>
      </c>
      <c r="F4474" t="e">
        <f>MATCH(S_P_500_Historical_Data__1[[#This Row],[log1p(return)]],S:S,1)-6</f>
        <v>#N/A</v>
      </c>
    </row>
    <row r="4475" spans="1:6" x14ac:dyDescent="0.35">
      <c r="A4475" s="10">
        <v>29972</v>
      </c>
      <c r="B4475">
        <v>115.8</v>
      </c>
      <c r="C4475">
        <v>4.3E-3</v>
      </c>
      <c r="D4475">
        <f>LOG(S_P_500_Historical_Data__1[[#This Row],[return]]+1)</f>
        <v>1.8634626925239726E-3</v>
      </c>
      <c r="E4475">
        <f>MATCH(S_P_500_Historical_Data__1[[#This Row],[return]],_xlfn.ANCHORARRAY($N$7),1)</f>
        <v>71</v>
      </c>
      <c r="F4475" t="e">
        <f>MATCH(S_P_500_Historical_Data__1[[#This Row],[log1p(return)]],S:S,1)-6</f>
        <v>#N/A</v>
      </c>
    </row>
    <row r="4476" spans="1:6" x14ac:dyDescent="0.35">
      <c r="A4476" s="10">
        <v>29971</v>
      </c>
      <c r="B4476">
        <v>115.3</v>
      </c>
      <c r="C4476">
        <v>-6.0000000000000001E-3</v>
      </c>
      <c r="D4476">
        <f>LOG(S_P_500_Historical_Data__1[[#This Row],[return]]+1)</f>
        <v>-2.6136156026866902E-3</v>
      </c>
      <c r="E4476">
        <f>MATCH(S_P_500_Historical_Data__1[[#This Row],[return]],_xlfn.ANCHORARRAY($N$7),1)</f>
        <v>68</v>
      </c>
      <c r="F4476" t="e">
        <f>MATCH(S_P_500_Historical_Data__1[[#This Row],[log1p(return)]],S:S,1)-6</f>
        <v>#N/A</v>
      </c>
    </row>
    <row r="4477" spans="1:6" x14ac:dyDescent="0.35">
      <c r="A4477" s="10">
        <v>29970</v>
      </c>
      <c r="B4477">
        <v>116</v>
      </c>
      <c r="C4477">
        <v>-1.0200000000000001E-2</v>
      </c>
      <c r="D4477">
        <f>LOG(S_P_500_Historical_Data__1[[#This Row],[return]]+1)</f>
        <v>-4.4525505248625636E-3</v>
      </c>
      <c r="E4477">
        <f>MATCH(S_P_500_Historical_Data__1[[#This Row],[return]],_xlfn.ANCHORARRAY($N$7),1)</f>
        <v>66</v>
      </c>
      <c r="F4477" t="e">
        <f>MATCH(S_P_500_Historical_Data__1[[#This Row],[log1p(return)]],S:S,1)-6</f>
        <v>#N/A</v>
      </c>
    </row>
    <row r="4478" spans="1:6" x14ac:dyDescent="0.35">
      <c r="A4478" s="10">
        <v>29969</v>
      </c>
      <c r="B4478">
        <v>117.2</v>
      </c>
      <c r="C4478">
        <v>7.7000000000000002E-3</v>
      </c>
      <c r="D4478">
        <f>LOG(S_P_500_Historical_Data__1[[#This Row],[return]]+1)</f>
        <v>3.3312585613267391E-3</v>
      </c>
      <c r="E4478">
        <f>MATCH(S_P_500_Historical_Data__1[[#This Row],[return]],_xlfn.ANCHORARRAY($N$7),1)</f>
        <v>72</v>
      </c>
      <c r="F4478" t="e">
        <f>MATCH(S_P_500_Historical_Data__1[[#This Row],[log1p(return)]],S:S,1)-6</f>
        <v>#N/A</v>
      </c>
    </row>
    <row r="4479" spans="1:6" x14ac:dyDescent="0.35">
      <c r="A4479" s="10">
        <v>29966</v>
      </c>
      <c r="B4479">
        <v>116.3</v>
      </c>
      <c r="C4479">
        <v>6.8999999999999999E-3</v>
      </c>
      <c r="D4479">
        <f>LOG(S_P_500_Historical_Data__1[[#This Row],[return]]+1)</f>
        <v>2.9863408567849378E-3</v>
      </c>
      <c r="E4479">
        <f>MATCH(S_P_500_Historical_Data__1[[#This Row],[return]],_xlfn.ANCHORARRAY($N$7),1)</f>
        <v>72</v>
      </c>
      <c r="F4479" t="e">
        <f>MATCH(S_P_500_Historical_Data__1[[#This Row],[log1p(return)]],S:S,1)-6</f>
        <v>#N/A</v>
      </c>
    </row>
    <row r="4480" spans="1:6" x14ac:dyDescent="0.35">
      <c r="A4480" s="10">
        <v>29965</v>
      </c>
      <c r="B4480">
        <v>115.5</v>
      </c>
      <c r="C4480">
        <v>5.1999999999999998E-3</v>
      </c>
      <c r="D4480">
        <f>LOG(S_P_500_Historical_Data__1[[#This Row],[return]]+1)</f>
        <v>2.2524799205384093E-3</v>
      </c>
      <c r="E4480">
        <f>MATCH(S_P_500_Historical_Data__1[[#This Row],[return]],_xlfn.ANCHORARRAY($N$7),1)</f>
        <v>71</v>
      </c>
      <c r="F4480" t="e">
        <f>MATCH(S_P_500_Historical_Data__1[[#This Row],[log1p(return)]],S:S,1)-6</f>
        <v>#N/A</v>
      </c>
    </row>
    <row r="4481" spans="1:6" x14ac:dyDescent="0.35">
      <c r="A4481" s="10">
        <v>29964</v>
      </c>
      <c r="B4481">
        <v>114.9</v>
      </c>
      <c r="C4481">
        <v>-1.2E-2</v>
      </c>
      <c r="D4481">
        <f>LOG(S_P_500_Historical_Data__1[[#This Row],[return]]+1)</f>
        <v>-5.2430554123718831E-3</v>
      </c>
      <c r="E4481">
        <f>MATCH(S_P_500_Historical_Data__1[[#This Row],[return]],_xlfn.ANCHORARRAY($N$7),1)</f>
        <v>66</v>
      </c>
      <c r="F4481" t="e">
        <f>MATCH(S_P_500_Historical_Data__1[[#This Row],[log1p(return)]],S:S,1)-6</f>
        <v>#N/A</v>
      </c>
    </row>
    <row r="4482" spans="1:6" x14ac:dyDescent="0.35">
      <c r="A4482" s="10">
        <v>29963</v>
      </c>
      <c r="B4482">
        <v>116.3</v>
      </c>
      <c r="C4482">
        <v>-4.3E-3</v>
      </c>
      <c r="D4482">
        <f>LOG(S_P_500_Historical_Data__1[[#This Row],[return]]+1)</f>
        <v>-1.8714928717335991E-3</v>
      </c>
      <c r="E4482">
        <f>MATCH(S_P_500_Historical_Data__1[[#This Row],[return]],_xlfn.ANCHORARRAY($N$7),1)</f>
        <v>68</v>
      </c>
      <c r="F4482" t="e">
        <f>MATCH(S_P_500_Historical_Data__1[[#This Row],[log1p(return)]],S:S,1)-6</f>
        <v>#N/A</v>
      </c>
    </row>
    <row r="4483" spans="1:6" x14ac:dyDescent="0.35">
      <c r="A4483" s="10">
        <v>29962</v>
      </c>
      <c r="B4483">
        <v>116.8</v>
      </c>
      <c r="C4483">
        <v>-2.3400000000000001E-2</v>
      </c>
      <c r="D4483">
        <f>LOG(S_P_500_Historical_Data__1[[#This Row],[return]]+1)</f>
        <v>-1.0283280051895296E-2</v>
      </c>
      <c r="E4483">
        <f>MATCH(S_P_500_Historical_Data__1[[#This Row],[return]],_xlfn.ANCHORARRAY($N$7),1)</f>
        <v>62</v>
      </c>
      <c r="F4483" t="e">
        <f>MATCH(S_P_500_Historical_Data__1[[#This Row],[log1p(return)]],S:S,1)-6</f>
        <v>#N/A</v>
      </c>
    </row>
    <row r="4484" spans="1:6" x14ac:dyDescent="0.35">
      <c r="A4484" s="10">
        <v>29959</v>
      </c>
      <c r="B4484">
        <v>119.6</v>
      </c>
      <c r="C4484">
        <v>5.8999999999999999E-3</v>
      </c>
      <c r="D4484">
        <f>LOG(S_P_500_Historical_Data__1[[#This Row],[return]]+1)</f>
        <v>2.554808148482495E-3</v>
      </c>
      <c r="E4484">
        <f>MATCH(S_P_500_Historical_Data__1[[#This Row],[return]],_xlfn.ANCHORARRAY($N$7),1)</f>
        <v>72</v>
      </c>
      <c r="F4484" t="e">
        <f>MATCH(S_P_500_Historical_Data__1[[#This Row],[log1p(return)]],S:S,1)-6</f>
        <v>#N/A</v>
      </c>
    </row>
    <row r="4485" spans="1:6" x14ac:dyDescent="0.35">
      <c r="A4485" s="10">
        <v>29958</v>
      </c>
      <c r="B4485">
        <v>118.9</v>
      </c>
      <c r="C4485">
        <v>-2.5000000000000001E-3</v>
      </c>
      <c r="D4485">
        <f>LOG(S_P_500_Historical_Data__1[[#This Row],[return]]+1)</f>
        <v>-1.0870956412141377E-3</v>
      </c>
      <c r="E4485">
        <f>MATCH(S_P_500_Historical_Data__1[[#This Row],[return]],_xlfn.ANCHORARRAY($N$7),1)</f>
        <v>69</v>
      </c>
      <c r="F4485" t="e">
        <f>MATCH(S_P_500_Historical_Data__1[[#This Row],[log1p(return)]],S:S,1)-6</f>
        <v>#N/A</v>
      </c>
    </row>
    <row r="4486" spans="1:6" x14ac:dyDescent="0.35">
      <c r="A4486" s="10">
        <v>29957</v>
      </c>
      <c r="B4486">
        <v>119.2</v>
      </c>
      <c r="C4486">
        <v>-7.4999999999999997E-3</v>
      </c>
      <c r="D4486">
        <f>LOG(S_P_500_Historical_Data__1[[#This Row],[return]]+1)</f>
        <v>-3.2694845648473031E-3</v>
      </c>
      <c r="E4486">
        <f>MATCH(S_P_500_Historical_Data__1[[#This Row],[return]],_xlfn.ANCHORARRAY($N$7),1)</f>
        <v>67</v>
      </c>
      <c r="F4486" t="e">
        <f>MATCH(S_P_500_Historical_Data__1[[#This Row],[log1p(return)]],S:S,1)-6</f>
        <v>#N/A</v>
      </c>
    </row>
    <row r="4487" spans="1:6" x14ac:dyDescent="0.35">
      <c r="A4487" s="10">
        <v>29956</v>
      </c>
      <c r="B4487">
        <v>120.1</v>
      </c>
      <c r="C4487">
        <v>-2.12E-2</v>
      </c>
      <c r="D4487">
        <f>LOG(S_P_500_Historical_Data__1[[#This Row],[return]]+1)</f>
        <v>-9.3060393202484184E-3</v>
      </c>
      <c r="E4487">
        <f>MATCH(S_P_500_Historical_Data__1[[#This Row],[return]],_xlfn.ANCHORARRAY($N$7),1)</f>
        <v>63</v>
      </c>
      <c r="F4487" t="e">
        <f>MATCH(S_P_500_Historical_Data__1[[#This Row],[log1p(return)]],S:S,1)-6</f>
        <v>#N/A</v>
      </c>
    </row>
    <row r="4488" spans="1:6" x14ac:dyDescent="0.35">
      <c r="A4488" s="10">
        <v>29955</v>
      </c>
      <c r="B4488">
        <v>122.7</v>
      </c>
      <c r="C4488">
        <v>8.0000000000000004E-4</v>
      </c>
      <c r="D4488">
        <f>LOG(S_P_500_Historical_Data__1[[#This Row],[return]]+1)</f>
        <v>3.4729668536350247E-4</v>
      </c>
      <c r="E4488">
        <f>MATCH(S_P_500_Historical_Data__1[[#This Row],[return]],_xlfn.ANCHORARRAY($N$7),1)</f>
        <v>70</v>
      </c>
      <c r="F4488" t="e">
        <f>MATCH(S_P_500_Historical_Data__1[[#This Row],[log1p(return)]],S:S,1)-6</f>
        <v>#N/A</v>
      </c>
    </row>
    <row r="4489" spans="1:6" x14ac:dyDescent="0.35">
      <c r="A4489" s="10">
        <v>29951</v>
      </c>
      <c r="B4489">
        <v>122.6</v>
      </c>
      <c r="C4489">
        <v>2.5000000000000001E-3</v>
      </c>
      <c r="D4489">
        <f>LOG(S_P_500_Historical_Data__1[[#This Row],[return]]+1)</f>
        <v>1.084381292219893E-3</v>
      </c>
      <c r="E4489">
        <f>MATCH(S_P_500_Historical_Data__1[[#This Row],[return]],_xlfn.ANCHORARRAY($N$7),1)</f>
        <v>71</v>
      </c>
      <c r="F4489" t="e">
        <f>MATCH(S_P_500_Historical_Data__1[[#This Row],[log1p(return)]],S:S,1)-6</f>
        <v>#N/A</v>
      </c>
    </row>
    <row r="4490" spans="1:6" x14ac:dyDescent="0.35">
      <c r="A4490" s="10">
        <v>29950</v>
      </c>
      <c r="B4490">
        <v>122.3</v>
      </c>
      <c r="C4490">
        <v>4.8999999999999998E-3</v>
      </c>
      <c r="D4490">
        <f>LOG(S_P_500_Historical_Data__1[[#This Row],[return]]+1)</f>
        <v>2.122846225161637E-3</v>
      </c>
      <c r="E4490">
        <f>MATCH(S_P_500_Historical_Data__1[[#This Row],[return]],_xlfn.ANCHORARRAY($N$7),1)</f>
        <v>71</v>
      </c>
      <c r="F4490" t="e">
        <f>MATCH(S_P_500_Historical_Data__1[[#This Row],[log1p(return)]],S:S,1)-6</f>
        <v>#N/A</v>
      </c>
    </row>
    <row r="4491" spans="1:6" x14ac:dyDescent="0.35">
      <c r="A4491" s="10">
        <v>29949</v>
      </c>
      <c r="B4491">
        <v>121.7</v>
      </c>
      <c r="C4491">
        <v>-4.8999999999999998E-3</v>
      </c>
      <c r="D4491">
        <f>LOG(S_P_500_Historical_Data__1[[#This Row],[return]]+1)</f>
        <v>-2.1332737608552488E-3</v>
      </c>
      <c r="E4491">
        <f>MATCH(S_P_500_Historical_Data__1[[#This Row],[return]],_xlfn.ANCHORARRAY($N$7),1)</f>
        <v>68</v>
      </c>
      <c r="F4491" t="e">
        <f>MATCH(S_P_500_Historical_Data__1[[#This Row],[log1p(return)]],S:S,1)-6</f>
        <v>#N/A</v>
      </c>
    </row>
    <row r="4492" spans="1:6" x14ac:dyDescent="0.35">
      <c r="A4492" s="10">
        <v>29948</v>
      </c>
      <c r="B4492">
        <v>122.3</v>
      </c>
      <c r="C4492">
        <v>-1.6000000000000001E-3</v>
      </c>
      <c r="D4492">
        <f>LOG(S_P_500_Historical_Data__1[[#This Row],[return]]+1)</f>
        <v>-6.9542766165125167E-4</v>
      </c>
      <c r="E4492">
        <f>MATCH(S_P_500_Historical_Data__1[[#This Row],[return]],_xlfn.ANCHORARRAY($N$7),1)</f>
        <v>69</v>
      </c>
      <c r="F4492" t="e">
        <f>MATCH(S_P_500_Historical_Data__1[[#This Row],[log1p(return)]],S:S,1)-6</f>
        <v>#N/A</v>
      </c>
    </row>
    <row r="4493" spans="1:6" x14ac:dyDescent="0.35">
      <c r="A4493" s="10">
        <v>29944</v>
      </c>
      <c r="B4493">
        <v>122.5</v>
      </c>
      <c r="C4493">
        <v>1.6000000000000001E-3</v>
      </c>
      <c r="D4493">
        <f>LOG(S_P_500_Historical_Data__1[[#This Row],[return]]+1)</f>
        <v>6.943158663544807E-4</v>
      </c>
      <c r="E4493">
        <f>MATCH(S_P_500_Historical_Data__1[[#This Row],[return]],_xlfn.ANCHORARRAY($N$7),1)</f>
        <v>70</v>
      </c>
      <c r="F4493" t="e">
        <f>MATCH(S_P_500_Historical_Data__1[[#This Row],[log1p(return)]],S:S,1)-6</f>
        <v>#N/A</v>
      </c>
    </row>
    <row r="4494" spans="1:6" x14ac:dyDescent="0.35">
      <c r="A4494" s="10">
        <v>29943</v>
      </c>
      <c r="B4494">
        <v>122.3</v>
      </c>
      <c r="C4494">
        <v>-4.8999999999999998E-3</v>
      </c>
      <c r="D4494">
        <f>LOG(S_P_500_Historical_Data__1[[#This Row],[return]]+1)</f>
        <v>-2.1332737608552488E-3</v>
      </c>
      <c r="E4494">
        <f>MATCH(S_P_500_Historical_Data__1[[#This Row],[return]],_xlfn.ANCHORARRAY($N$7),1)</f>
        <v>68</v>
      </c>
      <c r="F4494" t="e">
        <f>MATCH(S_P_500_Historical_Data__1[[#This Row],[log1p(return)]],S:S,1)-6</f>
        <v>#N/A</v>
      </c>
    </row>
    <row r="4495" spans="1:6" x14ac:dyDescent="0.35">
      <c r="A4495" s="10">
        <v>29942</v>
      </c>
      <c r="B4495">
        <v>122.9</v>
      </c>
      <c r="C4495">
        <v>-3.2000000000000002E-3</v>
      </c>
      <c r="D4495">
        <f>LOG(S_P_500_Historical_Data__1[[#This Row],[return]]+1)</f>
        <v>-1.3919706849055953E-3</v>
      </c>
      <c r="E4495">
        <f>MATCH(S_P_500_Historical_Data__1[[#This Row],[return]],_xlfn.ANCHORARRAY($N$7),1)</f>
        <v>69</v>
      </c>
      <c r="F4495" t="e">
        <f>MATCH(S_P_500_Historical_Data__1[[#This Row],[log1p(return)]],S:S,1)-6</f>
        <v>#N/A</v>
      </c>
    </row>
    <row r="4496" spans="1:6" x14ac:dyDescent="0.35">
      <c r="A4496" s="10">
        <v>29941</v>
      </c>
      <c r="B4496">
        <v>123.3</v>
      </c>
      <c r="C4496">
        <v>-5.5999999999999999E-3</v>
      </c>
      <c r="D4496">
        <f>LOG(S_P_500_Historical_Data__1[[#This Row],[return]]+1)</f>
        <v>-2.4388843664116724E-3</v>
      </c>
      <c r="E4496">
        <f>MATCH(S_P_500_Historical_Data__1[[#This Row],[return]],_xlfn.ANCHORARRAY($N$7),1)</f>
        <v>68</v>
      </c>
      <c r="F4496" t="e">
        <f>MATCH(S_P_500_Historical_Data__1[[#This Row],[log1p(return)]],S:S,1)-6</f>
        <v>#N/A</v>
      </c>
    </row>
    <row r="4497" spans="1:6" x14ac:dyDescent="0.35">
      <c r="A4497" s="10">
        <v>29938</v>
      </c>
      <c r="B4497">
        <v>124</v>
      </c>
      <c r="C4497">
        <v>7.3000000000000001E-3</v>
      </c>
      <c r="D4497">
        <f>LOG(S_P_500_Historical_Data__1[[#This Row],[return]]+1)</f>
        <v>3.158833950862062E-3</v>
      </c>
      <c r="E4497">
        <f>MATCH(S_P_500_Historical_Data__1[[#This Row],[return]],_xlfn.ANCHORARRAY($N$7),1)</f>
        <v>72</v>
      </c>
      <c r="F4497" t="e">
        <f>MATCH(S_P_500_Historical_Data__1[[#This Row],[log1p(return)]],S:S,1)-6</f>
        <v>#N/A</v>
      </c>
    </row>
    <row r="4498" spans="1:6" x14ac:dyDescent="0.35">
      <c r="A4498" s="10">
        <v>29937</v>
      </c>
      <c r="B4498">
        <v>123.1</v>
      </c>
      <c r="C4498">
        <v>5.7000000000000002E-3</v>
      </c>
      <c r="D4498">
        <f>LOG(S_P_500_Historical_Data__1[[#This Row],[return]]+1)</f>
        <v>2.4684501283325239E-3</v>
      </c>
      <c r="E4498">
        <f>MATCH(S_P_500_Historical_Data__1[[#This Row],[return]],_xlfn.ANCHORARRAY($N$7),1)</f>
        <v>72</v>
      </c>
      <c r="F4498" t="e">
        <f>MATCH(S_P_500_Historical_Data__1[[#This Row],[log1p(return)]],S:S,1)-6</f>
        <v>#N/A</v>
      </c>
    </row>
    <row r="4499" spans="1:6" x14ac:dyDescent="0.35">
      <c r="A4499" s="10">
        <v>29936</v>
      </c>
      <c r="B4499">
        <v>122.4</v>
      </c>
      <c r="C4499">
        <v>-4.8999999999999998E-3</v>
      </c>
      <c r="D4499">
        <f>LOG(S_P_500_Historical_Data__1[[#This Row],[return]]+1)</f>
        <v>-2.1332737608552488E-3</v>
      </c>
      <c r="E4499">
        <f>MATCH(S_P_500_Historical_Data__1[[#This Row],[return]],_xlfn.ANCHORARRAY($N$7),1)</f>
        <v>68</v>
      </c>
      <c r="F4499" t="e">
        <f>MATCH(S_P_500_Historical_Data__1[[#This Row],[log1p(return)]],S:S,1)-6</f>
        <v>#N/A</v>
      </c>
    </row>
    <row r="4500" spans="1:6" x14ac:dyDescent="0.35">
      <c r="A4500" s="10">
        <v>29935</v>
      </c>
      <c r="B4500">
        <v>123</v>
      </c>
      <c r="C4500">
        <v>1.6000000000000001E-3</v>
      </c>
      <c r="D4500">
        <f>LOG(S_P_500_Historical_Data__1[[#This Row],[return]]+1)</f>
        <v>6.943158663544807E-4</v>
      </c>
      <c r="E4500">
        <f>MATCH(S_P_500_Historical_Data__1[[#This Row],[return]],_xlfn.ANCHORARRAY($N$7),1)</f>
        <v>70</v>
      </c>
      <c r="F4500" t="e">
        <f>MATCH(S_P_500_Historical_Data__1[[#This Row],[log1p(return)]],S:S,1)-6</f>
        <v>#N/A</v>
      </c>
    </row>
    <row r="4501" spans="1:6" x14ac:dyDescent="0.35">
      <c r="A4501" s="10">
        <v>29934</v>
      </c>
      <c r="B4501">
        <v>122.8</v>
      </c>
      <c r="C4501">
        <v>-1.6799999999999999E-2</v>
      </c>
      <c r="D4501">
        <f>LOG(S_P_500_Historical_Data__1[[#This Row],[return]]+1)</f>
        <v>-7.3581301216023454E-3</v>
      </c>
      <c r="E4501">
        <f>MATCH(S_P_500_Historical_Data__1[[#This Row],[return]],_xlfn.ANCHORARRAY($N$7),1)</f>
        <v>64</v>
      </c>
      <c r="F4501" t="e">
        <f>MATCH(S_P_500_Historical_Data__1[[#This Row],[log1p(return)]],S:S,1)-6</f>
        <v>#N/A</v>
      </c>
    </row>
    <row r="4502" spans="1:6" x14ac:dyDescent="0.35">
      <c r="A4502" s="10">
        <v>29931</v>
      </c>
      <c r="B4502">
        <v>124.9</v>
      </c>
      <c r="C4502">
        <v>-6.4000000000000003E-3</v>
      </c>
      <c r="D4502">
        <f>LOG(S_P_500_Historical_Data__1[[#This Row],[return]]+1)</f>
        <v>-2.7884171674950114E-3</v>
      </c>
      <c r="E4502">
        <f>MATCH(S_P_500_Historical_Data__1[[#This Row],[return]],_xlfn.ANCHORARRAY($N$7),1)</f>
        <v>68</v>
      </c>
      <c r="F4502" t="e">
        <f>MATCH(S_P_500_Historical_Data__1[[#This Row],[log1p(return)]],S:S,1)-6</f>
        <v>#N/A</v>
      </c>
    </row>
    <row r="4503" spans="1:6" x14ac:dyDescent="0.35">
      <c r="A4503" s="10">
        <v>29930</v>
      </c>
      <c r="B4503">
        <v>125.7</v>
      </c>
      <c r="C4503">
        <v>1.6000000000000001E-3</v>
      </c>
      <c r="D4503">
        <f>LOG(S_P_500_Historical_Data__1[[#This Row],[return]]+1)</f>
        <v>6.943158663544807E-4</v>
      </c>
      <c r="E4503">
        <f>MATCH(S_P_500_Historical_Data__1[[#This Row],[return]],_xlfn.ANCHORARRAY($N$7),1)</f>
        <v>70</v>
      </c>
      <c r="F4503" t="e">
        <f>MATCH(S_P_500_Historical_Data__1[[#This Row],[log1p(return)]],S:S,1)-6</f>
        <v>#N/A</v>
      </c>
    </row>
    <row r="4504" spans="1:6" x14ac:dyDescent="0.35">
      <c r="A4504" s="10">
        <v>29929</v>
      </c>
      <c r="B4504">
        <v>125.5</v>
      </c>
      <c r="C4504">
        <v>5.5999999999999999E-3</v>
      </c>
      <c r="D4504">
        <f>LOG(S_P_500_Historical_Data__1[[#This Row],[return]]+1)</f>
        <v>2.4252646779013543E-3</v>
      </c>
      <c r="E4504">
        <f>MATCH(S_P_500_Historical_Data__1[[#This Row],[return]],_xlfn.ANCHORARRAY($N$7),1)</f>
        <v>72</v>
      </c>
      <c r="F4504" t="e">
        <f>MATCH(S_P_500_Historical_Data__1[[#This Row],[log1p(return)]],S:S,1)-6</f>
        <v>#N/A</v>
      </c>
    </row>
    <row r="4505" spans="1:6" x14ac:dyDescent="0.35">
      <c r="A4505" s="10">
        <v>29928</v>
      </c>
      <c r="B4505">
        <v>124.8</v>
      </c>
      <c r="C4505">
        <v>-3.2000000000000002E-3</v>
      </c>
      <c r="D4505">
        <f>LOG(S_P_500_Historical_Data__1[[#This Row],[return]]+1)</f>
        <v>-1.3919706849055953E-3</v>
      </c>
      <c r="E4505">
        <f>MATCH(S_P_500_Historical_Data__1[[#This Row],[return]],_xlfn.ANCHORARRAY($N$7),1)</f>
        <v>69</v>
      </c>
      <c r="F4505" t="e">
        <f>MATCH(S_P_500_Historical_Data__1[[#This Row],[log1p(return)]],S:S,1)-6</f>
        <v>#N/A</v>
      </c>
    </row>
    <row r="4506" spans="1:6" x14ac:dyDescent="0.35">
      <c r="A4506" s="10">
        <v>29927</v>
      </c>
      <c r="B4506">
        <v>125.2</v>
      </c>
      <c r="C4506">
        <v>-8.6999999999999994E-3</v>
      </c>
      <c r="D4506">
        <f>LOG(S_P_500_Historical_Data__1[[#This Row],[return]]+1)</f>
        <v>-3.7948938216755385E-3</v>
      </c>
      <c r="E4506">
        <f>MATCH(S_P_500_Historical_Data__1[[#This Row],[return]],_xlfn.ANCHORARRAY($N$7),1)</f>
        <v>67</v>
      </c>
      <c r="F4506" t="e">
        <f>MATCH(S_P_500_Historical_Data__1[[#This Row],[log1p(return)]],S:S,1)-6</f>
        <v>#N/A</v>
      </c>
    </row>
    <row r="4507" spans="1:6" x14ac:dyDescent="0.35">
      <c r="A4507" s="10">
        <v>29924</v>
      </c>
      <c r="B4507">
        <v>126.3</v>
      </c>
      <c r="C4507">
        <v>9.5999999999999992E-3</v>
      </c>
      <c r="D4507">
        <f>LOG(S_P_500_Historical_Data__1[[#This Row],[return]]+1)</f>
        <v>4.1493419000591166E-3</v>
      </c>
      <c r="E4507">
        <f>MATCH(S_P_500_Historical_Data__1[[#This Row],[return]],_xlfn.ANCHORARRAY($N$7),1)</f>
        <v>73</v>
      </c>
      <c r="F4507" t="e">
        <f>MATCH(S_P_500_Historical_Data__1[[#This Row],[log1p(return)]],S:S,1)-6</f>
        <v>#N/A</v>
      </c>
    </row>
    <row r="4508" spans="1:6" x14ac:dyDescent="0.35">
      <c r="A4508" s="10">
        <v>29923</v>
      </c>
      <c r="B4508">
        <v>125.1</v>
      </c>
      <c r="C4508">
        <v>3.2000000000000002E-3</v>
      </c>
      <c r="D4508">
        <f>LOG(S_P_500_Historical_Data__1[[#This Row],[return]]+1)</f>
        <v>1.3875234866412602E-3</v>
      </c>
      <c r="E4508">
        <f>MATCH(S_P_500_Historical_Data__1[[#This Row],[return]],_xlfn.ANCHORARRAY($N$7),1)</f>
        <v>71</v>
      </c>
      <c r="F4508" t="e">
        <f>MATCH(S_P_500_Historical_Data__1[[#This Row],[log1p(return)]],S:S,1)-6</f>
        <v>#N/A</v>
      </c>
    </row>
    <row r="4509" spans="1:6" x14ac:dyDescent="0.35">
      <c r="A4509" s="10">
        <v>29922</v>
      </c>
      <c r="B4509">
        <v>124.7</v>
      </c>
      <c r="C4509">
        <v>-1.11E-2</v>
      </c>
      <c r="D4509">
        <f>LOG(S_P_500_Historical_Data__1[[#This Row],[return]]+1)</f>
        <v>-4.8476231085461917E-3</v>
      </c>
      <c r="E4509">
        <f>MATCH(S_P_500_Historical_Data__1[[#This Row],[return]],_xlfn.ANCHORARRAY($N$7),1)</f>
        <v>66</v>
      </c>
      <c r="F4509" t="e">
        <f>MATCH(S_P_500_Historical_Data__1[[#This Row],[log1p(return)]],S:S,1)-6</f>
        <v>#N/A</v>
      </c>
    </row>
    <row r="4510" spans="1:6" x14ac:dyDescent="0.35">
      <c r="A4510" s="10">
        <v>29921</v>
      </c>
      <c r="B4510">
        <v>126.1</v>
      </c>
      <c r="C4510">
        <v>-1.6000000000000001E-3</v>
      </c>
      <c r="D4510">
        <f>LOG(S_P_500_Historical_Data__1[[#This Row],[return]]+1)</f>
        <v>-6.9542766165125167E-4</v>
      </c>
      <c r="E4510">
        <f>MATCH(S_P_500_Historical_Data__1[[#This Row],[return]],_xlfn.ANCHORARRAY($N$7),1)</f>
        <v>69</v>
      </c>
      <c r="F4510" t="e">
        <f>MATCH(S_P_500_Historical_Data__1[[#This Row],[log1p(return)]],S:S,1)-6</f>
        <v>#N/A</v>
      </c>
    </row>
    <row r="4511" spans="1:6" x14ac:dyDescent="0.35">
      <c r="A4511" s="10">
        <v>29920</v>
      </c>
      <c r="B4511">
        <v>126.3</v>
      </c>
      <c r="C4511">
        <v>9.5999999999999992E-3</v>
      </c>
      <c r="D4511">
        <f>LOG(S_P_500_Historical_Data__1[[#This Row],[return]]+1)</f>
        <v>4.1493419000591166E-3</v>
      </c>
      <c r="E4511">
        <f>MATCH(S_P_500_Historical_Data__1[[#This Row],[return]],_xlfn.ANCHORARRAY($N$7),1)</f>
        <v>73</v>
      </c>
      <c r="F4511" t="e">
        <f>MATCH(S_P_500_Historical_Data__1[[#This Row],[log1p(return)]],S:S,1)-6</f>
        <v>#N/A</v>
      </c>
    </row>
    <row r="4512" spans="1:6" x14ac:dyDescent="0.35">
      <c r="A4512" s="10">
        <v>29917</v>
      </c>
      <c r="B4512">
        <v>125.1</v>
      </c>
      <c r="C4512">
        <v>8.0999999999999996E-3</v>
      </c>
      <c r="D4512">
        <f>LOG(S_P_500_Historical_Data__1[[#This Row],[return]]+1)</f>
        <v>3.5036147425365331E-3</v>
      </c>
      <c r="E4512">
        <f>MATCH(S_P_500_Historical_Data__1[[#This Row],[return]],_xlfn.ANCHORARRAY($N$7),1)</f>
        <v>72</v>
      </c>
      <c r="F4512" t="e">
        <f>MATCH(S_P_500_Historical_Data__1[[#This Row],[log1p(return)]],S:S,1)-6</f>
        <v>#N/A</v>
      </c>
    </row>
    <row r="4513" spans="1:6" x14ac:dyDescent="0.35">
      <c r="A4513" s="10">
        <v>29915</v>
      </c>
      <c r="B4513">
        <v>124.1</v>
      </c>
      <c r="C4513">
        <v>4.8999999999999998E-3</v>
      </c>
      <c r="D4513">
        <f>LOG(S_P_500_Historical_Data__1[[#This Row],[return]]+1)</f>
        <v>2.122846225161637E-3</v>
      </c>
      <c r="E4513">
        <f>MATCH(S_P_500_Historical_Data__1[[#This Row],[return]],_xlfn.ANCHORARRAY($N$7),1)</f>
        <v>71</v>
      </c>
      <c r="F4513" t="e">
        <f>MATCH(S_P_500_Historical_Data__1[[#This Row],[log1p(return)]],S:S,1)-6</f>
        <v>#N/A</v>
      </c>
    </row>
    <row r="4514" spans="1:6" x14ac:dyDescent="0.35">
      <c r="A4514" s="10">
        <v>29914</v>
      </c>
      <c r="B4514">
        <v>123.5</v>
      </c>
      <c r="C4514">
        <v>1.5599999999999999E-2</v>
      </c>
      <c r="D4514">
        <f>LOG(S_P_500_Historical_Data__1[[#This Row],[return]]+1)</f>
        <v>6.7226922016846409E-3</v>
      </c>
      <c r="E4514">
        <f>MATCH(S_P_500_Historical_Data__1[[#This Row],[return]],_xlfn.ANCHORARRAY($N$7),1)</f>
        <v>75</v>
      </c>
      <c r="F4514" t="e">
        <f>MATCH(S_P_500_Historical_Data__1[[#This Row],[log1p(return)]],S:S,1)-6</f>
        <v>#N/A</v>
      </c>
    </row>
    <row r="4515" spans="1:6" x14ac:dyDescent="0.35">
      <c r="A4515" s="10">
        <v>29913</v>
      </c>
      <c r="B4515">
        <v>121.6</v>
      </c>
      <c r="C4515">
        <v>-8.0000000000000004E-4</v>
      </c>
      <c r="D4515">
        <f>LOG(S_P_500_Historical_Data__1[[#This Row],[return]]+1)</f>
        <v>-3.4757463392091225E-4</v>
      </c>
      <c r="E4515">
        <f>MATCH(S_P_500_Historical_Data__1[[#This Row],[return]],_xlfn.ANCHORARRAY($N$7),1)</f>
        <v>69</v>
      </c>
      <c r="F4515" t="e">
        <f>MATCH(S_P_500_Historical_Data__1[[#This Row],[log1p(return)]],S:S,1)-6</f>
        <v>#N/A</v>
      </c>
    </row>
    <row r="4516" spans="1:6" x14ac:dyDescent="0.35">
      <c r="A4516" s="10">
        <v>29910</v>
      </c>
      <c r="B4516">
        <v>121.7</v>
      </c>
      <c r="C4516">
        <v>8.3000000000000001E-3</v>
      </c>
      <c r="D4516">
        <f>LOG(S_P_500_Historical_Data__1[[#This Row],[return]]+1)</f>
        <v>3.5897671891398659E-3</v>
      </c>
      <c r="E4516">
        <f>MATCH(S_P_500_Historical_Data__1[[#This Row],[return]],_xlfn.ANCHORARRAY($N$7),1)</f>
        <v>72</v>
      </c>
      <c r="F4516" t="e">
        <f>MATCH(S_P_500_Historical_Data__1[[#This Row],[log1p(return)]],S:S,1)-6</f>
        <v>#N/A</v>
      </c>
    </row>
    <row r="4517" spans="1:6" x14ac:dyDescent="0.35">
      <c r="A4517" s="10">
        <v>29909</v>
      </c>
      <c r="B4517">
        <v>120.7</v>
      </c>
      <c r="C4517">
        <v>3.3E-3</v>
      </c>
      <c r="D4517">
        <f>LOG(S_P_500_Historical_Data__1[[#This Row],[return]]+1)</f>
        <v>1.4308122463983271E-3</v>
      </c>
      <c r="E4517">
        <f>MATCH(S_P_500_Historical_Data__1[[#This Row],[return]],_xlfn.ANCHORARRAY($N$7),1)</f>
        <v>71</v>
      </c>
      <c r="F4517" t="e">
        <f>MATCH(S_P_500_Historical_Data__1[[#This Row],[log1p(return)]],S:S,1)-6</f>
        <v>#N/A</v>
      </c>
    </row>
    <row r="4518" spans="1:6" x14ac:dyDescent="0.35">
      <c r="A4518" s="10">
        <v>29908</v>
      </c>
      <c r="B4518">
        <v>120.3</v>
      </c>
      <c r="C4518">
        <v>-7.4000000000000003E-3</v>
      </c>
      <c r="D4518">
        <f>LOG(S_P_500_Historical_Data__1[[#This Row],[return]]+1)</f>
        <v>-3.2257291386954146E-3</v>
      </c>
      <c r="E4518">
        <f>MATCH(S_P_500_Historical_Data__1[[#This Row],[return]],_xlfn.ANCHORARRAY($N$7),1)</f>
        <v>67</v>
      </c>
      <c r="F4518" t="e">
        <f>MATCH(S_P_500_Historical_Data__1[[#This Row],[log1p(return)]],S:S,1)-6</f>
        <v>#N/A</v>
      </c>
    </row>
    <row r="4519" spans="1:6" x14ac:dyDescent="0.35">
      <c r="A4519" s="10">
        <v>29907</v>
      </c>
      <c r="B4519">
        <v>121.2</v>
      </c>
      <c r="C4519">
        <v>8.3000000000000001E-3</v>
      </c>
      <c r="D4519">
        <f>LOG(S_P_500_Historical_Data__1[[#This Row],[return]]+1)</f>
        <v>3.5897671891398659E-3</v>
      </c>
      <c r="E4519">
        <f>MATCH(S_P_500_Historical_Data__1[[#This Row],[return]],_xlfn.ANCHORARRAY($N$7),1)</f>
        <v>72</v>
      </c>
      <c r="F4519" t="e">
        <f>MATCH(S_P_500_Historical_Data__1[[#This Row],[log1p(return)]],S:S,1)-6</f>
        <v>#N/A</v>
      </c>
    </row>
    <row r="4520" spans="1:6" x14ac:dyDescent="0.35">
      <c r="A4520" s="10">
        <v>29906</v>
      </c>
      <c r="B4520">
        <v>120.2</v>
      </c>
      <c r="C4520">
        <v>-1.23E-2</v>
      </c>
      <c r="D4520">
        <f>LOG(S_P_500_Historical_Data__1[[#This Row],[return]]+1)</f>
        <v>-5.3749462313953267E-3</v>
      </c>
      <c r="E4520">
        <f>MATCH(S_P_500_Historical_Data__1[[#This Row],[return]],_xlfn.ANCHORARRAY($N$7),1)</f>
        <v>66</v>
      </c>
      <c r="F4520" t="e">
        <f>MATCH(S_P_500_Historical_Data__1[[#This Row],[log1p(return)]],S:S,1)-6</f>
        <v>#N/A</v>
      </c>
    </row>
    <row r="4521" spans="1:6" x14ac:dyDescent="0.35">
      <c r="A4521" s="10">
        <v>29903</v>
      </c>
      <c r="B4521">
        <v>121.7</v>
      </c>
      <c r="C4521">
        <v>-1.2200000000000001E-2</v>
      </c>
      <c r="D4521">
        <f>LOG(S_P_500_Historical_Data__1[[#This Row],[return]]+1)</f>
        <v>-5.3309781744705839E-3</v>
      </c>
      <c r="E4521">
        <f>MATCH(S_P_500_Historical_Data__1[[#This Row],[return]],_xlfn.ANCHORARRAY($N$7),1)</f>
        <v>66</v>
      </c>
      <c r="F4521" t="e">
        <f>MATCH(S_P_500_Historical_Data__1[[#This Row],[log1p(return)]],S:S,1)-6</f>
        <v>#N/A</v>
      </c>
    </row>
    <row r="4522" spans="1:6" x14ac:dyDescent="0.35">
      <c r="A4522" s="10">
        <v>29902</v>
      </c>
      <c r="B4522">
        <v>123.2</v>
      </c>
      <c r="C4522">
        <v>2.3999999999999998E-3</v>
      </c>
      <c r="D4522">
        <f>LOG(S_P_500_Historical_Data__1[[#This Row],[return]]+1)</f>
        <v>1.0410579860935677E-3</v>
      </c>
      <c r="E4522">
        <f>MATCH(S_P_500_Historical_Data__1[[#This Row],[return]],_xlfn.ANCHORARRAY($N$7),1)</f>
        <v>71</v>
      </c>
      <c r="F4522" t="e">
        <f>MATCH(S_P_500_Historical_Data__1[[#This Row],[log1p(return)]],S:S,1)-6</f>
        <v>#N/A</v>
      </c>
    </row>
    <row r="4523" spans="1:6" x14ac:dyDescent="0.35">
      <c r="A4523" s="10">
        <v>29901</v>
      </c>
      <c r="B4523">
        <v>122.9</v>
      </c>
      <c r="C4523">
        <v>1.6000000000000001E-3</v>
      </c>
      <c r="D4523">
        <f>LOG(S_P_500_Historical_Data__1[[#This Row],[return]]+1)</f>
        <v>6.943158663544807E-4</v>
      </c>
      <c r="E4523">
        <f>MATCH(S_P_500_Historical_Data__1[[#This Row],[return]],_xlfn.ANCHORARRAY($N$7),1)</f>
        <v>70</v>
      </c>
      <c r="F4523" t="e">
        <f>MATCH(S_P_500_Historical_Data__1[[#This Row],[log1p(return)]],S:S,1)-6</f>
        <v>#N/A</v>
      </c>
    </row>
    <row r="4524" spans="1:6" x14ac:dyDescent="0.35">
      <c r="A4524" s="10">
        <v>29900</v>
      </c>
      <c r="B4524">
        <v>122.7</v>
      </c>
      <c r="C4524">
        <v>-4.8999999999999998E-3</v>
      </c>
      <c r="D4524">
        <f>LOG(S_P_500_Historical_Data__1[[#This Row],[return]]+1)</f>
        <v>-2.1332737608552488E-3</v>
      </c>
      <c r="E4524">
        <f>MATCH(S_P_500_Historical_Data__1[[#This Row],[return]],_xlfn.ANCHORARRAY($N$7),1)</f>
        <v>68</v>
      </c>
      <c r="F4524" t="e">
        <f>MATCH(S_P_500_Historical_Data__1[[#This Row],[log1p(return)]],S:S,1)-6</f>
        <v>#N/A</v>
      </c>
    </row>
    <row r="4525" spans="1:6" x14ac:dyDescent="0.35">
      <c r="A4525" s="10">
        <v>29899</v>
      </c>
      <c r="B4525">
        <v>123.3</v>
      </c>
      <c r="C4525">
        <v>4.8999999999999998E-3</v>
      </c>
      <c r="D4525">
        <f>LOG(S_P_500_Historical_Data__1[[#This Row],[return]]+1)</f>
        <v>2.122846225161637E-3</v>
      </c>
      <c r="E4525">
        <f>MATCH(S_P_500_Historical_Data__1[[#This Row],[return]],_xlfn.ANCHORARRAY($N$7),1)</f>
        <v>71</v>
      </c>
      <c r="F4525" t="e">
        <f>MATCH(S_P_500_Historical_Data__1[[#This Row],[log1p(return)]],S:S,1)-6</f>
        <v>#N/A</v>
      </c>
    </row>
    <row r="4526" spans="1:6" x14ac:dyDescent="0.35">
      <c r="A4526" s="10">
        <v>29896</v>
      </c>
      <c r="B4526">
        <v>122.7</v>
      </c>
      <c r="C4526">
        <v>-6.4999999999999997E-3</v>
      </c>
      <c r="D4526">
        <f>LOG(S_P_500_Historical_Data__1[[#This Row],[return]]+1)</f>
        <v>-2.8321285541660227E-3</v>
      </c>
      <c r="E4526">
        <f>MATCH(S_P_500_Historical_Data__1[[#This Row],[return]],_xlfn.ANCHORARRAY($N$7),1)</f>
        <v>67</v>
      </c>
      <c r="F4526" t="e">
        <f>MATCH(S_P_500_Historical_Data__1[[#This Row],[log1p(return)]],S:S,1)-6</f>
        <v>#N/A</v>
      </c>
    </row>
    <row r="4527" spans="1:6" x14ac:dyDescent="0.35">
      <c r="A4527" s="10">
        <v>29895</v>
      </c>
      <c r="B4527">
        <v>123.5</v>
      </c>
      <c r="C4527">
        <v>-9.5999999999999992E-3</v>
      </c>
      <c r="D4527">
        <f>LOG(S_P_500_Historical_Data__1[[#This Row],[return]]+1)</f>
        <v>-4.1893683239572653E-3</v>
      </c>
      <c r="E4527">
        <f>MATCH(S_P_500_Historical_Data__1[[#This Row],[return]],_xlfn.ANCHORARRAY($N$7),1)</f>
        <v>66</v>
      </c>
      <c r="F4527" t="e">
        <f>MATCH(S_P_500_Historical_Data__1[[#This Row],[log1p(return)]],S:S,1)-6</f>
        <v>#N/A</v>
      </c>
    </row>
    <row r="4528" spans="1:6" x14ac:dyDescent="0.35">
      <c r="A4528" s="10">
        <v>29894</v>
      </c>
      <c r="B4528">
        <v>124.7</v>
      </c>
      <c r="C4528">
        <v>-8.0000000000000004E-4</v>
      </c>
      <c r="D4528">
        <f>LOG(S_P_500_Historical_Data__1[[#This Row],[return]]+1)</f>
        <v>-3.4757463392091225E-4</v>
      </c>
      <c r="E4528">
        <f>MATCH(S_P_500_Historical_Data__1[[#This Row],[return]],_xlfn.ANCHORARRAY($N$7),1)</f>
        <v>69</v>
      </c>
      <c r="F4528" t="e">
        <f>MATCH(S_P_500_Historical_Data__1[[#This Row],[log1p(return)]],S:S,1)-6</f>
        <v>#N/A</v>
      </c>
    </row>
    <row r="4529" spans="1:6" x14ac:dyDescent="0.35">
      <c r="A4529" s="10">
        <v>29893</v>
      </c>
      <c r="B4529">
        <v>124.8</v>
      </c>
      <c r="C4529">
        <v>4.7999999999999996E-3</v>
      </c>
      <c r="D4529">
        <f>LOG(S_P_500_Historical_Data__1[[#This Row],[return]]+1)</f>
        <v>2.0796263931208716E-3</v>
      </c>
      <c r="E4529">
        <f>MATCH(S_P_500_Historical_Data__1[[#This Row],[return]],_xlfn.ANCHORARRAY($N$7),1)</f>
        <v>71</v>
      </c>
      <c r="F4529" t="e">
        <f>MATCH(S_P_500_Historical_Data__1[[#This Row],[log1p(return)]],S:S,1)-6</f>
        <v>#N/A</v>
      </c>
    </row>
    <row r="4530" spans="1:6" x14ac:dyDescent="0.35">
      <c r="A4530" s="10">
        <v>29892</v>
      </c>
      <c r="B4530">
        <v>124.2</v>
      </c>
      <c r="C4530">
        <v>1.89E-2</v>
      </c>
      <c r="D4530">
        <f>LOG(S_P_500_Historical_Data__1[[#This Row],[return]]+1)</f>
        <v>8.1315622406624034E-3</v>
      </c>
      <c r="E4530">
        <f>MATCH(S_P_500_Historical_Data__1[[#This Row],[return]],_xlfn.ANCHORARRAY($N$7),1)</f>
        <v>76</v>
      </c>
      <c r="F4530" t="e">
        <f>MATCH(S_P_500_Historical_Data__1[[#This Row],[log1p(return)]],S:S,1)-6</f>
        <v>#N/A</v>
      </c>
    </row>
    <row r="4531" spans="1:6" x14ac:dyDescent="0.35">
      <c r="A4531" s="10">
        <v>29889</v>
      </c>
      <c r="B4531">
        <v>121.9</v>
      </c>
      <c r="C4531">
        <v>2.35E-2</v>
      </c>
      <c r="D4531">
        <f>LOG(S_P_500_Historical_Data__1[[#This Row],[return]]+1)</f>
        <v>1.00878469985245E-2</v>
      </c>
      <c r="E4531">
        <f>MATCH(S_P_500_Historical_Data__1[[#This Row],[return]],_xlfn.ANCHORARRAY($N$7),1)</f>
        <v>78</v>
      </c>
      <c r="F4531" t="e">
        <f>MATCH(S_P_500_Historical_Data__1[[#This Row],[log1p(return)]],S:S,1)-6</f>
        <v>#N/A</v>
      </c>
    </row>
    <row r="4532" spans="1:6" x14ac:dyDescent="0.35">
      <c r="A4532" s="10">
        <v>29888</v>
      </c>
      <c r="B4532">
        <v>119.1</v>
      </c>
      <c r="C4532">
        <v>-2.5000000000000001E-3</v>
      </c>
      <c r="D4532">
        <f>LOG(S_P_500_Historical_Data__1[[#This Row],[return]]+1)</f>
        <v>-1.0870956412141377E-3</v>
      </c>
      <c r="E4532">
        <f>MATCH(S_P_500_Historical_Data__1[[#This Row],[return]],_xlfn.ANCHORARRAY($N$7),1)</f>
        <v>69</v>
      </c>
      <c r="F4532" t="e">
        <f>MATCH(S_P_500_Historical_Data__1[[#This Row],[log1p(return)]],S:S,1)-6</f>
        <v>#N/A</v>
      </c>
    </row>
    <row r="4533" spans="1:6" x14ac:dyDescent="0.35">
      <c r="A4533" s="10">
        <v>29887</v>
      </c>
      <c r="B4533">
        <v>119.4</v>
      </c>
      <c r="C4533">
        <v>8.0000000000000004E-4</v>
      </c>
      <c r="D4533">
        <f>LOG(S_P_500_Historical_Data__1[[#This Row],[return]]+1)</f>
        <v>3.4729668536350247E-4</v>
      </c>
      <c r="E4533">
        <f>MATCH(S_P_500_Historical_Data__1[[#This Row],[return]],_xlfn.ANCHORARRAY($N$7),1)</f>
        <v>70</v>
      </c>
      <c r="F4533" t="e">
        <f>MATCH(S_P_500_Historical_Data__1[[#This Row],[log1p(return)]],S:S,1)-6</f>
        <v>#N/A</v>
      </c>
    </row>
    <row r="4534" spans="1:6" x14ac:dyDescent="0.35">
      <c r="A4534" s="10">
        <v>29886</v>
      </c>
      <c r="B4534">
        <v>119.3</v>
      </c>
      <c r="C4534">
        <v>9.2999999999999992E-3</v>
      </c>
      <c r="D4534">
        <f>LOG(S_P_500_Historical_Data__1[[#This Row],[return]]+1)</f>
        <v>4.0202732532416277E-3</v>
      </c>
      <c r="E4534">
        <f>MATCH(S_P_500_Historical_Data__1[[#This Row],[return]],_xlfn.ANCHORARRAY($N$7),1)</f>
        <v>73</v>
      </c>
      <c r="F4534" t="e">
        <f>MATCH(S_P_500_Historical_Data__1[[#This Row],[log1p(return)]],S:S,1)-6</f>
        <v>#N/A</v>
      </c>
    </row>
    <row r="4535" spans="1:6" x14ac:dyDescent="0.35">
      <c r="A4535" s="10">
        <v>29885</v>
      </c>
      <c r="B4535">
        <v>118.2</v>
      </c>
      <c r="C4535">
        <v>-3.3999999999999998E-3</v>
      </c>
      <c r="D4535">
        <f>LOG(S_P_500_Historical_Data__1[[#This Row],[return]]+1)</f>
        <v>-1.4791171649618719E-3</v>
      </c>
      <c r="E4535">
        <f>MATCH(S_P_500_Historical_Data__1[[#This Row],[return]],_xlfn.ANCHORARRAY($N$7),1)</f>
        <v>69</v>
      </c>
      <c r="F4535" t="e">
        <f>MATCH(S_P_500_Historical_Data__1[[#This Row],[log1p(return)]],S:S,1)-6</f>
        <v>#N/A</v>
      </c>
    </row>
    <row r="4536" spans="1:6" x14ac:dyDescent="0.35">
      <c r="A4536" s="10">
        <v>29882</v>
      </c>
      <c r="B4536">
        <v>118.6</v>
      </c>
      <c r="C4536">
        <v>-8.3999999999999995E-3</v>
      </c>
      <c r="D4536">
        <f>LOG(S_P_500_Historical_Data__1[[#This Row],[return]]+1)</f>
        <v>-3.6634819042161626E-3</v>
      </c>
      <c r="E4536">
        <f>MATCH(S_P_500_Historical_Data__1[[#This Row],[return]],_xlfn.ANCHORARRAY($N$7),1)</f>
        <v>67</v>
      </c>
      <c r="F4536" t="e">
        <f>MATCH(S_P_500_Historical_Data__1[[#This Row],[log1p(return)]],S:S,1)-6</f>
        <v>#N/A</v>
      </c>
    </row>
    <row r="4537" spans="1:6" x14ac:dyDescent="0.35">
      <c r="A4537" s="10">
        <v>29881</v>
      </c>
      <c r="B4537">
        <v>119.6</v>
      </c>
      <c r="C4537">
        <v>-4.1999999999999997E-3</v>
      </c>
      <c r="D4537">
        <f>LOG(S_P_500_Historical_Data__1[[#This Row],[return]]+1)</f>
        <v>-1.8278780605592872E-3</v>
      </c>
      <c r="E4537">
        <f>MATCH(S_P_500_Historical_Data__1[[#This Row],[return]],_xlfn.ANCHORARRAY($N$7),1)</f>
        <v>68</v>
      </c>
      <c r="F4537" t="e">
        <f>MATCH(S_P_500_Historical_Data__1[[#This Row],[log1p(return)]],S:S,1)-6</f>
        <v>#N/A</v>
      </c>
    </row>
    <row r="4538" spans="1:6" x14ac:dyDescent="0.35">
      <c r="A4538" s="10">
        <v>29880</v>
      </c>
      <c r="B4538">
        <v>120.1</v>
      </c>
      <c r="C4538">
        <v>-1.6999999999999999E-3</v>
      </c>
      <c r="D4538">
        <f>LOG(S_P_500_Historical_Data__1[[#This Row],[return]]+1)</f>
        <v>-7.3892888689954276E-4</v>
      </c>
      <c r="E4538">
        <f>MATCH(S_P_500_Historical_Data__1[[#This Row],[return]],_xlfn.ANCHORARRAY($N$7),1)</f>
        <v>69</v>
      </c>
      <c r="F4538" t="e">
        <f>MATCH(S_P_500_Historical_Data__1[[#This Row],[log1p(return)]],S:S,1)-6</f>
        <v>#N/A</v>
      </c>
    </row>
    <row r="4539" spans="1:6" x14ac:dyDescent="0.35">
      <c r="A4539" s="10">
        <v>29879</v>
      </c>
      <c r="B4539">
        <v>120.3</v>
      </c>
      <c r="C4539">
        <v>1.09E-2</v>
      </c>
      <c r="D4539">
        <f>LOG(S_P_500_Historical_Data__1[[#This Row],[return]]+1)</f>
        <v>4.7081965443362675E-3</v>
      </c>
      <c r="E4539">
        <f>MATCH(S_P_500_Historical_Data__1[[#This Row],[return]],_xlfn.ANCHORARRAY($N$7),1)</f>
        <v>73</v>
      </c>
      <c r="F4539" t="e">
        <f>MATCH(S_P_500_Historical_Data__1[[#This Row],[log1p(return)]],S:S,1)-6</f>
        <v>#N/A</v>
      </c>
    </row>
    <row r="4540" spans="1:6" x14ac:dyDescent="0.35">
      <c r="A4540" s="10">
        <v>29878</v>
      </c>
      <c r="B4540">
        <v>119</v>
      </c>
      <c r="C4540">
        <v>-1.6999999999999999E-3</v>
      </c>
      <c r="D4540">
        <f>LOG(S_P_500_Historical_Data__1[[#This Row],[return]]+1)</f>
        <v>-7.3892888689954276E-4</v>
      </c>
      <c r="E4540">
        <f>MATCH(S_P_500_Historical_Data__1[[#This Row],[return]],_xlfn.ANCHORARRAY($N$7),1)</f>
        <v>69</v>
      </c>
      <c r="F4540" t="e">
        <f>MATCH(S_P_500_Historical_Data__1[[#This Row],[log1p(return)]],S:S,1)-6</f>
        <v>#N/A</v>
      </c>
    </row>
    <row r="4541" spans="1:6" x14ac:dyDescent="0.35">
      <c r="A4541" s="10">
        <v>29875</v>
      </c>
      <c r="B4541">
        <v>119.2</v>
      </c>
      <c r="C4541">
        <v>-4.1999999999999997E-3</v>
      </c>
      <c r="D4541">
        <f>LOG(S_P_500_Historical_Data__1[[#This Row],[return]]+1)</f>
        <v>-1.8278780605592872E-3</v>
      </c>
      <c r="E4541">
        <f>MATCH(S_P_500_Historical_Data__1[[#This Row],[return]],_xlfn.ANCHORARRAY($N$7),1)</f>
        <v>68</v>
      </c>
      <c r="F4541" t="e">
        <f>MATCH(S_P_500_Historical_Data__1[[#This Row],[log1p(return)]],S:S,1)-6</f>
        <v>#N/A</v>
      </c>
    </row>
    <row r="4542" spans="1:6" x14ac:dyDescent="0.35">
      <c r="A4542" s="10">
        <v>29874</v>
      </c>
      <c r="B4542">
        <v>119.7</v>
      </c>
      <c r="C4542">
        <v>7.6E-3</v>
      </c>
      <c r="D4542">
        <f>LOG(S_P_500_Historical_Data__1[[#This Row],[return]]+1)</f>
        <v>3.2881588260754474E-3</v>
      </c>
      <c r="E4542">
        <f>MATCH(S_P_500_Historical_Data__1[[#This Row],[return]],_xlfn.ANCHORARRAY($N$7),1)</f>
        <v>72</v>
      </c>
      <c r="F4542" t="e">
        <f>MATCH(S_P_500_Historical_Data__1[[#This Row],[log1p(return)]],S:S,1)-6</f>
        <v>#N/A</v>
      </c>
    </row>
    <row r="4543" spans="1:6" x14ac:dyDescent="0.35">
      <c r="A4543" s="10">
        <v>29873</v>
      </c>
      <c r="B4543">
        <v>118.8</v>
      </c>
      <c r="C4543">
        <v>-1.66E-2</v>
      </c>
      <c r="D4543">
        <f>LOG(S_P_500_Historical_Data__1[[#This Row],[return]]+1)</f>
        <v>-7.2697960458572653E-3</v>
      </c>
      <c r="E4543">
        <f>MATCH(S_P_500_Historical_Data__1[[#This Row],[return]],_xlfn.ANCHORARRAY($N$7),1)</f>
        <v>64</v>
      </c>
      <c r="F4543" t="e">
        <f>MATCH(S_P_500_Historical_Data__1[[#This Row],[log1p(return)]],S:S,1)-6</f>
        <v>#N/A</v>
      </c>
    </row>
    <row r="4544" spans="1:6" x14ac:dyDescent="0.35">
      <c r="A4544" s="10">
        <v>29872</v>
      </c>
      <c r="B4544">
        <v>120.8</v>
      </c>
      <c r="C4544">
        <v>-3.3E-3</v>
      </c>
      <c r="D4544">
        <f>LOG(S_P_500_Historical_Data__1[[#This Row],[return]]+1)</f>
        <v>-1.4355417390583397E-3</v>
      </c>
      <c r="E4544">
        <f>MATCH(S_P_500_Historical_Data__1[[#This Row],[return]],_xlfn.ANCHORARRAY($N$7),1)</f>
        <v>69</v>
      </c>
      <c r="F4544" t="e">
        <f>MATCH(S_P_500_Historical_Data__1[[#This Row],[log1p(return)]],S:S,1)-6</f>
        <v>#N/A</v>
      </c>
    </row>
    <row r="4545" spans="1:6" x14ac:dyDescent="0.35">
      <c r="A4545" s="10">
        <v>29871</v>
      </c>
      <c r="B4545">
        <v>121.2</v>
      </c>
      <c r="C4545">
        <v>-1.6000000000000001E-3</v>
      </c>
      <c r="D4545">
        <f>LOG(S_P_500_Historical_Data__1[[#This Row],[return]]+1)</f>
        <v>-6.9542766165125167E-4</v>
      </c>
      <c r="E4545">
        <f>MATCH(S_P_500_Historical_Data__1[[#This Row],[return]],_xlfn.ANCHORARRAY($N$7),1)</f>
        <v>69</v>
      </c>
      <c r="F4545" t="e">
        <f>MATCH(S_P_500_Historical_Data__1[[#This Row],[log1p(return)]],S:S,1)-6</f>
        <v>#N/A</v>
      </c>
    </row>
    <row r="4546" spans="1:6" x14ac:dyDescent="0.35">
      <c r="A4546" s="10">
        <v>29868</v>
      </c>
      <c r="B4546">
        <v>121.4</v>
      </c>
      <c r="C4546">
        <v>-7.4000000000000003E-3</v>
      </c>
      <c r="D4546">
        <f>LOG(S_P_500_Historical_Data__1[[#This Row],[return]]+1)</f>
        <v>-3.2257291386954146E-3</v>
      </c>
      <c r="E4546">
        <f>MATCH(S_P_500_Historical_Data__1[[#This Row],[return]],_xlfn.ANCHORARRAY($N$7),1)</f>
        <v>67</v>
      </c>
      <c r="F4546" t="e">
        <f>MATCH(S_P_500_Historical_Data__1[[#This Row],[log1p(return)]],S:S,1)-6</f>
        <v>#N/A</v>
      </c>
    </row>
    <row r="4547" spans="1:6" x14ac:dyDescent="0.35">
      <c r="A4547" s="10">
        <v>29867</v>
      </c>
      <c r="B4547">
        <v>122.3</v>
      </c>
      <c r="C4547">
        <v>8.2000000000000007E-3</v>
      </c>
      <c r="D4547">
        <f>LOG(S_P_500_Historical_Data__1[[#This Row],[return]]+1)</f>
        <v>3.546693102131761E-3</v>
      </c>
      <c r="E4547">
        <f>MATCH(S_P_500_Historical_Data__1[[#This Row],[return]],_xlfn.ANCHORARRAY($N$7),1)</f>
        <v>72</v>
      </c>
      <c r="F4547" t="e">
        <f>MATCH(S_P_500_Historical_Data__1[[#This Row],[log1p(return)]],S:S,1)-6</f>
        <v>#N/A</v>
      </c>
    </row>
    <row r="4548" spans="1:6" x14ac:dyDescent="0.35">
      <c r="A4548" s="10">
        <v>29866</v>
      </c>
      <c r="B4548">
        <v>121.3</v>
      </c>
      <c r="C4548">
        <v>1.5900000000000001E-2</v>
      </c>
      <c r="D4548">
        <f>LOG(S_P_500_Historical_Data__1[[#This Row],[return]]+1)</f>
        <v>6.8509603242719467E-3</v>
      </c>
      <c r="E4548">
        <f>MATCH(S_P_500_Historical_Data__1[[#This Row],[return]],_xlfn.ANCHORARRAY($N$7),1)</f>
        <v>75</v>
      </c>
      <c r="F4548" t="e">
        <f>MATCH(S_P_500_Historical_Data__1[[#This Row],[log1p(return)]],S:S,1)-6</f>
        <v>#N/A</v>
      </c>
    </row>
    <row r="4549" spans="1:6" x14ac:dyDescent="0.35">
      <c r="A4549" s="10">
        <v>29865</v>
      </c>
      <c r="B4549">
        <v>119.4</v>
      </c>
      <c r="C4549">
        <v>-8.0000000000000004E-4</v>
      </c>
      <c r="D4549">
        <f>LOG(S_P_500_Historical_Data__1[[#This Row],[return]]+1)</f>
        <v>-3.4757463392091225E-4</v>
      </c>
      <c r="E4549">
        <f>MATCH(S_P_500_Historical_Data__1[[#This Row],[return]],_xlfn.ANCHORARRAY($N$7),1)</f>
        <v>69</v>
      </c>
      <c r="F4549" t="e">
        <f>MATCH(S_P_500_Historical_Data__1[[#This Row],[log1p(return)]],S:S,1)-6</f>
        <v>#N/A</v>
      </c>
    </row>
    <row r="4550" spans="1:6" x14ac:dyDescent="0.35">
      <c r="A4550" s="10">
        <v>29864</v>
      </c>
      <c r="B4550">
        <v>119.5</v>
      </c>
      <c r="C4550">
        <v>8.0000000000000004E-4</v>
      </c>
      <c r="D4550">
        <f>LOG(S_P_500_Historical_Data__1[[#This Row],[return]]+1)</f>
        <v>3.4729668536350247E-4</v>
      </c>
      <c r="E4550">
        <f>MATCH(S_P_500_Historical_Data__1[[#This Row],[return]],_xlfn.ANCHORARRAY($N$7),1)</f>
        <v>70</v>
      </c>
      <c r="F4550" t="e">
        <f>MATCH(S_P_500_Historical_Data__1[[#This Row],[log1p(return)]],S:S,1)-6</f>
        <v>#N/A</v>
      </c>
    </row>
    <row r="4551" spans="1:6" x14ac:dyDescent="0.35">
      <c r="A4551" s="10">
        <v>29861</v>
      </c>
      <c r="B4551">
        <v>119.4</v>
      </c>
      <c r="C4551">
        <v>1.9599999999999999E-2</v>
      </c>
      <c r="D4551">
        <f>LOG(S_P_500_Historical_Data__1[[#This Row],[return]]+1)</f>
        <v>8.4298267972299345E-3</v>
      </c>
      <c r="E4551">
        <f>MATCH(S_P_500_Historical_Data__1[[#This Row],[return]],_xlfn.ANCHORARRAY($N$7),1)</f>
        <v>76</v>
      </c>
      <c r="F4551" t="e">
        <f>MATCH(S_P_500_Historical_Data__1[[#This Row],[log1p(return)]],S:S,1)-6</f>
        <v>#N/A</v>
      </c>
    </row>
    <row r="4552" spans="1:6" x14ac:dyDescent="0.35">
      <c r="A4552" s="10">
        <v>29860</v>
      </c>
      <c r="B4552">
        <v>117.1</v>
      </c>
      <c r="C4552">
        <v>7.7000000000000002E-3</v>
      </c>
      <c r="D4552">
        <f>LOG(S_P_500_Historical_Data__1[[#This Row],[return]]+1)</f>
        <v>3.3312585613267391E-3</v>
      </c>
      <c r="E4552">
        <f>MATCH(S_P_500_Historical_Data__1[[#This Row],[return]],_xlfn.ANCHORARRAY($N$7),1)</f>
        <v>72</v>
      </c>
      <c r="F4552" t="e">
        <f>MATCH(S_P_500_Historical_Data__1[[#This Row],[log1p(return)]],S:S,1)-6</f>
        <v>#N/A</v>
      </c>
    </row>
    <row r="4553" spans="1:6" x14ac:dyDescent="0.35">
      <c r="A4553" s="10">
        <v>29859</v>
      </c>
      <c r="B4553">
        <v>116.2</v>
      </c>
      <c r="C4553">
        <v>2.5999999999999999E-3</v>
      </c>
      <c r="D4553">
        <f>LOG(S_P_500_Historical_Data__1[[#This Row],[return]]+1)</f>
        <v>1.1277002770349424E-3</v>
      </c>
      <c r="E4553">
        <f>MATCH(S_P_500_Historical_Data__1[[#This Row],[return]],_xlfn.ANCHORARRAY($N$7),1)</f>
        <v>71</v>
      </c>
      <c r="F4553" t="e">
        <f>MATCH(S_P_500_Historical_Data__1[[#This Row],[log1p(return)]],S:S,1)-6</f>
        <v>#N/A</v>
      </c>
    </row>
    <row r="4554" spans="1:6" x14ac:dyDescent="0.35">
      <c r="A4554" s="10">
        <v>29858</v>
      </c>
      <c r="B4554">
        <v>115.9</v>
      </c>
      <c r="C4554">
        <v>3.5000000000000001E-3</v>
      </c>
      <c r="D4554">
        <f>LOG(S_P_500_Historical_Data__1[[#This Row],[return]]+1)</f>
        <v>1.5173768235043782E-3</v>
      </c>
      <c r="E4554">
        <f>MATCH(S_P_500_Historical_Data__1[[#This Row],[return]],_xlfn.ANCHORARRAY($N$7),1)</f>
        <v>71</v>
      </c>
      <c r="F4554" t="e">
        <f>MATCH(S_P_500_Historical_Data__1[[#This Row],[log1p(return)]],S:S,1)-6</f>
        <v>#N/A</v>
      </c>
    </row>
    <row r="4555" spans="1:6" x14ac:dyDescent="0.35">
      <c r="A4555" s="10">
        <v>29857</v>
      </c>
      <c r="B4555">
        <v>115.5</v>
      </c>
      <c r="C4555">
        <v>2.3900000000000001E-2</v>
      </c>
      <c r="D4555">
        <f>LOG(S_P_500_Historical_Data__1[[#This Row],[return]]+1)</f>
        <v>1.0257542998301302E-2</v>
      </c>
      <c r="E4555">
        <f>MATCH(S_P_500_Historical_Data__1[[#This Row],[return]],_xlfn.ANCHORARRAY($N$7),1)</f>
        <v>78</v>
      </c>
      <c r="F4555" t="e">
        <f>MATCH(S_P_500_Historical_Data__1[[#This Row],[log1p(return)]],S:S,1)-6</f>
        <v>#N/A</v>
      </c>
    </row>
    <row r="4556" spans="1:6" x14ac:dyDescent="0.35">
      <c r="A4556" s="10">
        <v>29854</v>
      </c>
      <c r="B4556">
        <v>112.8</v>
      </c>
      <c r="C4556">
        <v>-1.9099999999999999E-2</v>
      </c>
      <c r="D4556">
        <f>LOG(S_P_500_Historical_Data__1[[#This Row],[return]]+1)</f>
        <v>-8.3752654659946454E-3</v>
      </c>
      <c r="E4556">
        <f>MATCH(S_P_500_Historical_Data__1[[#This Row],[return]],_xlfn.ANCHORARRAY($N$7),1)</f>
        <v>63</v>
      </c>
      <c r="F4556" t="e">
        <f>MATCH(S_P_500_Historical_Data__1[[#This Row],[log1p(return)]],S:S,1)-6</f>
        <v>#N/A</v>
      </c>
    </row>
    <row r="4557" spans="1:6" x14ac:dyDescent="0.35">
      <c r="A4557" s="10">
        <v>29853</v>
      </c>
      <c r="B4557">
        <v>115</v>
      </c>
      <c r="C4557">
        <v>-6.1000000000000004E-3</v>
      </c>
      <c r="D4557">
        <f>LOG(S_P_500_Historical_Data__1[[#This Row],[return]]+1)</f>
        <v>-2.6573093983775736E-3</v>
      </c>
      <c r="E4557">
        <f>MATCH(S_P_500_Historical_Data__1[[#This Row],[return]],_xlfn.ANCHORARRAY($N$7),1)</f>
        <v>68</v>
      </c>
      <c r="F4557" t="e">
        <f>MATCH(S_P_500_Historical_Data__1[[#This Row],[log1p(return)]],S:S,1)-6</f>
        <v>#N/A</v>
      </c>
    </row>
    <row r="4558" spans="1:6" x14ac:dyDescent="0.35">
      <c r="A4558" s="10">
        <v>29852</v>
      </c>
      <c r="B4558">
        <v>115.7</v>
      </c>
      <c r="C4558">
        <v>-8.6E-3</v>
      </c>
      <c r="D4558">
        <f>LOG(S_P_500_Historical_Data__1[[#This Row],[return]]+1)</f>
        <v>-3.7510854308679064E-3</v>
      </c>
      <c r="E4558">
        <f>MATCH(S_P_500_Historical_Data__1[[#This Row],[return]],_xlfn.ANCHORARRAY($N$7),1)</f>
        <v>67</v>
      </c>
      <c r="F4558" t="e">
        <f>MATCH(S_P_500_Historical_Data__1[[#This Row],[log1p(return)]],S:S,1)-6</f>
        <v>#N/A</v>
      </c>
    </row>
    <row r="4559" spans="1:6" x14ac:dyDescent="0.35">
      <c r="A4559" s="10">
        <v>29851</v>
      </c>
      <c r="B4559">
        <v>116.7</v>
      </c>
      <c r="C4559">
        <v>-4.3E-3</v>
      </c>
      <c r="D4559">
        <f>LOG(S_P_500_Historical_Data__1[[#This Row],[return]]+1)</f>
        <v>-1.8714928717335991E-3</v>
      </c>
      <c r="E4559">
        <f>MATCH(S_P_500_Historical_Data__1[[#This Row],[return]],_xlfn.ANCHORARRAY($N$7),1)</f>
        <v>68</v>
      </c>
      <c r="F4559" t="e">
        <f>MATCH(S_P_500_Historical_Data__1[[#This Row],[log1p(return)]],S:S,1)-6</f>
        <v>#N/A</v>
      </c>
    </row>
    <row r="4560" spans="1:6" x14ac:dyDescent="0.35">
      <c r="A4560" s="10">
        <v>29850</v>
      </c>
      <c r="B4560">
        <v>117.2</v>
      </c>
      <c r="C4560">
        <v>7.7000000000000002E-3</v>
      </c>
      <c r="D4560">
        <f>LOG(S_P_500_Historical_Data__1[[#This Row],[return]]+1)</f>
        <v>3.3312585613267391E-3</v>
      </c>
      <c r="E4560">
        <f>MATCH(S_P_500_Historical_Data__1[[#This Row],[return]],_xlfn.ANCHORARRAY($N$7),1)</f>
        <v>72</v>
      </c>
      <c r="F4560" t="e">
        <f>MATCH(S_P_500_Historical_Data__1[[#This Row],[log1p(return)]],S:S,1)-6</f>
        <v>#N/A</v>
      </c>
    </row>
    <row r="4561" spans="1:6" x14ac:dyDescent="0.35">
      <c r="A4561" s="10">
        <v>29847</v>
      </c>
      <c r="B4561">
        <v>116.3</v>
      </c>
      <c r="C4561">
        <v>-7.7000000000000002E-3</v>
      </c>
      <c r="D4561">
        <f>LOG(S_P_500_Historical_Data__1[[#This Row],[return]]+1)</f>
        <v>-3.3570086445275432E-3</v>
      </c>
      <c r="E4561">
        <f>MATCH(S_P_500_Historical_Data__1[[#This Row],[return]],_xlfn.ANCHORARRAY($N$7),1)</f>
        <v>67</v>
      </c>
      <c r="F4561" t="e">
        <f>MATCH(S_P_500_Historical_Data__1[[#This Row],[log1p(return)]],S:S,1)-6</f>
        <v>#N/A</v>
      </c>
    </row>
    <row r="4562" spans="1:6" x14ac:dyDescent="0.35">
      <c r="A4562" s="10">
        <v>29846</v>
      </c>
      <c r="B4562">
        <v>117.2</v>
      </c>
      <c r="C4562">
        <v>-1.43E-2</v>
      </c>
      <c r="D4562">
        <f>LOG(S_P_500_Historical_Data__1[[#This Row],[return]]+1)</f>
        <v>-6.2552434455376664E-3</v>
      </c>
      <c r="E4562">
        <f>MATCH(S_P_500_Historical_Data__1[[#This Row],[return]],_xlfn.ANCHORARRAY($N$7),1)</f>
        <v>65</v>
      </c>
      <c r="F4562" t="e">
        <f>MATCH(S_P_500_Historical_Data__1[[#This Row],[log1p(return)]],S:S,1)-6</f>
        <v>#N/A</v>
      </c>
    </row>
    <row r="4563" spans="1:6" x14ac:dyDescent="0.35">
      <c r="A4563" s="10">
        <v>29845</v>
      </c>
      <c r="B4563">
        <v>118.9</v>
      </c>
      <c r="C4563">
        <v>-7.4999999999999997E-3</v>
      </c>
      <c r="D4563">
        <f>LOG(S_P_500_Historical_Data__1[[#This Row],[return]]+1)</f>
        <v>-3.2694845648473031E-3</v>
      </c>
      <c r="E4563">
        <f>MATCH(S_P_500_Historical_Data__1[[#This Row],[return]],_xlfn.ANCHORARRAY($N$7),1)</f>
        <v>67</v>
      </c>
      <c r="F4563" t="e">
        <f>MATCH(S_P_500_Historical_Data__1[[#This Row],[log1p(return)]],S:S,1)-6</f>
        <v>#N/A</v>
      </c>
    </row>
    <row r="4564" spans="1:6" x14ac:dyDescent="0.35">
      <c r="A4564" s="10">
        <v>29844</v>
      </c>
      <c r="B4564">
        <v>119.8</v>
      </c>
      <c r="C4564">
        <v>-7.4999999999999997E-3</v>
      </c>
      <c r="D4564">
        <f>LOG(S_P_500_Historical_Data__1[[#This Row],[return]]+1)</f>
        <v>-3.2694845648473031E-3</v>
      </c>
      <c r="E4564">
        <f>MATCH(S_P_500_Historical_Data__1[[#This Row],[return]],_xlfn.ANCHORARRAY($N$7),1)</f>
        <v>67</v>
      </c>
      <c r="F4564" t="e">
        <f>MATCH(S_P_500_Historical_Data__1[[#This Row],[log1p(return)]],S:S,1)-6</f>
        <v>#N/A</v>
      </c>
    </row>
    <row r="4565" spans="1:6" x14ac:dyDescent="0.35">
      <c r="A4565" s="10">
        <v>29843</v>
      </c>
      <c r="B4565">
        <v>120.7</v>
      </c>
      <c r="C4565">
        <v>-7.4000000000000003E-3</v>
      </c>
      <c r="D4565">
        <f>LOG(S_P_500_Historical_Data__1[[#This Row],[return]]+1)</f>
        <v>-3.2257291386954146E-3</v>
      </c>
      <c r="E4565">
        <f>MATCH(S_P_500_Historical_Data__1[[#This Row],[return]],_xlfn.ANCHORARRAY($N$7),1)</f>
        <v>67</v>
      </c>
      <c r="F4565" t="e">
        <f>MATCH(S_P_500_Historical_Data__1[[#This Row],[log1p(return)]],S:S,1)-6</f>
        <v>#N/A</v>
      </c>
    </row>
    <row r="4566" spans="1:6" x14ac:dyDescent="0.35">
      <c r="A4566" s="10">
        <v>29840</v>
      </c>
      <c r="B4566">
        <v>121.6</v>
      </c>
      <c r="C4566">
        <v>1.2500000000000001E-2</v>
      </c>
      <c r="D4566">
        <f>LOG(S_P_500_Historical_Data__1[[#This Row],[return]]+1)</f>
        <v>5.3950318867061441E-3</v>
      </c>
      <c r="E4566">
        <f>MATCH(S_P_500_Historical_Data__1[[#This Row],[return]],_xlfn.ANCHORARRAY($N$7),1)</f>
        <v>74</v>
      </c>
      <c r="F4566" t="e">
        <f>MATCH(S_P_500_Historical_Data__1[[#This Row],[log1p(return)]],S:S,1)-6</f>
        <v>#N/A</v>
      </c>
    </row>
    <row r="4567" spans="1:6" x14ac:dyDescent="0.35">
      <c r="A4567" s="10">
        <v>29839</v>
      </c>
      <c r="B4567">
        <v>120.1</v>
      </c>
      <c r="C4567">
        <v>1.44E-2</v>
      </c>
      <c r="D4567">
        <f>LOG(S_P_500_Historical_Data__1[[#This Row],[return]]+1)</f>
        <v>6.2092405376574572E-3</v>
      </c>
      <c r="E4567">
        <f>MATCH(S_P_500_Historical_Data__1[[#This Row],[return]],_xlfn.ANCHORARRAY($N$7),1)</f>
        <v>75</v>
      </c>
      <c r="F4567" t="e">
        <f>MATCH(S_P_500_Historical_Data__1[[#This Row],[log1p(return)]],S:S,1)-6</f>
        <v>#N/A</v>
      </c>
    </row>
    <row r="4568" spans="1:6" x14ac:dyDescent="0.35">
      <c r="A4568" s="10">
        <v>29838</v>
      </c>
      <c r="B4568">
        <v>118.4</v>
      </c>
      <c r="C4568">
        <v>3.3999999999999998E-3</v>
      </c>
      <c r="D4568">
        <f>LOG(S_P_500_Historical_Data__1[[#This Row],[return]]+1)</f>
        <v>1.4740966917327273E-3</v>
      </c>
      <c r="E4568">
        <f>MATCH(S_P_500_Historical_Data__1[[#This Row],[return]],_xlfn.ANCHORARRAY($N$7),1)</f>
        <v>71</v>
      </c>
      <c r="F4568" t="e">
        <f>MATCH(S_P_500_Historical_Data__1[[#This Row],[log1p(return)]],S:S,1)-6</f>
        <v>#N/A</v>
      </c>
    </row>
    <row r="4569" spans="1:6" x14ac:dyDescent="0.35">
      <c r="A4569" s="10">
        <v>29837</v>
      </c>
      <c r="B4569">
        <v>118</v>
      </c>
      <c r="C4569">
        <v>-1.7500000000000002E-2</v>
      </c>
      <c r="D4569">
        <f>LOG(S_P_500_Historical_Data__1[[#This Row],[return]]+1)</f>
        <v>-7.6674409525356747E-3</v>
      </c>
      <c r="E4569">
        <f>MATCH(S_P_500_Historical_Data__1[[#This Row],[return]],_xlfn.ANCHORARRAY($N$7),1)</f>
        <v>64</v>
      </c>
      <c r="F4569" t="e">
        <f>MATCH(S_P_500_Historical_Data__1[[#This Row],[log1p(return)]],S:S,1)-6</f>
        <v>#N/A</v>
      </c>
    </row>
    <row r="4570" spans="1:6" x14ac:dyDescent="0.35">
      <c r="A4570" s="10">
        <v>29833</v>
      </c>
      <c r="B4570">
        <v>120.1</v>
      </c>
      <c r="C4570">
        <v>-9.1000000000000004E-3</v>
      </c>
      <c r="D4570">
        <f>LOG(S_P_500_Historical_Data__1[[#This Row],[return]]+1)</f>
        <v>-3.9701715889233491E-3</v>
      </c>
      <c r="E4570">
        <f>MATCH(S_P_500_Historical_Data__1[[#This Row],[return]],_xlfn.ANCHORARRAY($N$7),1)</f>
        <v>67</v>
      </c>
      <c r="F4570" t="e">
        <f>MATCH(S_P_500_Historical_Data__1[[#This Row],[log1p(return)]],S:S,1)-6</f>
        <v>#N/A</v>
      </c>
    </row>
    <row r="4571" spans="1:6" x14ac:dyDescent="0.35">
      <c r="A4571" s="10">
        <v>29832</v>
      </c>
      <c r="B4571">
        <v>121.2</v>
      </c>
      <c r="C4571">
        <v>-1.8599999999999998E-2</v>
      </c>
      <c r="D4571">
        <f>LOG(S_P_500_Historical_Data__1[[#This Row],[return]]+1)</f>
        <v>-8.1539463551032944E-3</v>
      </c>
      <c r="E4571">
        <f>MATCH(S_P_500_Historical_Data__1[[#This Row],[return]],_xlfn.ANCHORARRAY($N$7),1)</f>
        <v>63</v>
      </c>
      <c r="F4571" t="e">
        <f>MATCH(S_P_500_Historical_Data__1[[#This Row],[log1p(return)]],S:S,1)-6</f>
        <v>#N/A</v>
      </c>
    </row>
    <row r="4572" spans="1:6" x14ac:dyDescent="0.35">
      <c r="A4572" s="10">
        <v>29831</v>
      </c>
      <c r="B4572">
        <v>123.5</v>
      </c>
      <c r="C4572">
        <v>4.1000000000000003E-3</v>
      </c>
      <c r="D4572">
        <f>LOG(S_P_500_Historical_Data__1[[#This Row],[return]]+1)</f>
        <v>1.7769670774395734E-3</v>
      </c>
      <c r="E4572">
        <f>MATCH(S_P_500_Historical_Data__1[[#This Row],[return]],_xlfn.ANCHORARRAY($N$7),1)</f>
        <v>71</v>
      </c>
      <c r="F4572" t="e">
        <f>MATCH(S_P_500_Historical_Data__1[[#This Row],[log1p(return)]],S:S,1)-6</f>
        <v>#N/A</v>
      </c>
    </row>
    <row r="4573" spans="1:6" x14ac:dyDescent="0.35">
      <c r="A4573" s="10">
        <v>29830</v>
      </c>
      <c r="B4573">
        <v>123</v>
      </c>
      <c r="C4573">
        <v>1.6000000000000001E-3</v>
      </c>
      <c r="D4573">
        <f>LOG(S_P_500_Historical_Data__1[[#This Row],[return]]+1)</f>
        <v>6.943158663544807E-4</v>
      </c>
      <c r="E4573">
        <f>MATCH(S_P_500_Historical_Data__1[[#This Row],[return]],_xlfn.ANCHORARRAY($N$7),1)</f>
        <v>70</v>
      </c>
      <c r="F4573" t="e">
        <f>MATCH(S_P_500_Historical_Data__1[[#This Row],[log1p(return)]],S:S,1)-6</f>
        <v>#N/A</v>
      </c>
    </row>
    <row r="4574" spans="1:6" x14ac:dyDescent="0.35">
      <c r="A4574" s="10">
        <v>29829</v>
      </c>
      <c r="B4574">
        <v>122.8</v>
      </c>
      <c r="C4574">
        <v>-1.0500000000000001E-2</v>
      </c>
      <c r="D4574">
        <f>LOG(S_P_500_Historical_Data__1[[#This Row],[return]]+1)</f>
        <v>-4.5842014575849088E-3</v>
      </c>
      <c r="E4574">
        <f>MATCH(S_P_500_Historical_Data__1[[#This Row],[return]],_xlfn.ANCHORARRAY($N$7),1)</f>
        <v>66</v>
      </c>
      <c r="F4574" t="e">
        <f>MATCH(S_P_500_Historical_Data__1[[#This Row],[log1p(return)]],S:S,1)-6</f>
        <v>#N/A</v>
      </c>
    </row>
    <row r="4575" spans="1:6" x14ac:dyDescent="0.35">
      <c r="A4575" s="10">
        <v>29826</v>
      </c>
      <c r="B4575">
        <v>124.1</v>
      </c>
      <c r="C4575">
        <v>4.8999999999999998E-3</v>
      </c>
      <c r="D4575">
        <f>LOG(S_P_500_Historical_Data__1[[#This Row],[return]]+1)</f>
        <v>2.122846225161637E-3</v>
      </c>
      <c r="E4575">
        <f>MATCH(S_P_500_Historical_Data__1[[#This Row],[return]],_xlfn.ANCHORARRAY($N$7),1)</f>
        <v>71</v>
      </c>
      <c r="F4575" t="e">
        <f>MATCH(S_P_500_Historical_Data__1[[#This Row],[log1p(return)]],S:S,1)-6</f>
        <v>#N/A</v>
      </c>
    </row>
    <row r="4576" spans="1:6" x14ac:dyDescent="0.35">
      <c r="A4576" s="10">
        <v>29825</v>
      </c>
      <c r="B4576">
        <v>123.5</v>
      </c>
      <c r="C4576">
        <v>-1.2E-2</v>
      </c>
      <c r="D4576">
        <f>LOG(S_P_500_Historical_Data__1[[#This Row],[return]]+1)</f>
        <v>-5.2430554123718831E-3</v>
      </c>
      <c r="E4576">
        <f>MATCH(S_P_500_Historical_Data__1[[#This Row],[return]],_xlfn.ANCHORARRAY($N$7),1)</f>
        <v>66</v>
      </c>
      <c r="F4576" t="e">
        <f>MATCH(S_P_500_Historical_Data__1[[#This Row],[log1p(return)]],S:S,1)-6</f>
        <v>#N/A</v>
      </c>
    </row>
    <row r="4577" spans="1:6" x14ac:dyDescent="0.35">
      <c r="A4577" s="10">
        <v>29824</v>
      </c>
      <c r="B4577">
        <v>125</v>
      </c>
      <c r="C4577">
        <v>-8.0000000000000004E-4</v>
      </c>
      <c r="D4577">
        <f>LOG(S_P_500_Historical_Data__1[[#This Row],[return]]+1)</f>
        <v>-3.4757463392091225E-4</v>
      </c>
      <c r="E4577">
        <f>MATCH(S_P_500_Historical_Data__1[[#This Row],[return]],_xlfn.ANCHORARRAY($N$7),1)</f>
        <v>69</v>
      </c>
      <c r="F4577" t="e">
        <f>MATCH(S_P_500_Historical_Data__1[[#This Row],[log1p(return)]],S:S,1)-6</f>
        <v>#N/A</v>
      </c>
    </row>
    <row r="4578" spans="1:6" x14ac:dyDescent="0.35">
      <c r="A4578" s="10">
        <v>29823</v>
      </c>
      <c r="B4578">
        <v>125.1</v>
      </c>
      <c r="C4578">
        <v>-3.2000000000000002E-3</v>
      </c>
      <c r="D4578">
        <f>LOG(S_P_500_Historical_Data__1[[#This Row],[return]]+1)</f>
        <v>-1.3919706849055953E-3</v>
      </c>
      <c r="E4578">
        <f>MATCH(S_P_500_Historical_Data__1[[#This Row],[return]],_xlfn.ANCHORARRAY($N$7),1)</f>
        <v>69</v>
      </c>
      <c r="F4578" t="e">
        <f>MATCH(S_P_500_Historical_Data__1[[#This Row],[log1p(return)]],S:S,1)-6</f>
        <v>#N/A</v>
      </c>
    </row>
    <row r="4579" spans="1:6" x14ac:dyDescent="0.35">
      <c r="A4579" s="10">
        <v>29822</v>
      </c>
      <c r="B4579">
        <v>125.5</v>
      </c>
      <c r="C4579">
        <v>-2.86E-2</v>
      </c>
      <c r="D4579">
        <f>LOG(S_P_500_Historical_Data__1[[#This Row],[return]]+1)</f>
        <v>-1.2601900862982612E-2</v>
      </c>
      <c r="E4579">
        <f>MATCH(S_P_500_Historical_Data__1[[#This Row],[return]],_xlfn.ANCHORARRAY($N$7),1)</f>
        <v>60</v>
      </c>
      <c r="F4579" t="e">
        <f>MATCH(S_P_500_Historical_Data__1[[#This Row],[log1p(return)]],S:S,1)-6</f>
        <v>#N/A</v>
      </c>
    </row>
    <row r="4580" spans="1:6" x14ac:dyDescent="0.35">
      <c r="A4580" s="10">
        <v>29819</v>
      </c>
      <c r="B4580">
        <v>129.19999999999999</v>
      </c>
      <c r="C4580">
        <v>-1.15E-2</v>
      </c>
      <c r="D4580">
        <f>LOG(S_P_500_Historical_Data__1[[#This Row],[return]]+1)</f>
        <v>-5.0233263503088764E-3</v>
      </c>
      <c r="E4580">
        <f>MATCH(S_P_500_Historical_Data__1[[#This Row],[return]],_xlfn.ANCHORARRAY($N$7),1)</f>
        <v>66</v>
      </c>
      <c r="F4580" t="e">
        <f>MATCH(S_P_500_Historical_Data__1[[#This Row],[log1p(return)]],S:S,1)-6</f>
        <v>#N/A</v>
      </c>
    </row>
    <row r="4581" spans="1:6" x14ac:dyDescent="0.35">
      <c r="A4581" s="10">
        <v>29818</v>
      </c>
      <c r="B4581">
        <v>130.69999999999999</v>
      </c>
      <c r="C4581">
        <v>1.5E-3</v>
      </c>
      <c r="D4581">
        <f>LOG(S_P_500_Historical_Data__1[[#This Row],[return]]+1)</f>
        <v>6.5095362959505818E-4</v>
      </c>
      <c r="E4581">
        <f>MATCH(S_P_500_Historical_Data__1[[#This Row],[return]],_xlfn.ANCHORARRAY($N$7),1)</f>
        <v>70</v>
      </c>
      <c r="F4581" t="e">
        <f>MATCH(S_P_500_Historical_Data__1[[#This Row],[log1p(return)]],S:S,1)-6</f>
        <v>#N/A</v>
      </c>
    </row>
    <row r="4582" spans="1:6" x14ac:dyDescent="0.35">
      <c r="A4582" s="10">
        <v>29817</v>
      </c>
      <c r="B4582">
        <v>130.5</v>
      </c>
      <c r="C4582">
        <v>3.0999999999999999E-3</v>
      </c>
      <c r="D4582">
        <f>LOG(S_P_500_Historical_Data__1[[#This Row],[return]]+1)</f>
        <v>1.3442304116013512E-3</v>
      </c>
      <c r="E4582">
        <f>MATCH(S_P_500_Historical_Data__1[[#This Row],[return]],_xlfn.ANCHORARRAY($N$7),1)</f>
        <v>71</v>
      </c>
      <c r="F4582" t="e">
        <f>MATCH(S_P_500_Historical_Data__1[[#This Row],[log1p(return)]],S:S,1)-6</f>
        <v>#N/A</v>
      </c>
    </row>
    <row r="4583" spans="1:6" x14ac:dyDescent="0.35">
      <c r="A4583" s="10">
        <v>29816</v>
      </c>
      <c r="B4583">
        <v>130.1</v>
      </c>
      <c r="C4583">
        <v>-8.3999999999999995E-3</v>
      </c>
      <c r="D4583">
        <f>LOG(S_P_500_Historical_Data__1[[#This Row],[return]]+1)</f>
        <v>-3.6634819042161626E-3</v>
      </c>
      <c r="E4583">
        <f>MATCH(S_P_500_Historical_Data__1[[#This Row],[return]],_xlfn.ANCHORARRAY($N$7),1)</f>
        <v>67</v>
      </c>
      <c r="F4583" t="e">
        <f>MATCH(S_P_500_Historical_Data__1[[#This Row],[log1p(return)]],S:S,1)-6</f>
        <v>#N/A</v>
      </c>
    </row>
    <row r="4584" spans="1:6" x14ac:dyDescent="0.35">
      <c r="A4584" s="10">
        <v>29815</v>
      </c>
      <c r="B4584">
        <v>131.19999999999999</v>
      </c>
      <c r="C4584">
        <v>-9.7999999999999997E-3</v>
      </c>
      <c r="D4584">
        <f>LOG(S_P_500_Historical_Data__1[[#This Row],[return]]+1)</f>
        <v>-4.2770780045347373E-3</v>
      </c>
      <c r="E4584">
        <f>MATCH(S_P_500_Historical_Data__1[[#This Row],[return]],_xlfn.ANCHORARRAY($N$7),1)</f>
        <v>66</v>
      </c>
      <c r="F4584" t="e">
        <f>MATCH(S_P_500_Historical_Data__1[[#This Row],[log1p(return)]],S:S,1)-6</f>
        <v>#N/A</v>
      </c>
    </row>
    <row r="4585" spans="1:6" x14ac:dyDescent="0.35">
      <c r="A4585" s="10">
        <v>29812</v>
      </c>
      <c r="B4585">
        <v>132.5</v>
      </c>
      <c r="C4585">
        <v>-7.4999999999999997E-3</v>
      </c>
      <c r="D4585">
        <f>LOG(S_P_500_Historical_Data__1[[#This Row],[return]]+1)</f>
        <v>-3.2694845648473031E-3</v>
      </c>
      <c r="E4585">
        <f>MATCH(S_P_500_Historical_Data__1[[#This Row],[return]],_xlfn.ANCHORARRAY($N$7),1)</f>
        <v>67</v>
      </c>
      <c r="F4585" t="e">
        <f>MATCH(S_P_500_Historical_Data__1[[#This Row],[log1p(return)]],S:S,1)-6</f>
        <v>#N/A</v>
      </c>
    </row>
    <row r="4586" spans="1:6" x14ac:dyDescent="0.35">
      <c r="A4586" s="10">
        <v>29811</v>
      </c>
      <c r="B4586">
        <v>133.5</v>
      </c>
      <c r="C4586">
        <v>6.9999999999999999E-4</v>
      </c>
      <c r="D4586">
        <f>LOG(S_P_500_Historical_Data__1[[#This Row],[return]]+1)</f>
        <v>3.0389978481245835E-4</v>
      </c>
      <c r="E4586">
        <f>MATCH(S_P_500_Historical_Data__1[[#This Row],[return]],_xlfn.ANCHORARRAY($N$7),1)</f>
        <v>70</v>
      </c>
      <c r="F4586" t="e">
        <f>MATCH(S_P_500_Historical_Data__1[[#This Row],[log1p(return)]],S:S,1)-6</f>
        <v>#N/A</v>
      </c>
    </row>
    <row r="4587" spans="1:6" x14ac:dyDescent="0.35">
      <c r="A4587" s="10">
        <v>29810</v>
      </c>
      <c r="B4587">
        <v>133.4</v>
      </c>
      <c r="C4587">
        <v>-3.7000000000000002E-3</v>
      </c>
      <c r="D4587">
        <f>LOG(S_P_500_Historical_Data__1[[#This Row],[return]]+1)</f>
        <v>-1.609869681952335E-3</v>
      </c>
      <c r="E4587">
        <f>MATCH(S_P_500_Historical_Data__1[[#This Row],[return]],_xlfn.ANCHORARRAY($N$7),1)</f>
        <v>68</v>
      </c>
      <c r="F4587" t="e">
        <f>MATCH(S_P_500_Historical_Data__1[[#This Row],[log1p(return)]],S:S,1)-6</f>
        <v>#N/A</v>
      </c>
    </row>
    <row r="4588" spans="1:6" x14ac:dyDescent="0.35">
      <c r="A4588" s="10">
        <v>29809</v>
      </c>
      <c r="B4588">
        <v>133.9</v>
      </c>
      <c r="C4588">
        <v>1.06E-2</v>
      </c>
      <c r="D4588">
        <f>LOG(S_P_500_Historical_Data__1[[#This Row],[return]]+1)</f>
        <v>4.5792939022116577E-3</v>
      </c>
      <c r="E4588">
        <f>MATCH(S_P_500_Historical_Data__1[[#This Row],[return]],_xlfn.ANCHORARRAY($N$7),1)</f>
        <v>73</v>
      </c>
      <c r="F4588" t="e">
        <f>MATCH(S_P_500_Historical_Data__1[[#This Row],[log1p(return)]],S:S,1)-6</f>
        <v>#N/A</v>
      </c>
    </row>
    <row r="4589" spans="1:6" x14ac:dyDescent="0.35">
      <c r="A4589" s="10">
        <v>29808</v>
      </c>
      <c r="B4589">
        <v>132.5</v>
      </c>
      <c r="C4589">
        <v>5.3E-3</v>
      </c>
      <c r="D4589">
        <f>LOG(S_P_500_Historical_Data__1[[#This Row],[return]]+1)</f>
        <v>2.2956825549339671E-3</v>
      </c>
      <c r="E4589">
        <f>MATCH(S_P_500_Historical_Data__1[[#This Row],[return]],_xlfn.ANCHORARRAY($N$7),1)</f>
        <v>71</v>
      </c>
      <c r="F4589" t="e">
        <f>MATCH(S_P_500_Historical_Data__1[[#This Row],[log1p(return)]],S:S,1)-6</f>
        <v>#N/A</v>
      </c>
    </row>
    <row r="4590" spans="1:6" x14ac:dyDescent="0.35">
      <c r="A4590" s="10">
        <v>29805</v>
      </c>
      <c r="B4590">
        <v>131.80000000000001</v>
      </c>
      <c r="C4590">
        <v>-6.0000000000000001E-3</v>
      </c>
      <c r="D4590">
        <f>LOG(S_P_500_Historical_Data__1[[#This Row],[return]]+1)</f>
        <v>-2.6136156026866902E-3</v>
      </c>
      <c r="E4590">
        <f>MATCH(S_P_500_Historical_Data__1[[#This Row],[return]],_xlfn.ANCHORARRAY($N$7),1)</f>
        <v>68</v>
      </c>
      <c r="F4590" t="e">
        <f>MATCH(S_P_500_Historical_Data__1[[#This Row],[log1p(return)]],S:S,1)-6</f>
        <v>#N/A</v>
      </c>
    </row>
    <row r="4591" spans="1:6" x14ac:dyDescent="0.35">
      <c r="A4591" s="10">
        <v>29804</v>
      </c>
      <c r="B4591">
        <v>132.6</v>
      </c>
      <c r="C4591">
        <v>-8.0000000000000004E-4</v>
      </c>
      <c r="D4591">
        <f>LOG(S_P_500_Historical_Data__1[[#This Row],[return]]+1)</f>
        <v>-3.4757463392091225E-4</v>
      </c>
      <c r="E4591">
        <f>MATCH(S_P_500_Historical_Data__1[[#This Row],[return]],_xlfn.ANCHORARRAY($N$7),1)</f>
        <v>69</v>
      </c>
      <c r="F4591" t="e">
        <f>MATCH(S_P_500_Historical_Data__1[[#This Row],[log1p(return)]],S:S,1)-6</f>
        <v>#N/A</v>
      </c>
    </row>
    <row r="4592" spans="1:6" x14ac:dyDescent="0.35">
      <c r="A4592" s="10">
        <v>29803</v>
      </c>
      <c r="B4592">
        <v>132.69999999999999</v>
      </c>
      <c r="C4592">
        <v>1.14E-2</v>
      </c>
      <c r="D4592">
        <f>LOG(S_P_500_Historical_Data__1[[#This Row],[return]]+1)</f>
        <v>4.9229492965257339E-3</v>
      </c>
      <c r="E4592">
        <f>MATCH(S_P_500_Historical_Data__1[[#This Row],[return]],_xlfn.ANCHORARRAY($N$7),1)</f>
        <v>74</v>
      </c>
      <c r="F4592" t="e">
        <f>MATCH(S_P_500_Historical_Data__1[[#This Row],[log1p(return)]],S:S,1)-6</f>
        <v>#N/A</v>
      </c>
    </row>
    <row r="4593" spans="1:6" x14ac:dyDescent="0.35">
      <c r="A4593" s="10">
        <v>29802</v>
      </c>
      <c r="B4593">
        <v>131.19999999999999</v>
      </c>
      <c r="C4593">
        <v>5.4000000000000003E-3</v>
      </c>
      <c r="D4593">
        <f>LOG(S_P_500_Historical_Data__1[[#This Row],[return]]+1)</f>
        <v>2.3388808920564892E-3</v>
      </c>
      <c r="E4593">
        <f>MATCH(S_P_500_Historical_Data__1[[#This Row],[return]],_xlfn.ANCHORARRAY($N$7),1)</f>
        <v>72</v>
      </c>
      <c r="F4593" t="e">
        <f>MATCH(S_P_500_Historical_Data__1[[#This Row],[log1p(return)]],S:S,1)-6</f>
        <v>#N/A</v>
      </c>
    </row>
    <row r="4594" spans="1:6" x14ac:dyDescent="0.35">
      <c r="A4594" s="10">
        <v>29801</v>
      </c>
      <c r="B4594">
        <v>130.5</v>
      </c>
      <c r="C4594">
        <v>-3.0999999999999999E-3</v>
      </c>
      <c r="D4594">
        <f>LOG(S_P_500_Historical_Data__1[[#This Row],[return]]+1)</f>
        <v>-1.3484040016265256E-3</v>
      </c>
      <c r="E4594">
        <f>MATCH(S_P_500_Historical_Data__1[[#This Row],[return]],_xlfn.ANCHORARRAY($N$7),1)</f>
        <v>69</v>
      </c>
      <c r="F4594" t="e">
        <f>MATCH(S_P_500_Historical_Data__1[[#This Row],[log1p(return)]],S:S,1)-6</f>
        <v>#N/A</v>
      </c>
    </row>
    <row r="4595" spans="1:6" x14ac:dyDescent="0.35">
      <c r="A4595" s="10">
        <v>29798</v>
      </c>
      <c r="B4595">
        <v>130.9</v>
      </c>
      <c r="C4595">
        <v>6.8999999999999999E-3</v>
      </c>
      <c r="D4595">
        <f>LOG(S_P_500_Historical_Data__1[[#This Row],[return]]+1)</f>
        <v>2.9863408567849378E-3</v>
      </c>
      <c r="E4595">
        <f>MATCH(S_P_500_Historical_Data__1[[#This Row],[return]],_xlfn.ANCHORARRAY($N$7),1)</f>
        <v>72</v>
      </c>
      <c r="F4595" t="e">
        <f>MATCH(S_P_500_Historical_Data__1[[#This Row],[log1p(return)]],S:S,1)-6</f>
        <v>#N/A</v>
      </c>
    </row>
    <row r="4596" spans="1:6" x14ac:dyDescent="0.35">
      <c r="A4596" s="10">
        <v>29797</v>
      </c>
      <c r="B4596">
        <v>130</v>
      </c>
      <c r="C4596">
        <v>6.1999999999999998E-3</v>
      </c>
      <c r="D4596">
        <f>LOG(S_P_500_Historical_Data__1[[#This Row],[return]]+1)</f>
        <v>2.6843129897293583E-3</v>
      </c>
      <c r="E4596">
        <f>MATCH(S_P_500_Historical_Data__1[[#This Row],[return]],_xlfn.ANCHORARRAY($N$7),1)</f>
        <v>72</v>
      </c>
      <c r="F4596" t="e">
        <f>MATCH(S_P_500_Historical_Data__1[[#This Row],[log1p(return)]],S:S,1)-6</f>
        <v>#N/A</v>
      </c>
    </row>
    <row r="4597" spans="1:6" x14ac:dyDescent="0.35">
      <c r="A4597" s="10">
        <v>29796</v>
      </c>
      <c r="B4597">
        <v>129.19999999999999</v>
      </c>
      <c r="C4597">
        <v>8.0000000000000004E-4</v>
      </c>
      <c r="D4597">
        <f>LOG(S_P_500_Historical_Data__1[[#This Row],[return]]+1)</f>
        <v>3.4729668536350247E-4</v>
      </c>
      <c r="E4597">
        <f>MATCH(S_P_500_Historical_Data__1[[#This Row],[return]],_xlfn.ANCHORARRAY($N$7),1)</f>
        <v>70</v>
      </c>
      <c r="F4597" t="e">
        <f>MATCH(S_P_500_Historical_Data__1[[#This Row],[log1p(return)]],S:S,1)-6</f>
        <v>#N/A</v>
      </c>
    </row>
    <row r="4598" spans="1:6" x14ac:dyDescent="0.35">
      <c r="A4598" s="10">
        <v>29795</v>
      </c>
      <c r="B4598">
        <v>129.1</v>
      </c>
      <c r="C4598">
        <v>-6.1999999999999998E-3</v>
      </c>
      <c r="D4598">
        <f>LOG(S_P_500_Historical_Data__1[[#This Row],[return]]+1)</f>
        <v>-2.7010075904860013E-3</v>
      </c>
      <c r="E4598">
        <f>MATCH(S_P_500_Historical_Data__1[[#This Row],[return]],_xlfn.ANCHORARRAY($N$7),1)</f>
        <v>68</v>
      </c>
      <c r="F4598" t="e">
        <f>MATCH(S_P_500_Historical_Data__1[[#This Row],[log1p(return)]],S:S,1)-6</f>
        <v>#N/A</v>
      </c>
    </row>
    <row r="4599" spans="1:6" x14ac:dyDescent="0.35">
      <c r="A4599" s="10">
        <v>29794</v>
      </c>
      <c r="B4599">
        <v>129.9</v>
      </c>
      <c r="C4599">
        <v>1.09E-2</v>
      </c>
      <c r="D4599">
        <f>LOG(S_P_500_Historical_Data__1[[#This Row],[return]]+1)</f>
        <v>4.7081965443362675E-3</v>
      </c>
      <c r="E4599">
        <f>MATCH(S_P_500_Historical_Data__1[[#This Row],[return]],_xlfn.ANCHORARRAY($N$7),1)</f>
        <v>73</v>
      </c>
      <c r="F4599" t="e">
        <f>MATCH(S_P_500_Historical_Data__1[[#This Row],[log1p(return)]],S:S,1)-6</f>
        <v>#N/A</v>
      </c>
    </row>
    <row r="4600" spans="1:6" x14ac:dyDescent="0.35">
      <c r="A4600" s="10">
        <v>29791</v>
      </c>
      <c r="B4600">
        <v>128.5</v>
      </c>
      <c r="C4600">
        <v>8.6E-3</v>
      </c>
      <c r="D4600">
        <f>LOG(S_P_500_Historical_Data__1[[#This Row],[return]]+1)</f>
        <v>3.7189638231145961E-3</v>
      </c>
      <c r="E4600">
        <f>MATCH(S_P_500_Historical_Data__1[[#This Row],[return]],_xlfn.ANCHORARRAY($N$7),1)</f>
        <v>73</v>
      </c>
      <c r="F4600" t="e">
        <f>MATCH(S_P_500_Historical_Data__1[[#This Row],[log1p(return)]],S:S,1)-6</f>
        <v>#N/A</v>
      </c>
    </row>
    <row r="4601" spans="1:6" x14ac:dyDescent="0.35">
      <c r="A4601" s="10">
        <v>29790</v>
      </c>
      <c r="B4601">
        <v>127.4</v>
      </c>
      <c r="C4601">
        <v>2.3999999999999998E-3</v>
      </c>
      <c r="D4601">
        <f>LOG(S_P_500_Historical_Data__1[[#This Row],[return]]+1)</f>
        <v>1.0410579860935677E-3</v>
      </c>
      <c r="E4601">
        <f>MATCH(S_P_500_Historical_Data__1[[#This Row],[return]],_xlfn.ANCHORARRAY($N$7),1)</f>
        <v>71</v>
      </c>
      <c r="F4601" t="e">
        <f>MATCH(S_P_500_Historical_Data__1[[#This Row],[log1p(return)]],S:S,1)-6</f>
        <v>#N/A</v>
      </c>
    </row>
    <row r="4602" spans="1:6" x14ac:dyDescent="0.35">
      <c r="A4602" s="10">
        <v>29789</v>
      </c>
      <c r="B4602">
        <v>127.1</v>
      </c>
      <c r="C4602">
        <v>-1.9300000000000001E-2</v>
      </c>
      <c r="D4602">
        <f>LOG(S_P_500_Historical_Data__1[[#This Row],[return]]+1)</f>
        <v>-8.4638246999685623E-3</v>
      </c>
      <c r="E4602">
        <f>MATCH(S_P_500_Historical_Data__1[[#This Row],[return]],_xlfn.ANCHORARRAY($N$7),1)</f>
        <v>63</v>
      </c>
      <c r="F4602" t="e">
        <f>MATCH(S_P_500_Historical_Data__1[[#This Row],[log1p(return)]],S:S,1)-6</f>
        <v>#N/A</v>
      </c>
    </row>
    <row r="4603" spans="1:6" x14ac:dyDescent="0.35">
      <c r="A4603" s="10">
        <v>29788</v>
      </c>
      <c r="B4603">
        <v>129.6</v>
      </c>
      <c r="C4603">
        <v>7.0000000000000001E-3</v>
      </c>
      <c r="D4603">
        <f>LOG(S_P_500_Historical_Data__1[[#This Row],[return]]+1)</f>
        <v>3.0294705536179621E-3</v>
      </c>
      <c r="E4603">
        <f>MATCH(S_P_500_Historical_Data__1[[#This Row],[return]],_xlfn.ANCHORARRAY($N$7),1)</f>
        <v>72</v>
      </c>
      <c r="F4603" t="e">
        <f>MATCH(S_P_500_Historical_Data__1[[#This Row],[log1p(return)]],S:S,1)-6</f>
        <v>#N/A</v>
      </c>
    </row>
    <row r="4604" spans="1:6" x14ac:dyDescent="0.35">
      <c r="A4604" s="10">
        <v>29787</v>
      </c>
      <c r="B4604">
        <v>128.69999999999999</v>
      </c>
      <c r="C4604">
        <v>-1.61E-2</v>
      </c>
      <c r="D4604">
        <f>LOG(S_P_500_Historical_Data__1[[#This Row],[return]]+1)</f>
        <v>-7.0490394295535568E-3</v>
      </c>
      <c r="E4604">
        <f>MATCH(S_P_500_Historical_Data__1[[#This Row],[return]],_xlfn.ANCHORARRAY($N$7),1)</f>
        <v>64</v>
      </c>
      <c r="F4604" t="e">
        <f>MATCH(S_P_500_Historical_Data__1[[#This Row],[log1p(return)]],S:S,1)-6</f>
        <v>#N/A</v>
      </c>
    </row>
    <row r="4605" spans="1:6" x14ac:dyDescent="0.35">
      <c r="A4605" s="10">
        <v>29784</v>
      </c>
      <c r="B4605">
        <v>130.80000000000001</v>
      </c>
      <c r="C4605">
        <v>3.8E-3</v>
      </c>
      <c r="D4605">
        <f>LOG(S_P_500_Historical_Data__1[[#This Row],[return]]+1)</f>
        <v>1.6471913460381594E-3</v>
      </c>
      <c r="E4605">
        <f>MATCH(S_P_500_Historical_Data__1[[#This Row],[return]],_xlfn.ANCHORARRAY($N$7),1)</f>
        <v>71</v>
      </c>
      <c r="F4605" t="e">
        <f>MATCH(S_P_500_Historical_Data__1[[#This Row],[log1p(return)]],S:S,1)-6</f>
        <v>#N/A</v>
      </c>
    </row>
    <row r="4606" spans="1:6" x14ac:dyDescent="0.35">
      <c r="A4606" s="10">
        <v>29783</v>
      </c>
      <c r="B4606">
        <v>130.30000000000001</v>
      </c>
      <c r="C4606">
        <v>8.0000000000000004E-4</v>
      </c>
      <c r="D4606">
        <f>LOG(S_P_500_Historical_Data__1[[#This Row],[return]]+1)</f>
        <v>3.4729668536350247E-4</v>
      </c>
      <c r="E4606">
        <f>MATCH(S_P_500_Historical_Data__1[[#This Row],[return]],_xlfn.ANCHORARRAY($N$7),1)</f>
        <v>70</v>
      </c>
      <c r="F4606" t="e">
        <f>MATCH(S_P_500_Historical_Data__1[[#This Row],[log1p(return)]],S:S,1)-6</f>
        <v>#N/A</v>
      </c>
    </row>
    <row r="4607" spans="1:6" x14ac:dyDescent="0.35">
      <c r="A4607" s="10">
        <v>29782</v>
      </c>
      <c r="B4607">
        <v>130.19999999999999</v>
      </c>
      <c r="C4607">
        <v>4.5999999999999999E-3</v>
      </c>
      <c r="D4607">
        <f>LOG(S_P_500_Historical_Data__1[[#This Row],[return]]+1)</f>
        <v>1.9931738235304782E-3</v>
      </c>
      <c r="E4607">
        <f>MATCH(S_P_500_Historical_Data__1[[#This Row],[return]],_xlfn.ANCHORARRAY($N$7),1)</f>
        <v>71</v>
      </c>
      <c r="F4607" t="e">
        <f>MATCH(S_P_500_Historical_Data__1[[#This Row],[log1p(return)]],S:S,1)-6</f>
        <v>#N/A</v>
      </c>
    </row>
    <row r="4608" spans="1:6" x14ac:dyDescent="0.35">
      <c r="A4608" s="10">
        <v>29781</v>
      </c>
      <c r="B4608">
        <v>129.6</v>
      </c>
      <c r="C4608">
        <v>0</v>
      </c>
      <c r="D4608">
        <f>LOG(S_P_500_Historical_Data__1[[#This Row],[return]]+1)</f>
        <v>0</v>
      </c>
      <c r="E4608">
        <f>MATCH(S_P_500_Historical_Data__1[[#This Row],[return]],_xlfn.ANCHORARRAY($N$7),1)</f>
        <v>70</v>
      </c>
      <c r="F4608" t="e">
        <f>MATCH(S_P_500_Historical_Data__1[[#This Row],[log1p(return)]],S:S,1)-6</f>
        <v>#N/A</v>
      </c>
    </row>
    <row r="4609" spans="1:6" x14ac:dyDescent="0.35">
      <c r="A4609" s="10">
        <v>29780</v>
      </c>
      <c r="B4609">
        <v>129.6</v>
      </c>
      <c r="C4609">
        <v>1.5E-3</v>
      </c>
      <c r="D4609">
        <f>LOG(S_P_500_Historical_Data__1[[#This Row],[return]]+1)</f>
        <v>6.5095362959505818E-4</v>
      </c>
      <c r="E4609">
        <f>MATCH(S_P_500_Historical_Data__1[[#This Row],[return]],_xlfn.ANCHORARRAY($N$7),1)</f>
        <v>70</v>
      </c>
      <c r="F4609" t="e">
        <f>MATCH(S_P_500_Historical_Data__1[[#This Row],[log1p(return)]],S:S,1)-6</f>
        <v>#N/A</v>
      </c>
    </row>
    <row r="4610" spans="1:6" x14ac:dyDescent="0.35">
      <c r="A4610" s="10">
        <v>29777</v>
      </c>
      <c r="B4610">
        <v>129.4</v>
      </c>
      <c r="C4610">
        <v>8.0000000000000004E-4</v>
      </c>
      <c r="D4610">
        <f>LOG(S_P_500_Historical_Data__1[[#This Row],[return]]+1)</f>
        <v>3.4729668536350247E-4</v>
      </c>
      <c r="E4610">
        <f>MATCH(S_P_500_Historical_Data__1[[#This Row],[return]],_xlfn.ANCHORARRAY($N$7),1)</f>
        <v>70</v>
      </c>
      <c r="F4610" t="e">
        <f>MATCH(S_P_500_Historical_Data__1[[#This Row],[log1p(return)]],S:S,1)-6</f>
        <v>#N/A</v>
      </c>
    </row>
    <row r="4611" spans="1:6" x14ac:dyDescent="0.35">
      <c r="A4611" s="10">
        <v>29776</v>
      </c>
      <c r="B4611">
        <v>129.30000000000001</v>
      </c>
      <c r="C4611">
        <v>7.7999999999999996E-3</v>
      </c>
      <c r="D4611">
        <f>LOG(S_P_500_Historical_Data__1[[#This Row],[return]]+1)</f>
        <v>3.3743540197499165E-3</v>
      </c>
      <c r="E4611">
        <f>MATCH(S_P_500_Historical_Data__1[[#This Row],[return]],_xlfn.ANCHORARRAY($N$7),1)</f>
        <v>72</v>
      </c>
      <c r="F4611" t="e">
        <f>MATCH(S_P_500_Historical_Data__1[[#This Row],[log1p(return)]],S:S,1)-6</f>
        <v>#N/A</v>
      </c>
    </row>
    <row r="4612" spans="1:6" x14ac:dyDescent="0.35">
      <c r="A4612" s="10">
        <v>29775</v>
      </c>
      <c r="B4612">
        <v>128.30000000000001</v>
      </c>
      <c r="C4612">
        <v>8.0000000000000004E-4</v>
      </c>
      <c r="D4612">
        <f>LOG(S_P_500_Historical_Data__1[[#This Row],[return]]+1)</f>
        <v>3.4729668536350247E-4</v>
      </c>
      <c r="E4612">
        <f>MATCH(S_P_500_Historical_Data__1[[#This Row],[return]],_xlfn.ANCHORARRAY($N$7),1)</f>
        <v>70</v>
      </c>
      <c r="F4612" t="e">
        <f>MATCH(S_P_500_Historical_Data__1[[#This Row],[log1p(return)]],S:S,1)-6</f>
        <v>#N/A</v>
      </c>
    </row>
    <row r="4613" spans="1:6" x14ac:dyDescent="0.35">
      <c r="A4613" s="10">
        <v>29774</v>
      </c>
      <c r="B4613">
        <v>128.19999999999999</v>
      </c>
      <c r="C4613">
        <v>6.3E-3</v>
      </c>
      <c r="D4613">
        <f>LOG(S_P_500_Historical_Data__1[[#This Row],[return]]+1)</f>
        <v>2.7274726898297939E-3</v>
      </c>
      <c r="E4613">
        <f>MATCH(S_P_500_Historical_Data__1[[#This Row],[return]],_xlfn.ANCHORARRAY($N$7),1)</f>
        <v>72</v>
      </c>
      <c r="F4613" t="e">
        <f>MATCH(S_P_500_Historical_Data__1[[#This Row],[log1p(return)]],S:S,1)-6</f>
        <v>#N/A</v>
      </c>
    </row>
    <row r="4614" spans="1:6" x14ac:dyDescent="0.35">
      <c r="A4614" s="10">
        <v>29773</v>
      </c>
      <c r="B4614">
        <v>127.4</v>
      </c>
      <c r="C4614">
        <v>-9.2999999999999992E-3</v>
      </c>
      <c r="D4614">
        <f>LOG(S_P_500_Historical_Data__1[[#This Row],[return]]+1)</f>
        <v>-4.0578370074493605E-3</v>
      </c>
      <c r="E4614">
        <f>MATCH(S_P_500_Historical_Data__1[[#This Row],[return]],_xlfn.ANCHORARRAY($N$7),1)</f>
        <v>67</v>
      </c>
      <c r="F4614" t="e">
        <f>MATCH(S_P_500_Historical_Data__1[[#This Row],[log1p(return)]],S:S,1)-6</f>
        <v>#N/A</v>
      </c>
    </row>
    <row r="4615" spans="1:6" x14ac:dyDescent="0.35">
      <c r="A4615" s="10">
        <v>29769</v>
      </c>
      <c r="B4615">
        <v>128.6</v>
      </c>
      <c r="C4615">
        <v>-9.1999999999999998E-3</v>
      </c>
      <c r="D4615">
        <f>LOG(S_P_500_Historical_Data__1[[#This Row],[return]]+1)</f>
        <v>-4.0140020862006187E-3</v>
      </c>
      <c r="E4615">
        <f>MATCH(S_P_500_Historical_Data__1[[#This Row],[return]],_xlfn.ANCHORARRAY($N$7),1)</f>
        <v>67</v>
      </c>
      <c r="F4615" t="e">
        <f>MATCH(S_P_500_Historical_Data__1[[#This Row],[log1p(return)]],S:S,1)-6</f>
        <v>#N/A</v>
      </c>
    </row>
    <row r="4616" spans="1:6" x14ac:dyDescent="0.35">
      <c r="A4616" s="10">
        <v>29768</v>
      </c>
      <c r="B4616">
        <v>129.80000000000001</v>
      </c>
      <c r="C4616">
        <v>-1.0699999999999999E-2</v>
      </c>
      <c r="D4616">
        <f>LOG(S_P_500_Historical_Data__1[[#This Row],[return]]+1)</f>
        <v>-4.6719909225904233E-3</v>
      </c>
      <c r="E4616">
        <f>MATCH(S_P_500_Historical_Data__1[[#This Row],[return]],_xlfn.ANCHORARRAY($N$7),1)</f>
        <v>66</v>
      </c>
      <c r="F4616" t="e">
        <f>MATCH(S_P_500_Historical_Data__1[[#This Row],[log1p(return)]],S:S,1)-6</f>
        <v>#N/A</v>
      </c>
    </row>
    <row r="4617" spans="1:6" x14ac:dyDescent="0.35">
      <c r="A4617" s="10">
        <v>29767</v>
      </c>
      <c r="B4617">
        <v>131.19999999999999</v>
      </c>
      <c r="C4617">
        <v>-5.3E-3</v>
      </c>
      <c r="D4617">
        <f>LOG(S_P_500_Historical_Data__1[[#This Row],[return]]+1)</f>
        <v>-2.307882058273408E-3</v>
      </c>
      <c r="E4617">
        <f>MATCH(S_P_500_Historical_Data__1[[#This Row],[return]],_xlfn.ANCHORARRAY($N$7),1)</f>
        <v>68</v>
      </c>
      <c r="F4617" t="e">
        <f>MATCH(S_P_500_Historical_Data__1[[#This Row],[log1p(return)]],S:S,1)-6</f>
        <v>#N/A</v>
      </c>
    </row>
    <row r="4618" spans="1:6" x14ac:dyDescent="0.35">
      <c r="A4618" s="10">
        <v>29766</v>
      </c>
      <c r="B4618">
        <v>131.9</v>
      </c>
      <c r="C4618">
        <v>-5.3E-3</v>
      </c>
      <c r="D4618">
        <f>LOG(S_P_500_Historical_Data__1[[#This Row],[return]]+1)</f>
        <v>-2.307882058273408E-3</v>
      </c>
      <c r="E4618">
        <f>MATCH(S_P_500_Historical_Data__1[[#This Row],[return]],_xlfn.ANCHORARRAY($N$7),1)</f>
        <v>68</v>
      </c>
      <c r="F4618" t="e">
        <f>MATCH(S_P_500_Historical_Data__1[[#This Row],[log1p(return)]],S:S,1)-6</f>
        <v>#N/A</v>
      </c>
    </row>
    <row r="4619" spans="1:6" x14ac:dyDescent="0.35">
      <c r="A4619" s="10">
        <v>29763</v>
      </c>
      <c r="B4619">
        <v>132.6</v>
      </c>
      <c r="C4619">
        <v>-1.5E-3</v>
      </c>
      <c r="D4619">
        <f>LOG(S_P_500_Historical_Data__1[[#This Row],[return]]+1)</f>
        <v>-6.5193079327860188E-4</v>
      </c>
      <c r="E4619">
        <f>MATCH(S_P_500_Historical_Data__1[[#This Row],[return]],_xlfn.ANCHORARRAY($N$7),1)</f>
        <v>69</v>
      </c>
      <c r="F4619" t="e">
        <f>MATCH(S_P_500_Historical_Data__1[[#This Row],[log1p(return)]],S:S,1)-6</f>
        <v>#N/A</v>
      </c>
    </row>
    <row r="4620" spans="1:6" x14ac:dyDescent="0.35">
      <c r="A4620" s="10">
        <v>29762</v>
      </c>
      <c r="B4620">
        <v>132.80000000000001</v>
      </c>
      <c r="C4620">
        <v>8.0000000000000004E-4</v>
      </c>
      <c r="D4620">
        <f>LOG(S_P_500_Historical_Data__1[[#This Row],[return]]+1)</f>
        <v>3.4729668536350247E-4</v>
      </c>
      <c r="E4620">
        <f>MATCH(S_P_500_Historical_Data__1[[#This Row],[return]],_xlfn.ANCHORARRAY($N$7),1)</f>
        <v>70</v>
      </c>
      <c r="F4620" t="e">
        <f>MATCH(S_P_500_Historical_Data__1[[#This Row],[log1p(return)]],S:S,1)-6</f>
        <v>#N/A</v>
      </c>
    </row>
    <row r="4621" spans="1:6" x14ac:dyDescent="0.35">
      <c r="A4621" s="10">
        <v>29761</v>
      </c>
      <c r="B4621">
        <v>132.69999999999999</v>
      </c>
      <c r="C4621">
        <v>-5.1999999999999998E-3</v>
      </c>
      <c r="D4621">
        <f>LOG(S_P_500_Historical_Data__1[[#This Row],[return]]+1)</f>
        <v>-2.2642234021016117E-3</v>
      </c>
      <c r="E4621">
        <f>MATCH(S_P_500_Historical_Data__1[[#This Row],[return]],_xlfn.ANCHORARRAY($N$7),1)</f>
        <v>68</v>
      </c>
      <c r="F4621" t="e">
        <f>MATCH(S_P_500_Historical_Data__1[[#This Row],[log1p(return)]],S:S,1)-6</f>
        <v>#N/A</v>
      </c>
    </row>
    <row r="4622" spans="1:6" x14ac:dyDescent="0.35">
      <c r="A4622" s="10">
        <v>29760</v>
      </c>
      <c r="B4622">
        <v>133.4</v>
      </c>
      <c r="C4622">
        <v>1.14E-2</v>
      </c>
      <c r="D4622">
        <f>LOG(S_P_500_Historical_Data__1[[#This Row],[return]]+1)</f>
        <v>4.9229492965257339E-3</v>
      </c>
      <c r="E4622">
        <f>MATCH(S_P_500_Historical_Data__1[[#This Row],[return]],_xlfn.ANCHORARRAY($N$7),1)</f>
        <v>74</v>
      </c>
      <c r="F4622" t="e">
        <f>MATCH(S_P_500_Historical_Data__1[[#This Row],[log1p(return)]],S:S,1)-6</f>
        <v>#N/A</v>
      </c>
    </row>
    <row r="4623" spans="1:6" x14ac:dyDescent="0.35">
      <c r="A4623" s="10">
        <v>29759</v>
      </c>
      <c r="B4623">
        <v>131.9</v>
      </c>
      <c r="C4623">
        <v>-3.0000000000000001E-3</v>
      </c>
      <c r="D4623">
        <f>LOG(S_P_500_Historical_Data__1[[#This Row],[return]]+1)</f>
        <v>-1.3048416883442813E-3</v>
      </c>
      <c r="E4623">
        <f>MATCH(S_P_500_Historical_Data__1[[#This Row],[return]],_xlfn.ANCHORARRAY($N$7),1)</f>
        <v>69</v>
      </c>
      <c r="F4623" t="e">
        <f>MATCH(S_P_500_Historical_Data__1[[#This Row],[log1p(return)]],S:S,1)-6</f>
        <v>#N/A</v>
      </c>
    </row>
    <row r="4624" spans="1:6" x14ac:dyDescent="0.35">
      <c r="A4624" s="10">
        <v>29756</v>
      </c>
      <c r="B4624">
        <v>132.30000000000001</v>
      </c>
      <c r="C4624">
        <v>5.3E-3</v>
      </c>
      <c r="D4624">
        <f>LOG(S_P_500_Historical_Data__1[[#This Row],[return]]+1)</f>
        <v>2.2956825549339671E-3</v>
      </c>
      <c r="E4624">
        <f>MATCH(S_P_500_Historical_Data__1[[#This Row],[return]],_xlfn.ANCHORARRAY($N$7),1)</f>
        <v>71</v>
      </c>
      <c r="F4624" t="e">
        <f>MATCH(S_P_500_Historical_Data__1[[#This Row],[log1p(return)]],S:S,1)-6</f>
        <v>#N/A</v>
      </c>
    </row>
    <row r="4625" spans="1:6" x14ac:dyDescent="0.35">
      <c r="A4625" s="10">
        <v>29755</v>
      </c>
      <c r="B4625">
        <v>131.6</v>
      </c>
      <c r="C4625">
        <v>-1.2800000000000001E-2</v>
      </c>
      <c r="D4625">
        <f>LOG(S_P_500_Historical_Data__1[[#This Row],[return]]+1)</f>
        <v>-5.5948533108335519E-3</v>
      </c>
      <c r="E4625">
        <f>MATCH(S_P_500_Historical_Data__1[[#This Row],[return]],_xlfn.ANCHORARRAY($N$7),1)</f>
        <v>65</v>
      </c>
      <c r="F4625" t="e">
        <f>MATCH(S_P_500_Historical_Data__1[[#This Row],[log1p(return)]],S:S,1)-6</f>
        <v>#N/A</v>
      </c>
    </row>
    <row r="4626" spans="1:6" x14ac:dyDescent="0.35">
      <c r="A4626" s="10">
        <v>29754</v>
      </c>
      <c r="B4626">
        <v>133.30000000000001</v>
      </c>
      <c r="C4626">
        <v>9.1000000000000004E-3</v>
      </c>
      <c r="D4626">
        <f>LOG(S_P_500_Historical_Data__1[[#This Row],[return]]+1)</f>
        <v>3.9342061737084174E-3</v>
      </c>
      <c r="E4626">
        <f>MATCH(S_P_500_Historical_Data__1[[#This Row],[return]],_xlfn.ANCHORARRAY($N$7),1)</f>
        <v>73</v>
      </c>
      <c r="F4626" t="e">
        <f>MATCH(S_P_500_Historical_Data__1[[#This Row],[log1p(return)]],S:S,1)-6</f>
        <v>#N/A</v>
      </c>
    </row>
    <row r="4627" spans="1:6" x14ac:dyDescent="0.35">
      <c r="A4627" s="10">
        <v>29753</v>
      </c>
      <c r="B4627">
        <v>132.1</v>
      </c>
      <c r="C4627">
        <v>-1.12E-2</v>
      </c>
      <c r="D4627">
        <f>LOG(S_P_500_Historical_Data__1[[#This Row],[return]]+1)</f>
        <v>-4.8915422552593757E-3</v>
      </c>
      <c r="E4627">
        <f>MATCH(S_P_500_Historical_Data__1[[#This Row],[return]],_xlfn.ANCHORARRAY($N$7),1)</f>
        <v>66</v>
      </c>
      <c r="F4627" t="e">
        <f>MATCH(S_P_500_Historical_Data__1[[#This Row],[log1p(return)]],S:S,1)-6</f>
        <v>#N/A</v>
      </c>
    </row>
    <row r="4628" spans="1:6" x14ac:dyDescent="0.35">
      <c r="A4628" s="10">
        <v>29752</v>
      </c>
      <c r="B4628">
        <v>133.6</v>
      </c>
      <c r="C4628">
        <v>6.9999999999999999E-4</v>
      </c>
      <c r="D4628">
        <f>LOG(S_P_500_Historical_Data__1[[#This Row],[return]]+1)</f>
        <v>3.0389978481245835E-4</v>
      </c>
      <c r="E4628">
        <f>MATCH(S_P_500_Historical_Data__1[[#This Row],[return]],_xlfn.ANCHORARRAY($N$7),1)</f>
        <v>70</v>
      </c>
      <c r="F4628" t="e">
        <f>MATCH(S_P_500_Historical_Data__1[[#This Row],[log1p(return)]],S:S,1)-6</f>
        <v>#N/A</v>
      </c>
    </row>
    <row r="4629" spans="1:6" x14ac:dyDescent="0.35">
      <c r="A4629" s="10">
        <v>29749</v>
      </c>
      <c r="B4629">
        <v>133.5</v>
      </c>
      <c r="C4629">
        <v>-2.2000000000000001E-3</v>
      </c>
      <c r="D4629">
        <f>LOG(S_P_500_Historical_Data__1[[#This Row],[return]]+1)</f>
        <v>-9.5650039683711904E-4</v>
      </c>
      <c r="E4629">
        <f>MATCH(S_P_500_Historical_Data__1[[#This Row],[return]],_xlfn.ANCHORARRAY($N$7),1)</f>
        <v>69</v>
      </c>
      <c r="F4629" t="e">
        <f>MATCH(S_P_500_Historical_Data__1[[#This Row],[log1p(return)]],S:S,1)-6</f>
        <v>#N/A</v>
      </c>
    </row>
    <row r="4630" spans="1:6" x14ac:dyDescent="0.35">
      <c r="A4630" s="10">
        <v>29748</v>
      </c>
      <c r="B4630">
        <v>133.80000000000001</v>
      </c>
      <c r="C4630">
        <v>1.1299999999999999E-2</v>
      </c>
      <c r="D4630">
        <f>LOG(S_P_500_Historical_Data__1[[#This Row],[return]]+1)</f>
        <v>4.8800072406343965E-3</v>
      </c>
      <c r="E4630">
        <f>MATCH(S_P_500_Historical_Data__1[[#This Row],[return]],_xlfn.ANCHORARRAY($N$7),1)</f>
        <v>74</v>
      </c>
      <c r="F4630" t="e">
        <f>MATCH(S_P_500_Historical_Data__1[[#This Row],[log1p(return)]],S:S,1)-6</f>
        <v>#N/A</v>
      </c>
    </row>
    <row r="4631" spans="1:6" x14ac:dyDescent="0.35">
      <c r="A4631" s="10">
        <v>29747</v>
      </c>
      <c r="B4631">
        <v>132.30000000000001</v>
      </c>
      <c r="C4631">
        <v>2.3E-3</v>
      </c>
      <c r="D4631">
        <f>LOG(S_P_500_Historical_Data__1[[#This Row],[return]]+1)</f>
        <v>9.9773035779373003E-4</v>
      </c>
      <c r="E4631">
        <f>MATCH(S_P_500_Historical_Data__1[[#This Row],[return]],_xlfn.ANCHORARRAY($N$7),1)</f>
        <v>70</v>
      </c>
      <c r="F4631" t="e">
        <f>MATCH(S_P_500_Historical_Data__1[[#This Row],[log1p(return)]],S:S,1)-6</f>
        <v>#N/A</v>
      </c>
    </row>
    <row r="4632" spans="1:6" x14ac:dyDescent="0.35">
      <c r="A4632" s="10">
        <v>29746</v>
      </c>
      <c r="B4632">
        <v>132</v>
      </c>
      <c r="C4632">
        <v>-1.5E-3</v>
      </c>
      <c r="D4632">
        <f>LOG(S_P_500_Historical_Data__1[[#This Row],[return]]+1)</f>
        <v>-6.5193079327860188E-4</v>
      </c>
      <c r="E4632">
        <f>MATCH(S_P_500_Historical_Data__1[[#This Row],[return]],_xlfn.ANCHORARRAY($N$7),1)</f>
        <v>69</v>
      </c>
      <c r="F4632" t="e">
        <f>MATCH(S_P_500_Historical_Data__1[[#This Row],[log1p(return)]],S:S,1)-6</f>
        <v>#N/A</v>
      </c>
    </row>
    <row r="4633" spans="1:6" x14ac:dyDescent="0.35">
      <c r="A4633" s="10">
        <v>29745</v>
      </c>
      <c r="B4633">
        <v>132.19999999999999</v>
      </c>
      <c r="C4633">
        <v>0</v>
      </c>
      <c r="D4633">
        <f>LOG(S_P_500_Historical_Data__1[[#This Row],[return]]+1)</f>
        <v>0</v>
      </c>
      <c r="E4633">
        <f>MATCH(S_P_500_Historical_Data__1[[#This Row],[return]],_xlfn.ANCHORARRAY($N$7),1)</f>
        <v>70</v>
      </c>
      <c r="F4633" t="e">
        <f>MATCH(S_P_500_Historical_Data__1[[#This Row],[log1p(return)]],S:S,1)-6</f>
        <v>#N/A</v>
      </c>
    </row>
    <row r="4634" spans="1:6" x14ac:dyDescent="0.35">
      <c r="A4634" s="10">
        <v>29742</v>
      </c>
      <c r="B4634">
        <v>132.19999999999999</v>
      </c>
      <c r="C4634">
        <v>9.1999999999999998E-3</v>
      </c>
      <c r="D4634">
        <f>LOG(S_P_500_Historical_Data__1[[#This Row],[return]]+1)</f>
        <v>3.9772418455370443E-3</v>
      </c>
      <c r="E4634">
        <f>MATCH(S_P_500_Historical_Data__1[[#This Row],[return]],_xlfn.ANCHORARRAY($N$7),1)</f>
        <v>73</v>
      </c>
      <c r="F4634" t="e">
        <f>MATCH(S_P_500_Historical_Data__1[[#This Row],[log1p(return)]],S:S,1)-6</f>
        <v>#N/A</v>
      </c>
    </row>
    <row r="4635" spans="1:6" x14ac:dyDescent="0.35">
      <c r="A4635" s="10">
        <v>29741</v>
      </c>
      <c r="B4635">
        <v>131</v>
      </c>
      <c r="C4635">
        <v>2.3E-3</v>
      </c>
      <c r="D4635">
        <f>LOG(S_P_500_Historical_Data__1[[#This Row],[return]]+1)</f>
        <v>9.9773035779373003E-4</v>
      </c>
      <c r="E4635">
        <f>MATCH(S_P_500_Historical_Data__1[[#This Row],[return]],_xlfn.ANCHORARRAY($N$7),1)</f>
        <v>70</v>
      </c>
      <c r="F4635" t="e">
        <f>MATCH(S_P_500_Historical_Data__1[[#This Row],[log1p(return)]],S:S,1)-6</f>
        <v>#N/A</v>
      </c>
    </row>
    <row r="4636" spans="1:6" x14ac:dyDescent="0.35">
      <c r="A4636" s="10">
        <v>29740</v>
      </c>
      <c r="B4636">
        <v>130.69999999999999</v>
      </c>
      <c r="C4636">
        <v>8.0000000000000004E-4</v>
      </c>
      <c r="D4636">
        <f>LOG(S_P_500_Historical_Data__1[[#This Row],[return]]+1)</f>
        <v>3.4729668536350247E-4</v>
      </c>
      <c r="E4636">
        <f>MATCH(S_P_500_Historical_Data__1[[#This Row],[return]],_xlfn.ANCHORARRAY($N$7),1)</f>
        <v>70</v>
      </c>
      <c r="F4636" t="e">
        <f>MATCH(S_P_500_Historical_Data__1[[#This Row],[log1p(return)]],S:S,1)-6</f>
        <v>#N/A</v>
      </c>
    </row>
    <row r="4637" spans="1:6" x14ac:dyDescent="0.35">
      <c r="A4637" s="10">
        <v>29739</v>
      </c>
      <c r="B4637">
        <v>130.6</v>
      </c>
      <c r="C4637">
        <v>-1.3599999999999999E-2</v>
      </c>
      <c r="D4637">
        <f>LOG(S_P_500_Historical_Data__1[[#This Row],[return]]+1)</f>
        <v>-5.9469364123247472E-3</v>
      </c>
      <c r="E4637">
        <f>MATCH(S_P_500_Historical_Data__1[[#This Row],[return]],_xlfn.ANCHORARRAY($N$7),1)</f>
        <v>65</v>
      </c>
      <c r="F4637" t="e">
        <f>MATCH(S_P_500_Historical_Data__1[[#This Row],[log1p(return)]],S:S,1)-6</f>
        <v>#N/A</v>
      </c>
    </row>
    <row r="4638" spans="1:6" x14ac:dyDescent="0.35">
      <c r="A4638" s="10">
        <v>29738</v>
      </c>
      <c r="B4638">
        <v>132.4</v>
      </c>
      <c r="C4638">
        <v>-1.5E-3</v>
      </c>
      <c r="D4638">
        <f>LOG(S_P_500_Historical_Data__1[[#This Row],[return]]+1)</f>
        <v>-6.5193079327860188E-4</v>
      </c>
      <c r="E4638">
        <f>MATCH(S_P_500_Historical_Data__1[[#This Row],[return]],_xlfn.ANCHORARRAY($N$7),1)</f>
        <v>69</v>
      </c>
      <c r="F4638" t="e">
        <f>MATCH(S_P_500_Historical_Data__1[[#This Row],[log1p(return)]],S:S,1)-6</f>
        <v>#N/A</v>
      </c>
    </row>
    <row r="4639" spans="1:6" x14ac:dyDescent="0.35">
      <c r="A4639" s="10">
        <v>29735</v>
      </c>
      <c r="B4639">
        <v>132.6</v>
      </c>
      <c r="C4639">
        <v>-6.0000000000000001E-3</v>
      </c>
      <c r="D4639">
        <f>LOG(S_P_500_Historical_Data__1[[#This Row],[return]]+1)</f>
        <v>-2.6136156026866902E-3</v>
      </c>
      <c r="E4639">
        <f>MATCH(S_P_500_Historical_Data__1[[#This Row],[return]],_xlfn.ANCHORARRAY($N$7),1)</f>
        <v>68</v>
      </c>
      <c r="F4639" t="e">
        <f>MATCH(S_P_500_Historical_Data__1[[#This Row],[log1p(return)]],S:S,1)-6</f>
        <v>#N/A</v>
      </c>
    </row>
    <row r="4640" spans="1:6" x14ac:dyDescent="0.35">
      <c r="A4640" s="10">
        <v>29734</v>
      </c>
      <c r="B4640">
        <v>133.4</v>
      </c>
      <c r="C4640">
        <v>-3.0000000000000001E-3</v>
      </c>
      <c r="D4640">
        <f>LOG(S_P_500_Historical_Data__1[[#This Row],[return]]+1)</f>
        <v>-1.3048416883442813E-3</v>
      </c>
      <c r="E4640">
        <f>MATCH(S_P_500_Historical_Data__1[[#This Row],[return]],_xlfn.ANCHORARRAY($N$7),1)</f>
        <v>69</v>
      </c>
      <c r="F4640" t="e">
        <f>MATCH(S_P_500_Historical_Data__1[[#This Row],[log1p(return)]],S:S,1)-6</f>
        <v>#N/A</v>
      </c>
    </row>
    <row r="4641" spans="1:6" x14ac:dyDescent="0.35">
      <c r="A4641" s="10">
        <v>29733</v>
      </c>
      <c r="B4641">
        <v>133.80000000000001</v>
      </c>
      <c r="C4641">
        <v>7.4999999999999997E-3</v>
      </c>
      <c r="D4641">
        <f>LOG(S_P_500_Historical_Data__1[[#This Row],[return]]+1)</f>
        <v>3.2450548131470851E-3</v>
      </c>
      <c r="E4641">
        <f>MATCH(S_P_500_Historical_Data__1[[#This Row],[return]],_xlfn.ANCHORARRAY($N$7),1)</f>
        <v>72</v>
      </c>
      <c r="F4641" t="e">
        <f>MATCH(S_P_500_Historical_Data__1[[#This Row],[log1p(return)]],S:S,1)-6</f>
        <v>#N/A</v>
      </c>
    </row>
    <row r="4642" spans="1:6" x14ac:dyDescent="0.35">
      <c r="A4642" s="10">
        <v>29732</v>
      </c>
      <c r="B4642">
        <v>132.80000000000001</v>
      </c>
      <c r="C4642">
        <v>1.14E-2</v>
      </c>
      <c r="D4642">
        <f>LOG(S_P_500_Historical_Data__1[[#This Row],[return]]+1)</f>
        <v>4.9229492965257339E-3</v>
      </c>
      <c r="E4642">
        <f>MATCH(S_P_500_Historical_Data__1[[#This Row],[return]],_xlfn.ANCHORARRAY($N$7),1)</f>
        <v>74</v>
      </c>
      <c r="F4642" t="e">
        <f>MATCH(S_P_500_Historical_Data__1[[#This Row],[log1p(return)]],S:S,1)-6</f>
        <v>#N/A</v>
      </c>
    </row>
    <row r="4643" spans="1:6" x14ac:dyDescent="0.35">
      <c r="A4643" s="10">
        <v>29728</v>
      </c>
      <c r="B4643">
        <v>131.30000000000001</v>
      </c>
      <c r="C4643">
        <v>-3.8E-3</v>
      </c>
      <c r="D4643">
        <f>LOG(S_P_500_Historical_Data__1[[#This Row],[return]]+1)</f>
        <v>-1.6534626036354312E-3</v>
      </c>
      <c r="E4643">
        <f>MATCH(S_P_500_Historical_Data__1[[#This Row],[return]],_xlfn.ANCHORARRAY($N$7),1)</f>
        <v>68</v>
      </c>
      <c r="F4643" t="e">
        <f>MATCH(S_P_500_Historical_Data__1[[#This Row],[log1p(return)]],S:S,1)-6</f>
        <v>#N/A</v>
      </c>
    </row>
    <row r="4644" spans="1:6" x14ac:dyDescent="0.35">
      <c r="A4644" s="10">
        <v>29727</v>
      </c>
      <c r="B4644">
        <v>131.80000000000001</v>
      </c>
      <c r="C4644">
        <v>-1.5E-3</v>
      </c>
      <c r="D4644">
        <f>LOG(S_P_500_Historical_Data__1[[#This Row],[return]]+1)</f>
        <v>-6.5193079327860188E-4</v>
      </c>
      <c r="E4644">
        <f>MATCH(S_P_500_Historical_Data__1[[#This Row],[return]],_xlfn.ANCHORARRAY($N$7),1)</f>
        <v>69</v>
      </c>
      <c r="F4644" t="e">
        <f>MATCH(S_P_500_Historical_Data__1[[#This Row],[log1p(return)]],S:S,1)-6</f>
        <v>#N/A</v>
      </c>
    </row>
    <row r="4645" spans="1:6" x14ac:dyDescent="0.35">
      <c r="A4645" s="10">
        <v>29726</v>
      </c>
      <c r="B4645">
        <v>132</v>
      </c>
      <c r="C4645">
        <v>-8.0000000000000004E-4</v>
      </c>
      <c r="D4645">
        <f>LOG(S_P_500_Historical_Data__1[[#This Row],[return]]+1)</f>
        <v>-3.4757463392091225E-4</v>
      </c>
      <c r="E4645">
        <f>MATCH(S_P_500_Historical_Data__1[[#This Row],[return]],_xlfn.ANCHORARRAY($N$7),1)</f>
        <v>69</v>
      </c>
      <c r="F4645" t="e">
        <f>MATCH(S_P_500_Historical_Data__1[[#This Row],[log1p(return)]],S:S,1)-6</f>
        <v>#N/A</v>
      </c>
    </row>
    <row r="4646" spans="1:6" x14ac:dyDescent="0.35">
      <c r="A4646" s="10">
        <v>29725</v>
      </c>
      <c r="B4646">
        <v>132.1</v>
      </c>
      <c r="C4646">
        <v>-3.0000000000000001E-3</v>
      </c>
      <c r="D4646">
        <f>LOG(S_P_500_Historical_Data__1[[#This Row],[return]]+1)</f>
        <v>-1.3048416883442813E-3</v>
      </c>
      <c r="E4646">
        <f>MATCH(S_P_500_Historical_Data__1[[#This Row],[return]],_xlfn.ANCHORARRAY($N$7),1)</f>
        <v>69</v>
      </c>
      <c r="F4646" t="e">
        <f>MATCH(S_P_500_Historical_Data__1[[#This Row],[log1p(return)]],S:S,1)-6</f>
        <v>#N/A</v>
      </c>
    </row>
    <row r="4647" spans="1:6" x14ac:dyDescent="0.35">
      <c r="A4647" s="10">
        <v>29724</v>
      </c>
      <c r="B4647">
        <v>132.5</v>
      </c>
      <c r="C4647">
        <v>2.3E-3</v>
      </c>
      <c r="D4647">
        <f>LOG(S_P_500_Historical_Data__1[[#This Row],[return]]+1)</f>
        <v>9.9773035779373003E-4</v>
      </c>
      <c r="E4647">
        <f>MATCH(S_P_500_Historical_Data__1[[#This Row],[return]],_xlfn.ANCHORARRAY($N$7),1)</f>
        <v>70</v>
      </c>
      <c r="F4647" t="e">
        <f>MATCH(S_P_500_Historical_Data__1[[#This Row],[log1p(return)]],S:S,1)-6</f>
        <v>#N/A</v>
      </c>
    </row>
    <row r="4648" spans="1:6" x14ac:dyDescent="0.35">
      <c r="A4648" s="10">
        <v>29721</v>
      </c>
      <c r="B4648">
        <v>132.19999999999999</v>
      </c>
      <c r="C4648">
        <v>6.8999999999999999E-3</v>
      </c>
      <c r="D4648">
        <f>LOG(S_P_500_Historical_Data__1[[#This Row],[return]]+1)</f>
        <v>2.9863408567849378E-3</v>
      </c>
      <c r="E4648">
        <f>MATCH(S_P_500_Historical_Data__1[[#This Row],[return]],_xlfn.ANCHORARRAY($N$7),1)</f>
        <v>72</v>
      </c>
      <c r="F4648" t="e">
        <f>MATCH(S_P_500_Historical_Data__1[[#This Row],[log1p(return)]],S:S,1)-6</f>
        <v>#N/A</v>
      </c>
    </row>
    <row r="4649" spans="1:6" x14ac:dyDescent="0.35">
      <c r="A4649" s="10">
        <v>29720</v>
      </c>
      <c r="B4649">
        <v>131.30000000000001</v>
      </c>
      <c r="C4649">
        <v>5.4000000000000003E-3</v>
      </c>
      <c r="D4649">
        <f>LOG(S_P_500_Historical_Data__1[[#This Row],[return]]+1)</f>
        <v>2.3388808920564892E-3</v>
      </c>
      <c r="E4649">
        <f>MATCH(S_P_500_Historical_Data__1[[#This Row],[return]],_xlfn.ANCHORARRAY($N$7),1)</f>
        <v>72</v>
      </c>
      <c r="F4649" t="e">
        <f>MATCH(S_P_500_Historical_Data__1[[#This Row],[log1p(return)]],S:S,1)-6</f>
        <v>#N/A</v>
      </c>
    </row>
    <row r="4650" spans="1:6" x14ac:dyDescent="0.35">
      <c r="A4650" s="10">
        <v>29719</v>
      </c>
      <c r="B4650">
        <v>130.6</v>
      </c>
      <c r="C4650">
        <v>-8.0000000000000004E-4</v>
      </c>
      <c r="D4650">
        <f>LOG(S_P_500_Historical_Data__1[[#This Row],[return]]+1)</f>
        <v>-3.4757463392091225E-4</v>
      </c>
      <c r="E4650">
        <f>MATCH(S_P_500_Historical_Data__1[[#This Row],[return]],_xlfn.ANCHORARRAY($N$7),1)</f>
        <v>69</v>
      </c>
      <c r="F4650" t="e">
        <f>MATCH(S_P_500_Historical_Data__1[[#This Row],[log1p(return)]],S:S,1)-6</f>
        <v>#N/A</v>
      </c>
    </row>
    <row r="4651" spans="1:6" x14ac:dyDescent="0.35">
      <c r="A4651" s="10">
        <v>29718</v>
      </c>
      <c r="B4651">
        <v>130.69999999999999</v>
      </c>
      <c r="C4651">
        <v>7.7000000000000002E-3</v>
      </c>
      <c r="D4651">
        <f>LOG(S_P_500_Historical_Data__1[[#This Row],[return]]+1)</f>
        <v>3.3312585613267391E-3</v>
      </c>
      <c r="E4651">
        <f>MATCH(S_P_500_Historical_Data__1[[#This Row],[return]],_xlfn.ANCHORARRAY($N$7),1)</f>
        <v>72</v>
      </c>
      <c r="F4651" t="e">
        <f>MATCH(S_P_500_Historical_Data__1[[#This Row],[log1p(return)]],S:S,1)-6</f>
        <v>#N/A</v>
      </c>
    </row>
    <row r="4652" spans="1:6" x14ac:dyDescent="0.35">
      <c r="A4652" s="10">
        <v>29717</v>
      </c>
      <c r="B4652">
        <v>129.69999999999999</v>
      </c>
      <c r="C4652">
        <v>-1.52E-2</v>
      </c>
      <c r="D4652">
        <f>LOG(S_P_500_Historical_Data__1[[#This Row],[return]]+1)</f>
        <v>-6.6519600767401023E-3</v>
      </c>
      <c r="E4652">
        <f>MATCH(S_P_500_Historical_Data__1[[#This Row],[return]],_xlfn.ANCHORARRAY($N$7),1)</f>
        <v>65</v>
      </c>
      <c r="F4652" t="e">
        <f>MATCH(S_P_500_Historical_Data__1[[#This Row],[log1p(return)]],S:S,1)-6</f>
        <v>#N/A</v>
      </c>
    </row>
    <row r="4653" spans="1:6" x14ac:dyDescent="0.35">
      <c r="A4653" s="10">
        <v>29714</v>
      </c>
      <c r="B4653">
        <v>131.69999999999999</v>
      </c>
      <c r="C4653">
        <v>0</v>
      </c>
      <c r="D4653">
        <f>LOG(S_P_500_Historical_Data__1[[#This Row],[return]]+1)</f>
        <v>0</v>
      </c>
      <c r="E4653">
        <f>MATCH(S_P_500_Historical_Data__1[[#This Row],[return]],_xlfn.ANCHORARRAY($N$7),1)</f>
        <v>70</v>
      </c>
      <c r="F4653" t="e">
        <f>MATCH(S_P_500_Historical_Data__1[[#This Row],[log1p(return)]],S:S,1)-6</f>
        <v>#N/A</v>
      </c>
    </row>
    <row r="4654" spans="1:6" x14ac:dyDescent="0.35">
      <c r="A4654" s="10">
        <v>29713</v>
      </c>
      <c r="B4654">
        <v>131.69999999999999</v>
      </c>
      <c r="C4654">
        <v>6.8999999999999999E-3</v>
      </c>
      <c r="D4654">
        <f>LOG(S_P_500_Historical_Data__1[[#This Row],[return]]+1)</f>
        <v>2.9863408567849378E-3</v>
      </c>
      <c r="E4654">
        <f>MATCH(S_P_500_Historical_Data__1[[#This Row],[return]],_xlfn.ANCHORARRAY($N$7),1)</f>
        <v>72</v>
      </c>
      <c r="F4654" t="e">
        <f>MATCH(S_P_500_Historical_Data__1[[#This Row],[log1p(return)]],S:S,1)-6</f>
        <v>#N/A</v>
      </c>
    </row>
    <row r="4655" spans="1:6" x14ac:dyDescent="0.35">
      <c r="A4655" s="10">
        <v>29712</v>
      </c>
      <c r="B4655">
        <v>130.80000000000001</v>
      </c>
      <c r="C4655">
        <v>3.8E-3</v>
      </c>
      <c r="D4655">
        <f>LOG(S_P_500_Historical_Data__1[[#This Row],[return]]+1)</f>
        <v>1.6471913460381594E-3</v>
      </c>
      <c r="E4655">
        <f>MATCH(S_P_500_Historical_Data__1[[#This Row],[return]],_xlfn.ANCHORARRAY($N$7),1)</f>
        <v>71</v>
      </c>
      <c r="F4655" t="e">
        <f>MATCH(S_P_500_Historical_Data__1[[#This Row],[log1p(return)]],S:S,1)-6</f>
        <v>#N/A</v>
      </c>
    </row>
    <row r="4656" spans="1:6" x14ac:dyDescent="0.35">
      <c r="A4656" s="10">
        <v>29711</v>
      </c>
      <c r="B4656">
        <v>130.30000000000001</v>
      </c>
      <c r="C4656">
        <v>-3.0999999999999999E-3</v>
      </c>
      <c r="D4656">
        <f>LOG(S_P_500_Historical_Data__1[[#This Row],[return]]+1)</f>
        <v>-1.3484040016265256E-3</v>
      </c>
      <c r="E4656">
        <f>MATCH(S_P_500_Historical_Data__1[[#This Row],[return]],_xlfn.ANCHORARRAY($N$7),1)</f>
        <v>69</v>
      </c>
      <c r="F4656" t="e">
        <f>MATCH(S_P_500_Historical_Data__1[[#This Row],[log1p(return)]],S:S,1)-6</f>
        <v>#N/A</v>
      </c>
    </row>
    <row r="4657" spans="1:6" x14ac:dyDescent="0.35">
      <c r="A4657" s="10">
        <v>29710</v>
      </c>
      <c r="B4657">
        <v>130.69999999999999</v>
      </c>
      <c r="C4657">
        <v>-1.5100000000000001E-2</v>
      </c>
      <c r="D4657">
        <f>LOG(S_P_500_Historical_Data__1[[#This Row],[return]]+1)</f>
        <v>-6.6078625509974681E-3</v>
      </c>
      <c r="E4657">
        <f>MATCH(S_P_500_Historical_Data__1[[#This Row],[return]],_xlfn.ANCHORARRAY($N$7),1)</f>
        <v>65</v>
      </c>
      <c r="F4657" t="e">
        <f>MATCH(S_P_500_Historical_Data__1[[#This Row],[log1p(return)]],S:S,1)-6</f>
        <v>#N/A</v>
      </c>
    </row>
    <row r="4658" spans="1:6" x14ac:dyDescent="0.35">
      <c r="A4658" s="10">
        <v>29707</v>
      </c>
      <c r="B4658">
        <v>132.69999999999999</v>
      </c>
      <c r="C4658">
        <v>-8.0000000000000004E-4</v>
      </c>
      <c r="D4658">
        <f>LOG(S_P_500_Historical_Data__1[[#This Row],[return]]+1)</f>
        <v>-3.4757463392091225E-4</v>
      </c>
      <c r="E4658">
        <f>MATCH(S_P_500_Historical_Data__1[[#This Row],[return]],_xlfn.ANCHORARRAY($N$7),1)</f>
        <v>69</v>
      </c>
      <c r="F4658" t="e">
        <f>MATCH(S_P_500_Historical_Data__1[[#This Row],[log1p(return)]],S:S,1)-6</f>
        <v>#N/A</v>
      </c>
    </row>
    <row r="4659" spans="1:6" x14ac:dyDescent="0.35">
      <c r="A4659" s="10">
        <v>29706</v>
      </c>
      <c r="B4659">
        <v>132.80000000000001</v>
      </c>
      <c r="C4659">
        <v>-2.3E-3</v>
      </c>
      <c r="D4659">
        <f>LOG(S_P_500_Historical_Data__1[[#This Row],[return]]+1)</f>
        <v>-1.0000277816796898E-3</v>
      </c>
      <c r="E4659">
        <f>MATCH(S_P_500_Historical_Data__1[[#This Row],[return]],_xlfn.ANCHORARRAY($N$7),1)</f>
        <v>69</v>
      </c>
      <c r="F4659" t="e">
        <f>MATCH(S_P_500_Historical_Data__1[[#This Row],[log1p(return)]],S:S,1)-6</f>
        <v>#N/A</v>
      </c>
    </row>
    <row r="4660" spans="1:6" x14ac:dyDescent="0.35">
      <c r="A4660" s="10">
        <v>29705</v>
      </c>
      <c r="B4660">
        <v>133.1</v>
      </c>
      <c r="C4660">
        <v>-8.8999999999999999E-3</v>
      </c>
      <c r="D4660">
        <f>LOG(S_P_500_Historical_Data__1[[#This Row],[return]]+1)</f>
        <v>-3.8825238627119936E-3</v>
      </c>
      <c r="E4660">
        <f>MATCH(S_P_500_Historical_Data__1[[#This Row],[return]],_xlfn.ANCHORARRAY($N$7),1)</f>
        <v>67</v>
      </c>
      <c r="F4660" t="e">
        <f>MATCH(S_P_500_Historical_Data__1[[#This Row],[log1p(return)]],S:S,1)-6</f>
        <v>#N/A</v>
      </c>
    </row>
    <row r="4661" spans="1:6" x14ac:dyDescent="0.35">
      <c r="A4661" s="10">
        <v>29704</v>
      </c>
      <c r="B4661">
        <v>134.30000000000001</v>
      </c>
      <c r="C4661">
        <v>-8.8999999999999999E-3</v>
      </c>
      <c r="D4661">
        <f>LOG(S_P_500_Historical_Data__1[[#This Row],[return]]+1)</f>
        <v>-3.8825238627119936E-3</v>
      </c>
      <c r="E4661">
        <f>MATCH(S_P_500_Historical_Data__1[[#This Row],[return]],_xlfn.ANCHORARRAY($N$7),1)</f>
        <v>67</v>
      </c>
      <c r="F4661" t="e">
        <f>MATCH(S_P_500_Historical_Data__1[[#This Row],[log1p(return)]],S:S,1)-6</f>
        <v>#N/A</v>
      </c>
    </row>
    <row r="4662" spans="1:6" x14ac:dyDescent="0.35">
      <c r="A4662" s="10">
        <v>29703</v>
      </c>
      <c r="B4662">
        <v>135.5</v>
      </c>
      <c r="C4662">
        <v>3.0000000000000001E-3</v>
      </c>
      <c r="D4662">
        <f>LOG(S_P_500_Historical_Data__1[[#This Row],[return]]+1)</f>
        <v>1.300933020418072E-3</v>
      </c>
      <c r="E4662">
        <f>MATCH(S_P_500_Historical_Data__1[[#This Row],[return]],_xlfn.ANCHORARRAY($N$7),1)</f>
        <v>71</v>
      </c>
      <c r="F4662" t="e">
        <f>MATCH(S_P_500_Historical_Data__1[[#This Row],[log1p(return)]],S:S,1)-6</f>
        <v>#N/A</v>
      </c>
    </row>
    <row r="4663" spans="1:6" x14ac:dyDescent="0.35">
      <c r="A4663" s="10">
        <v>29700</v>
      </c>
      <c r="B4663">
        <v>135.1</v>
      </c>
      <c r="C4663">
        <v>8.9999999999999993E-3</v>
      </c>
      <c r="D4663">
        <f>LOG(S_P_500_Historical_Data__1[[#This Row],[return]]+1)</f>
        <v>3.8911662369104775E-3</v>
      </c>
      <c r="E4663">
        <f>MATCH(S_P_500_Historical_Data__1[[#This Row],[return]],_xlfn.ANCHORARRAY($N$7),1)</f>
        <v>73</v>
      </c>
      <c r="F4663" t="e">
        <f>MATCH(S_P_500_Historical_Data__1[[#This Row],[log1p(return)]],S:S,1)-6</f>
        <v>#N/A</v>
      </c>
    </row>
    <row r="4664" spans="1:6" x14ac:dyDescent="0.35">
      <c r="A4664" s="10">
        <v>29699</v>
      </c>
      <c r="B4664">
        <v>133.9</v>
      </c>
      <c r="C4664">
        <v>-1.5E-3</v>
      </c>
      <c r="D4664">
        <f>LOG(S_P_500_Historical_Data__1[[#This Row],[return]]+1)</f>
        <v>-6.5193079327860188E-4</v>
      </c>
      <c r="E4664">
        <f>MATCH(S_P_500_Historical_Data__1[[#This Row],[return]],_xlfn.ANCHORARRAY($N$7),1)</f>
        <v>69</v>
      </c>
      <c r="F4664" t="e">
        <f>MATCH(S_P_500_Historical_Data__1[[#This Row],[log1p(return)]],S:S,1)-6</f>
        <v>#N/A</v>
      </c>
    </row>
    <row r="4665" spans="1:6" x14ac:dyDescent="0.35">
      <c r="A4665" s="10">
        <v>29698</v>
      </c>
      <c r="B4665">
        <v>134.1</v>
      </c>
      <c r="C4665">
        <v>-6.9999999999999999E-4</v>
      </c>
      <c r="D4665">
        <f>LOG(S_P_500_Historical_Data__1[[#This Row],[return]]+1)</f>
        <v>-3.041125891607762E-4</v>
      </c>
      <c r="E4665">
        <f>MATCH(S_P_500_Historical_Data__1[[#This Row],[return]],_xlfn.ANCHORARRAY($N$7),1)</f>
        <v>69</v>
      </c>
      <c r="F4665" t="e">
        <f>MATCH(S_P_500_Historical_Data__1[[#This Row],[log1p(return)]],S:S,1)-6</f>
        <v>#N/A</v>
      </c>
    </row>
    <row r="4666" spans="1:6" x14ac:dyDescent="0.35">
      <c r="A4666" s="10">
        <v>29697</v>
      </c>
      <c r="B4666">
        <v>134.19999999999999</v>
      </c>
      <c r="C4666">
        <v>-8.8999999999999999E-3</v>
      </c>
      <c r="D4666">
        <f>LOG(S_P_500_Historical_Data__1[[#This Row],[return]]+1)</f>
        <v>-3.8825238627119936E-3</v>
      </c>
      <c r="E4666">
        <f>MATCH(S_P_500_Historical_Data__1[[#This Row],[return]],_xlfn.ANCHORARRAY($N$7),1)</f>
        <v>67</v>
      </c>
      <c r="F4666" t="e">
        <f>MATCH(S_P_500_Historical_Data__1[[#This Row],[log1p(return)]],S:S,1)-6</f>
        <v>#N/A</v>
      </c>
    </row>
    <row r="4667" spans="1:6" x14ac:dyDescent="0.35">
      <c r="A4667" s="10">
        <v>29696</v>
      </c>
      <c r="B4667">
        <v>135.4</v>
      </c>
      <c r="C4667">
        <v>5.1999999999999998E-3</v>
      </c>
      <c r="D4667">
        <f>LOG(S_P_500_Historical_Data__1[[#This Row],[return]]+1)</f>
        <v>2.2524799205384093E-3</v>
      </c>
      <c r="E4667">
        <f>MATCH(S_P_500_Historical_Data__1[[#This Row],[return]],_xlfn.ANCHORARRAY($N$7),1)</f>
        <v>71</v>
      </c>
      <c r="F4667" t="e">
        <f>MATCH(S_P_500_Historical_Data__1[[#This Row],[log1p(return)]],S:S,1)-6</f>
        <v>#N/A</v>
      </c>
    </row>
    <row r="4668" spans="1:6" x14ac:dyDescent="0.35">
      <c r="A4668" s="10">
        <v>29692</v>
      </c>
      <c r="B4668">
        <v>134.69999999999999</v>
      </c>
      <c r="C4668">
        <v>3.7000000000000002E-3</v>
      </c>
      <c r="D4668">
        <f>LOG(S_P_500_Historical_Data__1[[#This Row],[return]]+1)</f>
        <v>1.603924149797819E-3</v>
      </c>
      <c r="E4668">
        <f>MATCH(S_P_500_Historical_Data__1[[#This Row],[return]],_xlfn.ANCHORARRAY($N$7),1)</f>
        <v>71</v>
      </c>
      <c r="F4668" t="e">
        <f>MATCH(S_P_500_Historical_Data__1[[#This Row],[log1p(return)]],S:S,1)-6</f>
        <v>#N/A</v>
      </c>
    </row>
    <row r="4669" spans="1:6" x14ac:dyDescent="0.35">
      <c r="A4669" s="10">
        <v>29691</v>
      </c>
      <c r="B4669">
        <v>134.19999999999999</v>
      </c>
      <c r="C4669">
        <v>1.1299999999999999E-2</v>
      </c>
      <c r="D4669">
        <f>LOG(S_P_500_Historical_Data__1[[#This Row],[return]]+1)</f>
        <v>4.8800072406343965E-3</v>
      </c>
      <c r="E4669">
        <f>MATCH(S_P_500_Historical_Data__1[[#This Row],[return]],_xlfn.ANCHORARRAY($N$7),1)</f>
        <v>74</v>
      </c>
      <c r="F4669" t="e">
        <f>MATCH(S_P_500_Historical_Data__1[[#This Row],[log1p(return)]],S:S,1)-6</f>
        <v>#N/A</v>
      </c>
    </row>
    <row r="4670" spans="1:6" x14ac:dyDescent="0.35">
      <c r="A4670" s="10">
        <v>29690</v>
      </c>
      <c r="B4670">
        <v>132.69999999999999</v>
      </c>
      <c r="C4670">
        <v>-3.0000000000000001E-3</v>
      </c>
      <c r="D4670">
        <f>LOG(S_P_500_Historical_Data__1[[#This Row],[return]]+1)</f>
        <v>-1.3048416883442813E-3</v>
      </c>
      <c r="E4670">
        <f>MATCH(S_P_500_Historical_Data__1[[#This Row],[return]],_xlfn.ANCHORARRAY($N$7),1)</f>
        <v>69</v>
      </c>
      <c r="F4670" t="e">
        <f>MATCH(S_P_500_Historical_Data__1[[#This Row],[log1p(return)]],S:S,1)-6</f>
        <v>#N/A</v>
      </c>
    </row>
    <row r="4671" spans="1:6" x14ac:dyDescent="0.35">
      <c r="A4671" s="10">
        <v>29689</v>
      </c>
      <c r="B4671">
        <v>133.1</v>
      </c>
      <c r="C4671">
        <v>-1.04E-2</v>
      </c>
      <c r="D4671">
        <f>LOG(S_P_500_Historical_Data__1[[#This Row],[return]]+1)</f>
        <v>-4.5403133789357454E-3</v>
      </c>
      <c r="E4671">
        <f>MATCH(S_P_500_Historical_Data__1[[#This Row],[return]],_xlfn.ANCHORARRAY($N$7),1)</f>
        <v>66</v>
      </c>
      <c r="F4671" t="e">
        <f>MATCH(S_P_500_Historical_Data__1[[#This Row],[log1p(return)]],S:S,1)-6</f>
        <v>#N/A</v>
      </c>
    </row>
    <row r="4672" spans="1:6" x14ac:dyDescent="0.35">
      <c r="A4672" s="10">
        <v>29686</v>
      </c>
      <c r="B4672">
        <v>134.5</v>
      </c>
      <c r="C4672">
        <v>-1.5E-3</v>
      </c>
      <c r="D4672">
        <f>LOG(S_P_500_Historical_Data__1[[#This Row],[return]]+1)</f>
        <v>-6.5193079327860188E-4</v>
      </c>
      <c r="E4672">
        <f>MATCH(S_P_500_Historical_Data__1[[#This Row],[return]],_xlfn.ANCHORARRAY($N$7),1)</f>
        <v>69</v>
      </c>
      <c r="F4672" t="e">
        <f>MATCH(S_P_500_Historical_Data__1[[#This Row],[log1p(return)]],S:S,1)-6</f>
        <v>#N/A</v>
      </c>
    </row>
    <row r="4673" spans="1:6" x14ac:dyDescent="0.35">
      <c r="A4673" s="10">
        <v>29685</v>
      </c>
      <c r="B4673">
        <v>134.69999999999999</v>
      </c>
      <c r="C4673">
        <v>3.0000000000000001E-3</v>
      </c>
      <c r="D4673">
        <f>LOG(S_P_500_Historical_Data__1[[#This Row],[return]]+1)</f>
        <v>1.300933020418072E-3</v>
      </c>
      <c r="E4673">
        <f>MATCH(S_P_500_Historical_Data__1[[#This Row],[return]],_xlfn.ANCHORARRAY($N$7),1)</f>
        <v>71</v>
      </c>
      <c r="F4673" t="e">
        <f>MATCH(S_P_500_Historical_Data__1[[#This Row],[log1p(return)]],S:S,1)-6</f>
        <v>#N/A</v>
      </c>
    </row>
    <row r="4674" spans="1:6" x14ac:dyDescent="0.35">
      <c r="A4674" s="10">
        <v>29684</v>
      </c>
      <c r="B4674">
        <v>134.30000000000001</v>
      </c>
      <c r="C4674">
        <v>3.0000000000000001E-3</v>
      </c>
      <c r="D4674">
        <f>LOG(S_P_500_Historical_Data__1[[#This Row],[return]]+1)</f>
        <v>1.300933020418072E-3</v>
      </c>
      <c r="E4674">
        <f>MATCH(S_P_500_Historical_Data__1[[#This Row],[return]],_xlfn.ANCHORARRAY($N$7),1)</f>
        <v>71</v>
      </c>
      <c r="F4674" t="e">
        <f>MATCH(S_P_500_Historical_Data__1[[#This Row],[log1p(return)]],S:S,1)-6</f>
        <v>#N/A</v>
      </c>
    </row>
    <row r="4675" spans="1:6" x14ac:dyDescent="0.35">
      <c r="A4675" s="10">
        <v>29683</v>
      </c>
      <c r="B4675">
        <v>133.9</v>
      </c>
      <c r="C4675">
        <v>0</v>
      </c>
      <c r="D4675">
        <f>LOG(S_P_500_Historical_Data__1[[#This Row],[return]]+1)</f>
        <v>0</v>
      </c>
      <c r="E4675">
        <f>MATCH(S_P_500_Historical_Data__1[[#This Row],[return]],_xlfn.ANCHORARRAY($N$7),1)</f>
        <v>70</v>
      </c>
      <c r="F4675" t="e">
        <f>MATCH(S_P_500_Historical_Data__1[[#This Row],[log1p(return)]],S:S,1)-6</f>
        <v>#N/A</v>
      </c>
    </row>
    <row r="4676" spans="1:6" x14ac:dyDescent="0.35">
      <c r="A4676" s="10">
        <v>29682</v>
      </c>
      <c r="B4676">
        <v>133.9</v>
      </c>
      <c r="C4676">
        <v>-1.18E-2</v>
      </c>
      <c r="D4676">
        <f>LOG(S_P_500_Historical_Data__1[[#This Row],[return]]+1)</f>
        <v>-5.1551504466020364E-3</v>
      </c>
      <c r="E4676">
        <f>MATCH(S_P_500_Historical_Data__1[[#This Row],[return]],_xlfn.ANCHORARRAY($N$7),1)</f>
        <v>66</v>
      </c>
      <c r="F4676" t="e">
        <f>MATCH(S_P_500_Historical_Data__1[[#This Row],[log1p(return)]],S:S,1)-6</f>
        <v>#N/A</v>
      </c>
    </row>
    <row r="4677" spans="1:6" x14ac:dyDescent="0.35">
      <c r="A4677" s="10">
        <v>29679</v>
      </c>
      <c r="B4677">
        <v>135.5</v>
      </c>
      <c r="C4677">
        <v>-5.8999999999999999E-3</v>
      </c>
      <c r="D4677">
        <f>LOG(S_P_500_Historical_Data__1[[#This Row],[return]]+1)</f>
        <v>-2.5699262025288046E-3</v>
      </c>
      <c r="E4677">
        <f>MATCH(S_P_500_Historical_Data__1[[#This Row],[return]],_xlfn.ANCHORARRAY($N$7),1)</f>
        <v>68</v>
      </c>
      <c r="F4677" t="e">
        <f>MATCH(S_P_500_Historical_Data__1[[#This Row],[log1p(return)]],S:S,1)-6</f>
        <v>#N/A</v>
      </c>
    </row>
    <row r="4678" spans="1:6" x14ac:dyDescent="0.35">
      <c r="A4678" s="10">
        <v>29678</v>
      </c>
      <c r="B4678">
        <v>136.30000000000001</v>
      </c>
      <c r="C4678">
        <v>-2.2000000000000001E-3</v>
      </c>
      <c r="D4678">
        <f>LOG(S_P_500_Historical_Data__1[[#This Row],[return]]+1)</f>
        <v>-9.5650039683711904E-4</v>
      </c>
      <c r="E4678">
        <f>MATCH(S_P_500_Historical_Data__1[[#This Row],[return]],_xlfn.ANCHORARRAY($N$7),1)</f>
        <v>69</v>
      </c>
      <c r="F4678" t="e">
        <f>MATCH(S_P_500_Historical_Data__1[[#This Row],[log1p(return)]],S:S,1)-6</f>
        <v>#N/A</v>
      </c>
    </row>
    <row r="4679" spans="1:6" x14ac:dyDescent="0.35">
      <c r="A4679" s="10">
        <v>29677</v>
      </c>
      <c r="B4679">
        <v>136.6</v>
      </c>
      <c r="C4679">
        <v>4.4000000000000003E-3</v>
      </c>
      <c r="D4679">
        <f>LOG(S_P_500_Historical_Data__1[[#This Row],[return]]+1)</f>
        <v>1.9067040408848018E-3</v>
      </c>
      <c r="E4679">
        <f>MATCH(S_P_500_Historical_Data__1[[#This Row],[return]],_xlfn.ANCHORARRAY($N$7),1)</f>
        <v>71</v>
      </c>
      <c r="F4679" t="e">
        <f>MATCH(S_P_500_Historical_Data__1[[#This Row],[log1p(return)]],S:S,1)-6</f>
        <v>#N/A</v>
      </c>
    </row>
    <row r="4680" spans="1:6" x14ac:dyDescent="0.35">
      <c r="A4680" s="10">
        <v>29676</v>
      </c>
      <c r="B4680">
        <v>136</v>
      </c>
      <c r="C4680">
        <v>1.2699999999999999E-2</v>
      </c>
      <c r="D4680">
        <f>LOG(S_P_500_Historical_Data__1[[#This Row],[return]]+1)</f>
        <v>5.480809979401197E-3</v>
      </c>
      <c r="E4680">
        <f>MATCH(S_P_500_Historical_Data__1[[#This Row],[return]],_xlfn.ANCHORARRAY($N$7),1)</f>
        <v>74</v>
      </c>
      <c r="F4680" t="e">
        <f>MATCH(S_P_500_Historical_Data__1[[#This Row],[log1p(return)]],S:S,1)-6</f>
        <v>#N/A</v>
      </c>
    </row>
    <row r="4681" spans="1:6" x14ac:dyDescent="0.35">
      <c r="A4681" s="10">
        <v>29675</v>
      </c>
      <c r="B4681">
        <v>134.30000000000001</v>
      </c>
      <c r="C4681">
        <v>-2.2000000000000001E-3</v>
      </c>
      <c r="D4681">
        <f>LOG(S_P_500_Historical_Data__1[[#This Row],[return]]+1)</f>
        <v>-9.5650039683711904E-4</v>
      </c>
      <c r="E4681">
        <f>MATCH(S_P_500_Historical_Data__1[[#This Row],[return]],_xlfn.ANCHORARRAY($N$7),1)</f>
        <v>69</v>
      </c>
      <c r="F4681" t="e">
        <f>MATCH(S_P_500_Historical_Data__1[[#This Row],[log1p(return)]],S:S,1)-6</f>
        <v>#N/A</v>
      </c>
    </row>
    <row r="4682" spans="1:6" x14ac:dyDescent="0.35">
      <c r="A4682" s="10">
        <v>29672</v>
      </c>
      <c r="B4682">
        <v>134.6</v>
      </c>
      <c r="C4682">
        <v>-1.2500000000000001E-2</v>
      </c>
      <c r="D4682">
        <f>LOG(S_P_500_Historical_Data__1[[#This Row],[return]]+1)</f>
        <v>-5.4628957015021382E-3</v>
      </c>
      <c r="E4682">
        <f>MATCH(S_P_500_Historical_Data__1[[#This Row],[return]],_xlfn.ANCHORARRAY($N$7),1)</f>
        <v>65</v>
      </c>
      <c r="F4682" t="e">
        <f>MATCH(S_P_500_Historical_Data__1[[#This Row],[log1p(return)]],S:S,1)-6</f>
        <v>#N/A</v>
      </c>
    </row>
    <row r="4683" spans="1:6" x14ac:dyDescent="0.35">
      <c r="A4683" s="10">
        <v>29671</v>
      </c>
      <c r="B4683">
        <v>136.30000000000001</v>
      </c>
      <c r="C4683">
        <v>-5.7999999999999996E-3</v>
      </c>
      <c r="D4683">
        <f>LOG(S_P_500_Historical_Data__1[[#This Row],[return]]+1)</f>
        <v>-2.5262411970196374E-3</v>
      </c>
      <c r="E4683">
        <f>MATCH(S_P_500_Historical_Data__1[[#This Row],[return]],_xlfn.ANCHORARRAY($N$7),1)</f>
        <v>68</v>
      </c>
      <c r="F4683" t="e">
        <f>MATCH(S_P_500_Historical_Data__1[[#This Row],[log1p(return)]],S:S,1)-6</f>
        <v>#N/A</v>
      </c>
    </row>
    <row r="4684" spans="1:6" x14ac:dyDescent="0.35">
      <c r="A4684" s="10">
        <v>29670</v>
      </c>
      <c r="B4684">
        <v>137.1</v>
      </c>
      <c r="C4684">
        <v>1.78E-2</v>
      </c>
      <c r="D4684">
        <f>LOG(S_P_500_Historical_Data__1[[#This Row],[return]]+1)</f>
        <v>7.6624465372758781E-3</v>
      </c>
      <c r="E4684">
        <f>MATCH(S_P_500_Historical_Data__1[[#This Row],[return]],_xlfn.ANCHORARRAY($N$7),1)</f>
        <v>76</v>
      </c>
      <c r="F4684" t="e">
        <f>MATCH(S_P_500_Historical_Data__1[[#This Row],[log1p(return)]],S:S,1)-6</f>
        <v>#N/A</v>
      </c>
    </row>
    <row r="4685" spans="1:6" x14ac:dyDescent="0.35">
      <c r="A4685" s="10">
        <v>29669</v>
      </c>
      <c r="B4685">
        <v>134.69999999999999</v>
      </c>
      <c r="C4685">
        <v>-7.4000000000000003E-3</v>
      </c>
      <c r="D4685">
        <f>LOG(S_P_500_Historical_Data__1[[#This Row],[return]]+1)</f>
        <v>-3.2257291386954146E-3</v>
      </c>
      <c r="E4685">
        <f>MATCH(S_P_500_Historical_Data__1[[#This Row],[return]],_xlfn.ANCHORARRAY($N$7),1)</f>
        <v>67</v>
      </c>
      <c r="F4685" t="e">
        <f>MATCH(S_P_500_Historical_Data__1[[#This Row],[log1p(return)]],S:S,1)-6</f>
        <v>#N/A</v>
      </c>
    </row>
    <row r="4686" spans="1:6" x14ac:dyDescent="0.35">
      <c r="A4686" s="10">
        <v>29668</v>
      </c>
      <c r="B4686">
        <v>135.69999999999999</v>
      </c>
      <c r="C4686">
        <v>1.1900000000000001E-2</v>
      </c>
      <c r="D4686">
        <f>LOG(S_P_500_Historical_Data__1[[#This Row],[return]]+1)</f>
        <v>5.1375959088639034E-3</v>
      </c>
      <c r="E4686">
        <f>MATCH(S_P_500_Historical_Data__1[[#This Row],[return]],_xlfn.ANCHORARRAY($N$7),1)</f>
        <v>74</v>
      </c>
      <c r="F4686" t="e">
        <f>MATCH(S_P_500_Historical_Data__1[[#This Row],[log1p(return)]],S:S,1)-6</f>
        <v>#N/A</v>
      </c>
    </row>
    <row r="4687" spans="1:6" x14ac:dyDescent="0.35">
      <c r="A4687" s="10">
        <v>29665</v>
      </c>
      <c r="B4687">
        <v>134.1</v>
      </c>
      <c r="C4687">
        <v>4.4999999999999997E-3</v>
      </c>
      <c r="D4687">
        <f>LOG(S_P_500_Historical_Data__1[[#This Row],[return]]+1)</f>
        <v>1.9499410842679385E-3</v>
      </c>
      <c r="E4687">
        <f>MATCH(S_P_500_Historical_Data__1[[#This Row],[return]],_xlfn.ANCHORARRAY($N$7),1)</f>
        <v>71</v>
      </c>
      <c r="F4687" t="e">
        <f>MATCH(S_P_500_Historical_Data__1[[#This Row],[log1p(return)]],S:S,1)-6</f>
        <v>#N/A</v>
      </c>
    </row>
    <row r="4688" spans="1:6" x14ac:dyDescent="0.35">
      <c r="A4688" s="10">
        <v>29664</v>
      </c>
      <c r="B4688">
        <v>133.5</v>
      </c>
      <c r="C4688">
        <v>-5.1999999999999998E-3</v>
      </c>
      <c r="D4688">
        <f>LOG(S_P_500_Historical_Data__1[[#This Row],[return]]+1)</f>
        <v>-2.2642234021016117E-3</v>
      </c>
      <c r="E4688">
        <f>MATCH(S_P_500_Historical_Data__1[[#This Row],[return]],_xlfn.ANCHORARRAY($N$7),1)</f>
        <v>68</v>
      </c>
      <c r="F4688" t="e">
        <f>MATCH(S_P_500_Historical_Data__1[[#This Row],[log1p(return)]],S:S,1)-6</f>
        <v>#N/A</v>
      </c>
    </row>
    <row r="4689" spans="1:6" x14ac:dyDescent="0.35">
      <c r="A4689" s="10">
        <v>29663</v>
      </c>
      <c r="B4689">
        <v>134.19999999999999</v>
      </c>
      <c r="C4689">
        <v>2.2000000000000001E-3</v>
      </c>
      <c r="D4689">
        <f>LOG(S_P_500_Historical_Data__1[[#This Row],[return]]+1)</f>
        <v>9.5439840645788652E-4</v>
      </c>
      <c r="E4689">
        <f>MATCH(S_P_500_Historical_Data__1[[#This Row],[return]],_xlfn.ANCHORARRAY($N$7),1)</f>
        <v>70</v>
      </c>
      <c r="F4689" t="e">
        <f>MATCH(S_P_500_Historical_Data__1[[#This Row],[log1p(return)]],S:S,1)-6</f>
        <v>#N/A</v>
      </c>
    </row>
    <row r="4690" spans="1:6" x14ac:dyDescent="0.35">
      <c r="A4690" s="10">
        <v>29662</v>
      </c>
      <c r="B4690">
        <v>133.9</v>
      </c>
      <c r="C4690">
        <v>-5.8999999999999999E-3</v>
      </c>
      <c r="D4690">
        <f>LOG(S_P_500_Historical_Data__1[[#This Row],[return]]+1)</f>
        <v>-2.5699262025288046E-3</v>
      </c>
      <c r="E4690">
        <f>MATCH(S_P_500_Historical_Data__1[[#This Row],[return]],_xlfn.ANCHORARRAY($N$7),1)</f>
        <v>68</v>
      </c>
      <c r="F4690" t="e">
        <f>MATCH(S_P_500_Historical_Data__1[[#This Row],[log1p(return)]],S:S,1)-6</f>
        <v>#N/A</v>
      </c>
    </row>
    <row r="4691" spans="1:6" x14ac:dyDescent="0.35">
      <c r="A4691" s="10">
        <v>29661</v>
      </c>
      <c r="B4691">
        <v>134.69999999999999</v>
      </c>
      <c r="C4691">
        <v>1.2E-2</v>
      </c>
      <c r="D4691">
        <f>LOG(S_P_500_Historical_Data__1[[#This Row],[return]]+1)</f>
        <v>5.1805125037803143E-3</v>
      </c>
      <c r="E4691">
        <f>MATCH(S_P_500_Historical_Data__1[[#This Row],[return]],_xlfn.ANCHORARRAY($N$7),1)</f>
        <v>74</v>
      </c>
      <c r="F4691" t="e">
        <f>MATCH(S_P_500_Historical_Data__1[[#This Row],[log1p(return)]],S:S,1)-6</f>
        <v>#N/A</v>
      </c>
    </row>
    <row r="4692" spans="1:6" x14ac:dyDescent="0.35">
      <c r="A4692" s="10">
        <v>29658</v>
      </c>
      <c r="B4692">
        <v>133.1</v>
      </c>
      <c r="C4692">
        <v>-8.0000000000000004E-4</v>
      </c>
      <c r="D4692">
        <f>LOG(S_P_500_Historical_Data__1[[#This Row],[return]]+1)</f>
        <v>-3.4757463392091225E-4</v>
      </c>
      <c r="E4692">
        <f>MATCH(S_P_500_Historical_Data__1[[#This Row],[return]],_xlfn.ANCHORARRAY($N$7),1)</f>
        <v>69</v>
      </c>
      <c r="F4692" t="e">
        <f>MATCH(S_P_500_Historical_Data__1[[#This Row],[log1p(return)]],S:S,1)-6</f>
        <v>#N/A</v>
      </c>
    </row>
    <row r="4693" spans="1:6" x14ac:dyDescent="0.35">
      <c r="A4693" s="10">
        <v>29657</v>
      </c>
      <c r="B4693">
        <v>133.19999999999999</v>
      </c>
      <c r="C4693">
        <v>2.5399999999999999E-2</v>
      </c>
      <c r="D4693">
        <f>LOG(S_P_500_Historical_Data__1[[#This Row],[return]]+1)</f>
        <v>1.0893313104380504E-2</v>
      </c>
      <c r="E4693">
        <f>MATCH(S_P_500_Historical_Data__1[[#This Row],[return]],_xlfn.ANCHORARRAY($N$7),1)</f>
        <v>78</v>
      </c>
      <c r="F4693" t="e">
        <f>MATCH(S_P_500_Historical_Data__1[[#This Row],[log1p(return)]],S:S,1)-6</f>
        <v>#N/A</v>
      </c>
    </row>
    <row r="4694" spans="1:6" x14ac:dyDescent="0.35">
      <c r="A4694" s="10">
        <v>29656</v>
      </c>
      <c r="B4694">
        <v>129.9</v>
      </c>
      <c r="C4694">
        <v>-4.5999999999999999E-3</v>
      </c>
      <c r="D4694">
        <f>LOG(S_P_500_Historical_Data__1[[#This Row],[return]]+1)</f>
        <v>-2.0023635919956925E-3</v>
      </c>
      <c r="E4694">
        <f>MATCH(S_P_500_Historical_Data__1[[#This Row],[return]],_xlfn.ANCHORARRAY($N$7),1)</f>
        <v>68</v>
      </c>
      <c r="F4694" t="e">
        <f>MATCH(S_P_500_Historical_Data__1[[#This Row],[log1p(return)]],S:S,1)-6</f>
        <v>#N/A</v>
      </c>
    </row>
    <row r="4695" spans="1:6" x14ac:dyDescent="0.35">
      <c r="A4695" s="10">
        <v>29655</v>
      </c>
      <c r="B4695">
        <v>130.5</v>
      </c>
      <c r="C4695">
        <v>-4.5999999999999999E-3</v>
      </c>
      <c r="D4695">
        <f>LOG(S_P_500_Historical_Data__1[[#This Row],[return]]+1)</f>
        <v>-2.0023635919956925E-3</v>
      </c>
      <c r="E4695">
        <f>MATCH(S_P_500_Historical_Data__1[[#This Row],[return]],_xlfn.ANCHORARRAY($N$7),1)</f>
        <v>68</v>
      </c>
      <c r="F4695" t="e">
        <f>MATCH(S_P_500_Historical_Data__1[[#This Row],[log1p(return)]],S:S,1)-6</f>
        <v>#N/A</v>
      </c>
    </row>
    <row r="4696" spans="1:6" x14ac:dyDescent="0.35">
      <c r="A4696" s="10">
        <v>29654</v>
      </c>
      <c r="B4696">
        <v>131.1</v>
      </c>
      <c r="C4696">
        <v>9.1999999999999998E-3</v>
      </c>
      <c r="D4696">
        <f>LOG(S_P_500_Historical_Data__1[[#This Row],[return]]+1)</f>
        <v>3.9772418455370443E-3</v>
      </c>
      <c r="E4696">
        <f>MATCH(S_P_500_Historical_Data__1[[#This Row],[return]],_xlfn.ANCHORARRAY($N$7),1)</f>
        <v>73</v>
      </c>
      <c r="F4696" t="e">
        <f>MATCH(S_P_500_Historical_Data__1[[#This Row],[log1p(return)]],S:S,1)-6</f>
        <v>#N/A</v>
      </c>
    </row>
    <row r="4697" spans="1:6" x14ac:dyDescent="0.35">
      <c r="A4697" s="10">
        <v>29651</v>
      </c>
      <c r="B4697">
        <v>129.9</v>
      </c>
      <c r="C4697">
        <v>0</v>
      </c>
      <c r="D4697">
        <f>LOG(S_P_500_Historical_Data__1[[#This Row],[return]]+1)</f>
        <v>0</v>
      </c>
      <c r="E4697">
        <f>MATCH(S_P_500_Historical_Data__1[[#This Row],[return]],_xlfn.ANCHORARRAY($N$7),1)</f>
        <v>70</v>
      </c>
      <c r="F4697" t="e">
        <f>MATCH(S_P_500_Historical_Data__1[[#This Row],[log1p(return)]],S:S,1)-6</f>
        <v>#N/A</v>
      </c>
    </row>
    <row r="4698" spans="1:6" x14ac:dyDescent="0.35">
      <c r="A4698" s="10">
        <v>29650</v>
      </c>
      <c r="B4698">
        <v>129.9</v>
      </c>
      <c r="C4698">
        <v>-7.6E-3</v>
      </c>
      <c r="D4698">
        <f>LOG(S_P_500_Historical_Data__1[[#This Row],[return]]+1)</f>
        <v>-3.3132443998285239E-3</v>
      </c>
      <c r="E4698">
        <f>MATCH(S_P_500_Historical_Data__1[[#This Row],[return]],_xlfn.ANCHORARRAY($N$7),1)</f>
        <v>67</v>
      </c>
      <c r="F4698" t="e">
        <f>MATCH(S_P_500_Historical_Data__1[[#This Row],[log1p(return)]],S:S,1)-6</f>
        <v>#N/A</v>
      </c>
    </row>
    <row r="4699" spans="1:6" x14ac:dyDescent="0.35">
      <c r="A4699" s="10">
        <v>29649</v>
      </c>
      <c r="B4699">
        <v>130.9</v>
      </c>
      <c r="C4699">
        <v>2.3E-3</v>
      </c>
      <c r="D4699">
        <f>LOG(S_P_500_Historical_Data__1[[#This Row],[return]]+1)</f>
        <v>9.9773035779373003E-4</v>
      </c>
      <c r="E4699">
        <f>MATCH(S_P_500_Historical_Data__1[[#This Row],[return]],_xlfn.ANCHORARRAY($N$7),1)</f>
        <v>70</v>
      </c>
      <c r="F4699" t="e">
        <f>MATCH(S_P_500_Historical_Data__1[[#This Row],[log1p(return)]],S:S,1)-6</f>
        <v>#N/A</v>
      </c>
    </row>
    <row r="4700" spans="1:6" x14ac:dyDescent="0.35">
      <c r="A4700" s="10">
        <v>29648</v>
      </c>
      <c r="B4700">
        <v>130.6</v>
      </c>
      <c r="C4700">
        <v>-1.06E-2</v>
      </c>
      <c r="D4700">
        <f>LOG(S_P_500_Historical_Data__1[[#This Row],[return]]+1)</f>
        <v>-4.628093971837611E-3</v>
      </c>
      <c r="E4700">
        <f>MATCH(S_P_500_Historical_Data__1[[#This Row],[return]],_xlfn.ANCHORARRAY($N$7),1)</f>
        <v>66</v>
      </c>
      <c r="F4700" t="e">
        <f>MATCH(S_P_500_Historical_Data__1[[#This Row],[log1p(return)]],S:S,1)-6</f>
        <v>#N/A</v>
      </c>
    </row>
    <row r="4701" spans="1:6" x14ac:dyDescent="0.35">
      <c r="A4701" s="10">
        <v>29647</v>
      </c>
      <c r="B4701">
        <v>132</v>
      </c>
      <c r="C4701">
        <v>5.3E-3</v>
      </c>
      <c r="D4701">
        <f>LOG(S_P_500_Historical_Data__1[[#This Row],[return]]+1)</f>
        <v>2.2956825549339671E-3</v>
      </c>
      <c r="E4701">
        <f>MATCH(S_P_500_Historical_Data__1[[#This Row],[return]],_xlfn.ANCHORARRAY($N$7),1)</f>
        <v>71</v>
      </c>
      <c r="F4701" t="e">
        <f>MATCH(S_P_500_Historical_Data__1[[#This Row],[log1p(return)]],S:S,1)-6</f>
        <v>#N/A</v>
      </c>
    </row>
    <row r="4702" spans="1:6" x14ac:dyDescent="0.35">
      <c r="A4702" s="10">
        <v>29644</v>
      </c>
      <c r="B4702">
        <v>131.30000000000001</v>
      </c>
      <c r="C4702">
        <v>9.1999999999999998E-3</v>
      </c>
      <c r="D4702">
        <f>LOG(S_P_500_Historical_Data__1[[#This Row],[return]]+1)</f>
        <v>3.9772418455370443E-3</v>
      </c>
      <c r="E4702">
        <f>MATCH(S_P_500_Historical_Data__1[[#This Row],[return]],_xlfn.ANCHORARRAY($N$7),1)</f>
        <v>73</v>
      </c>
      <c r="F4702" t="e">
        <f>MATCH(S_P_500_Historical_Data__1[[#This Row],[log1p(return)]],S:S,1)-6</f>
        <v>#N/A</v>
      </c>
    </row>
    <row r="4703" spans="1:6" x14ac:dyDescent="0.35">
      <c r="A4703" s="10">
        <v>29643</v>
      </c>
      <c r="B4703">
        <v>130.1</v>
      </c>
      <c r="C4703">
        <v>1.2500000000000001E-2</v>
      </c>
      <c r="D4703">
        <f>LOG(S_P_500_Historical_Data__1[[#This Row],[return]]+1)</f>
        <v>5.3950318867061441E-3</v>
      </c>
      <c r="E4703">
        <f>MATCH(S_P_500_Historical_Data__1[[#This Row],[return]],_xlfn.ANCHORARRAY($N$7),1)</f>
        <v>74</v>
      </c>
      <c r="F4703" t="e">
        <f>MATCH(S_P_500_Historical_Data__1[[#This Row],[log1p(return)]],S:S,1)-6</f>
        <v>#N/A</v>
      </c>
    </row>
    <row r="4704" spans="1:6" x14ac:dyDescent="0.35">
      <c r="A4704" s="10">
        <v>29642</v>
      </c>
      <c r="B4704">
        <v>128.5</v>
      </c>
      <c r="C4704">
        <v>8.6E-3</v>
      </c>
      <c r="D4704">
        <f>LOG(S_P_500_Historical_Data__1[[#This Row],[return]]+1)</f>
        <v>3.7189638231145961E-3</v>
      </c>
      <c r="E4704">
        <f>MATCH(S_P_500_Historical_Data__1[[#This Row],[return]],_xlfn.ANCHORARRAY($N$7),1)</f>
        <v>73</v>
      </c>
      <c r="F4704" t="e">
        <f>MATCH(S_P_500_Historical_Data__1[[#This Row],[log1p(return)]],S:S,1)-6</f>
        <v>#N/A</v>
      </c>
    </row>
    <row r="4705" spans="1:6" x14ac:dyDescent="0.35">
      <c r="A4705" s="10">
        <v>29641</v>
      </c>
      <c r="B4705">
        <v>127.4</v>
      </c>
      <c r="C4705">
        <v>8.0000000000000004E-4</v>
      </c>
      <c r="D4705">
        <f>LOG(S_P_500_Historical_Data__1[[#This Row],[return]]+1)</f>
        <v>3.4729668536350247E-4</v>
      </c>
      <c r="E4705">
        <f>MATCH(S_P_500_Historical_Data__1[[#This Row],[return]],_xlfn.ANCHORARRAY($N$7),1)</f>
        <v>70</v>
      </c>
      <c r="F4705" t="e">
        <f>MATCH(S_P_500_Historical_Data__1[[#This Row],[log1p(return)]],S:S,1)-6</f>
        <v>#N/A</v>
      </c>
    </row>
    <row r="4706" spans="1:6" x14ac:dyDescent="0.35">
      <c r="A4706" s="10">
        <v>29640</v>
      </c>
      <c r="B4706">
        <v>127.3</v>
      </c>
      <c r="C4706">
        <v>5.4999999999999997E-3</v>
      </c>
      <c r="D4706">
        <f>LOG(S_P_500_Historical_Data__1[[#This Row],[return]]+1)</f>
        <v>2.382074932760771E-3</v>
      </c>
      <c r="E4706">
        <f>MATCH(S_P_500_Historical_Data__1[[#This Row],[return]],_xlfn.ANCHORARRAY($N$7),1)</f>
        <v>72</v>
      </c>
      <c r="F4706" t="e">
        <f>MATCH(S_P_500_Historical_Data__1[[#This Row],[log1p(return)]],S:S,1)-6</f>
        <v>#N/A</v>
      </c>
    </row>
    <row r="4707" spans="1:6" x14ac:dyDescent="0.35">
      <c r="A4707" s="10">
        <v>29637</v>
      </c>
      <c r="B4707">
        <v>126.6</v>
      </c>
      <c r="C4707">
        <v>0</v>
      </c>
      <c r="D4707">
        <f>LOG(S_P_500_Historical_Data__1[[#This Row],[return]]+1)</f>
        <v>0</v>
      </c>
      <c r="E4707">
        <f>MATCH(S_P_500_Historical_Data__1[[#This Row],[return]],_xlfn.ANCHORARRAY($N$7),1)</f>
        <v>70</v>
      </c>
      <c r="F4707" t="e">
        <f>MATCH(S_P_500_Historical_Data__1[[#This Row],[log1p(return)]],S:S,1)-6</f>
        <v>#N/A</v>
      </c>
    </row>
    <row r="4708" spans="1:6" x14ac:dyDescent="0.35">
      <c r="A4708" s="10">
        <v>29636</v>
      </c>
      <c r="B4708">
        <v>126.6</v>
      </c>
      <c r="C4708">
        <v>-1.4800000000000001E-2</v>
      </c>
      <c r="D4708">
        <f>LOG(S_P_500_Historical_Data__1[[#This Row],[return]]+1)</f>
        <v>-6.475596832934416E-3</v>
      </c>
      <c r="E4708">
        <f>MATCH(S_P_500_Historical_Data__1[[#This Row],[return]],_xlfn.ANCHORARRAY($N$7),1)</f>
        <v>65</v>
      </c>
      <c r="F4708" t="e">
        <f>MATCH(S_P_500_Historical_Data__1[[#This Row],[log1p(return)]],S:S,1)-6</f>
        <v>#N/A</v>
      </c>
    </row>
    <row r="4709" spans="1:6" x14ac:dyDescent="0.35">
      <c r="A4709" s="10">
        <v>29635</v>
      </c>
      <c r="B4709">
        <v>128.5</v>
      </c>
      <c r="C4709">
        <v>5.4999999999999997E-3</v>
      </c>
      <c r="D4709">
        <f>LOG(S_P_500_Historical_Data__1[[#This Row],[return]]+1)</f>
        <v>2.382074932760771E-3</v>
      </c>
      <c r="E4709">
        <f>MATCH(S_P_500_Historical_Data__1[[#This Row],[return]],_xlfn.ANCHORARRAY($N$7),1)</f>
        <v>72</v>
      </c>
      <c r="F4709" t="e">
        <f>MATCH(S_P_500_Historical_Data__1[[#This Row],[log1p(return)]],S:S,1)-6</f>
        <v>#N/A</v>
      </c>
    </row>
    <row r="4710" spans="1:6" x14ac:dyDescent="0.35">
      <c r="A4710" s="10">
        <v>29634</v>
      </c>
      <c r="B4710">
        <v>127.8</v>
      </c>
      <c r="C4710">
        <v>6.3E-3</v>
      </c>
      <c r="D4710">
        <f>LOG(S_P_500_Historical_Data__1[[#This Row],[return]]+1)</f>
        <v>2.7274726898297939E-3</v>
      </c>
      <c r="E4710">
        <f>MATCH(S_P_500_Historical_Data__1[[#This Row],[return]],_xlfn.ANCHORARRAY($N$7),1)</f>
        <v>72</v>
      </c>
      <c r="F4710" t="e">
        <f>MATCH(S_P_500_Historical_Data__1[[#This Row],[log1p(return)]],S:S,1)-6</f>
        <v>#N/A</v>
      </c>
    </row>
    <row r="4711" spans="1:6" x14ac:dyDescent="0.35">
      <c r="A4711" s="10">
        <v>29630</v>
      </c>
      <c r="B4711">
        <v>127</v>
      </c>
      <c r="C4711">
        <v>-3.8999999999999998E-3</v>
      </c>
      <c r="D4711">
        <f>LOG(S_P_500_Historical_Data__1[[#This Row],[return]]+1)</f>
        <v>-1.6970599014588432E-3</v>
      </c>
      <c r="E4711">
        <f>MATCH(S_P_500_Historical_Data__1[[#This Row],[return]],_xlfn.ANCHORARRAY($N$7),1)</f>
        <v>68</v>
      </c>
      <c r="F4711" t="e">
        <f>MATCH(S_P_500_Historical_Data__1[[#This Row],[log1p(return)]],S:S,1)-6</f>
        <v>#N/A</v>
      </c>
    </row>
    <row r="4712" spans="1:6" x14ac:dyDescent="0.35">
      <c r="A4712" s="10">
        <v>29629</v>
      </c>
      <c r="B4712">
        <v>127.5</v>
      </c>
      <c r="C4712">
        <v>-5.4999999999999997E-3</v>
      </c>
      <c r="D4712">
        <f>LOG(S_P_500_Historical_Data__1[[#This Row],[return]]+1)</f>
        <v>-2.3952125395456008E-3</v>
      </c>
      <c r="E4712">
        <f>MATCH(S_P_500_Historical_Data__1[[#This Row],[return]],_xlfn.ANCHORARRAY($N$7),1)</f>
        <v>68</v>
      </c>
      <c r="F4712" t="e">
        <f>MATCH(S_P_500_Historical_Data__1[[#This Row],[log1p(return)]],S:S,1)-6</f>
        <v>#N/A</v>
      </c>
    </row>
    <row r="4713" spans="1:6" x14ac:dyDescent="0.35">
      <c r="A4713" s="10">
        <v>29628</v>
      </c>
      <c r="B4713">
        <v>128.19999999999999</v>
      </c>
      <c r="C4713">
        <v>-7.7000000000000002E-3</v>
      </c>
      <c r="D4713">
        <f>LOG(S_P_500_Historical_Data__1[[#This Row],[return]]+1)</f>
        <v>-3.3570086445275432E-3</v>
      </c>
      <c r="E4713">
        <f>MATCH(S_P_500_Historical_Data__1[[#This Row],[return]],_xlfn.ANCHORARRAY($N$7),1)</f>
        <v>67</v>
      </c>
      <c r="F4713" t="e">
        <f>MATCH(S_P_500_Historical_Data__1[[#This Row],[log1p(return)]],S:S,1)-6</f>
        <v>#N/A</v>
      </c>
    </row>
    <row r="4714" spans="1:6" x14ac:dyDescent="0.35">
      <c r="A4714" s="10">
        <v>29627</v>
      </c>
      <c r="B4714">
        <v>129.19999999999999</v>
      </c>
      <c r="C4714">
        <v>-8.0000000000000004E-4</v>
      </c>
      <c r="D4714">
        <f>LOG(S_P_500_Historical_Data__1[[#This Row],[return]]+1)</f>
        <v>-3.4757463392091225E-4</v>
      </c>
      <c r="E4714">
        <f>MATCH(S_P_500_Historical_Data__1[[#This Row],[return]],_xlfn.ANCHORARRAY($N$7),1)</f>
        <v>69</v>
      </c>
      <c r="F4714" t="e">
        <f>MATCH(S_P_500_Historical_Data__1[[#This Row],[log1p(return)]],S:S,1)-6</f>
        <v>#N/A</v>
      </c>
    </row>
    <row r="4715" spans="1:6" x14ac:dyDescent="0.35">
      <c r="A4715" s="10">
        <v>29626</v>
      </c>
      <c r="B4715">
        <v>129.30000000000001</v>
      </c>
      <c r="C4715">
        <v>-0.01</v>
      </c>
      <c r="D4715">
        <f>LOG(S_P_500_Historical_Data__1[[#This Row],[return]]+1)</f>
        <v>-4.3648054024500883E-3</v>
      </c>
      <c r="E4715">
        <f>MATCH(S_P_500_Historical_Data__1[[#This Row],[return]],_xlfn.ANCHORARRAY($N$7),1)</f>
        <v>66</v>
      </c>
      <c r="F4715" t="e">
        <f>MATCH(S_P_500_Historical_Data__1[[#This Row],[log1p(return)]],S:S,1)-6</f>
        <v>#N/A</v>
      </c>
    </row>
    <row r="4716" spans="1:6" x14ac:dyDescent="0.35">
      <c r="A4716" s="10">
        <v>29623</v>
      </c>
      <c r="B4716">
        <v>130.6</v>
      </c>
      <c r="C4716">
        <v>7.7000000000000002E-3</v>
      </c>
      <c r="D4716">
        <f>LOG(S_P_500_Historical_Data__1[[#This Row],[return]]+1)</f>
        <v>3.3312585613267391E-3</v>
      </c>
      <c r="E4716">
        <f>MATCH(S_P_500_Historical_Data__1[[#This Row],[return]],_xlfn.ANCHORARRAY($N$7),1)</f>
        <v>72</v>
      </c>
      <c r="F4716" t="e">
        <f>MATCH(S_P_500_Historical_Data__1[[#This Row],[log1p(return)]],S:S,1)-6</f>
        <v>#N/A</v>
      </c>
    </row>
    <row r="4717" spans="1:6" x14ac:dyDescent="0.35">
      <c r="A4717" s="10">
        <v>29622</v>
      </c>
      <c r="B4717">
        <v>129.6</v>
      </c>
      <c r="C4717">
        <v>7.7999999999999996E-3</v>
      </c>
      <c r="D4717">
        <f>LOG(S_P_500_Historical_Data__1[[#This Row],[return]]+1)</f>
        <v>3.3743540197499165E-3</v>
      </c>
      <c r="E4717">
        <f>MATCH(S_P_500_Historical_Data__1[[#This Row],[return]],_xlfn.ANCHORARRAY($N$7),1)</f>
        <v>72</v>
      </c>
      <c r="F4717" t="e">
        <f>MATCH(S_P_500_Historical_Data__1[[#This Row],[log1p(return)]],S:S,1)-6</f>
        <v>#N/A</v>
      </c>
    </row>
    <row r="4718" spans="1:6" x14ac:dyDescent="0.35">
      <c r="A4718" s="10">
        <v>29621</v>
      </c>
      <c r="B4718">
        <v>128.6</v>
      </c>
      <c r="C4718">
        <v>8.0000000000000004E-4</v>
      </c>
      <c r="D4718">
        <f>LOG(S_P_500_Historical_Data__1[[#This Row],[return]]+1)</f>
        <v>3.4729668536350247E-4</v>
      </c>
      <c r="E4718">
        <f>MATCH(S_P_500_Historical_Data__1[[#This Row],[return]],_xlfn.ANCHORARRAY($N$7),1)</f>
        <v>70</v>
      </c>
      <c r="F4718" t="e">
        <f>MATCH(S_P_500_Historical_Data__1[[#This Row],[log1p(return)]],S:S,1)-6</f>
        <v>#N/A</v>
      </c>
    </row>
    <row r="4719" spans="1:6" x14ac:dyDescent="0.35">
      <c r="A4719" s="10">
        <v>29620</v>
      </c>
      <c r="B4719">
        <v>128.5</v>
      </c>
      <c r="C4719">
        <v>1.26E-2</v>
      </c>
      <c r="D4719">
        <f>LOG(S_P_500_Historical_Data__1[[#This Row],[return]]+1)</f>
        <v>5.4379230508221094E-3</v>
      </c>
      <c r="E4719">
        <f>MATCH(S_P_500_Historical_Data__1[[#This Row],[return]],_xlfn.ANCHORARRAY($N$7),1)</f>
        <v>74</v>
      </c>
      <c r="F4719" t="e">
        <f>MATCH(S_P_500_Historical_Data__1[[#This Row],[log1p(return)]],S:S,1)-6</f>
        <v>#N/A</v>
      </c>
    </row>
    <row r="4720" spans="1:6" x14ac:dyDescent="0.35">
      <c r="A4720" s="10">
        <v>29619</v>
      </c>
      <c r="B4720">
        <v>126.9</v>
      </c>
      <c r="C4720">
        <v>-2.0799999999999999E-2</v>
      </c>
      <c r="D4720">
        <f>LOG(S_P_500_Historical_Data__1[[#This Row],[return]]+1)</f>
        <v>-9.1285951985140435E-3</v>
      </c>
      <c r="E4720">
        <f>MATCH(S_P_500_Historical_Data__1[[#This Row],[return]],_xlfn.ANCHORARRAY($N$7),1)</f>
        <v>63</v>
      </c>
      <c r="F4720" t="e">
        <f>MATCH(S_P_500_Historical_Data__1[[#This Row],[log1p(return)]],S:S,1)-6</f>
        <v>#N/A</v>
      </c>
    </row>
    <row r="4721" spans="1:6" x14ac:dyDescent="0.35">
      <c r="A4721" s="10">
        <v>29616</v>
      </c>
      <c r="B4721">
        <v>129.6</v>
      </c>
      <c r="C4721">
        <v>-4.5999999999999999E-3</v>
      </c>
      <c r="D4721">
        <f>LOG(S_P_500_Historical_Data__1[[#This Row],[return]]+1)</f>
        <v>-2.0023635919956925E-3</v>
      </c>
      <c r="E4721">
        <f>MATCH(S_P_500_Historical_Data__1[[#This Row],[return]],_xlfn.ANCHORARRAY($N$7),1)</f>
        <v>68</v>
      </c>
      <c r="F4721" t="e">
        <f>MATCH(S_P_500_Historical_Data__1[[#This Row],[log1p(return)]],S:S,1)-6</f>
        <v>#N/A</v>
      </c>
    </row>
    <row r="4722" spans="1:6" x14ac:dyDescent="0.35">
      <c r="A4722" s="10">
        <v>29615</v>
      </c>
      <c r="B4722">
        <v>130.19999999999999</v>
      </c>
      <c r="C4722">
        <v>-8.0000000000000004E-4</v>
      </c>
      <c r="D4722">
        <f>LOG(S_P_500_Historical_Data__1[[#This Row],[return]]+1)</f>
        <v>-3.4757463392091225E-4</v>
      </c>
      <c r="E4722">
        <f>MATCH(S_P_500_Historical_Data__1[[#This Row],[return]],_xlfn.ANCHORARRAY($N$7),1)</f>
        <v>69</v>
      </c>
      <c r="F4722" t="e">
        <f>MATCH(S_P_500_Historical_Data__1[[#This Row],[log1p(return)]],S:S,1)-6</f>
        <v>#N/A</v>
      </c>
    </row>
    <row r="4723" spans="1:6" x14ac:dyDescent="0.35">
      <c r="A4723" s="10">
        <v>29614</v>
      </c>
      <c r="B4723">
        <v>130.30000000000001</v>
      </c>
      <c r="C4723">
        <v>-6.1000000000000004E-3</v>
      </c>
      <c r="D4723">
        <f>LOG(S_P_500_Historical_Data__1[[#This Row],[return]]+1)</f>
        <v>-2.6573093983775736E-3</v>
      </c>
      <c r="E4723">
        <f>MATCH(S_P_500_Historical_Data__1[[#This Row],[return]],_xlfn.ANCHORARRAY($N$7),1)</f>
        <v>68</v>
      </c>
      <c r="F4723" t="e">
        <f>MATCH(S_P_500_Historical_Data__1[[#This Row],[log1p(return)]],S:S,1)-6</f>
        <v>#N/A</v>
      </c>
    </row>
    <row r="4724" spans="1:6" x14ac:dyDescent="0.35">
      <c r="A4724" s="10">
        <v>29613</v>
      </c>
      <c r="B4724">
        <v>131.1</v>
      </c>
      <c r="C4724">
        <v>0.01</v>
      </c>
      <c r="D4724">
        <f>LOG(S_P_500_Historical_Data__1[[#This Row],[return]]+1)</f>
        <v>4.3213737826425782E-3</v>
      </c>
      <c r="E4724">
        <f>MATCH(S_P_500_Historical_Data__1[[#This Row],[return]],_xlfn.ANCHORARRAY($N$7),1)</f>
        <v>73</v>
      </c>
      <c r="F4724" t="e">
        <f>MATCH(S_P_500_Historical_Data__1[[#This Row],[log1p(return)]],S:S,1)-6</f>
        <v>#N/A</v>
      </c>
    </row>
    <row r="4725" spans="1:6" x14ac:dyDescent="0.35">
      <c r="A4725" s="10">
        <v>29612</v>
      </c>
      <c r="B4725">
        <v>129.80000000000001</v>
      </c>
      <c r="C4725">
        <v>-3.0999999999999999E-3</v>
      </c>
      <c r="D4725">
        <f>LOG(S_P_500_Historical_Data__1[[#This Row],[return]]+1)</f>
        <v>-1.3484040016265256E-3</v>
      </c>
      <c r="E4725">
        <f>MATCH(S_P_500_Historical_Data__1[[#This Row],[return]],_xlfn.ANCHORARRAY($N$7),1)</f>
        <v>69</v>
      </c>
      <c r="F4725" t="e">
        <f>MATCH(S_P_500_Historical_Data__1[[#This Row],[log1p(return)]],S:S,1)-6</f>
        <v>#N/A</v>
      </c>
    </row>
    <row r="4726" spans="1:6" x14ac:dyDescent="0.35">
      <c r="A4726" s="10">
        <v>29609</v>
      </c>
      <c r="B4726">
        <v>130.19999999999999</v>
      </c>
      <c r="C4726">
        <v>-8.0000000000000004E-4</v>
      </c>
      <c r="D4726">
        <f>LOG(S_P_500_Historical_Data__1[[#This Row],[return]]+1)</f>
        <v>-3.4757463392091225E-4</v>
      </c>
      <c r="E4726">
        <f>MATCH(S_P_500_Historical_Data__1[[#This Row],[return]],_xlfn.ANCHORARRAY($N$7),1)</f>
        <v>69</v>
      </c>
      <c r="F4726" t="e">
        <f>MATCH(S_P_500_Historical_Data__1[[#This Row],[log1p(return)]],S:S,1)-6</f>
        <v>#N/A</v>
      </c>
    </row>
    <row r="4727" spans="1:6" x14ac:dyDescent="0.35">
      <c r="A4727" s="10">
        <v>29608</v>
      </c>
      <c r="B4727">
        <v>130.30000000000001</v>
      </c>
      <c r="C4727">
        <v>-8.3999999999999995E-3</v>
      </c>
      <c r="D4727">
        <f>LOG(S_P_500_Historical_Data__1[[#This Row],[return]]+1)</f>
        <v>-3.6634819042161626E-3</v>
      </c>
      <c r="E4727">
        <f>MATCH(S_P_500_Historical_Data__1[[#This Row],[return]],_xlfn.ANCHORARRAY($N$7),1)</f>
        <v>67</v>
      </c>
      <c r="F4727" t="e">
        <f>MATCH(S_P_500_Historical_Data__1[[#This Row],[log1p(return)]],S:S,1)-6</f>
        <v>#N/A</v>
      </c>
    </row>
    <row r="4728" spans="1:6" x14ac:dyDescent="0.35">
      <c r="A4728" s="10">
        <v>29607</v>
      </c>
      <c r="B4728">
        <v>131.4</v>
      </c>
      <c r="C4728">
        <v>-1.5E-3</v>
      </c>
      <c r="D4728">
        <f>LOG(S_P_500_Historical_Data__1[[#This Row],[return]]+1)</f>
        <v>-6.5193079327860188E-4</v>
      </c>
      <c r="E4728">
        <f>MATCH(S_P_500_Historical_Data__1[[#This Row],[return]],_xlfn.ANCHORARRAY($N$7),1)</f>
        <v>69</v>
      </c>
      <c r="F4728" t="e">
        <f>MATCH(S_P_500_Historical_Data__1[[#This Row],[log1p(return)]],S:S,1)-6</f>
        <v>#N/A</v>
      </c>
    </row>
    <row r="4729" spans="1:6" x14ac:dyDescent="0.35">
      <c r="A4729" s="10">
        <v>29606</v>
      </c>
      <c r="B4729">
        <v>131.6</v>
      </c>
      <c r="C4729">
        <v>-2.0799999999999999E-2</v>
      </c>
      <c r="D4729">
        <f>LOG(S_P_500_Historical_Data__1[[#This Row],[return]]+1)</f>
        <v>-9.1285951985140435E-3</v>
      </c>
      <c r="E4729">
        <f>MATCH(S_P_500_Historical_Data__1[[#This Row],[return]],_xlfn.ANCHORARRAY($N$7),1)</f>
        <v>63</v>
      </c>
      <c r="F4729" t="e">
        <f>MATCH(S_P_500_Historical_Data__1[[#This Row],[log1p(return)]],S:S,1)-6</f>
        <v>#N/A</v>
      </c>
    </row>
    <row r="4730" spans="1:6" x14ac:dyDescent="0.35">
      <c r="A4730" s="10">
        <v>29605</v>
      </c>
      <c r="B4730">
        <v>134.4</v>
      </c>
      <c r="C4730">
        <v>-3.0000000000000001E-3</v>
      </c>
      <c r="D4730">
        <f>LOG(S_P_500_Historical_Data__1[[#This Row],[return]]+1)</f>
        <v>-1.3048416883442813E-3</v>
      </c>
      <c r="E4730">
        <f>MATCH(S_P_500_Historical_Data__1[[#This Row],[return]],_xlfn.ANCHORARRAY($N$7),1)</f>
        <v>69</v>
      </c>
      <c r="F4730" t="e">
        <f>MATCH(S_P_500_Historical_Data__1[[#This Row],[log1p(return)]],S:S,1)-6</f>
        <v>#N/A</v>
      </c>
    </row>
    <row r="4731" spans="1:6" x14ac:dyDescent="0.35">
      <c r="A4731" s="10">
        <v>29602</v>
      </c>
      <c r="B4731">
        <v>134.80000000000001</v>
      </c>
      <c r="C4731">
        <v>4.4999999999999997E-3</v>
      </c>
      <c r="D4731">
        <f>LOG(S_P_500_Historical_Data__1[[#This Row],[return]]+1)</f>
        <v>1.9499410842679385E-3</v>
      </c>
      <c r="E4731">
        <f>MATCH(S_P_500_Historical_Data__1[[#This Row],[return]],_xlfn.ANCHORARRAY($N$7),1)</f>
        <v>71</v>
      </c>
      <c r="F4731" t="e">
        <f>MATCH(S_P_500_Historical_Data__1[[#This Row],[log1p(return)]],S:S,1)-6</f>
        <v>#N/A</v>
      </c>
    </row>
    <row r="4732" spans="1:6" x14ac:dyDescent="0.35">
      <c r="A4732" s="10">
        <v>29601</v>
      </c>
      <c r="B4732">
        <v>134.19999999999999</v>
      </c>
      <c r="C4732">
        <v>5.1999999999999998E-3</v>
      </c>
      <c r="D4732">
        <f>LOG(S_P_500_Historical_Data__1[[#This Row],[return]]+1)</f>
        <v>2.2524799205384093E-3</v>
      </c>
      <c r="E4732">
        <f>MATCH(S_P_500_Historical_Data__1[[#This Row],[return]],_xlfn.ANCHORARRAY($N$7),1)</f>
        <v>71</v>
      </c>
      <c r="F4732" t="e">
        <f>MATCH(S_P_500_Historical_Data__1[[#This Row],[log1p(return)]],S:S,1)-6</f>
        <v>#N/A</v>
      </c>
    </row>
    <row r="4733" spans="1:6" x14ac:dyDescent="0.35">
      <c r="A4733" s="10">
        <v>29600</v>
      </c>
      <c r="B4733">
        <v>133.5</v>
      </c>
      <c r="C4733">
        <v>1.5E-3</v>
      </c>
      <c r="D4733">
        <f>LOG(S_P_500_Historical_Data__1[[#This Row],[return]]+1)</f>
        <v>6.5095362959505818E-4</v>
      </c>
      <c r="E4733">
        <f>MATCH(S_P_500_Historical_Data__1[[#This Row],[return]],_xlfn.ANCHORARRAY($N$7),1)</f>
        <v>70</v>
      </c>
      <c r="F4733" t="e">
        <f>MATCH(S_P_500_Historical_Data__1[[#This Row],[log1p(return)]],S:S,1)-6</f>
        <v>#N/A</v>
      </c>
    </row>
    <row r="4734" spans="1:6" x14ac:dyDescent="0.35">
      <c r="A4734" s="10">
        <v>29599</v>
      </c>
      <c r="B4734">
        <v>133.30000000000001</v>
      </c>
      <c r="C4734">
        <v>-1.5E-3</v>
      </c>
      <c r="D4734">
        <f>LOG(S_P_500_Historical_Data__1[[#This Row],[return]]+1)</f>
        <v>-6.5193079327860188E-4</v>
      </c>
      <c r="E4734">
        <f>MATCH(S_P_500_Historical_Data__1[[#This Row],[return]],_xlfn.ANCHORARRAY($N$7),1)</f>
        <v>69</v>
      </c>
      <c r="F4734" t="e">
        <f>MATCH(S_P_500_Historical_Data__1[[#This Row],[log1p(return)]],S:S,1)-6</f>
        <v>#N/A</v>
      </c>
    </row>
    <row r="4735" spans="1:6" x14ac:dyDescent="0.35">
      <c r="A4735" s="10">
        <v>29598</v>
      </c>
      <c r="B4735">
        <v>133.5</v>
      </c>
      <c r="C4735">
        <v>0</v>
      </c>
      <c r="D4735">
        <f>LOG(S_P_500_Historical_Data__1[[#This Row],[return]]+1)</f>
        <v>0</v>
      </c>
      <c r="E4735">
        <f>MATCH(S_P_500_Historical_Data__1[[#This Row],[return]],_xlfn.ANCHORARRAY($N$7),1)</f>
        <v>70</v>
      </c>
      <c r="F4735" t="e">
        <f>MATCH(S_P_500_Historical_Data__1[[#This Row],[log1p(return)]],S:S,1)-6</f>
        <v>#N/A</v>
      </c>
    </row>
    <row r="4736" spans="1:6" x14ac:dyDescent="0.35">
      <c r="A4736" s="10">
        <v>29595</v>
      </c>
      <c r="B4736">
        <v>133.5</v>
      </c>
      <c r="C4736">
        <v>3.0000000000000001E-3</v>
      </c>
      <c r="D4736">
        <f>LOG(S_P_500_Historical_Data__1[[#This Row],[return]]+1)</f>
        <v>1.300933020418072E-3</v>
      </c>
      <c r="E4736">
        <f>MATCH(S_P_500_Historical_Data__1[[#This Row],[return]],_xlfn.ANCHORARRAY($N$7),1)</f>
        <v>71</v>
      </c>
      <c r="F4736" t="e">
        <f>MATCH(S_P_500_Historical_Data__1[[#This Row],[log1p(return)]],S:S,1)-6</f>
        <v>#N/A</v>
      </c>
    </row>
    <row r="4737" spans="1:6" x14ac:dyDescent="0.35">
      <c r="A4737" s="10">
        <v>29594</v>
      </c>
      <c r="B4737">
        <v>133.1</v>
      </c>
      <c r="C4737">
        <v>-1.4800000000000001E-2</v>
      </c>
      <c r="D4737">
        <f>LOG(S_P_500_Historical_Data__1[[#This Row],[return]]+1)</f>
        <v>-6.475596832934416E-3</v>
      </c>
      <c r="E4737">
        <f>MATCH(S_P_500_Historical_Data__1[[#This Row],[return]],_xlfn.ANCHORARRAY($N$7),1)</f>
        <v>65</v>
      </c>
      <c r="F4737" t="e">
        <f>MATCH(S_P_500_Historical_Data__1[[#This Row],[log1p(return)]],S:S,1)-6</f>
        <v>#N/A</v>
      </c>
    </row>
    <row r="4738" spans="1:6" x14ac:dyDescent="0.35">
      <c r="A4738" s="10">
        <v>29593</v>
      </c>
      <c r="B4738">
        <v>135.1</v>
      </c>
      <c r="C4738">
        <v>-2.1700000000000001E-2</v>
      </c>
      <c r="D4738">
        <f>LOG(S_P_500_Historical_Data__1[[#This Row],[return]]+1)</f>
        <v>-9.5279464743806084E-3</v>
      </c>
      <c r="E4738">
        <f>MATCH(S_P_500_Historical_Data__1[[#This Row],[return]],_xlfn.ANCHORARRAY($N$7),1)</f>
        <v>62</v>
      </c>
      <c r="F4738" t="e">
        <f>MATCH(S_P_500_Historical_Data__1[[#This Row],[log1p(return)]],S:S,1)-6</f>
        <v>#N/A</v>
      </c>
    </row>
    <row r="4739" spans="1:6" x14ac:dyDescent="0.35">
      <c r="A4739" s="10">
        <v>29592</v>
      </c>
      <c r="B4739">
        <v>138.1</v>
      </c>
      <c r="C4739">
        <v>6.9999999999999999E-4</v>
      </c>
      <c r="D4739">
        <f>LOG(S_P_500_Historical_Data__1[[#This Row],[return]]+1)</f>
        <v>3.0389978481245835E-4</v>
      </c>
      <c r="E4739">
        <f>MATCH(S_P_500_Historical_Data__1[[#This Row],[return]],_xlfn.ANCHORARRAY($N$7),1)</f>
        <v>70</v>
      </c>
      <c r="F4739" t="e">
        <f>MATCH(S_P_500_Historical_Data__1[[#This Row],[log1p(return)]],S:S,1)-6</f>
        <v>#N/A</v>
      </c>
    </row>
    <row r="4740" spans="1:6" x14ac:dyDescent="0.35">
      <c r="A4740" s="10">
        <v>29591</v>
      </c>
      <c r="B4740">
        <v>138</v>
      </c>
      <c r="C4740">
        <v>1.2500000000000001E-2</v>
      </c>
      <c r="D4740">
        <f>LOG(S_P_500_Historical_Data__1[[#This Row],[return]]+1)</f>
        <v>5.3950318867061441E-3</v>
      </c>
      <c r="E4740">
        <f>MATCH(S_P_500_Historical_Data__1[[#This Row],[return]],_xlfn.ANCHORARRAY($N$7),1)</f>
        <v>74</v>
      </c>
      <c r="F4740" t="e">
        <f>MATCH(S_P_500_Historical_Data__1[[#This Row],[log1p(return)]],S:S,1)-6</f>
        <v>#N/A</v>
      </c>
    </row>
    <row r="4741" spans="1:6" x14ac:dyDescent="0.35">
      <c r="A4741" s="10">
        <v>29588</v>
      </c>
      <c r="B4741">
        <v>136.30000000000001</v>
      </c>
      <c r="C4741">
        <v>3.7000000000000002E-3</v>
      </c>
      <c r="D4741">
        <f>LOG(S_P_500_Historical_Data__1[[#This Row],[return]]+1)</f>
        <v>1.603924149797819E-3</v>
      </c>
      <c r="E4741">
        <f>MATCH(S_P_500_Historical_Data__1[[#This Row],[return]],_xlfn.ANCHORARRAY($N$7),1)</f>
        <v>71</v>
      </c>
      <c r="F4741" t="e">
        <f>MATCH(S_P_500_Historical_Data__1[[#This Row],[log1p(return)]],S:S,1)-6</f>
        <v>#N/A</v>
      </c>
    </row>
    <row r="4742" spans="1:6" x14ac:dyDescent="0.35">
      <c r="A4742" s="10">
        <v>29586</v>
      </c>
      <c r="B4742">
        <v>135.80000000000001</v>
      </c>
      <c r="C4742">
        <v>3.7000000000000002E-3</v>
      </c>
      <c r="D4742">
        <f>LOG(S_P_500_Historical_Data__1[[#This Row],[return]]+1)</f>
        <v>1.603924149797819E-3</v>
      </c>
      <c r="E4742">
        <f>MATCH(S_P_500_Historical_Data__1[[#This Row],[return]],_xlfn.ANCHORARRAY($N$7),1)</f>
        <v>71</v>
      </c>
      <c r="F4742" t="e">
        <f>MATCH(S_P_500_Historical_Data__1[[#This Row],[log1p(return)]],S:S,1)-6</f>
        <v>#N/A</v>
      </c>
    </row>
    <row r="4743" spans="1:6" x14ac:dyDescent="0.35">
      <c r="A4743" s="10">
        <v>29585</v>
      </c>
      <c r="B4743">
        <v>135.30000000000001</v>
      </c>
      <c r="C4743">
        <v>2.2000000000000001E-3</v>
      </c>
      <c r="D4743">
        <f>LOG(S_P_500_Historical_Data__1[[#This Row],[return]]+1)</f>
        <v>9.5439840645788652E-4</v>
      </c>
      <c r="E4743">
        <f>MATCH(S_P_500_Historical_Data__1[[#This Row],[return]],_xlfn.ANCHORARRAY($N$7),1)</f>
        <v>70</v>
      </c>
      <c r="F4743" t="e">
        <f>MATCH(S_P_500_Historical_Data__1[[#This Row],[log1p(return)]],S:S,1)-6</f>
        <v>#N/A</v>
      </c>
    </row>
    <row r="4744" spans="1:6" x14ac:dyDescent="0.35">
      <c r="A4744" s="10">
        <v>29584</v>
      </c>
      <c r="B4744">
        <v>135</v>
      </c>
      <c r="C4744">
        <v>-1.17E-2</v>
      </c>
      <c r="D4744">
        <f>LOG(S_P_500_Historical_Data__1[[#This Row],[return]]+1)</f>
        <v>-5.111204635089385E-3</v>
      </c>
      <c r="E4744">
        <f>MATCH(S_P_500_Historical_Data__1[[#This Row],[return]],_xlfn.ANCHORARRAY($N$7),1)</f>
        <v>66</v>
      </c>
      <c r="F4744" t="e">
        <f>MATCH(S_P_500_Historical_Data__1[[#This Row],[log1p(return)]],S:S,1)-6</f>
        <v>#N/A</v>
      </c>
    </row>
    <row r="4745" spans="1:6" x14ac:dyDescent="0.35">
      <c r="A4745" s="10">
        <v>29581</v>
      </c>
      <c r="B4745">
        <v>136.6</v>
      </c>
      <c r="C4745">
        <v>5.1999999999999998E-3</v>
      </c>
      <c r="D4745">
        <f>LOG(S_P_500_Historical_Data__1[[#This Row],[return]]+1)</f>
        <v>2.2524799205384093E-3</v>
      </c>
      <c r="E4745">
        <f>MATCH(S_P_500_Historical_Data__1[[#This Row],[return]],_xlfn.ANCHORARRAY($N$7),1)</f>
        <v>71</v>
      </c>
      <c r="F4745" t="e">
        <f>MATCH(S_P_500_Historical_Data__1[[#This Row],[log1p(return)]],S:S,1)-6</f>
        <v>#N/A</v>
      </c>
    </row>
    <row r="4746" spans="1:6" x14ac:dyDescent="0.35">
      <c r="A4746" s="10">
        <v>29579</v>
      </c>
      <c r="B4746">
        <v>135.9</v>
      </c>
      <c r="C4746">
        <v>4.4000000000000003E-3</v>
      </c>
      <c r="D4746">
        <f>LOG(S_P_500_Historical_Data__1[[#This Row],[return]]+1)</f>
        <v>1.9067040408848018E-3</v>
      </c>
      <c r="E4746">
        <f>MATCH(S_P_500_Historical_Data__1[[#This Row],[return]],_xlfn.ANCHORARRAY($N$7),1)</f>
        <v>71</v>
      </c>
      <c r="F4746" t="e">
        <f>MATCH(S_P_500_Historical_Data__1[[#This Row],[log1p(return)]],S:S,1)-6</f>
        <v>#N/A</v>
      </c>
    </row>
    <row r="4747" spans="1:6" x14ac:dyDescent="0.35">
      <c r="A4747" s="10">
        <v>29578</v>
      </c>
      <c r="B4747">
        <v>135.30000000000001</v>
      </c>
      <c r="C4747">
        <v>-3.7000000000000002E-3</v>
      </c>
      <c r="D4747">
        <f>LOG(S_P_500_Historical_Data__1[[#This Row],[return]]+1)</f>
        <v>-1.609869681952335E-3</v>
      </c>
      <c r="E4747">
        <f>MATCH(S_P_500_Historical_Data__1[[#This Row],[return]],_xlfn.ANCHORARRAY($N$7),1)</f>
        <v>68</v>
      </c>
      <c r="F4747" t="e">
        <f>MATCH(S_P_500_Historical_Data__1[[#This Row],[log1p(return)]],S:S,1)-6</f>
        <v>#N/A</v>
      </c>
    </row>
    <row r="4748" spans="1:6" x14ac:dyDescent="0.35">
      <c r="A4748" s="10">
        <v>29577</v>
      </c>
      <c r="B4748">
        <v>135.80000000000001</v>
      </c>
      <c r="C4748">
        <v>1.5699999999999999E-2</v>
      </c>
      <c r="D4748">
        <f>LOG(S_P_500_Historical_Data__1[[#This Row],[return]]+1)</f>
        <v>6.7654524519927244E-3</v>
      </c>
      <c r="E4748">
        <f>MATCH(S_P_500_Historical_Data__1[[#This Row],[return]],_xlfn.ANCHORARRAY($N$7),1)</f>
        <v>75</v>
      </c>
      <c r="F4748" t="e">
        <f>MATCH(S_P_500_Historical_Data__1[[#This Row],[log1p(return)]],S:S,1)-6</f>
        <v>#N/A</v>
      </c>
    </row>
    <row r="4749" spans="1:6" x14ac:dyDescent="0.35">
      <c r="A4749" s="10">
        <v>29574</v>
      </c>
      <c r="B4749">
        <v>133.69999999999999</v>
      </c>
      <c r="C4749">
        <v>5.3E-3</v>
      </c>
      <c r="D4749">
        <f>LOG(S_P_500_Historical_Data__1[[#This Row],[return]]+1)</f>
        <v>2.2956825549339671E-3</v>
      </c>
      <c r="E4749">
        <f>MATCH(S_P_500_Historical_Data__1[[#This Row],[return]],_xlfn.ANCHORARRAY($N$7),1)</f>
        <v>71</v>
      </c>
      <c r="F4749" t="e">
        <f>MATCH(S_P_500_Historical_Data__1[[#This Row],[log1p(return)]],S:S,1)-6</f>
        <v>#N/A</v>
      </c>
    </row>
    <row r="4750" spans="1:6" x14ac:dyDescent="0.35">
      <c r="A4750" s="10">
        <v>29573</v>
      </c>
      <c r="B4750">
        <v>133</v>
      </c>
      <c r="C4750">
        <v>8.0000000000000004E-4</v>
      </c>
      <c r="D4750">
        <f>LOG(S_P_500_Historical_Data__1[[#This Row],[return]]+1)</f>
        <v>3.4729668536350247E-4</v>
      </c>
      <c r="E4750">
        <f>MATCH(S_P_500_Historical_Data__1[[#This Row],[return]],_xlfn.ANCHORARRAY($N$7),1)</f>
        <v>70</v>
      </c>
      <c r="F4750" t="e">
        <f>MATCH(S_P_500_Historical_Data__1[[#This Row],[log1p(return)]],S:S,1)-6</f>
        <v>#N/A</v>
      </c>
    </row>
    <row r="4751" spans="1:6" x14ac:dyDescent="0.35">
      <c r="A4751" s="10">
        <v>29572</v>
      </c>
      <c r="B4751">
        <v>132.9</v>
      </c>
      <c r="C4751">
        <v>1.7600000000000001E-2</v>
      </c>
      <c r="D4751">
        <f>LOG(S_P_500_Historical_Data__1[[#This Row],[return]]+1)</f>
        <v>7.5770983043386801E-3</v>
      </c>
      <c r="E4751">
        <f>MATCH(S_P_500_Historical_Data__1[[#This Row],[return]],_xlfn.ANCHORARRAY($N$7),1)</f>
        <v>76</v>
      </c>
      <c r="F4751" t="e">
        <f>MATCH(S_P_500_Historical_Data__1[[#This Row],[log1p(return)]],S:S,1)-6</f>
        <v>#N/A</v>
      </c>
    </row>
    <row r="4752" spans="1:6" x14ac:dyDescent="0.35">
      <c r="A4752" s="10">
        <v>29571</v>
      </c>
      <c r="B4752">
        <v>130.6</v>
      </c>
      <c r="C4752">
        <v>9.2999999999999992E-3</v>
      </c>
      <c r="D4752">
        <f>LOG(S_P_500_Historical_Data__1[[#This Row],[return]]+1)</f>
        <v>4.0202732532416277E-3</v>
      </c>
      <c r="E4752">
        <f>MATCH(S_P_500_Historical_Data__1[[#This Row],[return]],_xlfn.ANCHORARRAY($N$7),1)</f>
        <v>73</v>
      </c>
      <c r="F4752" t="e">
        <f>MATCH(S_P_500_Historical_Data__1[[#This Row],[log1p(return)]],S:S,1)-6</f>
        <v>#N/A</v>
      </c>
    </row>
    <row r="4753" spans="1:6" x14ac:dyDescent="0.35">
      <c r="A4753" s="10">
        <v>29570</v>
      </c>
      <c r="B4753">
        <v>129.4</v>
      </c>
      <c r="C4753">
        <v>1.5E-3</v>
      </c>
      <c r="D4753">
        <f>LOG(S_P_500_Historical_Data__1[[#This Row],[return]]+1)</f>
        <v>6.5095362959505818E-4</v>
      </c>
      <c r="E4753">
        <f>MATCH(S_P_500_Historical_Data__1[[#This Row],[return]],_xlfn.ANCHORARRAY($N$7),1)</f>
        <v>70</v>
      </c>
      <c r="F4753" t="e">
        <f>MATCH(S_P_500_Historical_Data__1[[#This Row],[log1p(return)]],S:S,1)-6</f>
        <v>#N/A</v>
      </c>
    </row>
    <row r="4754" spans="1:6" x14ac:dyDescent="0.35">
      <c r="A4754" s="10">
        <v>29567</v>
      </c>
      <c r="B4754">
        <v>129.19999999999999</v>
      </c>
      <c r="C4754">
        <v>1.41E-2</v>
      </c>
      <c r="D4754">
        <f>LOG(S_P_500_Historical_Data__1[[#This Row],[return]]+1)</f>
        <v>6.0807827160938794E-3</v>
      </c>
      <c r="E4754">
        <f>MATCH(S_P_500_Historical_Data__1[[#This Row],[return]],_xlfn.ANCHORARRAY($N$7),1)</f>
        <v>74</v>
      </c>
      <c r="F4754" t="e">
        <f>MATCH(S_P_500_Historical_Data__1[[#This Row],[log1p(return)]],S:S,1)-6</f>
        <v>#N/A</v>
      </c>
    </row>
    <row r="4755" spans="1:6" x14ac:dyDescent="0.35">
      <c r="A4755" s="10">
        <v>29566</v>
      </c>
      <c r="B4755">
        <v>127.4</v>
      </c>
      <c r="C4755">
        <v>-7.0000000000000001E-3</v>
      </c>
      <c r="D4755">
        <f>LOG(S_P_500_Historical_Data__1[[#This Row],[return]]+1)</f>
        <v>-3.0507515046188267E-3</v>
      </c>
      <c r="E4755">
        <f>MATCH(S_P_500_Historical_Data__1[[#This Row],[return]],_xlfn.ANCHORARRAY($N$7),1)</f>
        <v>67</v>
      </c>
      <c r="F4755" t="e">
        <f>MATCH(S_P_500_Historical_Data__1[[#This Row],[log1p(return)]],S:S,1)-6</f>
        <v>#N/A</v>
      </c>
    </row>
    <row r="4756" spans="1:6" x14ac:dyDescent="0.35">
      <c r="A4756" s="10">
        <v>29565</v>
      </c>
      <c r="B4756">
        <v>128.30000000000001</v>
      </c>
      <c r="C4756">
        <v>-1.6899999999999998E-2</v>
      </c>
      <c r="D4756">
        <f>LOG(S_P_500_Historical_Data__1[[#This Row],[return]]+1)</f>
        <v>-7.4023038979617638E-3</v>
      </c>
      <c r="E4756">
        <f>MATCH(S_P_500_Historical_Data__1[[#This Row],[return]],_xlfn.ANCHORARRAY($N$7),1)</f>
        <v>64</v>
      </c>
      <c r="F4756" t="e">
        <f>MATCH(S_P_500_Historical_Data__1[[#This Row],[log1p(return)]],S:S,1)-6</f>
        <v>#N/A</v>
      </c>
    </row>
    <row r="4757" spans="1:6" x14ac:dyDescent="0.35">
      <c r="A4757" s="10">
        <v>29564</v>
      </c>
      <c r="B4757">
        <v>130.5</v>
      </c>
      <c r="C4757">
        <v>-8.0000000000000004E-4</v>
      </c>
      <c r="D4757">
        <f>LOG(S_P_500_Historical_Data__1[[#This Row],[return]]+1)</f>
        <v>-3.4757463392091225E-4</v>
      </c>
      <c r="E4757">
        <f>MATCH(S_P_500_Historical_Data__1[[#This Row],[return]],_xlfn.ANCHORARRAY($N$7),1)</f>
        <v>69</v>
      </c>
      <c r="F4757" t="e">
        <f>MATCH(S_P_500_Historical_Data__1[[#This Row],[log1p(return)]],S:S,1)-6</f>
        <v>#N/A</v>
      </c>
    </row>
    <row r="4758" spans="1:6" x14ac:dyDescent="0.35">
      <c r="A4758" s="10">
        <v>29563</v>
      </c>
      <c r="B4758">
        <v>130.6</v>
      </c>
      <c r="C4758">
        <v>-2.5399999999999999E-2</v>
      </c>
      <c r="D4758">
        <f>LOG(S_P_500_Historical_Data__1[[#This Row],[return]]+1)</f>
        <v>-1.1173592954724193E-2</v>
      </c>
      <c r="E4758">
        <f>MATCH(S_P_500_Historical_Data__1[[#This Row],[return]],_xlfn.ANCHORARRAY($N$7),1)</f>
        <v>61</v>
      </c>
      <c r="F4758" t="e">
        <f>MATCH(S_P_500_Historical_Data__1[[#This Row],[log1p(return)]],S:S,1)-6</f>
        <v>#N/A</v>
      </c>
    </row>
    <row r="4759" spans="1:6" x14ac:dyDescent="0.35">
      <c r="A4759" s="10">
        <v>29560</v>
      </c>
      <c r="B4759">
        <v>134</v>
      </c>
      <c r="C4759">
        <v>-1.83E-2</v>
      </c>
      <c r="D4759">
        <f>LOG(S_P_500_Historical_Data__1[[#This Row],[return]]+1)</f>
        <v>-8.0212090054163666E-3</v>
      </c>
      <c r="E4759">
        <f>MATCH(S_P_500_Historical_Data__1[[#This Row],[return]],_xlfn.ANCHORARRAY($N$7),1)</f>
        <v>64</v>
      </c>
      <c r="F4759" t="e">
        <f>MATCH(S_P_500_Historical_Data__1[[#This Row],[log1p(return)]],S:S,1)-6</f>
        <v>#N/A</v>
      </c>
    </row>
    <row r="4760" spans="1:6" x14ac:dyDescent="0.35">
      <c r="A4760" s="10">
        <v>29559</v>
      </c>
      <c r="B4760">
        <v>136.5</v>
      </c>
      <c r="C4760">
        <v>-1.5E-3</v>
      </c>
      <c r="D4760">
        <f>LOG(S_P_500_Historical_Data__1[[#This Row],[return]]+1)</f>
        <v>-6.5193079327860188E-4</v>
      </c>
      <c r="E4760">
        <f>MATCH(S_P_500_Historical_Data__1[[#This Row],[return]],_xlfn.ANCHORARRAY($N$7),1)</f>
        <v>69</v>
      </c>
      <c r="F4760" t="e">
        <f>MATCH(S_P_500_Historical_Data__1[[#This Row],[log1p(return)]],S:S,1)-6</f>
        <v>#N/A</v>
      </c>
    </row>
    <row r="4761" spans="1:6" x14ac:dyDescent="0.35">
      <c r="A4761" s="10">
        <v>29558</v>
      </c>
      <c r="B4761">
        <v>136.69999999999999</v>
      </c>
      <c r="C4761">
        <v>-2.2000000000000001E-3</v>
      </c>
      <c r="D4761">
        <f>LOG(S_P_500_Historical_Data__1[[#This Row],[return]]+1)</f>
        <v>-9.5650039683711904E-4</v>
      </c>
      <c r="E4761">
        <f>MATCH(S_P_500_Historical_Data__1[[#This Row],[return]],_xlfn.ANCHORARRAY($N$7),1)</f>
        <v>69</v>
      </c>
      <c r="F4761" t="e">
        <f>MATCH(S_P_500_Historical_Data__1[[#This Row],[log1p(return)]],S:S,1)-6</f>
        <v>#N/A</v>
      </c>
    </row>
    <row r="4762" spans="1:6" x14ac:dyDescent="0.35">
      <c r="A4762" s="10">
        <v>29557</v>
      </c>
      <c r="B4762">
        <v>137</v>
      </c>
      <c r="C4762">
        <v>-1.5E-3</v>
      </c>
      <c r="D4762">
        <f>LOG(S_P_500_Historical_Data__1[[#This Row],[return]]+1)</f>
        <v>-6.5193079327860188E-4</v>
      </c>
      <c r="E4762">
        <f>MATCH(S_P_500_Historical_Data__1[[#This Row],[return]],_xlfn.ANCHORARRAY($N$7),1)</f>
        <v>69</v>
      </c>
      <c r="F4762" t="e">
        <f>MATCH(S_P_500_Historical_Data__1[[#This Row],[log1p(return)]],S:S,1)-6</f>
        <v>#N/A</v>
      </c>
    </row>
    <row r="4763" spans="1:6" x14ac:dyDescent="0.35">
      <c r="A4763" s="10">
        <v>29556</v>
      </c>
      <c r="B4763">
        <v>137.19999999999999</v>
      </c>
      <c r="C4763">
        <v>-2.35E-2</v>
      </c>
      <c r="D4763">
        <f>LOG(S_P_500_Historical_Data__1[[#This Row],[return]]+1)</f>
        <v>-1.0327752376126795E-2</v>
      </c>
      <c r="E4763">
        <f>MATCH(S_P_500_Historical_Data__1[[#This Row],[return]],_xlfn.ANCHORARRAY($N$7),1)</f>
        <v>62</v>
      </c>
      <c r="F4763" t="e">
        <f>MATCH(S_P_500_Historical_Data__1[[#This Row],[log1p(return)]],S:S,1)-6</f>
        <v>#N/A</v>
      </c>
    </row>
    <row r="4764" spans="1:6" x14ac:dyDescent="0.35">
      <c r="A4764" s="10">
        <v>29553</v>
      </c>
      <c r="B4764">
        <v>140.5</v>
      </c>
      <c r="C4764">
        <v>2.0999999999999999E-3</v>
      </c>
      <c r="D4764">
        <f>LOG(S_P_500_Historical_Data__1[[#This Row],[return]]+1)</f>
        <v>9.1106213122328433E-4</v>
      </c>
      <c r="E4764">
        <f>MATCH(S_P_500_Historical_Data__1[[#This Row],[return]],_xlfn.ANCHORARRAY($N$7),1)</f>
        <v>70</v>
      </c>
      <c r="F4764" t="e">
        <f>MATCH(S_P_500_Historical_Data__1[[#This Row],[log1p(return)]],S:S,1)-6</f>
        <v>#N/A</v>
      </c>
    </row>
    <row r="4765" spans="1:6" x14ac:dyDescent="0.35">
      <c r="A4765" s="10">
        <v>29551</v>
      </c>
      <c r="B4765">
        <v>140.19999999999999</v>
      </c>
      <c r="C4765">
        <v>6.4999999999999997E-3</v>
      </c>
      <c r="D4765">
        <f>LOG(S_P_500_Historical_Data__1[[#This Row],[return]]+1)</f>
        <v>2.8137792246732954E-3</v>
      </c>
      <c r="E4765">
        <f>MATCH(S_P_500_Historical_Data__1[[#This Row],[return]],_xlfn.ANCHORARRAY($N$7),1)</f>
        <v>72</v>
      </c>
      <c r="F4765" t="e">
        <f>MATCH(S_P_500_Historical_Data__1[[#This Row],[log1p(return)]],S:S,1)-6</f>
        <v>#N/A</v>
      </c>
    </row>
    <row r="4766" spans="1:6" x14ac:dyDescent="0.35">
      <c r="A4766" s="10">
        <v>29550</v>
      </c>
      <c r="B4766">
        <v>139.30000000000001</v>
      </c>
      <c r="C4766">
        <v>7.1999999999999998E-3</v>
      </c>
      <c r="D4766">
        <f>LOG(S_P_500_Historical_Data__1[[#This Row],[return]]+1)</f>
        <v>3.1157170998062241E-3</v>
      </c>
      <c r="E4766">
        <f>MATCH(S_P_500_Historical_Data__1[[#This Row],[return]],_xlfn.ANCHORARRAY($N$7),1)</f>
        <v>72</v>
      </c>
      <c r="F4766" t="e">
        <f>MATCH(S_P_500_Historical_Data__1[[#This Row],[log1p(return)]],S:S,1)-6</f>
        <v>#N/A</v>
      </c>
    </row>
    <row r="4767" spans="1:6" x14ac:dyDescent="0.35">
      <c r="A4767" s="10">
        <v>29549</v>
      </c>
      <c r="B4767">
        <v>138.30000000000001</v>
      </c>
      <c r="C4767">
        <v>-5.7999999999999996E-3</v>
      </c>
      <c r="D4767">
        <f>LOG(S_P_500_Historical_Data__1[[#This Row],[return]]+1)</f>
        <v>-2.5262411970196374E-3</v>
      </c>
      <c r="E4767">
        <f>MATCH(S_P_500_Historical_Data__1[[#This Row],[return]],_xlfn.ANCHORARRAY($N$7),1)</f>
        <v>68</v>
      </c>
      <c r="F4767" t="e">
        <f>MATCH(S_P_500_Historical_Data__1[[#This Row],[log1p(return)]],S:S,1)-6</f>
        <v>#N/A</v>
      </c>
    </row>
    <row r="4768" spans="1:6" x14ac:dyDescent="0.35">
      <c r="A4768" s="10">
        <v>29546</v>
      </c>
      <c r="B4768">
        <v>139.1</v>
      </c>
      <c r="C4768">
        <v>-9.2999999999999992E-3</v>
      </c>
      <c r="D4768">
        <f>LOG(S_P_500_Historical_Data__1[[#This Row],[return]]+1)</f>
        <v>-4.0578370074493605E-3</v>
      </c>
      <c r="E4768">
        <f>MATCH(S_P_500_Historical_Data__1[[#This Row],[return]],_xlfn.ANCHORARRAY($N$7),1)</f>
        <v>67</v>
      </c>
      <c r="F4768" t="e">
        <f>MATCH(S_P_500_Historical_Data__1[[#This Row],[log1p(return)]],S:S,1)-6</f>
        <v>#N/A</v>
      </c>
    </row>
    <row r="4769" spans="1:6" x14ac:dyDescent="0.35">
      <c r="A4769" s="10">
        <v>29545</v>
      </c>
      <c r="B4769">
        <v>140.4</v>
      </c>
      <c r="C4769">
        <v>9.2999999999999992E-3</v>
      </c>
      <c r="D4769">
        <f>LOG(S_P_500_Historical_Data__1[[#This Row],[return]]+1)</f>
        <v>4.0202732532416277E-3</v>
      </c>
      <c r="E4769">
        <f>MATCH(S_P_500_Historical_Data__1[[#This Row],[return]],_xlfn.ANCHORARRAY($N$7),1)</f>
        <v>73</v>
      </c>
      <c r="F4769" t="e">
        <f>MATCH(S_P_500_Historical_Data__1[[#This Row],[log1p(return)]],S:S,1)-6</f>
        <v>#N/A</v>
      </c>
    </row>
    <row r="4770" spans="1:6" x14ac:dyDescent="0.35">
      <c r="A4770" s="10">
        <v>29544</v>
      </c>
      <c r="B4770">
        <v>139.1</v>
      </c>
      <c r="C4770">
        <v>-4.3E-3</v>
      </c>
      <c r="D4770">
        <f>LOG(S_P_500_Historical_Data__1[[#This Row],[return]]+1)</f>
        <v>-1.8714928717335991E-3</v>
      </c>
      <c r="E4770">
        <f>MATCH(S_P_500_Historical_Data__1[[#This Row],[return]],_xlfn.ANCHORARRAY($N$7),1)</f>
        <v>68</v>
      </c>
      <c r="F4770" t="e">
        <f>MATCH(S_P_500_Historical_Data__1[[#This Row],[log1p(return)]],S:S,1)-6</f>
        <v>#N/A</v>
      </c>
    </row>
    <row r="4771" spans="1:6" x14ac:dyDescent="0.35">
      <c r="A4771" s="10">
        <v>29543</v>
      </c>
      <c r="B4771">
        <v>139.69999999999999</v>
      </c>
      <c r="C4771">
        <v>1.38E-2</v>
      </c>
      <c r="D4771">
        <f>LOG(S_P_500_Historical_Data__1[[#This Row],[return]]+1)</f>
        <v>5.9522868873829755E-3</v>
      </c>
      <c r="E4771">
        <f>MATCH(S_P_500_Historical_Data__1[[#This Row],[return]],_xlfn.ANCHORARRAY($N$7),1)</f>
        <v>74</v>
      </c>
      <c r="F4771" t="e">
        <f>MATCH(S_P_500_Historical_Data__1[[#This Row],[log1p(return)]],S:S,1)-6</f>
        <v>#N/A</v>
      </c>
    </row>
    <row r="4772" spans="1:6" x14ac:dyDescent="0.35">
      <c r="A4772" s="10">
        <v>29542</v>
      </c>
      <c r="B4772">
        <v>137.80000000000001</v>
      </c>
      <c r="C4772">
        <v>5.1000000000000004E-3</v>
      </c>
      <c r="D4772">
        <f>LOG(S_P_500_Historical_Data__1[[#This Row],[return]]+1)</f>
        <v>2.2092729880147646E-3</v>
      </c>
      <c r="E4772">
        <f>MATCH(S_P_500_Historical_Data__1[[#This Row],[return]],_xlfn.ANCHORARRAY($N$7),1)</f>
        <v>71</v>
      </c>
      <c r="F4772" t="e">
        <f>MATCH(S_P_500_Historical_Data__1[[#This Row],[log1p(return)]],S:S,1)-6</f>
        <v>#N/A</v>
      </c>
    </row>
    <row r="4773" spans="1:6" x14ac:dyDescent="0.35">
      <c r="A4773" s="10">
        <v>29539</v>
      </c>
      <c r="B4773">
        <v>137.1</v>
      </c>
      <c r="C4773">
        <v>4.4000000000000003E-3</v>
      </c>
      <c r="D4773">
        <f>LOG(S_P_500_Historical_Data__1[[#This Row],[return]]+1)</f>
        <v>1.9067040408848018E-3</v>
      </c>
      <c r="E4773">
        <f>MATCH(S_P_500_Historical_Data__1[[#This Row],[return]],_xlfn.ANCHORARRAY($N$7),1)</f>
        <v>71</v>
      </c>
      <c r="F4773" t="e">
        <f>MATCH(S_P_500_Historical_Data__1[[#This Row],[log1p(return)]],S:S,1)-6</f>
        <v>#N/A</v>
      </c>
    </row>
    <row r="4774" spans="1:6" x14ac:dyDescent="0.35">
      <c r="A4774" s="10">
        <v>29538</v>
      </c>
      <c r="B4774">
        <v>136.5</v>
      </c>
      <c r="C4774">
        <v>1.41E-2</v>
      </c>
      <c r="D4774">
        <f>LOG(S_P_500_Historical_Data__1[[#This Row],[return]]+1)</f>
        <v>6.0807827160938794E-3</v>
      </c>
      <c r="E4774">
        <f>MATCH(S_P_500_Historical_Data__1[[#This Row],[return]],_xlfn.ANCHORARRAY($N$7),1)</f>
        <v>74</v>
      </c>
      <c r="F4774" t="e">
        <f>MATCH(S_P_500_Historical_Data__1[[#This Row],[log1p(return)]],S:S,1)-6</f>
        <v>#N/A</v>
      </c>
    </row>
    <row r="4775" spans="1:6" x14ac:dyDescent="0.35">
      <c r="A4775" s="10">
        <v>29537</v>
      </c>
      <c r="B4775">
        <v>134.6</v>
      </c>
      <c r="C4775">
        <v>2.5100000000000001E-2</v>
      </c>
      <c r="D4775">
        <f>LOG(S_P_500_Historical_Data__1[[#This Row],[return]]+1)</f>
        <v>1.0766233518425195E-2</v>
      </c>
      <c r="E4775">
        <f>MATCH(S_P_500_Historical_Data__1[[#This Row],[return]],_xlfn.ANCHORARRAY($N$7),1)</f>
        <v>78</v>
      </c>
      <c r="F4775" t="e">
        <f>MATCH(S_P_500_Historical_Data__1[[#This Row],[log1p(return)]],S:S,1)-6</f>
        <v>#N/A</v>
      </c>
    </row>
    <row r="4776" spans="1:6" x14ac:dyDescent="0.35">
      <c r="A4776" s="10">
        <v>29536</v>
      </c>
      <c r="B4776">
        <v>131.30000000000001</v>
      </c>
      <c r="C4776">
        <v>1.3899999999999999E-2</v>
      </c>
      <c r="D4776">
        <f>LOG(S_P_500_Historical_Data__1[[#This Row],[return]]+1)</f>
        <v>5.9951230546912851E-3</v>
      </c>
      <c r="E4776">
        <f>MATCH(S_P_500_Historical_Data__1[[#This Row],[return]],_xlfn.ANCHORARRAY($N$7),1)</f>
        <v>74</v>
      </c>
      <c r="F4776" t="e">
        <f>MATCH(S_P_500_Historical_Data__1[[#This Row],[log1p(return)]],S:S,1)-6</f>
        <v>#N/A</v>
      </c>
    </row>
    <row r="4777" spans="1:6" x14ac:dyDescent="0.35">
      <c r="A4777" s="10">
        <v>29535</v>
      </c>
      <c r="B4777">
        <v>129.5</v>
      </c>
      <c r="C4777">
        <v>2.3E-3</v>
      </c>
      <c r="D4777">
        <f>LOG(S_P_500_Historical_Data__1[[#This Row],[return]]+1)</f>
        <v>9.9773035779373003E-4</v>
      </c>
      <c r="E4777">
        <f>MATCH(S_P_500_Historical_Data__1[[#This Row],[return]],_xlfn.ANCHORARRAY($N$7),1)</f>
        <v>70</v>
      </c>
      <c r="F4777" t="e">
        <f>MATCH(S_P_500_Historical_Data__1[[#This Row],[log1p(return)]],S:S,1)-6</f>
        <v>#N/A</v>
      </c>
    </row>
    <row r="4778" spans="1:6" x14ac:dyDescent="0.35">
      <c r="A4778" s="10">
        <v>29532</v>
      </c>
      <c r="B4778">
        <v>129.19999999999999</v>
      </c>
      <c r="C4778">
        <v>2.3E-3</v>
      </c>
      <c r="D4778">
        <f>LOG(S_P_500_Historical_Data__1[[#This Row],[return]]+1)</f>
        <v>9.9773035779373003E-4</v>
      </c>
      <c r="E4778">
        <f>MATCH(S_P_500_Historical_Data__1[[#This Row],[return]],_xlfn.ANCHORARRAY($N$7),1)</f>
        <v>70</v>
      </c>
      <c r="F4778" t="e">
        <f>MATCH(S_P_500_Historical_Data__1[[#This Row],[log1p(return)]],S:S,1)-6</f>
        <v>#N/A</v>
      </c>
    </row>
    <row r="4779" spans="1:6" x14ac:dyDescent="0.35">
      <c r="A4779" s="10">
        <v>29531</v>
      </c>
      <c r="B4779">
        <v>128.9</v>
      </c>
      <c r="C4779">
        <v>-1.83E-2</v>
      </c>
      <c r="D4779">
        <f>LOG(S_P_500_Historical_Data__1[[#This Row],[return]]+1)</f>
        <v>-8.0212090054163666E-3</v>
      </c>
      <c r="E4779">
        <f>MATCH(S_P_500_Historical_Data__1[[#This Row],[return]],_xlfn.ANCHORARRAY($N$7),1)</f>
        <v>64</v>
      </c>
      <c r="F4779" t="e">
        <f>MATCH(S_P_500_Historical_Data__1[[#This Row],[log1p(return)]],S:S,1)-6</f>
        <v>#N/A</v>
      </c>
    </row>
    <row r="4780" spans="1:6" x14ac:dyDescent="0.35">
      <c r="A4780" s="10">
        <v>29530</v>
      </c>
      <c r="B4780">
        <v>131.30000000000001</v>
      </c>
      <c r="C4780">
        <v>1.78E-2</v>
      </c>
      <c r="D4780">
        <f>LOG(S_P_500_Historical_Data__1[[#This Row],[return]]+1)</f>
        <v>7.6624465372758781E-3</v>
      </c>
      <c r="E4780">
        <f>MATCH(S_P_500_Historical_Data__1[[#This Row],[return]],_xlfn.ANCHORARRAY($N$7),1)</f>
        <v>76</v>
      </c>
      <c r="F4780" t="e">
        <f>MATCH(S_P_500_Historical_Data__1[[#This Row],[log1p(return)]],S:S,1)-6</f>
        <v>#N/A</v>
      </c>
    </row>
    <row r="4781" spans="1:6" x14ac:dyDescent="0.35">
      <c r="A4781" s="10">
        <v>29528</v>
      </c>
      <c r="B4781">
        <v>129</v>
      </c>
      <c r="C4781">
        <v>1.18E-2</v>
      </c>
      <c r="D4781">
        <f>LOG(S_P_500_Historical_Data__1[[#This Row],[return]]+1)</f>
        <v>5.0946750725485712E-3</v>
      </c>
      <c r="E4781">
        <f>MATCH(S_P_500_Historical_Data__1[[#This Row],[return]],_xlfn.ANCHORARRAY($N$7),1)</f>
        <v>74</v>
      </c>
      <c r="F4781" t="e">
        <f>MATCH(S_P_500_Historical_Data__1[[#This Row],[log1p(return)]],S:S,1)-6</f>
        <v>#N/A</v>
      </c>
    </row>
    <row r="4782" spans="1:6" x14ac:dyDescent="0.35">
      <c r="A4782" s="10">
        <v>29525</v>
      </c>
      <c r="B4782">
        <v>127.5</v>
      </c>
      <c r="C4782">
        <v>9.4999999999999998E-3</v>
      </c>
      <c r="D4782">
        <f>LOG(S_P_500_Historical_Data__1[[#This Row],[return]]+1)</f>
        <v>4.1063232796581164E-3</v>
      </c>
      <c r="E4782">
        <f>MATCH(S_P_500_Historical_Data__1[[#This Row],[return]],_xlfn.ANCHORARRAY($N$7),1)</f>
        <v>73</v>
      </c>
      <c r="F4782" t="e">
        <f>MATCH(S_P_500_Historical_Data__1[[#This Row],[log1p(return)]],S:S,1)-6</f>
        <v>#N/A</v>
      </c>
    </row>
    <row r="4783" spans="1:6" x14ac:dyDescent="0.35">
      <c r="A4783" s="10">
        <v>29524</v>
      </c>
      <c r="B4783">
        <v>126.3</v>
      </c>
      <c r="C4783">
        <v>-1.2500000000000001E-2</v>
      </c>
      <c r="D4783">
        <f>LOG(S_P_500_Historical_Data__1[[#This Row],[return]]+1)</f>
        <v>-5.4628957015021382E-3</v>
      </c>
      <c r="E4783">
        <f>MATCH(S_P_500_Historical_Data__1[[#This Row],[return]],_xlfn.ANCHORARRAY($N$7),1)</f>
        <v>65</v>
      </c>
      <c r="F4783" t="e">
        <f>MATCH(S_P_500_Historical_Data__1[[#This Row],[log1p(return)]],S:S,1)-6</f>
        <v>#N/A</v>
      </c>
    </row>
    <row r="4784" spans="1:6" x14ac:dyDescent="0.35">
      <c r="A4784" s="10">
        <v>29523</v>
      </c>
      <c r="B4784">
        <v>127.9</v>
      </c>
      <c r="C4784">
        <v>-1.6000000000000001E-3</v>
      </c>
      <c r="D4784">
        <f>LOG(S_P_500_Historical_Data__1[[#This Row],[return]]+1)</f>
        <v>-6.9542766165125167E-4</v>
      </c>
      <c r="E4784">
        <f>MATCH(S_P_500_Historical_Data__1[[#This Row],[return]],_xlfn.ANCHORARRAY($N$7),1)</f>
        <v>69</v>
      </c>
      <c r="F4784" t="e">
        <f>MATCH(S_P_500_Historical_Data__1[[#This Row],[log1p(return)]],S:S,1)-6</f>
        <v>#N/A</v>
      </c>
    </row>
    <row r="4785" spans="1:6" x14ac:dyDescent="0.35">
      <c r="A4785" s="10">
        <v>29522</v>
      </c>
      <c r="B4785">
        <v>128.1</v>
      </c>
      <c r="C4785">
        <v>1.6000000000000001E-3</v>
      </c>
      <c r="D4785">
        <f>LOG(S_P_500_Historical_Data__1[[#This Row],[return]]+1)</f>
        <v>6.943158663544807E-4</v>
      </c>
      <c r="E4785">
        <f>MATCH(S_P_500_Historical_Data__1[[#This Row],[return]],_xlfn.ANCHORARRAY($N$7),1)</f>
        <v>70</v>
      </c>
      <c r="F4785" t="e">
        <f>MATCH(S_P_500_Historical_Data__1[[#This Row],[log1p(return)]],S:S,1)-6</f>
        <v>#N/A</v>
      </c>
    </row>
    <row r="4786" spans="1:6" x14ac:dyDescent="0.35">
      <c r="A4786" s="10">
        <v>29521</v>
      </c>
      <c r="B4786">
        <v>127.9</v>
      </c>
      <c r="C4786">
        <v>-1.54E-2</v>
      </c>
      <c r="D4786">
        <f>LOG(S_P_500_Historical_Data__1[[#This Row],[return]]+1)</f>
        <v>-6.7401685632631431E-3</v>
      </c>
      <c r="E4786">
        <f>MATCH(S_P_500_Historical_Data__1[[#This Row],[return]],_xlfn.ANCHORARRAY($N$7),1)</f>
        <v>64</v>
      </c>
      <c r="F4786" t="e">
        <f>MATCH(S_P_500_Historical_Data__1[[#This Row],[log1p(return)]],S:S,1)-6</f>
        <v>#N/A</v>
      </c>
    </row>
    <row r="4787" spans="1:6" x14ac:dyDescent="0.35">
      <c r="A4787" s="10">
        <v>29518</v>
      </c>
      <c r="B4787">
        <v>129.9</v>
      </c>
      <c r="C4787">
        <v>3.0999999999999999E-3</v>
      </c>
      <c r="D4787">
        <f>LOG(S_P_500_Historical_Data__1[[#This Row],[return]]+1)</f>
        <v>1.3442304116013512E-3</v>
      </c>
      <c r="E4787">
        <f>MATCH(S_P_500_Historical_Data__1[[#This Row],[return]],_xlfn.ANCHORARRAY($N$7),1)</f>
        <v>71</v>
      </c>
      <c r="F4787" t="e">
        <f>MATCH(S_P_500_Historical_Data__1[[#This Row],[log1p(return)]],S:S,1)-6</f>
        <v>#N/A</v>
      </c>
    </row>
    <row r="4788" spans="1:6" x14ac:dyDescent="0.35">
      <c r="A4788" s="10">
        <v>29517</v>
      </c>
      <c r="B4788">
        <v>129.5</v>
      </c>
      <c r="C4788">
        <v>-1.8200000000000001E-2</v>
      </c>
      <c r="D4788">
        <f>LOG(S_P_500_Historical_Data__1[[#This Row],[return]]+1)</f>
        <v>-7.9769722361493749E-3</v>
      </c>
      <c r="E4788">
        <f>MATCH(S_P_500_Historical_Data__1[[#This Row],[return]],_xlfn.ANCHORARRAY($N$7),1)</f>
        <v>64</v>
      </c>
      <c r="F4788" t="e">
        <f>MATCH(S_P_500_Historical_Data__1[[#This Row],[log1p(return)]],S:S,1)-6</f>
        <v>#N/A</v>
      </c>
    </row>
    <row r="4789" spans="1:6" x14ac:dyDescent="0.35">
      <c r="A4789" s="10">
        <v>29516</v>
      </c>
      <c r="B4789">
        <v>131.9</v>
      </c>
      <c r="C4789">
        <v>8.0000000000000004E-4</v>
      </c>
      <c r="D4789">
        <f>LOG(S_P_500_Historical_Data__1[[#This Row],[return]]+1)</f>
        <v>3.4729668536350247E-4</v>
      </c>
      <c r="E4789">
        <f>MATCH(S_P_500_Historical_Data__1[[#This Row],[return]],_xlfn.ANCHORARRAY($N$7),1)</f>
        <v>70</v>
      </c>
      <c r="F4789" t="e">
        <f>MATCH(S_P_500_Historical_Data__1[[#This Row],[log1p(return)]],S:S,1)-6</f>
        <v>#N/A</v>
      </c>
    </row>
    <row r="4790" spans="1:6" x14ac:dyDescent="0.35">
      <c r="A4790" s="10">
        <v>29515</v>
      </c>
      <c r="B4790">
        <v>131.80000000000001</v>
      </c>
      <c r="C4790">
        <v>-6.0000000000000001E-3</v>
      </c>
      <c r="D4790">
        <f>LOG(S_P_500_Historical_Data__1[[#This Row],[return]]+1)</f>
        <v>-2.6136156026866902E-3</v>
      </c>
      <c r="E4790">
        <f>MATCH(S_P_500_Historical_Data__1[[#This Row],[return]],_xlfn.ANCHORARRAY($N$7),1)</f>
        <v>68</v>
      </c>
      <c r="F4790" t="e">
        <f>MATCH(S_P_500_Historical_Data__1[[#This Row],[log1p(return)]],S:S,1)-6</f>
        <v>#N/A</v>
      </c>
    </row>
    <row r="4791" spans="1:6" x14ac:dyDescent="0.35">
      <c r="A4791" s="10">
        <v>29514</v>
      </c>
      <c r="B4791">
        <v>132.6</v>
      </c>
      <c r="C4791">
        <v>8.3999999999999995E-3</v>
      </c>
      <c r="D4791">
        <f>LOG(S_P_500_Historical_Data__1[[#This Row],[return]]+1)</f>
        <v>3.6328370044082891E-3</v>
      </c>
      <c r="E4791">
        <f>MATCH(S_P_500_Historical_Data__1[[#This Row],[return]],_xlfn.ANCHORARRAY($N$7),1)</f>
        <v>73</v>
      </c>
      <c r="F4791" t="e">
        <f>MATCH(S_P_500_Historical_Data__1[[#This Row],[log1p(return)]],S:S,1)-6</f>
        <v>#N/A</v>
      </c>
    </row>
    <row r="4792" spans="1:6" x14ac:dyDescent="0.35">
      <c r="A4792" s="10">
        <v>29511</v>
      </c>
      <c r="B4792">
        <v>131.5</v>
      </c>
      <c r="C4792">
        <v>-5.3E-3</v>
      </c>
      <c r="D4792">
        <f>LOG(S_P_500_Historical_Data__1[[#This Row],[return]]+1)</f>
        <v>-2.307882058273408E-3</v>
      </c>
      <c r="E4792">
        <f>MATCH(S_P_500_Historical_Data__1[[#This Row],[return]],_xlfn.ANCHORARRAY($N$7),1)</f>
        <v>68</v>
      </c>
      <c r="F4792" t="e">
        <f>MATCH(S_P_500_Historical_Data__1[[#This Row],[log1p(return)]],S:S,1)-6</f>
        <v>#N/A</v>
      </c>
    </row>
    <row r="4793" spans="1:6" x14ac:dyDescent="0.35">
      <c r="A4793" s="10">
        <v>29510</v>
      </c>
      <c r="B4793">
        <v>132.19999999999999</v>
      </c>
      <c r="C4793">
        <v>-1.12E-2</v>
      </c>
      <c r="D4793">
        <f>LOG(S_P_500_Historical_Data__1[[#This Row],[return]]+1)</f>
        <v>-4.8915422552593757E-3</v>
      </c>
      <c r="E4793">
        <f>MATCH(S_P_500_Historical_Data__1[[#This Row],[return]],_xlfn.ANCHORARRAY($N$7),1)</f>
        <v>66</v>
      </c>
      <c r="F4793" t="e">
        <f>MATCH(S_P_500_Historical_Data__1[[#This Row],[log1p(return)]],S:S,1)-6</f>
        <v>#N/A</v>
      </c>
    </row>
    <row r="4794" spans="1:6" x14ac:dyDescent="0.35">
      <c r="A4794" s="10">
        <v>29509</v>
      </c>
      <c r="B4794">
        <v>133.69999999999999</v>
      </c>
      <c r="C4794">
        <v>1.29E-2</v>
      </c>
      <c r="D4794">
        <f>LOG(S_P_500_Historical_Data__1[[#This Row],[return]]+1)</f>
        <v>5.5665711332942638E-3</v>
      </c>
      <c r="E4794">
        <f>MATCH(S_P_500_Historical_Data__1[[#This Row],[return]],_xlfn.ANCHORARRAY($N$7),1)</f>
        <v>74</v>
      </c>
      <c r="F4794" t="e">
        <f>MATCH(S_P_500_Historical_Data__1[[#This Row],[log1p(return)]],S:S,1)-6</f>
        <v>#N/A</v>
      </c>
    </row>
    <row r="4795" spans="1:6" x14ac:dyDescent="0.35">
      <c r="A4795" s="10">
        <v>29508</v>
      </c>
      <c r="B4795">
        <v>132</v>
      </c>
      <c r="C4795">
        <v>0</v>
      </c>
      <c r="D4795">
        <f>LOG(S_P_500_Historical_Data__1[[#This Row],[return]]+1)</f>
        <v>0</v>
      </c>
      <c r="E4795">
        <f>MATCH(S_P_500_Historical_Data__1[[#This Row],[return]],_xlfn.ANCHORARRAY($N$7),1)</f>
        <v>70</v>
      </c>
      <c r="F4795" t="e">
        <f>MATCH(S_P_500_Historical_Data__1[[#This Row],[log1p(return)]],S:S,1)-6</f>
        <v>#N/A</v>
      </c>
    </row>
    <row r="4796" spans="1:6" x14ac:dyDescent="0.35">
      <c r="A4796" s="10">
        <v>29507</v>
      </c>
      <c r="B4796">
        <v>132</v>
      </c>
      <c r="C4796">
        <v>1.2999999999999999E-2</v>
      </c>
      <c r="D4796">
        <f>LOG(S_P_500_Historical_Data__1[[#This Row],[return]]+1)</f>
        <v>5.6094453602803856E-3</v>
      </c>
      <c r="E4796">
        <f>MATCH(S_P_500_Historical_Data__1[[#This Row],[return]],_xlfn.ANCHORARRAY($N$7),1)</f>
        <v>74</v>
      </c>
      <c r="F4796" t="e">
        <f>MATCH(S_P_500_Historical_Data__1[[#This Row],[log1p(return)]],S:S,1)-6</f>
        <v>#N/A</v>
      </c>
    </row>
    <row r="4797" spans="1:6" x14ac:dyDescent="0.35">
      <c r="A4797" s="10">
        <v>29504</v>
      </c>
      <c r="B4797">
        <v>130.30000000000001</v>
      </c>
      <c r="C4797">
        <v>-5.3E-3</v>
      </c>
      <c r="D4797">
        <f>LOG(S_P_500_Historical_Data__1[[#This Row],[return]]+1)</f>
        <v>-2.307882058273408E-3</v>
      </c>
      <c r="E4797">
        <f>MATCH(S_P_500_Historical_Data__1[[#This Row],[return]],_xlfn.ANCHORARRAY($N$7),1)</f>
        <v>68</v>
      </c>
      <c r="F4797" t="e">
        <f>MATCH(S_P_500_Historical_Data__1[[#This Row],[log1p(return)]],S:S,1)-6</f>
        <v>#N/A</v>
      </c>
    </row>
    <row r="4798" spans="1:6" x14ac:dyDescent="0.35">
      <c r="A4798" s="10">
        <v>29503</v>
      </c>
      <c r="B4798">
        <v>131</v>
      </c>
      <c r="C4798">
        <v>-4.5999999999999999E-3</v>
      </c>
      <c r="D4798">
        <f>LOG(S_P_500_Historical_Data__1[[#This Row],[return]]+1)</f>
        <v>-2.0023635919956925E-3</v>
      </c>
      <c r="E4798">
        <f>MATCH(S_P_500_Historical_Data__1[[#This Row],[return]],_xlfn.ANCHORARRAY($N$7),1)</f>
        <v>68</v>
      </c>
      <c r="F4798" t="e">
        <f>MATCH(S_P_500_Historical_Data__1[[#This Row],[log1p(return)]],S:S,1)-6</f>
        <v>#N/A</v>
      </c>
    </row>
    <row r="4799" spans="1:6" x14ac:dyDescent="0.35">
      <c r="A4799" s="10">
        <v>29502</v>
      </c>
      <c r="B4799">
        <v>131.6</v>
      </c>
      <c r="C4799">
        <v>4.5999999999999999E-3</v>
      </c>
      <c r="D4799">
        <f>LOG(S_P_500_Historical_Data__1[[#This Row],[return]]+1)</f>
        <v>1.9931738235304782E-3</v>
      </c>
      <c r="E4799">
        <f>MATCH(S_P_500_Historical_Data__1[[#This Row],[return]],_xlfn.ANCHORARRAY($N$7),1)</f>
        <v>71</v>
      </c>
      <c r="F4799" t="e">
        <f>MATCH(S_P_500_Historical_Data__1[[#This Row],[log1p(return)]],S:S,1)-6</f>
        <v>#N/A</v>
      </c>
    </row>
    <row r="4800" spans="1:6" x14ac:dyDescent="0.35">
      <c r="A4800" s="10">
        <v>29501</v>
      </c>
      <c r="B4800">
        <v>131</v>
      </c>
      <c r="C4800">
        <v>-5.3E-3</v>
      </c>
      <c r="D4800">
        <f>LOG(S_P_500_Historical_Data__1[[#This Row],[return]]+1)</f>
        <v>-2.307882058273408E-3</v>
      </c>
      <c r="E4800">
        <f>MATCH(S_P_500_Historical_Data__1[[#This Row],[return]],_xlfn.ANCHORARRAY($N$7),1)</f>
        <v>68</v>
      </c>
      <c r="F4800" t="e">
        <f>MATCH(S_P_500_Historical_Data__1[[#This Row],[log1p(return)]],S:S,1)-6</f>
        <v>#N/A</v>
      </c>
    </row>
    <row r="4801" spans="1:6" x14ac:dyDescent="0.35">
      <c r="A4801" s="10">
        <v>29500</v>
      </c>
      <c r="B4801">
        <v>131.69999999999999</v>
      </c>
      <c r="C4801">
        <v>1.8599999999999998E-2</v>
      </c>
      <c r="D4801">
        <f>LOG(S_P_500_Historical_Data__1[[#This Row],[return]]+1)</f>
        <v>8.0036718401593505E-3</v>
      </c>
      <c r="E4801">
        <f>MATCH(S_P_500_Historical_Data__1[[#This Row],[return]],_xlfn.ANCHORARRAY($N$7),1)</f>
        <v>76</v>
      </c>
      <c r="F4801" t="e">
        <f>MATCH(S_P_500_Historical_Data__1[[#This Row],[log1p(return)]],S:S,1)-6</f>
        <v>#N/A</v>
      </c>
    </row>
    <row r="4802" spans="1:6" x14ac:dyDescent="0.35">
      <c r="A4802" s="10">
        <v>29497</v>
      </c>
      <c r="B4802">
        <v>129.30000000000001</v>
      </c>
      <c r="C4802">
        <v>9.4000000000000004E-3</v>
      </c>
      <c r="D4802">
        <f>LOG(S_P_500_Historical_Data__1[[#This Row],[return]]+1)</f>
        <v>4.0633003976670943E-3</v>
      </c>
      <c r="E4802">
        <f>MATCH(S_P_500_Historical_Data__1[[#This Row],[return]],_xlfn.ANCHORARRAY($N$7),1)</f>
        <v>73</v>
      </c>
      <c r="F4802" t="e">
        <f>MATCH(S_P_500_Historical_Data__1[[#This Row],[log1p(return)]],S:S,1)-6</f>
        <v>#N/A</v>
      </c>
    </row>
    <row r="4803" spans="1:6" x14ac:dyDescent="0.35">
      <c r="A4803" s="10">
        <v>29496</v>
      </c>
      <c r="B4803">
        <v>128.1</v>
      </c>
      <c r="C4803">
        <v>7.9000000000000008E-3</v>
      </c>
      <c r="D4803">
        <f>LOG(S_P_500_Historical_Data__1[[#This Row],[return]]+1)</f>
        <v>3.4174452021936831E-3</v>
      </c>
      <c r="E4803">
        <f>MATCH(S_P_500_Historical_Data__1[[#This Row],[return]],_xlfn.ANCHORARRAY($N$7),1)</f>
        <v>72</v>
      </c>
      <c r="F4803" t="e">
        <f>MATCH(S_P_500_Historical_Data__1[[#This Row],[log1p(return)]],S:S,1)-6</f>
        <v>#N/A</v>
      </c>
    </row>
    <row r="4804" spans="1:6" x14ac:dyDescent="0.35">
      <c r="A4804" s="10">
        <v>29495</v>
      </c>
      <c r="B4804">
        <v>127.1</v>
      </c>
      <c r="C4804">
        <v>1.2699999999999999E-2</v>
      </c>
      <c r="D4804">
        <f>LOG(S_P_500_Historical_Data__1[[#This Row],[return]]+1)</f>
        <v>5.480809979401197E-3</v>
      </c>
      <c r="E4804">
        <f>MATCH(S_P_500_Historical_Data__1[[#This Row],[return]],_xlfn.ANCHORARRAY($N$7),1)</f>
        <v>74</v>
      </c>
      <c r="F4804" t="e">
        <f>MATCH(S_P_500_Historical_Data__1[[#This Row],[log1p(return)]],S:S,1)-6</f>
        <v>#N/A</v>
      </c>
    </row>
    <row r="4805" spans="1:6" x14ac:dyDescent="0.35">
      <c r="A4805" s="10">
        <v>29494</v>
      </c>
      <c r="B4805">
        <v>125.5</v>
      </c>
      <c r="C4805">
        <v>1.6199999999999999E-2</v>
      </c>
      <c r="D4805">
        <f>LOG(S_P_500_Historical_Data__1[[#This Row],[return]]+1)</f>
        <v>6.9791905742768636E-3</v>
      </c>
      <c r="E4805">
        <f>MATCH(S_P_500_Historical_Data__1[[#This Row],[return]],_xlfn.ANCHORARRAY($N$7),1)</f>
        <v>75</v>
      </c>
      <c r="F4805" t="e">
        <f>MATCH(S_P_500_Historical_Data__1[[#This Row],[log1p(return)]],S:S,1)-6</f>
        <v>#N/A</v>
      </c>
    </row>
    <row r="4806" spans="1:6" x14ac:dyDescent="0.35">
      <c r="A4806" s="10">
        <v>29493</v>
      </c>
      <c r="B4806">
        <v>123.5</v>
      </c>
      <c r="C4806">
        <v>-2.2200000000000001E-2</v>
      </c>
      <c r="D4806">
        <f>LOG(S_P_500_Historical_Data__1[[#This Row],[return]]+1)</f>
        <v>-9.7499670721832143E-3</v>
      </c>
      <c r="E4806">
        <f>MATCH(S_P_500_Historical_Data__1[[#This Row],[return]],_xlfn.ANCHORARRAY($N$7),1)</f>
        <v>62</v>
      </c>
      <c r="F4806" t="e">
        <f>MATCH(S_P_500_Historical_Data__1[[#This Row],[log1p(return)]],S:S,1)-6</f>
        <v>#N/A</v>
      </c>
    </row>
    <row r="4807" spans="1:6" x14ac:dyDescent="0.35">
      <c r="A4807" s="10">
        <v>29490</v>
      </c>
      <c r="B4807">
        <v>126.3</v>
      </c>
      <c r="C4807">
        <v>-1.8599999999999998E-2</v>
      </c>
      <c r="D4807">
        <f>LOG(S_P_500_Historical_Data__1[[#This Row],[return]]+1)</f>
        <v>-8.1539463551032944E-3</v>
      </c>
      <c r="E4807">
        <f>MATCH(S_P_500_Historical_Data__1[[#This Row],[return]],_xlfn.ANCHORARRAY($N$7),1)</f>
        <v>63</v>
      </c>
      <c r="F4807" t="e">
        <f>MATCH(S_P_500_Historical_Data__1[[#This Row],[log1p(return)]],S:S,1)-6</f>
        <v>#N/A</v>
      </c>
    </row>
    <row r="4808" spans="1:6" x14ac:dyDescent="0.35">
      <c r="A4808" s="10">
        <v>29489</v>
      </c>
      <c r="B4808">
        <v>128.69999999999999</v>
      </c>
      <c r="C4808">
        <v>-1.2999999999999999E-2</v>
      </c>
      <c r="D4808">
        <f>LOG(S_P_500_Historical_Data__1[[#This Row],[return]]+1)</f>
        <v>-5.6828473303632727E-3</v>
      </c>
      <c r="E4808">
        <f>MATCH(S_P_500_Historical_Data__1[[#This Row],[return]],_xlfn.ANCHORARRAY($N$7),1)</f>
        <v>65</v>
      </c>
      <c r="F4808" t="e">
        <f>MATCH(S_P_500_Historical_Data__1[[#This Row],[log1p(return)]],S:S,1)-6</f>
        <v>#N/A</v>
      </c>
    </row>
    <row r="4809" spans="1:6" x14ac:dyDescent="0.35">
      <c r="A4809" s="10">
        <v>29488</v>
      </c>
      <c r="B4809">
        <v>130.4</v>
      </c>
      <c r="C4809">
        <v>7.7000000000000002E-3</v>
      </c>
      <c r="D4809">
        <f>LOG(S_P_500_Historical_Data__1[[#This Row],[return]]+1)</f>
        <v>3.3312585613267391E-3</v>
      </c>
      <c r="E4809">
        <f>MATCH(S_P_500_Historical_Data__1[[#This Row],[return]],_xlfn.ANCHORARRAY($N$7),1)</f>
        <v>72</v>
      </c>
      <c r="F4809" t="e">
        <f>MATCH(S_P_500_Historical_Data__1[[#This Row],[log1p(return)]],S:S,1)-6</f>
        <v>#N/A</v>
      </c>
    </row>
    <row r="4810" spans="1:6" x14ac:dyDescent="0.35">
      <c r="A4810" s="10">
        <v>29487</v>
      </c>
      <c r="B4810">
        <v>129.4</v>
      </c>
      <c r="C4810">
        <v>-7.7000000000000002E-3</v>
      </c>
      <c r="D4810">
        <f>LOG(S_P_500_Historical_Data__1[[#This Row],[return]]+1)</f>
        <v>-3.3570086445275432E-3</v>
      </c>
      <c r="E4810">
        <f>MATCH(S_P_500_Historical_Data__1[[#This Row],[return]],_xlfn.ANCHORARRAY($N$7),1)</f>
        <v>67</v>
      </c>
      <c r="F4810" t="e">
        <f>MATCH(S_P_500_Historical_Data__1[[#This Row],[log1p(return)]],S:S,1)-6</f>
        <v>#N/A</v>
      </c>
    </row>
    <row r="4811" spans="1:6" x14ac:dyDescent="0.35">
      <c r="A4811" s="10">
        <v>29486</v>
      </c>
      <c r="B4811">
        <v>130.4</v>
      </c>
      <c r="C4811">
        <v>9.2999999999999992E-3</v>
      </c>
      <c r="D4811">
        <f>LOG(S_P_500_Historical_Data__1[[#This Row],[return]]+1)</f>
        <v>4.0202732532416277E-3</v>
      </c>
      <c r="E4811">
        <f>MATCH(S_P_500_Historical_Data__1[[#This Row],[return]],_xlfn.ANCHORARRAY($N$7),1)</f>
        <v>73</v>
      </c>
      <c r="F4811" t="e">
        <f>MATCH(S_P_500_Historical_Data__1[[#This Row],[log1p(return)]],S:S,1)-6</f>
        <v>#N/A</v>
      </c>
    </row>
    <row r="4812" spans="1:6" x14ac:dyDescent="0.35">
      <c r="A4812" s="10">
        <v>29483</v>
      </c>
      <c r="B4812">
        <v>129.19999999999999</v>
      </c>
      <c r="C4812">
        <v>6.1999999999999998E-3</v>
      </c>
      <c r="D4812">
        <f>LOG(S_P_500_Historical_Data__1[[#This Row],[return]]+1)</f>
        <v>2.6843129897293583E-3</v>
      </c>
      <c r="E4812">
        <f>MATCH(S_P_500_Historical_Data__1[[#This Row],[return]],_xlfn.ANCHORARRAY($N$7),1)</f>
        <v>72</v>
      </c>
      <c r="F4812" t="e">
        <f>MATCH(S_P_500_Historical_Data__1[[#This Row],[log1p(return)]],S:S,1)-6</f>
        <v>#N/A</v>
      </c>
    </row>
    <row r="4813" spans="1:6" x14ac:dyDescent="0.35">
      <c r="A4813" s="10">
        <v>29482</v>
      </c>
      <c r="B4813">
        <v>128.4</v>
      </c>
      <c r="C4813">
        <v>-3.8999999999999998E-3</v>
      </c>
      <c r="D4813">
        <f>LOG(S_P_500_Historical_Data__1[[#This Row],[return]]+1)</f>
        <v>-1.6970599014588432E-3</v>
      </c>
      <c r="E4813">
        <f>MATCH(S_P_500_Historical_Data__1[[#This Row],[return]],_xlfn.ANCHORARRAY($N$7),1)</f>
        <v>68</v>
      </c>
      <c r="F4813" t="e">
        <f>MATCH(S_P_500_Historical_Data__1[[#This Row],[log1p(return)]],S:S,1)-6</f>
        <v>#N/A</v>
      </c>
    </row>
    <row r="4814" spans="1:6" x14ac:dyDescent="0.35">
      <c r="A4814" s="10">
        <v>29481</v>
      </c>
      <c r="B4814">
        <v>128.9</v>
      </c>
      <c r="C4814">
        <v>1.7399999999999999E-2</v>
      </c>
      <c r="D4814">
        <f>LOG(S_P_500_Historical_Data__1[[#This Row],[return]]+1)</f>
        <v>7.4917332953359315E-3</v>
      </c>
      <c r="E4814">
        <f>MATCH(S_P_500_Historical_Data__1[[#This Row],[return]],_xlfn.ANCHORARRAY($N$7),1)</f>
        <v>76</v>
      </c>
      <c r="F4814" t="e">
        <f>MATCH(S_P_500_Historical_Data__1[[#This Row],[log1p(return)]],S:S,1)-6</f>
        <v>#N/A</v>
      </c>
    </row>
    <row r="4815" spans="1:6" x14ac:dyDescent="0.35">
      <c r="A4815" s="10">
        <v>29480</v>
      </c>
      <c r="B4815">
        <v>126.7</v>
      </c>
      <c r="C4815">
        <v>8.0000000000000002E-3</v>
      </c>
      <c r="D4815">
        <f>LOG(S_P_500_Historical_Data__1[[#This Row],[return]]+1)</f>
        <v>3.4605321095064891E-3</v>
      </c>
      <c r="E4815">
        <f>MATCH(S_P_500_Historical_Data__1[[#This Row],[return]],_xlfn.ANCHORARRAY($N$7),1)</f>
        <v>72</v>
      </c>
      <c r="F4815" t="e">
        <f>MATCH(S_P_500_Historical_Data__1[[#This Row],[log1p(return)]],S:S,1)-6</f>
        <v>#N/A</v>
      </c>
    </row>
    <row r="4816" spans="1:6" x14ac:dyDescent="0.35">
      <c r="A4816" s="10">
        <v>29479</v>
      </c>
      <c r="B4816">
        <v>125.7</v>
      </c>
      <c r="C4816">
        <v>1.6000000000000001E-3</v>
      </c>
      <c r="D4816">
        <f>LOG(S_P_500_Historical_Data__1[[#This Row],[return]]+1)</f>
        <v>6.943158663544807E-4</v>
      </c>
      <c r="E4816">
        <f>MATCH(S_P_500_Historical_Data__1[[#This Row],[return]],_xlfn.ANCHORARRAY($N$7),1)</f>
        <v>70</v>
      </c>
      <c r="F4816" t="e">
        <f>MATCH(S_P_500_Historical_Data__1[[#This Row],[log1p(return)]],S:S,1)-6</f>
        <v>#N/A</v>
      </c>
    </row>
    <row r="4817" spans="1:6" x14ac:dyDescent="0.35">
      <c r="A4817" s="10">
        <v>29476</v>
      </c>
      <c r="B4817">
        <v>125.5</v>
      </c>
      <c r="C4817">
        <v>-1.6000000000000001E-3</v>
      </c>
      <c r="D4817">
        <f>LOG(S_P_500_Historical_Data__1[[#This Row],[return]]+1)</f>
        <v>-6.9542766165125167E-4</v>
      </c>
      <c r="E4817">
        <f>MATCH(S_P_500_Historical_Data__1[[#This Row],[return]],_xlfn.ANCHORARRAY($N$7),1)</f>
        <v>69</v>
      </c>
      <c r="F4817" t="e">
        <f>MATCH(S_P_500_Historical_Data__1[[#This Row],[log1p(return)]],S:S,1)-6</f>
        <v>#N/A</v>
      </c>
    </row>
    <row r="4818" spans="1:6" x14ac:dyDescent="0.35">
      <c r="A4818" s="10">
        <v>29475</v>
      </c>
      <c r="B4818">
        <v>125.7</v>
      </c>
      <c r="C4818">
        <v>7.1999999999999998E-3</v>
      </c>
      <c r="D4818">
        <f>LOG(S_P_500_Historical_Data__1[[#This Row],[return]]+1)</f>
        <v>3.1157170998062241E-3</v>
      </c>
      <c r="E4818">
        <f>MATCH(S_P_500_Historical_Data__1[[#This Row],[return]],_xlfn.ANCHORARRAY($N$7),1)</f>
        <v>72</v>
      </c>
      <c r="F4818" t="e">
        <f>MATCH(S_P_500_Historical_Data__1[[#This Row],[log1p(return)]],S:S,1)-6</f>
        <v>#N/A</v>
      </c>
    </row>
    <row r="4819" spans="1:6" x14ac:dyDescent="0.35">
      <c r="A4819" s="10">
        <v>29474</v>
      </c>
      <c r="B4819">
        <v>124.8</v>
      </c>
      <c r="C4819">
        <v>5.5999999999999999E-3</v>
      </c>
      <c r="D4819">
        <f>LOG(S_P_500_Historical_Data__1[[#This Row],[return]]+1)</f>
        <v>2.4252646779013543E-3</v>
      </c>
      <c r="E4819">
        <f>MATCH(S_P_500_Historical_Data__1[[#This Row],[return]],_xlfn.ANCHORARRAY($N$7),1)</f>
        <v>72</v>
      </c>
      <c r="F4819" t="e">
        <f>MATCH(S_P_500_Historical_Data__1[[#This Row],[log1p(return)]],S:S,1)-6</f>
        <v>#N/A</v>
      </c>
    </row>
    <row r="4820" spans="1:6" x14ac:dyDescent="0.35">
      <c r="A4820" s="10">
        <v>29473</v>
      </c>
      <c r="B4820">
        <v>124.1</v>
      </c>
      <c r="C4820">
        <v>6.4999999999999997E-3</v>
      </c>
      <c r="D4820">
        <f>LOG(S_P_500_Historical_Data__1[[#This Row],[return]]+1)</f>
        <v>2.8137792246732954E-3</v>
      </c>
      <c r="E4820">
        <f>MATCH(S_P_500_Historical_Data__1[[#This Row],[return]],_xlfn.ANCHORARRAY($N$7),1)</f>
        <v>72</v>
      </c>
      <c r="F4820" t="e">
        <f>MATCH(S_P_500_Historical_Data__1[[#This Row],[log1p(return)]],S:S,1)-6</f>
        <v>#N/A</v>
      </c>
    </row>
    <row r="4821" spans="1:6" x14ac:dyDescent="0.35">
      <c r="A4821" s="10">
        <v>29472</v>
      </c>
      <c r="B4821">
        <v>123.3</v>
      </c>
      <c r="C4821">
        <v>-1.2800000000000001E-2</v>
      </c>
      <c r="D4821">
        <f>LOG(S_P_500_Historical_Data__1[[#This Row],[return]]+1)</f>
        <v>-5.5948533108335519E-3</v>
      </c>
      <c r="E4821">
        <f>MATCH(S_P_500_Historical_Data__1[[#This Row],[return]],_xlfn.ANCHORARRAY($N$7),1)</f>
        <v>65</v>
      </c>
      <c r="F4821" t="e">
        <f>MATCH(S_P_500_Historical_Data__1[[#This Row],[log1p(return)]],S:S,1)-6</f>
        <v>#N/A</v>
      </c>
    </row>
    <row r="4822" spans="1:6" x14ac:dyDescent="0.35">
      <c r="A4822" s="10">
        <v>29469</v>
      </c>
      <c r="B4822">
        <v>124.9</v>
      </c>
      <c r="C4822">
        <v>-4.0000000000000001E-3</v>
      </c>
      <c r="D4822">
        <f>LOG(S_P_500_Historical_Data__1[[#This Row],[return]]+1)</f>
        <v>-1.7406615763012701E-3</v>
      </c>
      <c r="E4822">
        <f>MATCH(S_P_500_Historical_Data__1[[#This Row],[return]],_xlfn.ANCHORARRAY($N$7),1)</f>
        <v>68</v>
      </c>
      <c r="F4822" t="e">
        <f>MATCH(S_P_500_Historical_Data__1[[#This Row],[log1p(return)]],S:S,1)-6</f>
        <v>#N/A</v>
      </c>
    </row>
    <row r="4823" spans="1:6" x14ac:dyDescent="0.35">
      <c r="A4823" s="10">
        <v>29468</v>
      </c>
      <c r="B4823">
        <v>125.4</v>
      </c>
      <c r="C4823">
        <v>-5.5999999999999999E-3</v>
      </c>
      <c r="D4823">
        <f>LOG(S_P_500_Historical_Data__1[[#This Row],[return]]+1)</f>
        <v>-2.4388843664116724E-3</v>
      </c>
      <c r="E4823">
        <f>MATCH(S_P_500_Historical_Data__1[[#This Row],[return]],_xlfn.ANCHORARRAY($N$7),1)</f>
        <v>68</v>
      </c>
      <c r="F4823" t="e">
        <f>MATCH(S_P_500_Historical_Data__1[[#This Row],[log1p(return)]],S:S,1)-6</f>
        <v>#N/A</v>
      </c>
    </row>
    <row r="4824" spans="1:6" x14ac:dyDescent="0.35">
      <c r="A4824" s="10">
        <v>29467</v>
      </c>
      <c r="B4824">
        <v>126.1</v>
      </c>
      <c r="C4824">
        <v>1.9400000000000001E-2</v>
      </c>
      <c r="D4824">
        <f>LOG(S_P_500_Historical_Data__1[[#This Row],[return]]+1)</f>
        <v>8.3446292526892767E-3</v>
      </c>
      <c r="E4824">
        <f>MATCH(S_P_500_Historical_Data__1[[#This Row],[return]],_xlfn.ANCHORARRAY($N$7),1)</f>
        <v>76</v>
      </c>
      <c r="F4824" t="e">
        <f>MATCH(S_P_500_Historical_Data__1[[#This Row],[log1p(return)]],S:S,1)-6</f>
        <v>#N/A</v>
      </c>
    </row>
    <row r="4825" spans="1:6" x14ac:dyDescent="0.35">
      <c r="A4825" s="10">
        <v>29466</v>
      </c>
      <c r="B4825">
        <v>123.7</v>
      </c>
      <c r="C4825">
        <v>1.06E-2</v>
      </c>
      <c r="D4825">
        <f>LOG(S_P_500_Historical_Data__1[[#This Row],[return]]+1)</f>
        <v>4.5792939022116577E-3</v>
      </c>
      <c r="E4825">
        <f>MATCH(S_P_500_Historical_Data__1[[#This Row],[return]],_xlfn.ANCHORARRAY($N$7),1)</f>
        <v>73</v>
      </c>
      <c r="F4825" t="e">
        <f>MATCH(S_P_500_Historical_Data__1[[#This Row],[log1p(return)]],S:S,1)-6</f>
        <v>#N/A</v>
      </c>
    </row>
    <row r="4826" spans="1:6" x14ac:dyDescent="0.35">
      <c r="A4826" s="10">
        <v>29462</v>
      </c>
      <c r="B4826">
        <v>122.4</v>
      </c>
      <c r="C4826">
        <v>2.5000000000000001E-3</v>
      </c>
      <c r="D4826">
        <f>LOG(S_P_500_Historical_Data__1[[#This Row],[return]]+1)</f>
        <v>1.084381292219893E-3</v>
      </c>
      <c r="E4826">
        <f>MATCH(S_P_500_Historical_Data__1[[#This Row],[return]],_xlfn.ANCHORARRAY($N$7),1)</f>
        <v>71</v>
      </c>
      <c r="F4826" t="e">
        <f>MATCH(S_P_500_Historical_Data__1[[#This Row],[log1p(return)]],S:S,1)-6</f>
        <v>#N/A</v>
      </c>
    </row>
    <row r="4827" spans="1:6" x14ac:dyDescent="0.35">
      <c r="A4827" s="10">
        <v>29461</v>
      </c>
      <c r="B4827">
        <v>122.1</v>
      </c>
      <c r="C4827">
        <v>-1.1299999999999999E-2</v>
      </c>
      <c r="D4827">
        <f>LOG(S_P_500_Historical_Data__1[[#This Row],[return]]+1)</f>
        <v>-4.9354658438584553E-3</v>
      </c>
      <c r="E4827">
        <f>MATCH(S_P_500_Historical_Data__1[[#This Row],[return]],_xlfn.ANCHORARRAY($N$7),1)</f>
        <v>66</v>
      </c>
      <c r="F4827" t="e">
        <f>MATCH(S_P_500_Historical_Data__1[[#This Row],[log1p(return)]],S:S,1)-6</f>
        <v>#N/A</v>
      </c>
    </row>
    <row r="4828" spans="1:6" x14ac:dyDescent="0.35">
      <c r="A4828" s="10">
        <v>29460</v>
      </c>
      <c r="B4828">
        <v>123.5</v>
      </c>
      <c r="C4828">
        <v>-1.04E-2</v>
      </c>
      <c r="D4828">
        <f>LOG(S_P_500_Historical_Data__1[[#This Row],[return]]+1)</f>
        <v>-4.5403133789357454E-3</v>
      </c>
      <c r="E4828">
        <f>MATCH(S_P_500_Historical_Data__1[[#This Row],[return]],_xlfn.ANCHORARRAY($N$7),1)</f>
        <v>66</v>
      </c>
      <c r="F4828" t="e">
        <f>MATCH(S_P_500_Historical_Data__1[[#This Row],[log1p(return)]],S:S,1)-6</f>
        <v>#N/A</v>
      </c>
    </row>
    <row r="4829" spans="1:6" x14ac:dyDescent="0.35">
      <c r="A4829" s="10">
        <v>29459</v>
      </c>
      <c r="B4829">
        <v>124.8</v>
      </c>
      <c r="C4829">
        <v>-3.2000000000000002E-3</v>
      </c>
      <c r="D4829">
        <f>LOG(S_P_500_Historical_Data__1[[#This Row],[return]]+1)</f>
        <v>-1.3919706849055953E-3</v>
      </c>
      <c r="E4829">
        <f>MATCH(S_P_500_Historical_Data__1[[#This Row],[return]],_xlfn.ANCHORARRAY($N$7),1)</f>
        <v>69</v>
      </c>
      <c r="F4829" t="e">
        <f>MATCH(S_P_500_Historical_Data__1[[#This Row],[log1p(return)]],S:S,1)-6</f>
        <v>#N/A</v>
      </c>
    </row>
    <row r="4830" spans="1:6" x14ac:dyDescent="0.35">
      <c r="A4830" s="10">
        <v>29458</v>
      </c>
      <c r="B4830">
        <v>125.2</v>
      </c>
      <c r="C4830">
        <v>-6.3E-3</v>
      </c>
      <c r="D4830">
        <f>LOG(S_P_500_Historical_Data__1[[#This Row],[return]]+1)</f>
        <v>-2.7447101798967872E-3</v>
      </c>
      <c r="E4830">
        <f>MATCH(S_P_500_Historical_Data__1[[#This Row],[return]],_xlfn.ANCHORARRAY($N$7),1)</f>
        <v>68</v>
      </c>
      <c r="F4830" t="e">
        <f>MATCH(S_P_500_Historical_Data__1[[#This Row],[log1p(return)]],S:S,1)-6</f>
        <v>#N/A</v>
      </c>
    </row>
    <row r="4831" spans="1:6" x14ac:dyDescent="0.35">
      <c r="A4831" s="10">
        <v>29455</v>
      </c>
      <c r="B4831">
        <v>126</v>
      </c>
      <c r="C4831">
        <v>4.0000000000000001E-3</v>
      </c>
      <c r="D4831">
        <f>LOG(S_P_500_Historical_Data__1[[#This Row],[return]]+1)</f>
        <v>1.7337128090005314E-3</v>
      </c>
      <c r="E4831">
        <f>MATCH(S_P_500_Historical_Data__1[[#This Row],[return]],_xlfn.ANCHORARRAY($N$7),1)</f>
        <v>71</v>
      </c>
      <c r="F4831" t="e">
        <f>MATCH(S_P_500_Historical_Data__1[[#This Row],[log1p(return)]],S:S,1)-6</f>
        <v>#N/A</v>
      </c>
    </row>
    <row r="4832" spans="1:6" x14ac:dyDescent="0.35">
      <c r="A4832" s="10">
        <v>29454</v>
      </c>
      <c r="B4832">
        <v>125.5</v>
      </c>
      <c r="C4832">
        <v>1.37E-2</v>
      </c>
      <c r="D4832">
        <f>LOG(S_P_500_Historical_Data__1[[#This Row],[return]]+1)</f>
        <v>5.909446494558772E-3</v>
      </c>
      <c r="E4832">
        <f>MATCH(S_P_500_Historical_Data__1[[#This Row],[return]],_xlfn.ANCHORARRAY($N$7),1)</f>
        <v>74</v>
      </c>
      <c r="F4832" t="e">
        <f>MATCH(S_P_500_Historical_Data__1[[#This Row],[log1p(return)]],S:S,1)-6</f>
        <v>#N/A</v>
      </c>
    </row>
    <row r="4833" spans="1:6" x14ac:dyDescent="0.35">
      <c r="A4833" s="10">
        <v>29453</v>
      </c>
      <c r="B4833">
        <v>123.8</v>
      </c>
      <c r="C4833">
        <v>9.7999999999999997E-3</v>
      </c>
      <c r="D4833">
        <f>LOG(S_P_500_Historical_Data__1[[#This Row],[return]]+1)</f>
        <v>4.2353663594674896E-3</v>
      </c>
      <c r="E4833">
        <f>MATCH(S_P_500_Historical_Data__1[[#This Row],[return]],_xlfn.ANCHORARRAY($N$7),1)</f>
        <v>73</v>
      </c>
      <c r="F4833" t="e">
        <f>MATCH(S_P_500_Historical_Data__1[[#This Row],[log1p(return)]],S:S,1)-6</f>
        <v>#N/A</v>
      </c>
    </row>
    <row r="4834" spans="1:6" x14ac:dyDescent="0.35">
      <c r="A4834" s="10">
        <v>29452</v>
      </c>
      <c r="B4834">
        <v>122.6</v>
      </c>
      <c r="C4834">
        <v>-6.4999999999999997E-3</v>
      </c>
      <c r="D4834">
        <f>LOG(S_P_500_Historical_Data__1[[#This Row],[return]]+1)</f>
        <v>-2.8321285541660227E-3</v>
      </c>
      <c r="E4834">
        <f>MATCH(S_P_500_Historical_Data__1[[#This Row],[return]],_xlfn.ANCHORARRAY($N$7),1)</f>
        <v>67</v>
      </c>
      <c r="F4834" t="e">
        <f>MATCH(S_P_500_Historical_Data__1[[#This Row],[log1p(return)]],S:S,1)-6</f>
        <v>#N/A</v>
      </c>
    </row>
    <row r="4835" spans="1:6" x14ac:dyDescent="0.35">
      <c r="A4835" s="10">
        <v>29451</v>
      </c>
      <c r="B4835">
        <v>123.4</v>
      </c>
      <c r="C4835">
        <v>-1.83E-2</v>
      </c>
      <c r="D4835">
        <f>LOG(S_P_500_Historical_Data__1[[#This Row],[return]]+1)</f>
        <v>-8.0212090054163666E-3</v>
      </c>
      <c r="E4835">
        <f>MATCH(S_P_500_Historical_Data__1[[#This Row],[return]],_xlfn.ANCHORARRAY($N$7),1)</f>
        <v>64</v>
      </c>
      <c r="F4835" t="e">
        <f>MATCH(S_P_500_Historical_Data__1[[#This Row],[log1p(return)]],S:S,1)-6</f>
        <v>#N/A</v>
      </c>
    </row>
    <row r="4836" spans="1:6" x14ac:dyDescent="0.35">
      <c r="A4836" s="10">
        <v>29448</v>
      </c>
      <c r="B4836">
        <v>125.7</v>
      </c>
      <c r="C4836">
        <v>4.0000000000000001E-3</v>
      </c>
      <c r="D4836">
        <f>LOG(S_P_500_Historical_Data__1[[#This Row],[return]]+1)</f>
        <v>1.7337128090005314E-3</v>
      </c>
      <c r="E4836">
        <f>MATCH(S_P_500_Historical_Data__1[[#This Row],[return]],_xlfn.ANCHORARRAY($N$7),1)</f>
        <v>71</v>
      </c>
      <c r="F4836" t="e">
        <f>MATCH(S_P_500_Historical_Data__1[[#This Row],[log1p(return)]],S:S,1)-6</f>
        <v>#N/A</v>
      </c>
    </row>
    <row r="4837" spans="1:6" x14ac:dyDescent="0.35">
      <c r="A4837" s="10">
        <v>29447</v>
      </c>
      <c r="B4837">
        <v>125.2</v>
      </c>
      <c r="C4837">
        <v>1.54E-2</v>
      </c>
      <c r="D4837">
        <f>LOG(S_P_500_Historical_Data__1[[#This Row],[return]]+1)</f>
        <v>6.6371590685862661E-3</v>
      </c>
      <c r="E4837">
        <f>MATCH(S_P_500_Historical_Data__1[[#This Row],[return]],_xlfn.ANCHORARRAY($N$7),1)</f>
        <v>75</v>
      </c>
      <c r="F4837" t="e">
        <f>MATCH(S_P_500_Historical_Data__1[[#This Row],[log1p(return)]],S:S,1)-6</f>
        <v>#N/A</v>
      </c>
    </row>
    <row r="4838" spans="1:6" x14ac:dyDescent="0.35">
      <c r="A4838" s="10">
        <v>29446</v>
      </c>
      <c r="B4838">
        <v>123.3</v>
      </c>
      <c r="C4838">
        <v>-4.0000000000000001E-3</v>
      </c>
      <c r="D4838">
        <f>LOG(S_P_500_Historical_Data__1[[#This Row],[return]]+1)</f>
        <v>-1.7406615763012701E-3</v>
      </c>
      <c r="E4838">
        <f>MATCH(S_P_500_Historical_Data__1[[#This Row],[return]],_xlfn.ANCHORARRAY($N$7),1)</f>
        <v>68</v>
      </c>
      <c r="F4838" t="e">
        <f>MATCH(S_P_500_Historical_Data__1[[#This Row],[log1p(return)]],S:S,1)-6</f>
        <v>#N/A</v>
      </c>
    </row>
    <row r="4839" spans="1:6" x14ac:dyDescent="0.35">
      <c r="A4839" s="10">
        <v>29445</v>
      </c>
      <c r="B4839">
        <v>123.8</v>
      </c>
      <c r="C4839">
        <v>-8.0000000000000002E-3</v>
      </c>
      <c r="D4839">
        <f>LOG(S_P_500_Historical_Data__1[[#This Row],[return]]+1)</f>
        <v>-3.4883278458213473E-3</v>
      </c>
      <c r="E4839">
        <f>MATCH(S_P_500_Historical_Data__1[[#This Row],[return]],_xlfn.ANCHORARRAY($N$7),1)</f>
        <v>67</v>
      </c>
      <c r="F4839" t="e">
        <f>MATCH(S_P_500_Historical_Data__1[[#This Row],[log1p(return)]],S:S,1)-6</f>
        <v>#N/A</v>
      </c>
    </row>
    <row r="4840" spans="1:6" x14ac:dyDescent="0.35">
      <c r="A4840" s="10">
        <v>29444</v>
      </c>
      <c r="B4840">
        <v>124.8</v>
      </c>
      <c r="C4840">
        <v>9.7000000000000003E-3</v>
      </c>
      <c r="D4840">
        <f>LOG(S_P_500_Historical_Data__1[[#This Row],[return]]+1)</f>
        <v>4.1923562597142678E-3</v>
      </c>
      <c r="E4840">
        <f>MATCH(S_P_500_Historical_Data__1[[#This Row],[return]],_xlfn.ANCHORARRAY($N$7),1)</f>
        <v>73</v>
      </c>
      <c r="F4840" t="e">
        <f>MATCH(S_P_500_Historical_Data__1[[#This Row],[log1p(return)]],S:S,1)-6</f>
        <v>#N/A</v>
      </c>
    </row>
    <row r="4841" spans="1:6" x14ac:dyDescent="0.35">
      <c r="A4841" s="10">
        <v>29441</v>
      </c>
      <c r="B4841">
        <v>123.6</v>
      </c>
      <c r="C4841">
        <v>2.3999999999999998E-3</v>
      </c>
      <c r="D4841">
        <f>LOG(S_P_500_Historical_Data__1[[#This Row],[return]]+1)</f>
        <v>1.0410579860935677E-3</v>
      </c>
      <c r="E4841">
        <f>MATCH(S_P_500_Historical_Data__1[[#This Row],[return]],_xlfn.ANCHORARRAY($N$7),1)</f>
        <v>71</v>
      </c>
      <c r="F4841" t="e">
        <f>MATCH(S_P_500_Historical_Data__1[[#This Row],[log1p(return)]],S:S,1)-6</f>
        <v>#N/A</v>
      </c>
    </row>
    <row r="4842" spans="1:6" x14ac:dyDescent="0.35">
      <c r="A4842" s="10">
        <v>29440</v>
      </c>
      <c r="B4842">
        <v>123.3</v>
      </c>
      <c r="C4842">
        <v>1.4E-2</v>
      </c>
      <c r="D4842">
        <f>LOG(S_P_500_Historical_Data__1[[#This Row],[return]]+1)</f>
        <v>6.0379549973171767E-3</v>
      </c>
      <c r="E4842">
        <f>MATCH(S_P_500_Historical_Data__1[[#This Row],[return]],_xlfn.ANCHORARRAY($N$7),1)</f>
        <v>74</v>
      </c>
      <c r="F4842" t="e">
        <f>MATCH(S_P_500_Historical_Data__1[[#This Row],[log1p(return)]],S:S,1)-6</f>
        <v>#N/A</v>
      </c>
    </row>
    <row r="4843" spans="1:6" x14ac:dyDescent="0.35">
      <c r="A4843" s="10">
        <v>29439</v>
      </c>
      <c r="B4843">
        <v>121.6</v>
      </c>
      <c r="C4843">
        <v>7.4999999999999997E-3</v>
      </c>
      <c r="D4843">
        <f>LOG(S_P_500_Historical_Data__1[[#This Row],[return]]+1)</f>
        <v>3.2450548131470851E-3</v>
      </c>
      <c r="E4843">
        <f>MATCH(S_P_500_Historical_Data__1[[#This Row],[return]],_xlfn.ANCHORARRAY($N$7),1)</f>
        <v>72</v>
      </c>
      <c r="F4843" t="e">
        <f>MATCH(S_P_500_Historical_Data__1[[#This Row],[log1p(return)]],S:S,1)-6</f>
        <v>#N/A</v>
      </c>
    </row>
    <row r="4844" spans="1:6" x14ac:dyDescent="0.35">
      <c r="A4844" s="10">
        <v>29438</v>
      </c>
      <c r="B4844">
        <v>120.7</v>
      </c>
      <c r="C4844">
        <v>-2.5000000000000001E-3</v>
      </c>
      <c r="D4844">
        <f>LOG(S_P_500_Historical_Data__1[[#This Row],[return]]+1)</f>
        <v>-1.0870956412141377E-3</v>
      </c>
      <c r="E4844">
        <f>MATCH(S_P_500_Historical_Data__1[[#This Row],[return]],_xlfn.ANCHORARRAY($N$7),1)</f>
        <v>69</v>
      </c>
      <c r="F4844" t="e">
        <f>MATCH(S_P_500_Historical_Data__1[[#This Row],[log1p(return)]],S:S,1)-6</f>
        <v>#N/A</v>
      </c>
    </row>
    <row r="4845" spans="1:6" x14ac:dyDescent="0.35">
      <c r="A4845" s="10">
        <v>29437</v>
      </c>
      <c r="B4845">
        <v>121</v>
      </c>
      <c r="C4845">
        <v>-1.6999999999999999E-3</v>
      </c>
      <c r="D4845">
        <f>LOG(S_P_500_Historical_Data__1[[#This Row],[return]]+1)</f>
        <v>-7.3892888689954276E-4</v>
      </c>
      <c r="E4845">
        <f>MATCH(S_P_500_Historical_Data__1[[#This Row],[return]],_xlfn.ANCHORARRAY($N$7),1)</f>
        <v>69</v>
      </c>
      <c r="F4845" t="e">
        <f>MATCH(S_P_500_Historical_Data__1[[#This Row],[log1p(return)]],S:S,1)-6</f>
        <v>#N/A</v>
      </c>
    </row>
    <row r="4846" spans="1:6" x14ac:dyDescent="0.35">
      <c r="A4846" s="10">
        <v>29434</v>
      </c>
      <c r="B4846">
        <v>121.2</v>
      </c>
      <c r="C4846">
        <v>-4.1000000000000003E-3</v>
      </c>
      <c r="D4846">
        <f>LOG(S_P_500_Historical_Data__1[[#This Row],[return]]+1)</f>
        <v>-1.7842676290416753E-3</v>
      </c>
      <c r="E4846">
        <f>MATCH(S_P_500_Historical_Data__1[[#This Row],[return]],_xlfn.ANCHORARRAY($N$7),1)</f>
        <v>68</v>
      </c>
      <c r="F4846" t="e">
        <f>MATCH(S_P_500_Historical_Data__1[[#This Row],[log1p(return)]],S:S,1)-6</f>
        <v>#N/A</v>
      </c>
    </row>
    <row r="4847" spans="1:6" x14ac:dyDescent="0.35">
      <c r="A4847" s="10">
        <v>29433</v>
      </c>
      <c r="B4847">
        <v>121.7</v>
      </c>
      <c r="C4847">
        <v>-4.1000000000000003E-3</v>
      </c>
      <c r="D4847">
        <f>LOG(S_P_500_Historical_Data__1[[#This Row],[return]]+1)</f>
        <v>-1.7842676290416753E-3</v>
      </c>
      <c r="E4847">
        <f>MATCH(S_P_500_Historical_Data__1[[#This Row],[return]],_xlfn.ANCHORARRAY($N$7),1)</f>
        <v>68</v>
      </c>
      <c r="F4847" t="e">
        <f>MATCH(S_P_500_Historical_Data__1[[#This Row],[log1p(return)]],S:S,1)-6</f>
        <v>#N/A</v>
      </c>
    </row>
    <row r="4848" spans="1:6" x14ac:dyDescent="0.35">
      <c r="A4848" s="10">
        <v>29432</v>
      </c>
      <c r="B4848">
        <v>122.2</v>
      </c>
      <c r="C4848">
        <v>-1.6000000000000001E-3</v>
      </c>
      <c r="D4848">
        <f>LOG(S_P_500_Historical_Data__1[[#This Row],[return]]+1)</f>
        <v>-6.9542766165125167E-4</v>
      </c>
      <c r="E4848">
        <f>MATCH(S_P_500_Historical_Data__1[[#This Row],[return]],_xlfn.ANCHORARRAY($N$7),1)</f>
        <v>69</v>
      </c>
      <c r="F4848" t="e">
        <f>MATCH(S_P_500_Historical_Data__1[[#This Row],[log1p(return)]],S:S,1)-6</f>
        <v>#N/A</v>
      </c>
    </row>
    <row r="4849" spans="1:6" x14ac:dyDescent="0.35">
      <c r="A4849" s="10">
        <v>29431</v>
      </c>
      <c r="B4849">
        <v>122.4</v>
      </c>
      <c r="C4849">
        <v>8.2000000000000007E-3</v>
      </c>
      <c r="D4849">
        <f>LOG(S_P_500_Historical_Data__1[[#This Row],[return]]+1)</f>
        <v>3.546693102131761E-3</v>
      </c>
      <c r="E4849">
        <f>MATCH(S_P_500_Historical_Data__1[[#This Row],[return]],_xlfn.ANCHORARRAY($N$7),1)</f>
        <v>72</v>
      </c>
      <c r="F4849" t="e">
        <f>MATCH(S_P_500_Historical_Data__1[[#This Row],[log1p(return)]],S:S,1)-6</f>
        <v>#N/A</v>
      </c>
    </row>
    <row r="4850" spans="1:6" x14ac:dyDescent="0.35">
      <c r="A4850" s="10">
        <v>29430</v>
      </c>
      <c r="B4850">
        <v>121.4</v>
      </c>
      <c r="C4850">
        <v>5.0000000000000001E-3</v>
      </c>
      <c r="D4850">
        <f>LOG(S_P_500_Historical_Data__1[[#This Row],[return]]+1)</f>
        <v>2.1660617565076304E-3</v>
      </c>
      <c r="E4850">
        <f>MATCH(S_P_500_Historical_Data__1[[#This Row],[return]],_xlfn.ANCHORARRAY($N$7),1)</f>
        <v>71</v>
      </c>
      <c r="F4850" t="e">
        <f>MATCH(S_P_500_Historical_Data__1[[#This Row],[log1p(return)]],S:S,1)-6</f>
        <v>#N/A</v>
      </c>
    </row>
    <row r="4851" spans="1:6" x14ac:dyDescent="0.35">
      <c r="A4851" s="10">
        <v>29427</v>
      </c>
      <c r="B4851">
        <v>120.8</v>
      </c>
      <c r="C4851">
        <v>-8.2000000000000007E-3</v>
      </c>
      <c r="D4851">
        <f>LOG(S_P_500_Historical_Data__1[[#This Row],[return]]+1)</f>
        <v>-3.5758960449088746E-3</v>
      </c>
      <c r="E4851">
        <f>MATCH(S_P_500_Historical_Data__1[[#This Row],[return]],_xlfn.ANCHORARRAY($N$7),1)</f>
        <v>67</v>
      </c>
      <c r="F4851" t="e">
        <f>MATCH(S_P_500_Historical_Data__1[[#This Row],[log1p(return)]],S:S,1)-6</f>
        <v>#N/A</v>
      </c>
    </row>
    <row r="4852" spans="1:6" x14ac:dyDescent="0.35">
      <c r="A4852" s="10">
        <v>29426</v>
      </c>
      <c r="B4852">
        <v>121.8</v>
      </c>
      <c r="C4852">
        <v>-8.0000000000000004E-4</v>
      </c>
      <c r="D4852">
        <f>LOG(S_P_500_Historical_Data__1[[#This Row],[return]]+1)</f>
        <v>-3.4757463392091225E-4</v>
      </c>
      <c r="E4852">
        <f>MATCH(S_P_500_Historical_Data__1[[#This Row],[return]],_xlfn.ANCHORARRAY($N$7),1)</f>
        <v>69</v>
      </c>
      <c r="F4852" t="e">
        <f>MATCH(S_P_500_Historical_Data__1[[#This Row],[log1p(return)]],S:S,1)-6</f>
        <v>#N/A</v>
      </c>
    </row>
    <row r="4853" spans="1:6" x14ac:dyDescent="0.35">
      <c r="A4853" s="10">
        <v>29425</v>
      </c>
      <c r="B4853">
        <v>121.9</v>
      </c>
      <c r="C4853">
        <v>-2.5000000000000001E-3</v>
      </c>
      <c r="D4853">
        <f>LOG(S_P_500_Historical_Data__1[[#This Row],[return]]+1)</f>
        <v>-1.0870956412141377E-3</v>
      </c>
      <c r="E4853">
        <f>MATCH(S_P_500_Historical_Data__1[[#This Row],[return]],_xlfn.ANCHORARRAY($N$7),1)</f>
        <v>69</v>
      </c>
      <c r="F4853" t="e">
        <f>MATCH(S_P_500_Historical_Data__1[[#This Row],[log1p(return)]],S:S,1)-6</f>
        <v>#N/A</v>
      </c>
    </row>
    <row r="4854" spans="1:6" x14ac:dyDescent="0.35">
      <c r="A4854" s="10">
        <v>29424</v>
      </c>
      <c r="B4854">
        <v>122.2</v>
      </c>
      <c r="C4854">
        <v>-2.3999999999999998E-3</v>
      </c>
      <c r="D4854">
        <f>LOG(S_P_500_Historical_Data__1[[#This Row],[return]]+1)</f>
        <v>-1.0435595295137823E-3</v>
      </c>
      <c r="E4854">
        <f>MATCH(S_P_500_Historical_Data__1[[#This Row],[return]],_xlfn.ANCHORARRAY($N$7),1)</f>
        <v>69</v>
      </c>
      <c r="F4854" t="e">
        <f>MATCH(S_P_500_Historical_Data__1[[#This Row],[log1p(return)]],S:S,1)-6</f>
        <v>#N/A</v>
      </c>
    </row>
    <row r="4855" spans="1:6" x14ac:dyDescent="0.35">
      <c r="A4855" s="10">
        <v>29423</v>
      </c>
      <c r="B4855">
        <v>122.5</v>
      </c>
      <c r="C4855">
        <v>4.1000000000000003E-3</v>
      </c>
      <c r="D4855">
        <f>LOG(S_P_500_Historical_Data__1[[#This Row],[return]]+1)</f>
        <v>1.7769670774395734E-3</v>
      </c>
      <c r="E4855">
        <f>MATCH(S_P_500_Historical_Data__1[[#This Row],[return]],_xlfn.ANCHORARRAY($N$7),1)</f>
        <v>71</v>
      </c>
      <c r="F4855" t="e">
        <f>MATCH(S_P_500_Historical_Data__1[[#This Row],[log1p(return)]],S:S,1)-6</f>
        <v>#N/A</v>
      </c>
    </row>
    <row r="4856" spans="1:6" x14ac:dyDescent="0.35">
      <c r="A4856" s="10">
        <v>29420</v>
      </c>
      <c r="B4856">
        <v>122</v>
      </c>
      <c r="C4856">
        <v>4.8999999999999998E-3</v>
      </c>
      <c r="D4856">
        <f>LOG(S_P_500_Historical_Data__1[[#This Row],[return]]+1)</f>
        <v>2.122846225161637E-3</v>
      </c>
      <c r="E4856">
        <f>MATCH(S_P_500_Historical_Data__1[[#This Row],[return]],_xlfn.ANCHORARRAY($N$7),1)</f>
        <v>71</v>
      </c>
      <c r="F4856" t="e">
        <f>MATCH(S_P_500_Historical_Data__1[[#This Row],[log1p(return)]],S:S,1)-6</f>
        <v>#N/A</v>
      </c>
    </row>
    <row r="4857" spans="1:6" x14ac:dyDescent="0.35">
      <c r="A4857" s="10">
        <v>29419</v>
      </c>
      <c r="B4857">
        <v>121.4</v>
      </c>
      <c r="C4857">
        <v>1.5100000000000001E-2</v>
      </c>
      <c r="D4857">
        <f>LOG(S_P_500_Historical_Data__1[[#This Row],[return]]+1)</f>
        <v>6.5088277752899503E-3</v>
      </c>
      <c r="E4857">
        <f>MATCH(S_P_500_Historical_Data__1[[#This Row],[return]],_xlfn.ANCHORARRAY($N$7),1)</f>
        <v>75</v>
      </c>
      <c r="F4857" t="e">
        <f>MATCH(S_P_500_Historical_Data__1[[#This Row],[log1p(return)]],S:S,1)-6</f>
        <v>#N/A</v>
      </c>
    </row>
    <row r="4858" spans="1:6" x14ac:dyDescent="0.35">
      <c r="A4858" s="10">
        <v>29418</v>
      </c>
      <c r="B4858">
        <v>119.6</v>
      </c>
      <c r="C4858">
        <v>2.5000000000000001E-3</v>
      </c>
      <c r="D4858">
        <f>LOG(S_P_500_Historical_Data__1[[#This Row],[return]]+1)</f>
        <v>1.084381292219893E-3</v>
      </c>
      <c r="E4858">
        <f>MATCH(S_P_500_Historical_Data__1[[#This Row],[return]],_xlfn.ANCHORARRAY($N$7),1)</f>
        <v>71</v>
      </c>
      <c r="F4858" t="e">
        <f>MATCH(S_P_500_Historical_Data__1[[#This Row],[log1p(return)]],S:S,1)-6</f>
        <v>#N/A</v>
      </c>
    </row>
    <row r="4859" spans="1:6" x14ac:dyDescent="0.35">
      <c r="A4859" s="10">
        <v>29417</v>
      </c>
      <c r="B4859">
        <v>119.3</v>
      </c>
      <c r="C4859">
        <v>-5.7999999999999996E-3</v>
      </c>
      <c r="D4859">
        <f>LOG(S_P_500_Historical_Data__1[[#This Row],[return]]+1)</f>
        <v>-2.5262411970196374E-3</v>
      </c>
      <c r="E4859">
        <f>MATCH(S_P_500_Historical_Data__1[[#This Row],[return]],_xlfn.ANCHORARRAY($N$7),1)</f>
        <v>68</v>
      </c>
      <c r="F4859" t="e">
        <f>MATCH(S_P_500_Historical_Data__1[[#This Row],[log1p(return)]],S:S,1)-6</f>
        <v>#N/A</v>
      </c>
    </row>
    <row r="4860" spans="1:6" x14ac:dyDescent="0.35">
      <c r="A4860" s="10">
        <v>29416</v>
      </c>
      <c r="B4860">
        <v>120</v>
      </c>
      <c r="C4860">
        <v>1.8700000000000001E-2</v>
      </c>
      <c r="D4860">
        <f>LOG(S_P_500_Historical_Data__1[[#This Row],[return]]+1)</f>
        <v>8.0463061583502873E-3</v>
      </c>
      <c r="E4860">
        <f>MATCH(S_P_500_Historical_Data__1[[#This Row],[return]],_xlfn.ANCHORARRAY($N$7),1)</f>
        <v>76</v>
      </c>
      <c r="F4860" t="e">
        <f>MATCH(S_P_500_Historical_Data__1[[#This Row],[log1p(return)]],S:S,1)-6</f>
        <v>#N/A</v>
      </c>
    </row>
    <row r="4861" spans="1:6" x14ac:dyDescent="0.35">
      <c r="A4861" s="10">
        <v>29413</v>
      </c>
      <c r="B4861">
        <v>117.8</v>
      </c>
      <c r="C4861">
        <v>7.7000000000000002E-3</v>
      </c>
      <c r="D4861">
        <f>LOG(S_P_500_Historical_Data__1[[#This Row],[return]]+1)</f>
        <v>3.3312585613267391E-3</v>
      </c>
      <c r="E4861">
        <f>MATCH(S_P_500_Historical_Data__1[[#This Row],[return]],_xlfn.ANCHORARRAY($N$7),1)</f>
        <v>72</v>
      </c>
      <c r="F4861" t="e">
        <f>MATCH(S_P_500_Historical_Data__1[[#This Row],[log1p(return)]],S:S,1)-6</f>
        <v>#N/A</v>
      </c>
    </row>
    <row r="4862" spans="1:6" x14ac:dyDescent="0.35">
      <c r="A4862" s="10">
        <v>29412</v>
      </c>
      <c r="B4862">
        <v>116.9</v>
      </c>
      <c r="C4862">
        <v>-9.2999999999999992E-3</v>
      </c>
      <c r="D4862">
        <f>LOG(S_P_500_Historical_Data__1[[#This Row],[return]]+1)</f>
        <v>-4.0578370074493605E-3</v>
      </c>
      <c r="E4862">
        <f>MATCH(S_P_500_Historical_Data__1[[#This Row],[return]],_xlfn.ANCHORARRAY($N$7),1)</f>
        <v>67</v>
      </c>
      <c r="F4862" t="e">
        <f>MATCH(S_P_500_Historical_Data__1[[#This Row],[log1p(return)]],S:S,1)-6</f>
        <v>#N/A</v>
      </c>
    </row>
    <row r="4863" spans="1:6" x14ac:dyDescent="0.35">
      <c r="A4863" s="10">
        <v>29411</v>
      </c>
      <c r="B4863">
        <v>118</v>
      </c>
      <c r="C4863">
        <v>1.6999999999999999E-3</v>
      </c>
      <c r="D4863">
        <f>LOG(S_P_500_Historical_Data__1[[#This Row],[return]]+1)</f>
        <v>7.3767377403320331E-4</v>
      </c>
      <c r="E4863">
        <f>MATCH(S_P_500_Historical_Data__1[[#This Row],[return]],_xlfn.ANCHORARRAY($N$7),1)</f>
        <v>70</v>
      </c>
      <c r="F4863" t="e">
        <f>MATCH(S_P_500_Historical_Data__1[[#This Row],[log1p(return)]],S:S,1)-6</f>
        <v>#N/A</v>
      </c>
    </row>
    <row r="4864" spans="1:6" x14ac:dyDescent="0.35">
      <c r="A4864" s="10">
        <v>29410</v>
      </c>
      <c r="B4864">
        <v>117.8</v>
      </c>
      <c r="C4864">
        <v>-4.1999999999999997E-3</v>
      </c>
      <c r="D4864">
        <f>LOG(S_P_500_Historical_Data__1[[#This Row],[return]]+1)</f>
        <v>-1.8278780605592872E-3</v>
      </c>
      <c r="E4864">
        <f>MATCH(S_P_500_Historical_Data__1[[#This Row],[return]],_xlfn.ANCHORARRAY($N$7),1)</f>
        <v>68</v>
      </c>
      <c r="F4864" t="e">
        <f>MATCH(S_P_500_Historical_Data__1[[#This Row],[log1p(return)]],S:S,1)-6</f>
        <v>#N/A</v>
      </c>
    </row>
    <row r="4865" spans="1:6" x14ac:dyDescent="0.35">
      <c r="A4865" s="10">
        <v>29409</v>
      </c>
      <c r="B4865">
        <v>118.3</v>
      </c>
      <c r="C4865">
        <v>6.7999999999999996E-3</v>
      </c>
      <c r="D4865">
        <f>LOG(S_P_500_Historical_Data__1[[#This Row],[return]]+1)</f>
        <v>2.9432068763250671E-3</v>
      </c>
      <c r="E4865">
        <f>MATCH(S_P_500_Historical_Data__1[[#This Row],[return]],_xlfn.ANCHORARRAY($N$7),1)</f>
        <v>72</v>
      </c>
      <c r="F4865" t="e">
        <f>MATCH(S_P_500_Historical_Data__1[[#This Row],[log1p(return)]],S:S,1)-6</f>
        <v>#N/A</v>
      </c>
    </row>
    <row r="4866" spans="1:6" x14ac:dyDescent="0.35">
      <c r="A4866" s="10">
        <v>29405</v>
      </c>
      <c r="B4866">
        <v>117.5</v>
      </c>
      <c r="C4866">
        <v>1.5599999999999999E-2</v>
      </c>
      <c r="D4866">
        <f>LOG(S_P_500_Historical_Data__1[[#This Row],[return]]+1)</f>
        <v>6.7226922016846409E-3</v>
      </c>
      <c r="E4866">
        <f>MATCH(S_P_500_Historical_Data__1[[#This Row],[return]],_xlfn.ANCHORARRAY($N$7),1)</f>
        <v>75</v>
      </c>
      <c r="F4866" t="e">
        <f>MATCH(S_P_500_Historical_Data__1[[#This Row],[log1p(return)]],S:S,1)-6</f>
        <v>#N/A</v>
      </c>
    </row>
    <row r="4867" spans="1:6" x14ac:dyDescent="0.35">
      <c r="A4867" s="10">
        <v>29404</v>
      </c>
      <c r="B4867">
        <v>115.7</v>
      </c>
      <c r="C4867">
        <v>7.0000000000000001E-3</v>
      </c>
      <c r="D4867">
        <f>LOG(S_P_500_Historical_Data__1[[#This Row],[return]]+1)</f>
        <v>3.0294705536179621E-3</v>
      </c>
      <c r="E4867">
        <f>MATCH(S_P_500_Historical_Data__1[[#This Row],[return]],_xlfn.ANCHORARRAY($N$7),1)</f>
        <v>72</v>
      </c>
      <c r="F4867" t="e">
        <f>MATCH(S_P_500_Historical_Data__1[[#This Row],[log1p(return)]],S:S,1)-6</f>
        <v>#N/A</v>
      </c>
    </row>
    <row r="4868" spans="1:6" x14ac:dyDescent="0.35">
      <c r="A4868" s="10">
        <v>29403</v>
      </c>
      <c r="B4868">
        <v>114.9</v>
      </c>
      <c r="C4868">
        <v>6.1000000000000004E-3</v>
      </c>
      <c r="D4868">
        <f>LOG(S_P_500_Historical_Data__1[[#This Row],[return]]+1)</f>
        <v>2.641149000039878E-3</v>
      </c>
      <c r="E4868">
        <f>MATCH(S_P_500_Historical_Data__1[[#This Row],[return]],_xlfn.ANCHORARRAY($N$7),1)</f>
        <v>72</v>
      </c>
      <c r="F4868" t="e">
        <f>MATCH(S_P_500_Historical_Data__1[[#This Row],[log1p(return)]],S:S,1)-6</f>
        <v>#N/A</v>
      </c>
    </row>
    <row r="4869" spans="1:6" x14ac:dyDescent="0.35">
      <c r="A4869" s="10">
        <v>29402</v>
      </c>
      <c r="B4869">
        <v>114.2</v>
      </c>
      <c r="C4869">
        <v>-1.55E-2</v>
      </c>
      <c r="D4869">
        <f>LOG(S_P_500_Historical_Data__1[[#This Row],[return]]+1)</f>
        <v>-6.7842795258629667E-3</v>
      </c>
      <c r="E4869">
        <f>MATCH(S_P_500_Historical_Data__1[[#This Row],[return]],_xlfn.ANCHORARRAY($N$7),1)</f>
        <v>64</v>
      </c>
      <c r="F4869" t="e">
        <f>MATCH(S_P_500_Historical_Data__1[[#This Row],[log1p(return)]],S:S,1)-6</f>
        <v>#N/A</v>
      </c>
    </row>
    <row r="4870" spans="1:6" x14ac:dyDescent="0.35">
      <c r="A4870" s="10">
        <v>29399</v>
      </c>
      <c r="B4870">
        <v>116</v>
      </c>
      <c r="C4870">
        <v>-1.6999999999999999E-3</v>
      </c>
      <c r="D4870">
        <f>LOG(S_P_500_Historical_Data__1[[#This Row],[return]]+1)</f>
        <v>-7.3892888689954276E-4</v>
      </c>
      <c r="E4870">
        <f>MATCH(S_P_500_Historical_Data__1[[#This Row],[return]],_xlfn.ANCHORARRAY($N$7),1)</f>
        <v>69</v>
      </c>
      <c r="F4870" t="e">
        <f>MATCH(S_P_500_Historical_Data__1[[#This Row],[log1p(return)]],S:S,1)-6</f>
        <v>#N/A</v>
      </c>
    </row>
    <row r="4871" spans="1:6" x14ac:dyDescent="0.35">
      <c r="A4871" s="10">
        <v>29398</v>
      </c>
      <c r="B4871">
        <v>116.2</v>
      </c>
      <c r="C4871">
        <v>-4.3E-3</v>
      </c>
      <c r="D4871">
        <f>LOG(S_P_500_Historical_Data__1[[#This Row],[return]]+1)</f>
        <v>-1.8714928717335991E-3</v>
      </c>
      <c r="E4871">
        <f>MATCH(S_P_500_Historical_Data__1[[#This Row],[return]],_xlfn.ANCHORARRAY($N$7),1)</f>
        <v>68</v>
      </c>
      <c r="F4871" t="e">
        <f>MATCH(S_P_500_Historical_Data__1[[#This Row],[log1p(return)]],S:S,1)-6</f>
        <v>#N/A</v>
      </c>
    </row>
    <row r="4872" spans="1:6" x14ac:dyDescent="0.35">
      <c r="A4872" s="10">
        <v>29397</v>
      </c>
      <c r="B4872">
        <v>116.7</v>
      </c>
      <c r="C4872">
        <v>1.3899999999999999E-2</v>
      </c>
      <c r="D4872">
        <f>LOG(S_P_500_Historical_Data__1[[#This Row],[return]]+1)</f>
        <v>5.9951230546912851E-3</v>
      </c>
      <c r="E4872">
        <f>MATCH(S_P_500_Historical_Data__1[[#This Row],[return]],_xlfn.ANCHORARRAY($N$7),1)</f>
        <v>74</v>
      </c>
      <c r="F4872" t="e">
        <f>MATCH(S_P_500_Historical_Data__1[[#This Row],[log1p(return)]],S:S,1)-6</f>
        <v>#N/A</v>
      </c>
    </row>
    <row r="4873" spans="1:6" x14ac:dyDescent="0.35">
      <c r="A4873" s="10">
        <v>29396</v>
      </c>
      <c r="B4873">
        <v>115.1</v>
      </c>
      <c r="C4873">
        <v>5.1999999999999998E-3</v>
      </c>
      <c r="D4873">
        <f>LOG(S_P_500_Historical_Data__1[[#This Row],[return]]+1)</f>
        <v>2.2524799205384093E-3</v>
      </c>
      <c r="E4873">
        <f>MATCH(S_P_500_Historical_Data__1[[#This Row],[return]],_xlfn.ANCHORARRAY($N$7),1)</f>
        <v>71</v>
      </c>
      <c r="F4873" t="e">
        <f>MATCH(S_P_500_Historical_Data__1[[#This Row],[log1p(return)]],S:S,1)-6</f>
        <v>#N/A</v>
      </c>
    </row>
    <row r="4874" spans="1:6" x14ac:dyDescent="0.35">
      <c r="A4874" s="10">
        <v>29395</v>
      </c>
      <c r="B4874">
        <v>114.5</v>
      </c>
      <c r="C4874">
        <v>3.5000000000000001E-3</v>
      </c>
      <c r="D4874">
        <f>LOG(S_P_500_Historical_Data__1[[#This Row],[return]]+1)</f>
        <v>1.5173768235043782E-3</v>
      </c>
      <c r="E4874">
        <f>MATCH(S_P_500_Historical_Data__1[[#This Row],[return]],_xlfn.ANCHORARRAY($N$7),1)</f>
        <v>71</v>
      </c>
      <c r="F4874" t="e">
        <f>MATCH(S_P_500_Historical_Data__1[[#This Row],[log1p(return)]],S:S,1)-6</f>
        <v>#N/A</v>
      </c>
    </row>
    <row r="4875" spans="1:6" x14ac:dyDescent="0.35">
      <c r="A4875" s="10">
        <v>29392</v>
      </c>
      <c r="B4875">
        <v>114.1</v>
      </c>
      <c r="C4875">
        <v>-5.1999999999999998E-3</v>
      </c>
      <c r="D4875">
        <f>LOG(S_P_500_Historical_Data__1[[#This Row],[return]]+1)</f>
        <v>-2.2642234021016117E-3</v>
      </c>
      <c r="E4875">
        <f>MATCH(S_P_500_Historical_Data__1[[#This Row],[return]],_xlfn.ANCHORARRAY($N$7),1)</f>
        <v>68</v>
      </c>
      <c r="F4875" t="e">
        <f>MATCH(S_P_500_Historical_Data__1[[#This Row],[log1p(return)]],S:S,1)-6</f>
        <v>#N/A</v>
      </c>
    </row>
    <row r="4876" spans="1:6" x14ac:dyDescent="0.35">
      <c r="A4876" s="10">
        <v>29391</v>
      </c>
      <c r="B4876">
        <v>114.7</v>
      </c>
      <c r="C4876">
        <v>-1.38E-2</v>
      </c>
      <c r="D4876">
        <f>LOG(S_P_500_Historical_Data__1[[#This Row],[return]]+1)</f>
        <v>-6.035001804881087E-3</v>
      </c>
      <c r="E4876">
        <f>MATCH(S_P_500_Historical_Data__1[[#This Row],[return]],_xlfn.ANCHORARRAY($N$7),1)</f>
        <v>65</v>
      </c>
      <c r="F4876" t="e">
        <f>MATCH(S_P_500_Historical_Data__1[[#This Row],[log1p(return)]],S:S,1)-6</f>
        <v>#N/A</v>
      </c>
    </row>
    <row r="4877" spans="1:6" x14ac:dyDescent="0.35">
      <c r="A4877" s="10">
        <v>29390</v>
      </c>
      <c r="B4877">
        <v>116.3</v>
      </c>
      <c r="C4877">
        <v>2.5999999999999999E-3</v>
      </c>
      <c r="D4877">
        <f>LOG(S_P_500_Historical_Data__1[[#This Row],[return]]+1)</f>
        <v>1.1277002770349424E-3</v>
      </c>
      <c r="E4877">
        <f>MATCH(S_P_500_Historical_Data__1[[#This Row],[return]],_xlfn.ANCHORARRAY($N$7),1)</f>
        <v>71</v>
      </c>
      <c r="F4877" t="e">
        <f>MATCH(S_P_500_Historical_Data__1[[#This Row],[log1p(return)]],S:S,1)-6</f>
        <v>#N/A</v>
      </c>
    </row>
    <row r="4878" spans="1:6" x14ac:dyDescent="0.35">
      <c r="A4878" s="10">
        <v>29389</v>
      </c>
      <c r="B4878">
        <v>116</v>
      </c>
      <c r="C4878">
        <v>-8.9999999999999998E-4</v>
      </c>
      <c r="D4878">
        <f>LOG(S_P_500_Historical_Data__1[[#This Row],[return]]+1)</f>
        <v>-3.910410285829482E-4</v>
      </c>
      <c r="E4878">
        <f>MATCH(S_P_500_Historical_Data__1[[#This Row],[return]],_xlfn.ANCHORARRAY($N$7),1)</f>
        <v>69</v>
      </c>
      <c r="F4878" t="e">
        <f>MATCH(S_P_500_Historical_Data__1[[#This Row],[log1p(return)]],S:S,1)-6</f>
        <v>#N/A</v>
      </c>
    </row>
    <row r="4879" spans="1:6" x14ac:dyDescent="0.35">
      <c r="A4879" s="10">
        <v>29388</v>
      </c>
      <c r="B4879">
        <v>116.1</v>
      </c>
      <c r="C4879">
        <v>2.5999999999999999E-3</v>
      </c>
      <c r="D4879">
        <f>LOG(S_P_500_Historical_Data__1[[#This Row],[return]]+1)</f>
        <v>1.1277002770349424E-3</v>
      </c>
      <c r="E4879">
        <f>MATCH(S_P_500_Historical_Data__1[[#This Row],[return]],_xlfn.ANCHORARRAY($N$7),1)</f>
        <v>71</v>
      </c>
      <c r="F4879" t="e">
        <f>MATCH(S_P_500_Historical_Data__1[[#This Row],[log1p(return)]],S:S,1)-6</f>
        <v>#N/A</v>
      </c>
    </row>
    <row r="4880" spans="1:6" x14ac:dyDescent="0.35">
      <c r="A4880" s="10">
        <v>29385</v>
      </c>
      <c r="B4880">
        <v>115.8</v>
      </c>
      <c r="C4880">
        <v>2.5999999999999999E-3</v>
      </c>
      <c r="D4880">
        <f>LOG(S_P_500_Historical_Data__1[[#This Row],[return]]+1)</f>
        <v>1.1277002770349424E-3</v>
      </c>
      <c r="E4880">
        <f>MATCH(S_P_500_Historical_Data__1[[#This Row],[return]],_xlfn.ANCHORARRAY($N$7),1)</f>
        <v>71</v>
      </c>
      <c r="F4880" t="e">
        <f>MATCH(S_P_500_Historical_Data__1[[#This Row],[log1p(return)]],S:S,1)-6</f>
        <v>#N/A</v>
      </c>
    </row>
    <row r="4881" spans="1:6" x14ac:dyDescent="0.35">
      <c r="A4881" s="10">
        <v>29384</v>
      </c>
      <c r="B4881">
        <v>115.5</v>
      </c>
      <c r="C4881">
        <v>-4.3E-3</v>
      </c>
      <c r="D4881">
        <f>LOG(S_P_500_Historical_Data__1[[#This Row],[return]]+1)</f>
        <v>-1.8714928717335991E-3</v>
      </c>
      <c r="E4881">
        <f>MATCH(S_P_500_Historical_Data__1[[#This Row],[return]],_xlfn.ANCHORARRAY($N$7),1)</f>
        <v>68</v>
      </c>
      <c r="F4881" t="e">
        <f>MATCH(S_P_500_Historical_Data__1[[#This Row],[log1p(return)]],S:S,1)-6</f>
        <v>#N/A</v>
      </c>
    </row>
    <row r="4882" spans="1:6" x14ac:dyDescent="0.35">
      <c r="A4882" s="10">
        <v>29383</v>
      </c>
      <c r="B4882">
        <v>116</v>
      </c>
      <c r="C4882">
        <v>1.1299999999999999E-2</v>
      </c>
      <c r="D4882">
        <f>LOG(S_P_500_Historical_Data__1[[#This Row],[return]]+1)</f>
        <v>4.8800072406343965E-3</v>
      </c>
      <c r="E4882">
        <f>MATCH(S_P_500_Historical_Data__1[[#This Row],[return]],_xlfn.ANCHORARRAY($N$7),1)</f>
        <v>74</v>
      </c>
      <c r="F4882" t="e">
        <f>MATCH(S_P_500_Historical_Data__1[[#This Row],[log1p(return)]],S:S,1)-6</f>
        <v>#N/A</v>
      </c>
    </row>
    <row r="4883" spans="1:6" x14ac:dyDescent="0.35">
      <c r="A4883" s="10">
        <v>29382</v>
      </c>
      <c r="B4883">
        <v>114.7</v>
      </c>
      <c r="C4883">
        <v>8.8000000000000005E-3</v>
      </c>
      <c r="D4883">
        <f>LOG(S_P_500_Historical_Data__1[[#This Row],[return]]+1)</f>
        <v>3.8050735650251716E-3</v>
      </c>
      <c r="E4883">
        <f>MATCH(S_P_500_Historical_Data__1[[#This Row],[return]],_xlfn.ANCHORARRAY($N$7),1)</f>
        <v>73</v>
      </c>
      <c r="F4883" t="e">
        <f>MATCH(S_P_500_Historical_Data__1[[#This Row],[log1p(return)]],S:S,1)-6</f>
        <v>#N/A</v>
      </c>
    </row>
    <row r="4884" spans="1:6" x14ac:dyDescent="0.35">
      <c r="A4884" s="10">
        <v>29381</v>
      </c>
      <c r="B4884">
        <v>113.7</v>
      </c>
      <c r="C4884">
        <v>4.4000000000000003E-3</v>
      </c>
      <c r="D4884">
        <f>LOG(S_P_500_Historical_Data__1[[#This Row],[return]]+1)</f>
        <v>1.9067040408848018E-3</v>
      </c>
      <c r="E4884">
        <f>MATCH(S_P_500_Historical_Data__1[[#This Row],[return]],_xlfn.ANCHORARRAY($N$7),1)</f>
        <v>71</v>
      </c>
      <c r="F4884" t="e">
        <f>MATCH(S_P_500_Historical_Data__1[[#This Row],[log1p(return)]],S:S,1)-6</f>
        <v>#N/A</v>
      </c>
    </row>
    <row r="4885" spans="1:6" x14ac:dyDescent="0.35">
      <c r="A4885" s="10">
        <v>29378</v>
      </c>
      <c r="B4885">
        <v>113.2</v>
      </c>
      <c r="C4885">
        <v>3.5000000000000001E-3</v>
      </c>
      <c r="D4885">
        <f>LOG(S_P_500_Historical_Data__1[[#This Row],[return]]+1)</f>
        <v>1.5173768235043782E-3</v>
      </c>
      <c r="E4885">
        <f>MATCH(S_P_500_Historical_Data__1[[#This Row],[return]],_xlfn.ANCHORARRAY($N$7),1)</f>
        <v>71</v>
      </c>
      <c r="F4885" t="e">
        <f>MATCH(S_P_500_Historical_Data__1[[#This Row],[log1p(return)]],S:S,1)-6</f>
        <v>#N/A</v>
      </c>
    </row>
    <row r="4886" spans="1:6" x14ac:dyDescent="0.35">
      <c r="A4886" s="10">
        <v>29377</v>
      </c>
      <c r="B4886">
        <v>112.8</v>
      </c>
      <c r="C4886">
        <v>1.8E-3</v>
      </c>
      <c r="D4886">
        <f>LOG(S_P_500_Historical_Data__1[[#This Row],[return]]+1)</f>
        <v>7.8102735349552951E-4</v>
      </c>
      <c r="E4886">
        <f>MATCH(S_P_500_Historical_Data__1[[#This Row],[return]],_xlfn.ANCHORARRAY($N$7),1)</f>
        <v>70</v>
      </c>
      <c r="F4886" t="e">
        <f>MATCH(S_P_500_Historical_Data__1[[#This Row],[log1p(return)]],S:S,1)-6</f>
        <v>#N/A</v>
      </c>
    </row>
    <row r="4887" spans="1:6" x14ac:dyDescent="0.35">
      <c r="A4887" s="10">
        <v>29376</v>
      </c>
      <c r="B4887">
        <v>112.6</v>
      </c>
      <c r="C4887">
        <v>1.9E-2</v>
      </c>
      <c r="D4887">
        <f>LOG(S_P_500_Historical_Data__1[[#This Row],[return]]+1)</f>
        <v>8.1741840064263552E-3</v>
      </c>
      <c r="E4887">
        <f>MATCH(S_P_500_Historical_Data__1[[#This Row],[return]],_xlfn.ANCHORARRAY($N$7),1)</f>
        <v>76</v>
      </c>
      <c r="F4887" t="e">
        <f>MATCH(S_P_500_Historical_Data__1[[#This Row],[log1p(return)]],S:S,1)-6</f>
        <v>#N/A</v>
      </c>
    </row>
    <row r="4888" spans="1:6" x14ac:dyDescent="0.35">
      <c r="A4888" s="10">
        <v>29375</v>
      </c>
      <c r="B4888">
        <v>110.5</v>
      </c>
      <c r="C4888">
        <v>-2.7000000000000001E-3</v>
      </c>
      <c r="D4888">
        <f>LOG(S_P_500_Historical_Data__1[[#This Row],[return]]+1)</f>
        <v>-1.1741809597139673E-3</v>
      </c>
      <c r="E4888">
        <f>MATCH(S_P_500_Historical_Data__1[[#This Row],[return]],_xlfn.ANCHORARRAY($N$7),1)</f>
        <v>69</v>
      </c>
      <c r="F4888" t="e">
        <f>MATCH(S_P_500_Historical_Data__1[[#This Row],[log1p(return)]],S:S,1)-6</f>
        <v>#N/A</v>
      </c>
    </row>
    <row r="4889" spans="1:6" x14ac:dyDescent="0.35">
      <c r="A4889" s="10">
        <v>29374</v>
      </c>
      <c r="B4889">
        <v>110.8</v>
      </c>
      <c r="C4889">
        <v>-3.5999999999999999E-3</v>
      </c>
      <c r="D4889">
        <f>LOG(S_P_500_Historical_Data__1[[#This Row],[return]]+1)</f>
        <v>-1.5662811355311203E-3</v>
      </c>
      <c r="E4889">
        <f>MATCH(S_P_500_Historical_Data__1[[#This Row],[return]],_xlfn.ANCHORARRAY($N$7),1)</f>
        <v>68</v>
      </c>
      <c r="F4889" t="e">
        <f>MATCH(S_P_500_Historical_Data__1[[#This Row],[log1p(return)]],S:S,1)-6</f>
        <v>#N/A</v>
      </c>
    </row>
    <row r="4890" spans="1:6" x14ac:dyDescent="0.35">
      <c r="A4890" s="10">
        <v>29371</v>
      </c>
      <c r="B4890">
        <v>111.2</v>
      </c>
      <c r="C4890">
        <v>8.2000000000000007E-3</v>
      </c>
      <c r="D4890">
        <f>LOG(S_P_500_Historical_Data__1[[#This Row],[return]]+1)</f>
        <v>3.546693102131761E-3</v>
      </c>
      <c r="E4890">
        <f>MATCH(S_P_500_Historical_Data__1[[#This Row],[return]],_xlfn.ANCHORARRAY($N$7),1)</f>
        <v>72</v>
      </c>
      <c r="F4890" t="e">
        <f>MATCH(S_P_500_Historical_Data__1[[#This Row],[log1p(return)]],S:S,1)-6</f>
        <v>#N/A</v>
      </c>
    </row>
    <row r="4891" spans="1:6" x14ac:dyDescent="0.35">
      <c r="A4891" s="10">
        <v>29370</v>
      </c>
      <c r="B4891">
        <v>110.3</v>
      </c>
      <c r="C4891">
        <v>-1.61E-2</v>
      </c>
      <c r="D4891">
        <f>LOG(S_P_500_Historical_Data__1[[#This Row],[return]]+1)</f>
        <v>-7.0490394295535568E-3</v>
      </c>
      <c r="E4891">
        <f>MATCH(S_P_500_Historical_Data__1[[#This Row],[return]],_xlfn.ANCHORARRAY($N$7),1)</f>
        <v>64</v>
      </c>
      <c r="F4891" t="e">
        <f>MATCH(S_P_500_Historical_Data__1[[#This Row],[log1p(return)]],S:S,1)-6</f>
        <v>#N/A</v>
      </c>
    </row>
    <row r="4892" spans="1:6" x14ac:dyDescent="0.35">
      <c r="A4892" s="10">
        <v>29369</v>
      </c>
      <c r="B4892">
        <v>112.1</v>
      </c>
      <c r="C4892">
        <v>6.3E-3</v>
      </c>
      <c r="D4892">
        <f>LOG(S_P_500_Historical_Data__1[[#This Row],[return]]+1)</f>
        <v>2.7274726898297939E-3</v>
      </c>
      <c r="E4892">
        <f>MATCH(S_P_500_Historical_Data__1[[#This Row],[return]],_xlfn.ANCHORARRAY($N$7),1)</f>
        <v>72</v>
      </c>
      <c r="F4892" t="e">
        <f>MATCH(S_P_500_Historical_Data__1[[#This Row],[log1p(return)]],S:S,1)-6</f>
        <v>#N/A</v>
      </c>
    </row>
    <row r="4893" spans="1:6" x14ac:dyDescent="0.35">
      <c r="A4893" s="10">
        <v>29368</v>
      </c>
      <c r="B4893">
        <v>111.4</v>
      </c>
      <c r="C4893">
        <v>7.1999999999999998E-3</v>
      </c>
      <c r="D4893">
        <f>LOG(S_P_500_Historical_Data__1[[#This Row],[return]]+1)</f>
        <v>3.1157170998062241E-3</v>
      </c>
      <c r="E4893">
        <f>MATCH(S_P_500_Historical_Data__1[[#This Row],[return]],_xlfn.ANCHORARRAY($N$7),1)</f>
        <v>72</v>
      </c>
      <c r="F4893" t="e">
        <f>MATCH(S_P_500_Historical_Data__1[[#This Row],[log1p(return)]],S:S,1)-6</f>
        <v>#N/A</v>
      </c>
    </row>
    <row r="4894" spans="1:6" x14ac:dyDescent="0.35">
      <c r="A4894" s="10">
        <v>29364</v>
      </c>
      <c r="B4894">
        <v>110.6</v>
      </c>
      <c r="C4894">
        <v>1.47E-2</v>
      </c>
      <c r="D4894">
        <f>LOG(S_P_500_Historical_Data__1[[#This Row],[return]]+1)</f>
        <v>6.3376603745509538E-3</v>
      </c>
      <c r="E4894">
        <f>MATCH(S_P_500_Historical_Data__1[[#This Row],[return]],_xlfn.ANCHORARRAY($N$7),1)</f>
        <v>75</v>
      </c>
      <c r="F4894" t="e">
        <f>MATCH(S_P_500_Historical_Data__1[[#This Row],[log1p(return)]],S:S,1)-6</f>
        <v>#N/A</v>
      </c>
    </row>
    <row r="4895" spans="1:6" x14ac:dyDescent="0.35">
      <c r="A4895" s="10">
        <v>29363</v>
      </c>
      <c r="B4895">
        <v>109</v>
      </c>
      <c r="C4895">
        <v>1.21E-2</v>
      </c>
      <c r="D4895">
        <f>LOG(S_P_500_Historical_Data__1[[#This Row],[return]]+1)</f>
        <v>5.2234248581359841E-3</v>
      </c>
      <c r="E4895">
        <f>MATCH(S_P_500_Historical_Data__1[[#This Row],[return]],_xlfn.ANCHORARRAY($N$7),1)</f>
        <v>74</v>
      </c>
      <c r="F4895" t="e">
        <f>MATCH(S_P_500_Historical_Data__1[[#This Row],[log1p(return)]],S:S,1)-6</f>
        <v>#N/A</v>
      </c>
    </row>
    <row r="4896" spans="1:6" x14ac:dyDescent="0.35">
      <c r="A4896" s="10">
        <v>29362</v>
      </c>
      <c r="B4896">
        <v>107.7</v>
      </c>
      <c r="C4896">
        <v>8.9999999999999998E-4</v>
      </c>
      <c r="D4896">
        <f>LOG(S_P_500_Historical_Data__1[[#This Row],[return]]+1)</f>
        <v>3.9068924991008801E-4</v>
      </c>
      <c r="E4896">
        <f>MATCH(S_P_500_Historical_Data__1[[#This Row],[return]],_xlfn.ANCHORARRAY($N$7),1)</f>
        <v>70</v>
      </c>
      <c r="F4896" t="e">
        <f>MATCH(S_P_500_Historical_Data__1[[#This Row],[log1p(return)]],S:S,1)-6</f>
        <v>#N/A</v>
      </c>
    </row>
    <row r="4897" spans="1:6" x14ac:dyDescent="0.35">
      <c r="A4897" s="10">
        <v>29361</v>
      </c>
      <c r="B4897">
        <v>107.6</v>
      </c>
      <c r="C4897">
        <v>-8.9999999999999998E-4</v>
      </c>
      <c r="D4897">
        <f>LOG(S_P_500_Historical_Data__1[[#This Row],[return]]+1)</f>
        <v>-3.910410285829482E-4</v>
      </c>
      <c r="E4897">
        <f>MATCH(S_P_500_Historical_Data__1[[#This Row],[return]],_xlfn.ANCHORARRAY($N$7),1)</f>
        <v>69</v>
      </c>
      <c r="F4897" t="e">
        <f>MATCH(S_P_500_Historical_Data__1[[#This Row],[log1p(return)]],S:S,1)-6</f>
        <v>#N/A</v>
      </c>
    </row>
    <row r="4898" spans="1:6" x14ac:dyDescent="0.35">
      <c r="A4898" s="10">
        <v>29360</v>
      </c>
      <c r="B4898">
        <v>107.7</v>
      </c>
      <c r="C4898">
        <v>3.7000000000000002E-3</v>
      </c>
      <c r="D4898">
        <f>LOG(S_P_500_Historical_Data__1[[#This Row],[return]]+1)</f>
        <v>1.603924149797819E-3</v>
      </c>
      <c r="E4898">
        <f>MATCH(S_P_500_Historical_Data__1[[#This Row],[return]],_xlfn.ANCHORARRAY($N$7),1)</f>
        <v>71</v>
      </c>
      <c r="F4898" t="e">
        <f>MATCH(S_P_500_Historical_Data__1[[#This Row],[log1p(return)]],S:S,1)-6</f>
        <v>#N/A</v>
      </c>
    </row>
    <row r="4899" spans="1:6" x14ac:dyDescent="0.35">
      <c r="A4899" s="10">
        <v>29357</v>
      </c>
      <c r="B4899">
        <v>107.3</v>
      </c>
      <c r="C4899">
        <v>2.8E-3</v>
      </c>
      <c r="D4899">
        <f>LOG(S_P_500_Historical_Data__1[[#This Row],[return]]+1)</f>
        <v>1.2143252861788671E-3</v>
      </c>
      <c r="E4899">
        <f>MATCH(S_P_500_Historical_Data__1[[#This Row],[return]],_xlfn.ANCHORARRAY($N$7),1)</f>
        <v>71</v>
      </c>
      <c r="F4899" t="e">
        <f>MATCH(S_P_500_Historical_Data__1[[#This Row],[log1p(return)]],S:S,1)-6</f>
        <v>#N/A</v>
      </c>
    </row>
    <row r="4900" spans="1:6" x14ac:dyDescent="0.35">
      <c r="A4900" s="10">
        <v>29356</v>
      </c>
      <c r="B4900">
        <v>107</v>
      </c>
      <c r="C4900">
        <v>1.9E-3</v>
      </c>
      <c r="D4900">
        <f>LOG(S_P_500_Historical_Data__1[[#This Row],[return]]+1)</f>
        <v>8.2437660560550415E-4</v>
      </c>
      <c r="E4900">
        <f>MATCH(S_P_500_Historical_Data__1[[#This Row],[return]],_xlfn.ANCHORARRAY($N$7),1)</f>
        <v>70</v>
      </c>
      <c r="F4900" t="e">
        <f>MATCH(S_P_500_Historical_Data__1[[#This Row],[log1p(return)]],S:S,1)-6</f>
        <v>#N/A</v>
      </c>
    </row>
    <row r="4901" spans="1:6" x14ac:dyDescent="0.35">
      <c r="A4901" s="10">
        <v>29355</v>
      </c>
      <c r="B4901">
        <v>106.8</v>
      </c>
      <c r="C4901">
        <v>4.7000000000000002E-3</v>
      </c>
      <c r="D4901">
        <f>LOG(S_P_500_Historical_Data__1[[#This Row],[return]]+1)</f>
        <v>2.0364022595292615E-3</v>
      </c>
      <c r="E4901">
        <f>MATCH(S_P_500_Historical_Data__1[[#This Row],[return]],_xlfn.ANCHORARRAY($N$7),1)</f>
        <v>71</v>
      </c>
      <c r="F4901" t="e">
        <f>MATCH(S_P_500_Historical_Data__1[[#This Row],[log1p(return)]],S:S,1)-6</f>
        <v>#N/A</v>
      </c>
    </row>
    <row r="4902" spans="1:6" x14ac:dyDescent="0.35">
      <c r="A4902" s="10">
        <v>29354</v>
      </c>
      <c r="B4902">
        <v>106.3</v>
      </c>
      <c r="C4902">
        <v>1.43E-2</v>
      </c>
      <c r="D4902">
        <f>LOG(S_P_500_Historical_Data__1[[#This Row],[return]]+1)</f>
        <v>6.1664254854314057E-3</v>
      </c>
      <c r="E4902">
        <f>MATCH(S_P_500_Historical_Data__1[[#This Row],[return]],_xlfn.ANCHORARRAY($N$7),1)</f>
        <v>75</v>
      </c>
      <c r="F4902" t="e">
        <f>MATCH(S_P_500_Historical_Data__1[[#This Row],[log1p(return)]],S:S,1)-6</f>
        <v>#N/A</v>
      </c>
    </row>
    <row r="4903" spans="1:6" x14ac:dyDescent="0.35">
      <c r="A4903" s="10">
        <v>29353</v>
      </c>
      <c r="B4903">
        <v>104.8</v>
      </c>
      <c r="C4903">
        <v>1E-3</v>
      </c>
      <c r="D4903">
        <f>LOG(S_P_500_Historical_Data__1[[#This Row],[return]]+1)</f>
        <v>4.340774793185929E-4</v>
      </c>
      <c r="E4903">
        <f>MATCH(S_P_500_Historical_Data__1[[#This Row],[return]],_xlfn.ANCHORARRAY($N$7),1)</f>
        <v>70</v>
      </c>
      <c r="F4903" t="e">
        <f>MATCH(S_P_500_Historical_Data__1[[#This Row],[log1p(return)]],S:S,1)-6</f>
        <v>#N/A</v>
      </c>
    </row>
    <row r="4904" spans="1:6" x14ac:dyDescent="0.35">
      <c r="A4904" s="10">
        <v>29350</v>
      </c>
      <c r="B4904">
        <v>104.7</v>
      </c>
      <c r="C4904">
        <v>-1.32E-2</v>
      </c>
      <c r="D4904">
        <f>LOG(S_P_500_Historical_Data__1[[#This Row],[return]]+1)</f>
        <v>-5.770859182301572E-3</v>
      </c>
      <c r="E4904">
        <f>MATCH(S_P_500_Historical_Data__1[[#This Row],[return]],_xlfn.ANCHORARRAY($N$7),1)</f>
        <v>65</v>
      </c>
      <c r="F4904" t="e">
        <f>MATCH(S_P_500_Historical_Data__1[[#This Row],[log1p(return)]],S:S,1)-6</f>
        <v>#N/A</v>
      </c>
    </row>
    <row r="4905" spans="1:6" x14ac:dyDescent="0.35">
      <c r="A4905" s="10">
        <v>29349</v>
      </c>
      <c r="B4905">
        <v>106.1</v>
      </c>
      <c r="C4905">
        <v>-1.03E-2</v>
      </c>
      <c r="D4905">
        <f>LOG(S_P_500_Historical_Data__1[[#This Row],[return]]+1)</f>
        <v>-4.4964297349936724E-3</v>
      </c>
      <c r="E4905">
        <f>MATCH(S_P_500_Historical_Data__1[[#This Row],[return]],_xlfn.ANCHORARRAY($N$7),1)</f>
        <v>66</v>
      </c>
      <c r="F4905" t="e">
        <f>MATCH(S_P_500_Historical_Data__1[[#This Row],[log1p(return)]],S:S,1)-6</f>
        <v>#N/A</v>
      </c>
    </row>
    <row r="4906" spans="1:6" x14ac:dyDescent="0.35">
      <c r="A4906" s="10">
        <v>29348</v>
      </c>
      <c r="B4906">
        <v>107.2</v>
      </c>
      <c r="C4906">
        <v>9.4000000000000004E-3</v>
      </c>
      <c r="D4906">
        <f>LOG(S_P_500_Historical_Data__1[[#This Row],[return]]+1)</f>
        <v>4.0633003976670943E-3</v>
      </c>
      <c r="E4906">
        <f>MATCH(S_P_500_Historical_Data__1[[#This Row],[return]],_xlfn.ANCHORARRAY($N$7),1)</f>
        <v>73</v>
      </c>
      <c r="F4906" t="e">
        <f>MATCH(S_P_500_Historical_Data__1[[#This Row],[log1p(return)]],S:S,1)-6</f>
        <v>#N/A</v>
      </c>
    </row>
    <row r="4907" spans="1:6" x14ac:dyDescent="0.35">
      <c r="A4907" s="10">
        <v>29347</v>
      </c>
      <c r="B4907">
        <v>106.2</v>
      </c>
      <c r="C4907">
        <v>-1.9E-3</v>
      </c>
      <c r="D4907">
        <f>LOG(S_P_500_Historical_Data__1[[#This Row],[return]]+1)</f>
        <v>-8.2594441151506628E-4</v>
      </c>
      <c r="E4907">
        <f>MATCH(S_P_500_Historical_Data__1[[#This Row],[return]],_xlfn.ANCHORARRAY($N$7),1)</f>
        <v>69</v>
      </c>
      <c r="F4907" t="e">
        <f>MATCH(S_P_500_Historical_Data__1[[#This Row],[log1p(return)]],S:S,1)-6</f>
        <v>#N/A</v>
      </c>
    </row>
    <row r="4908" spans="1:6" x14ac:dyDescent="0.35">
      <c r="A4908" s="10">
        <v>29346</v>
      </c>
      <c r="B4908">
        <v>106.4</v>
      </c>
      <c r="C4908">
        <v>7.6E-3</v>
      </c>
      <c r="D4908">
        <f>LOG(S_P_500_Historical_Data__1[[#This Row],[return]]+1)</f>
        <v>3.2881588260754474E-3</v>
      </c>
      <c r="E4908">
        <f>MATCH(S_P_500_Historical_Data__1[[#This Row],[return]],_xlfn.ANCHORARRAY($N$7),1)</f>
        <v>72</v>
      </c>
      <c r="F4908" t="e">
        <f>MATCH(S_P_500_Historical_Data__1[[#This Row],[log1p(return)]],S:S,1)-6</f>
        <v>#N/A</v>
      </c>
    </row>
    <row r="4909" spans="1:6" x14ac:dyDescent="0.35">
      <c r="A4909" s="10">
        <v>29343</v>
      </c>
      <c r="B4909">
        <v>105.6</v>
      </c>
      <c r="C4909">
        <v>8.9999999999999998E-4</v>
      </c>
      <c r="D4909">
        <f>LOG(S_P_500_Historical_Data__1[[#This Row],[return]]+1)</f>
        <v>3.9068924991008801E-4</v>
      </c>
      <c r="E4909">
        <f>MATCH(S_P_500_Historical_Data__1[[#This Row],[return]],_xlfn.ANCHORARRAY($N$7),1)</f>
        <v>70</v>
      </c>
      <c r="F4909" t="e">
        <f>MATCH(S_P_500_Historical_Data__1[[#This Row],[log1p(return)]],S:S,1)-6</f>
        <v>#N/A</v>
      </c>
    </row>
    <row r="4910" spans="1:6" x14ac:dyDescent="0.35">
      <c r="A4910" s="10">
        <v>29342</v>
      </c>
      <c r="B4910">
        <v>105.5</v>
      </c>
      <c r="C4910">
        <v>-7.4999999999999997E-3</v>
      </c>
      <c r="D4910">
        <f>LOG(S_P_500_Historical_Data__1[[#This Row],[return]]+1)</f>
        <v>-3.2694845648473031E-3</v>
      </c>
      <c r="E4910">
        <f>MATCH(S_P_500_Historical_Data__1[[#This Row],[return]],_xlfn.ANCHORARRAY($N$7),1)</f>
        <v>67</v>
      </c>
      <c r="F4910" t="e">
        <f>MATCH(S_P_500_Historical_Data__1[[#This Row],[log1p(return)]],S:S,1)-6</f>
        <v>#N/A</v>
      </c>
    </row>
    <row r="4911" spans="1:6" x14ac:dyDescent="0.35">
      <c r="A4911" s="10">
        <v>29341</v>
      </c>
      <c r="B4911">
        <v>106.3</v>
      </c>
      <c r="C4911">
        <v>3.8E-3</v>
      </c>
      <c r="D4911">
        <f>LOG(S_P_500_Historical_Data__1[[#This Row],[return]]+1)</f>
        <v>1.6471913460381594E-3</v>
      </c>
      <c r="E4911">
        <f>MATCH(S_P_500_Historical_Data__1[[#This Row],[return]],_xlfn.ANCHORARRAY($N$7),1)</f>
        <v>71</v>
      </c>
      <c r="F4911" t="e">
        <f>MATCH(S_P_500_Historical_Data__1[[#This Row],[log1p(return)]],S:S,1)-6</f>
        <v>#N/A</v>
      </c>
    </row>
    <row r="4912" spans="1:6" x14ac:dyDescent="0.35">
      <c r="A4912" s="10">
        <v>29340</v>
      </c>
      <c r="B4912">
        <v>105.9</v>
      </c>
      <c r="C4912">
        <v>2.8E-3</v>
      </c>
      <c r="D4912">
        <f>LOG(S_P_500_Historical_Data__1[[#This Row],[return]]+1)</f>
        <v>1.2143252861788671E-3</v>
      </c>
      <c r="E4912">
        <f>MATCH(S_P_500_Historical_Data__1[[#This Row],[return]],_xlfn.ANCHORARRAY($N$7),1)</f>
        <v>71</v>
      </c>
      <c r="F4912" t="e">
        <f>MATCH(S_P_500_Historical_Data__1[[#This Row],[log1p(return)]],S:S,1)-6</f>
        <v>#N/A</v>
      </c>
    </row>
    <row r="4913" spans="1:6" x14ac:dyDescent="0.35">
      <c r="A4913" s="10">
        <v>29339</v>
      </c>
      <c r="B4913">
        <v>105.6</v>
      </c>
      <c r="C4913">
        <v>3.8E-3</v>
      </c>
      <c r="D4913">
        <f>LOG(S_P_500_Historical_Data__1[[#This Row],[return]]+1)</f>
        <v>1.6471913460381594E-3</v>
      </c>
      <c r="E4913">
        <f>MATCH(S_P_500_Historical_Data__1[[#This Row],[return]],_xlfn.ANCHORARRAY($N$7),1)</f>
        <v>71</v>
      </c>
      <c r="F4913" t="e">
        <f>MATCH(S_P_500_Historical_Data__1[[#This Row],[log1p(return)]],S:S,1)-6</f>
        <v>#N/A</v>
      </c>
    </row>
    <row r="4914" spans="1:6" x14ac:dyDescent="0.35">
      <c r="A4914" s="10">
        <v>29336</v>
      </c>
      <c r="B4914">
        <v>105.2</v>
      </c>
      <c r="C4914">
        <v>7.7000000000000002E-3</v>
      </c>
      <c r="D4914">
        <f>LOG(S_P_500_Historical_Data__1[[#This Row],[return]]+1)</f>
        <v>3.3312585613267391E-3</v>
      </c>
      <c r="E4914">
        <f>MATCH(S_P_500_Historical_Data__1[[#This Row],[return]],_xlfn.ANCHORARRAY($N$7),1)</f>
        <v>72</v>
      </c>
      <c r="F4914" t="e">
        <f>MATCH(S_P_500_Historical_Data__1[[#This Row],[log1p(return)]],S:S,1)-6</f>
        <v>#N/A</v>
      </c>
    </row>
    <row r="4915" spans="1:6" x14ac:dyDescent="0.35">
      <c r="A4915" s="10">
        <v>29335</v>
      </c>
      <c r="B4915">
        <v>104.4</v>
      </c>
      <c r="C4915">
        <v>6.7999999999999996E-3</v>
      </c>
      <c r="D4915">
        <f>LOG(S_P_500_Historical_Data__1[[#This Row],[return]]+1)</f>
        <v>2.9432068763250671E-3</v>
      </c>
      <c r="E4915">
        <f>MATCH(S_P_500_Historical_Data__1[[#This Row],[return]],_xlfn.ANCHORARRAY($N$7),1)</f>
        <v>72</v>
      </c>
      <c r="F4915" t="e">
        <f>MATCH(S_P_500_Historical_Data__1[[#This Row],[log1p(return)]],S:S,1)-6</f>
        <v>#N/A</v>
      </c>
    </row>
    <row r="4916" spans="1:6" x14ac:dyDescent="0.35">
      <c r="A4916" s="10">
        <v>29334</v>
      </c>
      <c r="B4916">
        <v>103.7</v>
      </c>
      <c r="C4916">
        <v>2.8999999999999998E-3</v>
      </c>
      <c r="D4916">
        <f>LOG(S_P_500_Historical_Data__1[[#This Row],[return]]+1)</f>
        <v>1.2576313122309249E-3</v>
      </c>
      <c r="E4916">
        <f>MATCH(S_P_500_Historical_Data__1[[#This Row],[return]],_xlfn.ANCHORARRAY($N$7),1)</f>
        <v>71</v>
      </c>
      <c r="F4916" t="e">
        <f>MATCH(S_P_500_Historical_Data__1[[#This Row],[log1p(return)]],S:S,1)-6</f>
        <v>#N/A</v>
      </c>
    </row>
    <row r="4917" spans="1:6" x14ac:dyDescent="0.35">
      <c r="A4917" s="10">
        <v>29333</v>
      </c>
      <c r="B4917">
        <v>103.4</v>
      </c>
      <c r="C4917">
        <v>3.61E-2</v>
      </c>
      <c r="D4917">
        <f>LOG(S_P_500_Historical_Data__1[[#This Row],[return]]+1)</f>
        <v>1.5401673702949125E-2</v>
      </c>
      <c r="E4917">
        <f>MATCH(S_P_500_Historical_Data__1[[#This Row],[return]],_xlfn.ANCHORARRAY($N$7),1)</f>
        <v>82</v>
      </c>
      <c r="F4917" t="e">
        <f>MATCH(S_P_500_Historical_Data__1[[#This Row],[log1p(return)]],S:S,1)-6</f>
        <v>#N/A</v>
      </c>
    </row>
    <row r="4918" spans="1:6" x14ac:dyDescent="0.35">
      <c r="A4918" s="10">
        <v>29332</v>
      </c>
      <c r="B4918">
        <v>99.8</v>
      </c>
      <c r="C4918">
        <v>-8.0000000000000002E-3</v>
      </c>
      <c r="D4918">
        <f>LOG(S_P_500_Historical_Data__1[[#This Row],[return]]+1)</f>
        <v>-3.4883278458213473E-3</v>
      </c>
      <c r="E4918">
        <f>MATCH(S_P_500_Historical_Data__1[[#This Row],[return]],_xlfn.ANCHORARRAY($N$7),1)</f>
        <v>67</v>
      </c>
      <c r="F4918" t="e">
        <f>MATCH(S_P_500_Historical_Data__1[[#This Row],[log1p(return)]],S:S,1)-6</f>
        <v>#N/A</v>
      </c>
    </row>
    <row r="4919" spans="1:6" x14ac:dyDescent="0.35">
      <c r="A4919" s="10">
        <v>29329</v>
      </c>
      <c r="B4919">
        <v>100.6</v>
      </c>
      <c r="C4919">
        <v>-4.8999999999999998E-3</v>
      </c>
      <c r="D4919">
        <f>LOG(S_P_500_Historical_Data__1[[#This Row],[return]]+1)</f>
        <v>-2.1332737608552488E-3</v>
      </c>
      <c r="E4919">
        <f>MATCH(S_P_500_Historical_Data__1[[#This Row],[return]],_xlfn.ANCHORARRAY($N$7),1)</f>
        <v>68</v>
      </c>
      <c r="F4919" t="e">
        <f>MATCH(S_P_500_Historical_Data__1[[#This Row],[log1p(return)]],S:S,1)-6</f>
        <v>#N/A</v>
      </c>
    </row>
    <row r="4920" spans="1:6" x14ac:dyDescent="0.35">
      <c r="A4920" s="10">
        <v>29328</v>
      </c>
      <c r="B4920">
        <v>101.1</v>
      </c>
      <c r="C4920">
        <v>-3.8999999999999998E-3</v>
      </c>
      <c r="D4920">
        <f>LOG(S_P_500_Historical_Data__1[[#This Row],[return]]+1)</f>
        <v>-1.6970599014588432E-3</v>
      </c>
      <c r="E4920">
        <f>MATCH(S_P_500_Historical_Data__1[[#This Row],[return]],_xlfn.ANCHORARRAY($N$7),1)</f>
        <v>68</v>
      </c>
      <c r="F4920" t="e">
        <f>MATCH(S_P_500_Historical_Data__1[[#This Row],[log1p(return)]],S:S,1)-6</f>
        <v>#N/A</v>
      </c>
    </row>
    <row r="4921" spans="1:6" x14ac:dyDescent="0.35">
      <c r="A4921" s="10">
        <v>29327</v>
      </c>
      <c r="B4921">
        <v>101.5</v>
      </c>
      <c r="C4921">
        <v>-1.0699999999999999E-2</v>
      </c>
      <c r="D4921">
        <f>LOG(S_P_500_Historical_Data__1[[#This Row],[return]]+1)</f>
        <v>-4.6719909225904233E-3</v>
      </c>
      <c r="E4921">
        <f>MATCH(S_P_500_Historical_Data__1[[#This Row],[return]],_xlfn.ANCHORARRAY($N$7),1)</f>
        <v>66</v>
      </c>
      <c r="F4921" t="e">
        <f>MATCH(S_P_500_Historical_Data__1[[#This Row],[log1p(return)]],S:S,1)-6</f>
        <v>#N/A</v>
      </c>
    </row>
    <row r="4922" spans="1:6" x14ac:dyDescent="0.35">
      <c r="A4922" s="10">
        <v>29326</v>
      </c>
      <c r="B4922">
        <v>102.6</v>
      </c>
      <c r="C4922">
        <v>-1.9E-3</v>
      </c>
      <c r="D4922">
        <f>LOG(S_P_500_Historical_Data__1[[#This Row],[return]]+1)</f>
        <v>-8.2594441151506628E-4</v>
      </c>
      <c r="E4922">
        <f>MATCH(S_P_500_Historical_Data__1[[#This Row],[return]],_xlfn.ANCHORARRAY($N$7),1)</f>
        <v>69</v>
      </c>
      <c r="F4922" t="e">
        <f>MATCH(S_P_500_Historical_Data__1[[#This Row],[log1p(return)]],S:S,1)-6</f>
        <v>#N/A</v>
      </c>
    </row>
    <row r="4923" spans="1:6" x14ac:dyDescent="0.35">
      <c r="A4923" s="10">
        <v>29325</v>
      </c>
      <c r="B4923">
        <v>102.8</v>
      </c>
      <c r="C4923">
        <v>-9.5999999999999992E-3</v>
      </c>
      <c r="D4923">
        <f>LOG(S_P_500_Historical_Data__1[[#This Row],[return]]+1)</f>
        <v>-4.1893683239572653E-3</v>
      </c>
      <c r="E4923">
        <f>MATCH(S_P_500_Historical_Data__1[[#This Row],[return]],_xlfn.ANCHORARRAY($N$7),1)</f>
        <v>66</v>
      </c>
      <c r="F4923" t="e">
        <f>MATCH(S_P_500_Historical_Data__1[[#This Row],[log1p(return)]],S:S,1)-6</f>
        <v>#N/A</v>
      </c>
    </row>
    <row r="4924" spans="1:6" x14ac:dyDescent="0.35">
      <c r="A4924" s="10">
        <v>29322</v>
      </c>
      <c r="B4924">
        <v>103.8</v>
      </c>
      <c r="C4924">
        <v>-2.8999999999999998E-3</v>
      </c>
      <c r="D4924">
        <f>LOG(S_P_500_Historical_Data__1[[#This Row],[return]]+1)</f>
        <v>-1.2612837441822772E-3</v>
      </c>
      <c r="E4924">
        <f>MATCH(S_P_500_Historical_Data__1[[#This Row],[return]],_xlfn.ANCHORARRAY($N$7),1)</f>
        <v>69</v>
      </c>
      <c r="F4924" t="e">
        <f>MATCH(S_P_500_Historical_Data__1[[#This Row],[log1p(return)]],S:S,1)-6</f>
        <v>#N/A</v>
      </c>
    </row>
    <row r="4925" spans="1:6" x14ac:dyDescent="0.35">
      <c r="A4925" s="10">
        <v>29321</v>
      </c>
      <c r="B4925">
        <v>104.1</v>
      </c>
      <c r="C4925">
        <v>9.7000000000000003E-3</v>
      </c>
      <c r="D4925">
        <f>LOG(S_P_500_Historical_Data__1[[#This Row],[return]]+1)</f>
        <v>4.1923562597142678E-3</v>
      </c>
      <c r="E4925">
        <f>MATCH(S_P_500_Historical_Data__1[[#This Row],[return]],_xlfn.ANCHORARRAY($N$7),1)</f>
        <v>73</v>
      </c>
      <c r="F4925" t="e">
        <f>MATCH(S_P_500_Historical_Data__1[[#This Row],[log1p(return)]],S:S,1)-6</f>
        <v>#N/A</v>
      </c>
    </row>
    <row r="4926" spans="1:6" x14ac:dyDescent="0.35">
      <c r="A4926" s="10">
        <v>29320</v>
      </c>
      <c r="B4926">
        <v>103.1</v>
      </c>
      <c r="C4926">
        <v>1.8800000000000001E-2</v>
      </c>
      <c r="D4926">
        <f>LOG(S_P_500_Historical_Data__1[[#This Row],[return]]+1)</f>
        <v>8.0889362915774702E-3</v>
      </c>
      <c r="E4926">
        <f>MATCH(S_P_500_Historical_Data__1[[#This Row],[return]],_xlfn.ANCHORARRAY($N$7),1)</f>
        <v>76</v>
      </c>
      <c r="F4926" t="e">
        <f>MATCH(S_P_500_Historical_Data__1[[#This Row],[log1p(return)]],S:S,1)-6</f>
        <v>#N/A</v>
      </c>
    </row>
    <row r="4927" spans="1:6" x14ac:dyDescent="0.35">
      <c r="A4927" s="10">
        <v>29319</v>
      </c>
      <c r="B4927">
        <v>101.2</v>
      </c>
      <c r="C4927">
        <v>0.01</v>
      </c>
      <c r="D4927">
        <f>LOG(S_P_500_Historical_Data__1[[#This Row],[return]]+1)</f>
        <v>4.3213737826425782E-3</v>
      </c>
      <c r="E4927">
        <f>MATCH(S_P_500_Historical_Data__1[[#This Row],[return]],_xlfn.ANCHORARRAY($N$7),1)</f>
        <v>73</v>
      </c>
      <c r="F4927" t="e">
        <f>MATCH(S_P_500_Historical_Data__1[[#This Row],[log1p(return)]],S:S,1)-6</f>
        <v>#N/A</v>
      </c>
    </row>
    <row r="4928" spans="1:6" x14ac:dyDescent="0.35">
      <c r="A4928" s="10">
        <v>29318</v>
      </c>
      <c r="B4928">
        <v>100.2</v>
      </c>
      <c r="C4928">
        <v>-1.9599999999999999E-2</v>
      </c>
      <c r="D4928">
        <f>LOG(S_P_500_Historical_Data__1[[#This Row],[return]]+1)</f>
        <v>-8.5966974199596629E-3</v>
      </c>
      <c r="E4928">
        <f>MATCH(S_P_500_Historical_Data__1[[#This Row],[return]],_xlfn.ANCHORARRAY($N$7),1)</f>
        <v>63</v>
      </c>
      <c r="F4928" t="e">
        <f>MATCH(S_P_500_Historical_Data__1[[#This Row],[log1p(return)]],S:S,1)-6</f>
        <v>#N/A</v>
      </c>
    </row>
    <row r="4929" spans="1:6" x14ac:dyDescent="0.35">
      <c r="A4929" s="10">
        <v>29314</v>
      </c>
      <c r="B4929">
        <v>102.2</v>
      </c>
      <c r="C4929">
        <v>-4.8999999999999998E-3</v>
      </c>
      <c r="D4929">
        <f>LOG(S_P_500_Historical_Data__1[[#This Row],[return]]+1)</f>
        <v>-2.1332737608552488E-3</v>
      </c>
      <c r="E4929">
        <f>MATCH(S_P_500_Historical_Data__1[[#This Row],[return]],_xlfn.ANCHORARRAY($N$7),1)</f>
        <v>68</v>
      </c>
      <c r="F4929" t="e">
        <f>MATCH(S_P_500_Historical_Data__1[[#This Row],[log1p(return)]],S:S,1)-6</f>
        <v>#N/A</v>
      </c>
    </row>
    <row r="4930" spans="1:6" x14ac:dyDescent="0.35">
      <c r="A4930" s="10">
        <v>29313</v>
      </c>
      <c r="B4930">
        <v>102.7</v>
      </c>
      <c r="C4930">
        <v>4.8999999999999998E-3</v>
      </c>
      <c r="D4930">
        <f>LOG(S_P_500_Historical_Data__1[[#This Row],[return]]+1)</f>
        <v>2.122846225161637E-3</v>
      </c>
      <c r="E4930">
        <f>MATCH(S_P_500_Historical_Data__1[[#This Row],[return]],_xlfn.ANCHORARRAY($N$7),1)</f>
        <v>71</v>
      </c>
      <c r="F4930" t="e">
        <f>MATCH(S_P_500_Historical_Data__1[[#This Row],[log1p(return)]],S:S,1)-6</f>
        <v>#N/A</v>
      </c>
    </row>
    <row r="4931" spans="1:6" x14ac:dyDescent="0.35">
      <c r="A4931" s="10">
        <v>29312</v>
      </c>
      <c r="B4931">
        <v>102.2</v>
      </c>
      <c r="C4931">
        <v>1E-3</v>
      </c>
      <c r="D4931">
        <f>LOG(S_P_500_Historical_Data__1[[#This Row],[return]]+1)</f>
        <v>4.340774793185929E-4</v>
      </c>
      <c r="E4931">
        <f>MATCH(S_P_500_Historical_Data__1[[#This Row],[return]],_xlfn.ANCHORARRAY($N$7),1)</f>
        <v>70</v>
      </c>
      <c r="F4931" t="e">
        <f>MATCH(S_P_500_Historical_Data__1[[#This Row],[log1p(return)]],S:S,1)-6</f>
        <v>#N/A</v>
      </c>
    </row>
    <row r="4932" spans="1:6" x14ac:dyDescent="0.35">
      <c r="A4932" s="10">
        <v>29311</v>
      </c>
      <c r="B4932">
        <v>102.1</v>
      </c>
      <c r="C4932">
        <v>1.3899999999999999E-2</v>
      </c>
      <c r="D4932">
        <f>LOG(S_P_500_Historical_Data__1[[#This Row],[return]]+1)</f>
        <v>5.9951230546912851E-3</v>
      </c>
      <c r="E4932">
        <f>MATCH(S_P_500_Historical_Data__1[[#This Row],[return]],_xlfn.ANCHORARRAY($N$7),1)</f>
        <v>74</v>
      </c>
      <c r="F4932" t="e">
        <f>MATCH(S_P_500_Historical_Data__1[[#This Row],[log1p(return)]],S:S,1)-6</f>
        <v>#N/A</v>
      </c>
    </row>
    <row r="4933" spans="1:6" x14ac:dyDescent="0.35">
      <c r="A4933" s="10">
        <v>29308</v>
      </c>
      <c r="B4933">
        <v>100.7</v>
      </c>
      <c r="C4933">
        <v>2.5499999999999998E-2</v>
      </c>
      <c r="D4933">
        <f>LOG(S_P_500_Historical_Data__1[[#This Row],[return]]+1)</f>
        <v>1.0935664704385124E-2</v>
      </c>
      <c r="E4933">
        <f>MATCH(S_P_500_Historical_Data__1[[#This Row],[return]],_xlfn.ANCHORARRAY($N$7),1)</f>
        <v>78</v>
      </c>
      <c r="F4933" t="e">
        <f>MATCH(S_P_500_Historical_Data__1[[#This Row],[log1p(return)]],S:S,1)-6</f>
        <v>#N/A</v>
      </c>
    </row>
    <row r="4934" spans="1:6" x14ac:dyDescent="0.35">
      <c r="A4934" s="10">
        <v>29307</v>
      </c>
      <c r="B4934">
        <v>98.2</v>
      </c>
      <c r="C4934">
        <v>-5.1000000000000004E-3</v>
      </c>
      <c r="D4934">
        <f>LOG(S_P_500_Historical_Data__1[[#This Row],[return]]+1)</f>
        <v>-2.2205691343960407E-3</v>
      </c>
      <c r="E4934">
        <f>MATCH(S_P_500_Historical_Data__1[[#This Row],[return]],_xlfn.ANCHORARRAY($N$7),1)</f>
        <v>68</v>
      </c>
      <c r="F4934" t="e">
        <f>MATCH(S_P_500_Historical_Data__1[[#This Row],[log1p(return)]],S:S,1)-6</f>
        <v>#N/A</v>
      </c>
    </row>
    <row r="4935" spans="1:6" x14ac:dyDescent="0.35">
      <c r="A4935" s="10">
        <v>29306</v>
      </c>
      <c r="B4935">
        <v>98.7</v>
      </c>
      <c r="C4935">
        <v>-5.0000000000000001E-3</v>
      </c>
      <c r="D4935">
        <f>LOG(S_P_500_Historical_Data__1[[#This Row],[return]]+1)</f>
        <v>-2.176919254274547E-3</v>
      </c>
      <c r="E4935">
        <f>MATCH(S_P_500_Historical_Data__1[[#This Row],[return]],_xlfn.ANCHORARRAY($N$7),1)</f>
        <v>68</v>
      </c>
      <c r="F4935" t="e">
        <f>MATCH(S_P_500_Historical_Data__1[[#This Row],[log1p(return)]],S:S,1)-6</f>
        <v>#N/A</v>
      </c>
    </row>
    <row r="4936" spans="1:6" x14ac:dyDescent="0.35">
      <c r="A4936" s="10">
        <v>29305</v>
      </c>
      <c r="B4936">
        <v>99.2</v>
      </c>
      <c r="C4936">
        <v>-1E-3</v>
      </c>
      <c r="D4936">
        <f>LOG(S_P_500_Historical_Data__1[[#This Row],[return]]+1)</f>
        <v>-4.3451177401769168E-4</v>
      </c>
      <c r="E4936">
        <f>MATCH(S_P_500_Historical_Data__1[[#This Row],[return]],_xlfn.ANCHORARRAY($N$7),1)</f>
        <v>69</v>
      </c>
      <c r="F4936" t="e">
        <f>MATCH(S_P_500_Historical_Data__1[[#This Row],[log1p(return)]],S:S,1)-6</f>
        <v>#N/A</v>
      </c>
    </row>
    <row r="4937" spans="1:6" x14ac:dyDescent="0.35">
      <c r="A4937" s="10">
        <v>29304</v>
      </c>
      <c r="B4937">
        <v>99.3</v>
      </c>
      <c r="C4937">
        <v>-2.93E-2</v>
      </c>
      <c r="D4937">
        <f>LOG(S_P_500_Historical_Data__1[[#This Row],[return]]+1)</f>
        <v>-1.2914970375878018E-2</v>
      </c>
      <c r="E4937">
        <f>MATCH(S_P_500_Historical_Data__1[[#This Row],[return]],_xlfn.ANCHORARRAY($N$7),1)</f>
        <v>60</v>
      </c>
      <c r="F4937" t="e">
        <f>MATCH(S_P_500_Historical_Data__1[[#This Row],[log1p(return)]],S:S,1)-6</f>
        <v>#N/A</v>
      </c>
    </row>
    <row r="4938" spans="1:6" x14ac:dyDescent="0.35">
      <c r="A4938" s="10">
        <v>29301</v>
      </c>
      <c r="B4938">
        <v>102.3</v>
      </c>
      <c r="C4938">
        <v>-7.7999999999999996E-3</v>
      </c>
      <c r="D4938">
        <f>LOG(S_P_500_Historical_Data__1[[#This Row],[return]]+1)</f>
        <v>-3.4007772998332414E-3</v>
      </c>
      <c r="E4938">
        <f>MATCH(S_P_500_Historical_Data__1[[#This Row],[return]],_xlfn.ANCHORARRAY($N$7),1)</f>
        <v>67</v>
      </c>
      <c r="F4938" t="e">
        <f>MATCH(S_P_500_Historical_Data__1[[#This Row],[log1p(return)]],S:S,1)-6</f>
        <v>#N/A</v>
      </c>
    </row>
    <row r="4939" spans="1:6" x14ac:dyDescent="0.35">
      <c r="A4939" s="10">
        <v>29300</v>
      </c>
      <c r="B4939">
        <v>103.1</v>
      </c>
      <c r="C4939">
        <v>-1.15E-2</v>
      </c>
      <c r="D4939">
        <f>LOG(S_P_500_Historical_Data__1[[#This Row],[return]]+1)</f>
        <v>-5.0233263503088764E-3</v>
      </c>
      <c r="E4939">
        <f>MATCH(S_P_500_Historical_Data__1[[#This Row],[return]],_xlfn.ANCHORARRAY($N$7),1)</f>
        <v>66</v>
      </c>
      <c r="F4939" t="e">
        <f>MATCH(S_P_500_Historical_Data__1[[#This Row],[log1p(return)]],S:S,1)-6</f>
        <v>#N/A</v>
      </c>
    </row>
    <row r="4940" spans="1:6" x14ac:dyDescent="0.35">
      <c r="A4940" s="10">
        <v>29299</v>
      </c>
      <c r="B4940">
        <v>104.3</v>
      </c>
      <c r="C4940">
        <v>1.9E-3</v>
      </c>
      <c r="D4940">
        <f>LOG(S_P_500_Historical_Data__1[[#This Row],[return]]+1)</f>
        <v>8.2437660560550415E-4</v>
      </c>
      <c r="E4940">
        <f>MATCH(S_P_500_Historical_Data__1[[#This Row],[return]],_xlfn.ANCHORARRAY($N$7),1)</f>
        <v>70</v>
      </c>
      <c r="F4940" t="e">
        <f>MATCH(S_P_500_Historical_Data__1[[#This Row],[log1p(return)]],S:S,1)-6</f>
        <v>#N/A</v>
      </c>
    </row>
    <row r="4941" spans="1:6" x14ac:dyDescent="0.35">
      <c r="A4941" s="10">
        <v>29298</v>
      </c>
      <c r="B4941">
        <v>104.1</v>
      </c>
      <c r="C4941">
        <v>1.7600000000000001E-2</v>
      </c>
      <c r="D4941">
        <f>LOG(S_P_500_Historical_Data__1[[#This Row],[return]]+1)</f>
        <v>7.5770983043386801E-3</v>
      </c>
      <c r="E4941">
        <f>MATCH(S_P_500_Historical_Data__1[[#This Row],[return]],_xlfn.ANCHORARRAY($N$7),1)</f>
        <v>76</v>
      </c>
      <c r="F4941" t="e">
        <f>MATCH(S_P_500_Historical_Data__1[[#This Row],[log1p(return)]],S:S,1)-6</f>
        <v>#N/A</v>
      </c>
    </row>
    <row r="4942" spans="1:6" x14ac:dyDescent="0.35">
      <c r="A4942" s="10">
        <v>29297</v>
      </c>
      <c r="B4942">
        <v>102.3</v>
      </c>
      <c r="C4942">
        <v>-2.9399999999999999E-2</v>
      </c>
      <c r="D4942">
        <f>LOG(S_P_500_Historical_Data__1[[#This Row],[return]]+1)</f>
        <v>-1.2959713020733253E-2</v>
      </c>
      <c r="E4942">
        <f>MATCH(S_P_500_Historical_Data__1[[#This Row],[return]],_xlfn.ANCHORARRAY($N$7),1)</f>
        <v>60</v>
      </c>
      <c r="F4942" t="e">
        <f>MATCH(S_P_500_Historical_Data__1[[#This Row],[log1p(return)]],S:S,1)-6</f>
        <v>#N/A</v>
      </c>
    </row>
    <row r="4943" spans="1:6" x14ac:dyDescent="0.35">
      <c r="A4943" s="10">
        <v>29294</v>
      </c>
      <c r="B4943">
        <v>105.4</v>
      </c>
      <c r="C4943">
        <v>-1.9E-3</v>
      </c>
      <c r="D4943">
        <f>LOG(S_P_500_Historical_Data__1[[#This Row],[return]]+1)</f>
        <v>-8.2594441151506628E-4</v>
      </c>
      <c r="E4943">
        <f>MATCH(S_P_500_Historical_Data__1[[#This Row],[return]],_xlfn.ANCHORARRAY($N$7),1)</f>
        <v>69</v>
      </c>
      <c r="F4943" t="e">
        <f>MATCH(S_P_500_Historical_Data__1[[#This Row],[log1p(return)]],S:S,1)-6</f>
        <v>#N/A</v>
      </c>
    </row>
    <row r="4944" spans="1:6" x14ac:dyDescent="0.35">
      <c r="A4944" s="10">
        <v>29293</v>
      </c>
      <c r="B4944">
        <v>105.6</v>
      </c>
      <c r="C4944">
        <v>-1.2200000000000001E-2</v>
      </c>
      <c r="D4944">
        <f>LOG(S_P_500_Historical_Data__1[[#This Row],[return]]+1)</f>
        <v>-5.3309781744705839E-3</v>
      </c>
      <c r="E4944">
        <f>MATCH(S_P_500_Historical_Data__1[[#This Row],[return]],_xlfn.ANCHORARRAY($N$7),1)</f>
        <v>66</v>
      </c>
      <c r="F4944" t="e">
        <f>MATCH(S_P_500_Historical_Data__1[[#This Row],[log1p(return)]],S:S,1)-6</f>
        <v>#N/A</v>
      </c>
    </row>
    <row r="4945" spans="1:6" x14ac:dyDescent="0.35">
      <c r="A4945" s="10">
        <v>29292</v>
      </c>
      <c r="B4945">
        <v>106.9</v>
      </c>
      <c r="C4945">
        <v>-8.3000000000000001E-3</v>
      </c>
      <c r="D4945">
        <f>LOG(S_P_500_Historical_Data__1[[#This Row],[return]]+1)</f>
        <v>-3.6196867665898593E-3</v>
      </c>
      <c r="E4945">
        <f>MATCH(S_P_500_Historical_Data__1[[#This Row],[return]],_xlfn.ANCHORARRAY($N$7),1)</f>
        <v>67</v>
      </c>
      <c r="F4945" t="e">
        <f>MATCH(S_P_500_Historical_Data__1[[#This Row],[log1p(return)]],S:S,1)-6</f>
        <v>#N/A</v>
      </c>
    </row>
    <row r="4946" spans="1:6" x14ac:dyDescent="0.35">
      <c r="A4946" s="10">
        <v>29291</v>
      </c>
      <c r="B4946">
        <v>107.8</v>
      </c>
      <c r="C4946">
        <v>1.2200000000000001E-2</v>
      </c>
      <c r="D4946">
        <f>LOG(S_P_500_Historical_Data__1[[#This Row],[return]]+1)</f>
        <v>5.2663329727688423E-3</v>
      </c>
      <c r="E4946">
        <f>MATCH(S_P_500_Historical_Data__1[[#This Row],[return]],_xlfn.ANCHORARRAY($N$7),1)</f>
        <v>74</v>
      </c>
      <c r="F4946" t="e">
        <f>MATCH(S_P_500_Historical_Data__1[[#This Row],[log1p(return)]],S:S,1)-6</f>
        <v>#N/A</v>
      </c>
    </row>
    <row r="4947" spans="1:6" x14ac:dyDescent="0.35">
      <c r="A4947" s="10">
        <v>29290</v>
      </c>
      <c r="B4947">
        <v>106.5</v>
      </c>
      <c r="C4947">
        <v>-3.7000000000000002E-3</v>
      </c>
      <c r="D4947">
        <f>LOG(S_P_500_Historical_Data__1[[#This Row],[return]]+1)</f>
        <v>-1.609869681952335E-3</v>
      </c>
      <c r="E4947">
        <f>MATCH(S_P_500_Historical_Data__1[[#This Row],[return]],_xlfn.ANCHORARRAY($N$7),1)</f>
        <v>68</v>
      </c>
      <c r="F4947" t="e">
        <f>MATCH(S_P_500_Historical_Data__1[[#This Row],[log1p(return)]],S:S,1)-6</f>
        <v>#N/A</v>
      </c>
    </row>
    <row r="4948" spans="1:6" x14ac:dyDescent="0.35">
      <c r="A4948" s="10">
        <v>29287</v>
      </c>
      <c r="B4948">
        <v>106.9</v>
      </c>
      <c r="C4948">
        <v>-1.66E-2</v>
      </c>
      <c r="D4948">
        <f>LOG(S_P_500_Historical_Data__1[[#This Row],[return]]+1)</f>
        <v>-7.2697960458572653E-3</v>
      </c>
      <c r="E4948">
        <f>MATCH(S_P_500_Historical_Data__1[[#This Row],[return]],_xlfn.ANCHORARRAY($N$7),1)</f>
        <v>64</v>
      </c>
      <c r="F4948" t="e">
        <f>MATCH(S_P_500_Historical_Data__1[[#This Row],[log1p(return)]],S:S,1)-6</f>
        <v>#N/A</v>
      </c>
    </row>
    <row r="4949" spans="1:6" x14ac:dyDescent="0.35">
      <c r="A4949" s="10">
        <v>29286</v>
      </c>
      <c r="B4949">
        <v>108.7</v>
      </c>
      <c r="C4949">
        <v>-2.1600000000000001E-2</v>
      </c>
      <c r="D4949">
        <f>LOG(S_P_500_Historical_Data__1[[#This Row],[return]]+1)</f>
        <v>-9.4835559717709305E-3</v>
      </c>
      <c r="E4949">
        <f>MATCH(S_P_500_Historical_Data__1[[#This Row],[return]],_xlfn.ANCHORARRAY($N$7),1)</f>
        <v>62</v>
      </c>
      <c r="F4949" t="e">
        <f>MATCH(S_P_500_Historical_Data__1[[#This Row],[log1p(return)]],S:S,1)-6</f>
        <v>#N/A</v>
      </c>
    </row>
    <row r="4950" spans="1:6" x14ac:dyDescent="0.35">
      <c r="A4950" s="10">
        <v>29285</v>
      </c>
      <c r="B4950">
        <v>111.1</v>
      </c>
      <c r="C4950">
        <v>-1.5100000000000001E-2</v>
      </c>
      <c r="D4950">
        <f>LOG(S_P_500_Historical_Data__1[[#This Row],[return]]+1)</f>
        <v>-6.6078625509974681E-3</v>
      </c>
      <c r="E4950">
        <f>MATCH(S_P_500_Historical_Data__1[[#This Row],[return]],_xlfn.ANCHORARRAY($N$7),1)</f>
        <v>65</v>
      </c>
      <c r="F4950" t="e">
        <f>MATCH(S_P_500_Historical_Data__1[[#This Row],[log1p(return)]],S:S,1)-6</f>
        <v>#N/A</v>
      </c>
    </row>
    <row r="4951" spans="1:6" x14ac:dyDescent="0.35">
      <c r="A4951" s="10">
        <v>29284</v>
      </c>
      <c r="B4951">
        <v>112.8</v>
      </c>
      <c r="C4951">
        <v>2.7000000000000001E-3</v>
      </c>
      <c r="D4951">
        <f>LOG(S_P_500_Historical_Data__1[[#This Row],[return]]+1)</f>
        <v>1.1710149414006937E-3</v>
      </c>
      <c r="E4951">
        <f>MATCH(S_P_500_Historical_Data__1[[#This Row],[return]],_xlfn.ANCHORARRAY($N$7),1)</f>
        <v>71</v>
      </c>
      <c r="F4951" t="e">
        <f>MATCH(S_P_500_Historical_Data__1[[#This Row],[log1p(return)]],S:S,1)-6</f>
        <v>#N/A</v>
      </c>
    </row>
    <row r="4952" spans="1:6" x14ac:dyDescent="0.35">
      <c r="A4952" s="10">
        <v>29283</v>
      </c>
      <c r="B4952">
        <v>112.5</v>
      </c>
      <c r="C4952">
        <v>-1.06E-2</v>
      </c>
      <c r="D4952">
        <f>LOG(S_P_500_Historical_Data__1[[#This Row],[return]]+1)</f>
        <v>-4.628093971837611E-3</v>
      </c>
      <c r="E4952">
        <f>MATCH(S_P_500_Historical_Data__1[[#This Row],[return]],_xlfn.ANCHORARRAY($N$7),1)</f>
        <v>66</v>
      </c>
      <c r="F4952" t="e">
        <f>MATCH(S_P_500_Historical_Data__1[[#This Row],[log1p(return)]],S:S,1)-6</f>
        <v>#N/A</v>
      </c>
    </row>
    <row r="4953" spans="1:6" x14ac:dyDescent="0.35">
      <c r="A4953" s="10">
        <v>29280</v>
      </c>
      <c r="B4953">
        <v>113.7</v>
      </c>
      <c r="C4953">
        <v>1.2500000000000001E-2</v>
      </c>
      <c r="D4953">
        <f>LOG(S_P_500_Historical_Data__1[[#This Row],[return]]+1)</f>
        <v>5.3950318867061441E-3</v>
      </c>
      <c r="E4953">
        <f>MATCH(S_P_500_Historical_Data__1[[#This Row],[return]],_xlfn.ANCHORARRAY($N$7),1)</f>
        <v>74</v>
      </c>
      <c r="F4953" t="e">
        <f>MATCH(S_P_500_Historical_Data__1[[#This Row],[log1p(return)]],S:S,1)-6</f>
        <v>#N/A</v>
      </c>
    </row>
    <row r="4954" spans="1:6" x14ac:dyDescent="0.35">
      <c r="A4954" s="10">
        <v>29279</v>
      </c>
      <c r="B4954">
        <v>112.3</v>
      </c>
      <c r="C4954">
        <v>-8.9999999999999998E-4</v>
      </c>
      <c r="D4954">
        <f>LOG(S_P_500_Historical_Data__1[[#This Row],[return]]+1)</f>
        <v>-3.910410285829482E-4</v>
      </c>
      <c r="E4954">
        <f>MATCH(S_P_500_Historical_Data__1[[#This Row],[return]],_xlfn.ANCHORARRAY($N$7),1)</f>
        <v>69</v>
      </c>
      <c r="F4954" t="e">
        <f>MATCH(S_P_500_Historical_Data__1[[#This Row],[log1p(return)]],S:S,1)-6</f>
        <v>#N/A</v>
      </c>
    </row>
    <row r="4955" spans="1:6" x14ac:dyDescent="0.35">
      <c r="A4955" s="10">
        <v>29278</v>
      </c>
      <c r="B4955">
        <v>112.4</v>
      </c>
      <c r="C4955">
        <v>-1.4E-2</v>
      </c>
      <c r="D4955">
        <f>LOG(S_P_500_Historical_Data__1[[#This Row],[return]]+1)</f>
        <v>-6.1230850587887945E-3</v>
      </c>
      <c r="E4955">
        <f>MATCH(S_P_500_Historical_Data__1[[#This Row],[return]],_xlfn.ANCHORARRAY($N$7),1)</f>
        <v>65</v>
      </c>
      <c r="F4955" t="e">
        <f>MATCH(S_P_500_Historical_Data__1[[#This Row],[log1p(return)]],S:S,1)-6</f>
        <v>#N/A</v>
      </c>
    </row>
    <row r="4956" spans="1:6" x14ac:dyDescent="0.35">
      <c r="A4956" s="10">
        <v>29277</v>
      </c>
      <c r="B4956">
        <v>114</v>
      </c>
      <c r="C4956">
        <v>6.1999999999999998E-3</v>
      </c>
      <c r="D4956">
        <f>LOG(S_P_500_Historical_Data__1[[#This Row],[return]]+1)</f>
        <v>2.6843129897293583E-3</v>
      </c>
      <c r="E4956">
        <f>MATCH(S_P_500_Historical_Data__1[[#This Row],[return]],_xlfn.ANCHORARRAY($N$7),1)</f>
        <v>72</v>
      </c>
      <c r="F4956" t="e">
        <f>MATCH(S_P_500_Historical_Data__1[[#This Row],[log1p(return)]],S:S,1)-6</f>
        <v>#N/A</v>
      </c>
    </row>
    <row r="4957" spans="1:6" x14ac:dyDescent="0.35">
      <c r="A4957" s="10">
        <v>29276</v>
      </c>
      <c r="B4957">
        <v>113.3</v>
      </c>
      <c r="C4957">
        <v>-1.4800000000000001E-2</v>
      </c>
      <c r="D4957">
        <f>LOG(S_P_500_Historical_Data__1[[#This Row],[return]]+1)</f>
        <v>-6.475596832934416E-3</v>
      </c>
      <c r="E4957">
        <f>MATCH(S_P_500_Historical_Data__1[[#This Row],[return]],_xlfn.ANCHORARRAY($N$7),1)</f>
        <v>65</v>
      </c>
      <c r="F4957" t="e">
        <f>MATCH(S_P_500_Historical_Data__1[[#This Row],[log1p(return)]],S:S,1)-6</f>
        <v>#N/A</v>
      </c>
    </row>
    <row r="4958" spans="1:6" x14ac:dyDescent="0.35">
      <c r="A4958" s="10">
        <v>29273</v>
      </c>
      <c r="B4958">
        <v>115</v>
      </c>
      <c r="C4958">
        <v>-2.5999999999999999E-3</v>
      </c>
      <c r="D4958">
        <f>LOG(S_P_500_Historical_Data__1[[#This Row],[return]]+1)</f>
        <v>-1.1306361176558091E-3</v>
      </c>
      <c r="E4958">
        <f>MATCH(S_P_500_Historical_Data__1[[#This Row],[return]],_xlfn.ANCHORARRAY($N$7),1)</f>
        <v>69</v>
      </c>
      <c r="F4958" t="e">
        <f>MATCH(S_P_500_Historical_Data__1[[#This Row],[log1p(return)]],S:S,1)-6</f>
        <v>#N/A</v>
      </c>
    </row>
    <row r="4959" spans="1:6" x14ac:dyDescent="0.35">
      <c r="A4959" s="10">
        <v>29272</v>
      </c>
      <c r="B4959">
        <v>115.3</v>
      </c>
      <c r="C4959">
        <v>-1.03E-2</v>
      </c>
      <c r="D4959">
        <f>LOG(S_P_500_Historical_Data__1[[#This Row],[return]]+1)</f>
        <v>-4.4964297349936724E-3</v>
      </c>
      <c r="E4959">
        <f>MATCH(S_P_500_Historical_Data__1[[#This Row],[return]],_xlfn.ANCHORARRAY($N$7),1)</f>
        <v>66</v>
      </c>
      <c r="F4959" t="e">
        <f>MATCH(S_P_500_Historical_Data__1[[#This Row],[log1p(return)]],S:S,1)-6</f>
        <v>#N/A</v>
      </c>
    </row>
    <row r="4960" spans="1:6" x14ac:dyDescent="0.35">
      <c r="A4960" s="10">
        <v>29271</v>
      </c>
      <c r="B4960">
        <v>116.5</v>
      </c>
      <c r="C4960">
        <v>1.66E-2</v>
      </c>
      <c r="D4960">
        <f>LOG(S_P_500_Historical_Data__1[[#This Row],[return]]+1)</f>
        <v>7.1501053666847498E-3</v>
      </c>
      <c r="E4960">
        <f>MATCH(S_P_500_Historical_Data__1[[#This Row],[return]],_xlfn.ANCHORARRAY($N$7),1)</f>
        <v>75</v>
      </c>
      <c r="F4960" t="e">
        <f>MATCH(S_P_500_Historical_Data__1[[#This Row],[log1p(return)]],S:S,1)-6</f>
        <v>#N/A</v>
      </c>
    </row>
    <row r="4961" spans="1:6" x14ac:dyDescent="0.35">
      <c r="A4961" s="10">
        <v>29270</v>
      </c>
      <c r="B4961">
        <v>114.6</v>
      </c>
      <c r="C4961">
        <v>-6.8999999999999999E-3</v>
      </c>
      <c r="D4961">
        <f>LOG(S_P_500_Historical_Data__1[[#This Row],[return]]+1)</f>
        <v>-3.0070181092943012E-3</v>
      </c>
      <c r="E4961">
        <f>MATCH(S_P_500_Historical_Data__1[[#This Row],[return]],_xlfn.ANCHORARRAY($N$7),1)</f>
        <v>67</v>
      </c>
      <c r="F4961" t="e">
        <f>MATCH(S_P_500_Historical_Data__1[[#This Row],[log1p(return)]],S:S,1)-6</f>
        <v>#N/A</v>
      </c>
    </row>
    <row r="4962" spans="1:6" x14ac:dyDescent="0.35">
      <c r="A4962" s="10">
        <v>29269</v>
      </c>
      <c r="B4962">
        <v>115.4</v>
      </c>
      <c r="C4962">
        <v>0</v>
      </c>
      <c r="D4962">
        <f>LOG(S_P_500_Historical_Data__1[[#This Row],[return]]+1)</f>
        <v>0</v>
      </c>
      <c r="E4962">
        <f>MATCH(S_P_500_Historical_Data__1[[#This Row],[return]],_xlfn.ANCHORARRAY($N$7),1)</f>
        <v>70</v>
      </c>
      <c r="F4962" t="e">
        <f>MATCH(S_P_500_Historical_Data__1[[#This Row],[log1p(return)]],S:S,1)-6</f>
        <v>#N/A</v>
      </c>
    </row>
    <row r="4963" spans="1:6" x14ac:dyDescent="0.35">
      <c r="A4963" s="10">
        <v>29266</v>
      </c>
      <c r="B4963">
        <v>115.4</v>
      </c>
      <c r="C4963">
        <v>-1.11E-2</v>
      </c>
      <c r="D4963">
        <f>LOG(S_P_500_Historical_Data__1[[#This Row],[return]]+1)</f>
        <v>-4.8476231085461917E-3</v>
      </c>
      <c r="E4963">
        <f>MATCH(S_P_500_Historical_Data__1[[#This Row],[return]],_xlfn.ANCHORARRAY($N$7),1)</f>
        <v>66</v>
      </c>
      <c r="F4963" t="e">
        <f>MATCH(S_P_500_Historical_Data__1[[#This Row],[log1p(return)]],S:S,1)-6</f>
        <v>#N/A</v>
      </c>
    </row>
    <row r="4964" spans="1:6" x14ac:dyDescent="0.35">
      <c r="A4964" s="10">
        <v>29265</v>
      </c>
      <c r="B4964">
        <v>116.7</v>
      </c>
      <c r="C4964">
        <v>-1.44E-2</v>
      </c>
      <c r="D4964">
        <f>LOG(S_P_500_Historical_Data__1[[#This Row],[return]]+1)</f>
        <v>-6.299305179649748E-3</v>
      </c>
      <c r="E4964">
        <f>MATCH(S_P_500_Historical_Data__1[[#This Row],[return]],_xlfn.ANCHORARRAY($N$7),1)</f>
        <v>65</v>
      </c>
      <c r="F4964" t="e">
        <f>MATCH(S_P_500_Historical_Data__1[[#This Row],[log1p(return)]],S:S,1)-6</f>
        <v>#N/A</v>
      </c>
    </row>
    <row r="4965" spans="1:6" x14ac:dyDescent="0.35">
      <c r="A4965" s="10">
        <v>29264</v>
      </c>
      <c r="B4965">
        <v>118.4</v>
      </c>
      <c r="C4965">
        <v>4.1999999999999997E-3</v>
      </c>
      <c r="D4965">
        <f>LOG(S_P_500_Historical_Data__1[[#This Row],[return]]+1)</f>
        <v>1.8202170383280992E-3</v>
      </c>
      <c r="E4965">
        <f>MATCH(S_P_500_Historical_Data__1[[#This Row],[return]],_xlfn.ANCHORARRAY($N$7),1)</f>
        <v>71</v>
      </c>
      <c r="F4965" t="e">
        <f>MATCH(S_P_500_Historical_Data__1[[#This Row],[log1p(return)]],S:S,1)-6</f>
        <v>#N/A</v>
      </c>
    </row>
    <row r="4966" spans="1:6" x14ac:dyDescent="0.35">
      <c r="A4966" s="10">
        <v>29263</v>
      </c>
      <c r="B4966">
        <v>117.9</v>
      </c>
      <c r="C4966">
        <v>6.7999999999999996E-3</v>
      </c>
      <c r="D4966">
        <f>LOG(S_P_500_Historical_Data__1[[#This Row],[return]]+1)</f>
        <v>2.9432068763250671E-3</v>
      </c>
      <c r="E4966">
        <f>MATCH(S_P_500_Historical_Data__1[[#This Row],[return]],_xlfn.ANCHORARRAY($N$7),1)</f>
        <v>72</v>
      </c>
      <c r="F4966" t="e">
        <f>MATCH(S_P_500_Historical_Data__1[[#This Row],[log1p(return)]],S:S,1)-6</f>
        <v>#N/A</v>
      </c>
    </row>
    <row r="4967" spans="1:6" x14ac:dyDescent="0.35">
      <c r="A4967" s="10">
        <v>29262</v>
      </c>
      <c r="B4967">
        <v>117.1</v>
      </c>
      <c r="C4967">
        <v>-6.7999999999999996E-3</v>
      </c>
      <c r="D4967">
        <f>LOG(S_P_500_Historical_Data__1[[#This Row],[return]]+1)</f>
        <v>-2.963289117473315E-3</v>
      </c>
      <c r="E4967">
        <f>MATCH(S_P_500_Historical_Data__1[[#This Row],[return]],_xlfn.ANCHORARRAY($N$7),1)</f>
        <v>67</v>
      </c>
      <c r="F4967" t="e">
        <f>MATCH(S_P_500_Historical_Data__1[[#This Row],[log1p(return)]],S:S,1)-6</f>
        <v>#N/A</v>
      </c>
    </row>
    <row r="4968" spans="1:6" x14ac:dyDescent="0.35">
      <c r="A4968" s="10">
        <v>29259</v>
      </c>
      <c r="B4968">
        <v>117.9</v>
      </c>
      <c r="C4968">
        <v>1.38E-2</v>
      </c>
      <c r="D4968">
        <f>LOG(S_P_500_Historical_Data__1[[#This Row],[return]]+1)</f>
        <v>5.9522868873829755E-3</v>
      </c>
      <c r="E4968">
        <f>MATCH(S_P_500_Historical_Data__1[[#This Row],[return]],_xlfn.ANCHORARRAY($N$7),1)</f>
        <v>74</v>
      </c>
      <c r="F4968" t="e">
        <f>MATCH(S_P_500_Historical_Data__1[[#This Row],[log1p(return)]],S:S,1)-6</f>
        <v>#N/A</v>
      </c>
    </row>
    <row r="4969" spans="1:6" x14ac:dyDescent="0.35">
      <c r="A4969" s="10">
        <v>29258</v>
      </c>
      <c r="B4969">
        <v>116.3</v>
      </c>
      <c r="C4969">
        <v>5.1999999999999998E-3</v>
      </c>
      <c r="D4969">
        <f>LOG(S_P_500_Historical_Data__1[[#This Row],[return]]+1)</f>
        <v>2.2524799205384093E-3</v>
      </c>
      <c r="E4969">
        <f>MATCH(S_P_500_Historical_Data__1[[#This Row],[return]],_xlfn.ANCHORARRAY($N$7),1)</f>
        <v>71</v>
      </c>
      <c r="F4969" t="e">
        <f>MATCH(S_P_500_Historical_Data__1[[#This Row],[log1p(return)]],S:S,1)-6</f>
        <v>#N/A</v>
      </c>
    </row>
    <row r="4970" spans="1:6" x14ac:dyDescent="0.35">
      <c r="A4970" s="10">
        <v>29257</v>
      </c>
      <c r="B4970">
        <v>115.7</v>
      </c>
      <c r="C4970">
        <v>8.6999999999999994E-3</v>
      </c>
      <c r="D4970">
        <f>LOG(S_P_500_Historical_Data__1[[#This Row],[return]]+1)</f>
        <v>3.7620208282461019E-3</v>
      </c>
      <c r="E4970">
        <f>MATCH(S_P_500_Historical_Data__1[[#This Row],[return]],_xlfn.ANCHORARRAY($N$7),1)</f>
        <v>73</v>
      </c>
      <c r="F4970" t="e">
        <f>MATCH(S_P_500_Historical_Data__1[[#This Row],[log1p(return)]],S:S,1)-6</f>
        <v>#N/A</v>
      </c>
    </row>
    <row r="4971" spans="1:6" x14ac:dyDescent="0.35">
      <c r="A4971" s="10">
        <v>29256</v>
      </c>
      <c r="B4971">
        <v>114.7</v>
      </c>
      <c r="C4971">
        <v>2.5999999999999999E-3</v>
      </c>
      <c r="D4971">
        <f>LOG(S_P_500_Historical_Data__1[[#This Row],[return]]+1)</f>
        <v>1.1277002770349424E-3</v>
      </c>
      <c r="E4971">
        <f>MATCH(S_P_500_Historical_Data__1[[#This Row],[return]],_xlfn.ANCHORARRAY($N$7),1)</f>
        <v>71</v>
      </c>
      <c r="F4971" t="e">
        <f>MATCH(S_P_500_Historical_Data__1[[#This Row],[log1p(return)]],S:S,1)-6</f>
        <v>#N/A</v>
      </c>
    </row>
    <row r="4972" spans="1:6" x14ac:dyDescent="0.35">
      <c r="A4972" s="10">
        <v>29255</v>
      </c>
      <c r="B4972">
        <v>114.4</v>
      </c>
      <c r="C4972">
        <v>-6.1000000000000004E-3</v>
      </c>
      <c r="D4972">
        <f>LOG(S_P_500_Historical_Data__1[[#This Row],[return]]+1)</f>
        <v>-2.6573093983775736E-3</v>
      </c>
      <c r="E4972">
        <f>MATCH(S_P_500_Historical_Data__1[[#This Row],[return]],_xlfn.ANCHORARRAY($N$7),1)</f>
        <v>68</v>
      </c>
      <c r="F4972" t="e">
        <f>MATCH(S_P_500_Historical_Data__1[[#This Row],[log1p(return)]],S:S,1)-6</f>
        <v>#N/A</v>
      </c>
    </row>
    <row r="4973" spans="1:6" x14ac:dyDescent="0.35">
      <c r="A4973" s="10">
        <v>29252</v>
      </c>
      <c r="B4973">
        <v>115.1</v>
      </c>
      <c r="C4973">
        <v>7.9000000000000008E-3</v>
      </c>
      <c r="D4973">
        <f>LOG(S_P_500_Historical_Data__1[[#This Row],[return]]+1)</f>
        <v>3.4174452021936831E-3</v>
      </c>
      <c r="E4973">
        <f>MATCH(S_P_500_Historical_Data__1[[#This Row],[return]],_xlfn.ANCHORARRAY($N$7),1)</f>
        <v>72</v>
      </c>
      <c r="F4973" t="e">
        <f>MATCH(S_P_500_Historical_Data__1[[#This Row],[log1p(return)]],S:S,1)-6</f>
        <v>#N/A</v>
      </c>
    </row>
    <row r="4974" spans="1:6" x14ac:dyDescent="0.35">
      <c r="A4974" s="10">
        <v>29251</v>
      </c>
      <c r="B4974">
        <v>114.2</v>
      </c>
      <c r="C4974">
        <v>-8.6999999999999994E-3</v>
      </c>
      <c r="D4974">
        <f>LOG(S_P_500_Historical_Data__1[[#This Row],[return]]+1)</f>
        <v>-3.7948938216755385E-3</v>
      </c>
      <c r="E4974">
        <f>MATCH(S_P_500_Historical_Data__1[[#This Row],[return]],_xlfn.ANCHORARRAY($N$7),1)</f>
        <v>67</v>
      </c>
      <c r="F4974" t="e">
        <f>MATCH(S_P_500_Historical_Data__1[[#This Row],[log1p(return)]],S:S,1)-6</f>
        <v>#N/A</v>
      </c>
    </row>
    <row r="4975" spans="1:6" x14ac:dyDescent="0.35">
      <c r="A4975" s="10">
        <v>29250</v>
      </c>
      <c r="B4975">
        <v>115.2</v>
      </c>
      <c r="C4975">
        <v>9.5999999999999992E-3</v>
      </c>
      <c r="D4975">
        <f>LOG(S_P_500_Historical_Data__1[[#This Row],[return]]+1)</f>
        <v>4.1493419000591166E-3</v>
      </c>
      <c r="E4975">
        <f>MATCH(S_P_500_Historical_Data__1[[#This Row],[return]],_xlfn.ANCHORARRAY($N$7),1)</f>
        <v>73</v>
      </c>
      <c r="F4975" t="e">
        <f>MATCH(S_P_500_Historical_Data__1[[#This Row],[log1p(return)]],S:S,1)-6</f>
        <v>#N/A</v>
      </c>
    </row>
    <row r="4976" spans="1:6" x14ac:dyDescent="0.35">
      <c r="A4976" s="10">
        <v>29249</v>
      </c>
      <c r="B4976">
        <v>114.1</v>
      </c>
      <c r="C4976">
        <v>-6.1000000000000004E-3</v>
      </c>
      <c r="D4976">
        <f>LOG(S_P_500_Historical_Data__1[[#This Row],[return]]+1)</f>
        <v>-2.6573093983775736E-3</v>
      </c>
      <c r="E4976">
        <f>MATCH(S_P_500_Historical_Data__1[[#This Row],[return]],_xlfn.ANCHORARRAY($N$7),1)</f>
        <v>68</v>
      </c>
      <c r="F4976" t="e">
        <f>MATCH(S_P_500_Historical_Data__1[[#This Row],[log1p(return)]],S:S,1)-6</f>
        <v>#N/A</v>
      </c>
    </row>
    <row r="4977" spans="1:6" x14ac:dyDescent="0.35">
      <c r="A4977" s="10">
        <v>29248</v>
      </c>
      <c r="B4977">
        <v>114.8</v>
      </c>
      <c r="C4977">
        <v>1.06E-2</v>
      </c>
      <c r="D4977">
        <f>LOG(S_P_500_Historical_Data__1[[#This Row],[return]]+1)</f>
        <v>4.5792939022116577E-3</v>
      </c>
      <c r="E4977">
        <f>MATCH(S_P_500_Historical_Data__1[[#This Row],[return]],_xlfn.ANCHORARRAY($N$7),1)</f>
        <v>73</v>
      </c>
      <c r="F4977" t="e">
        <f>MATCH(S_P_500_Historical_Data__1[[#This Row],[log1p(return)]],S:S,1)-6</f>
        <v>#N/A</v>
      </c>
    </row>
    <row r="4978" spans="1:6" x14ac:dyDescent="0.35">
      <c r="A4978" s="10">
        <v>29245</v>
      </c>
      <c r="B4978">
        <v>113.6</v>
      </c>
      <c r="C4978">
        <v>-8.9999999999999998E-4</v>
      </c>
      <c r="D4978">
        <f>LOG(S_P_500_Historical_Data__1[[#This Row],[return]]+1)</f>
        <v>-3.910410285829482E-4</v>
      </c>
      <c r="E4978">
        <f>MATCH(S_P_500_Historical_Data__1[[#This Row],[return]],_xlfn.ANCHORARRAY($N$7),1)</f>
        <v>69</v>
      </c>
      <c r="F4978" t="e">
        <f>MATCH(S_P_500_Historical_Data__1[[#This Row],[log1p(return)]],S:S,1)-6</f>
        <v>#N/A</v>
      </c>
    </row>
    <row r="4979" spans="1:6" x14ac:dyDescent="0.35">
      <c r="A4979" s="10">
        <v>29244</v>
      </c>
      <c r="B4979">
        <v>113.7</v>
      </c>
      <c r="C4979">
        <v>2.5999999999999999E-3</v>
      </c>
      <c r="D4979">
        <f>LOG(S_P_500_Historical_Data__1[[#This Row],[return]]+1)</f>
        <v>1.1277002770349424E-3</v>
      </c>
      <c r="E4979">
        <f>MATCH(S_P_500_Historical_Data__1[[#This Row],[return]],_xlfn.ANCHORARRAY($N$7),1)</f>
        <v>71</v>
      </c>
      <c r="F4979" t="e">
        <f>MATCH(S_P_500_Historical_Data__1[[#This Row],[log1p(return)]],S:S,1)-6</f>
        <v>#N/A</v>
      </c>
    </row>
    <row r="4980" spans="1:6" x14ac:dyDescent="0.35">
      <c r="A4980" s="10">
        <v>29243</v>
      </c>
      <c r="B4980">
        <v>113.4</v>
      </c>
      <c r="C4980">
        <v>1.7000000000000001E-2</v>
      </c>
      <c r="D4980">
        <f>LOG(S_P_500_Historical_Data__1[[#This Row],[return]]+1)</f>
        <v>7.3209529227445565E-3</v>
      </c>
      <c r="E4980">
        <f>MATCH(S_P_500_Historical_Data__1[[#This Row],[return]],_xlfn.ANCHORARRAY($N$7),1)</f>
        <v>75</v>
      </c>
      <c r="F4980" t="e">
        <f>MATCH(S_P_500_Historical_Data__1[[#This Row],[log1p(return)]],S:S,1)-6</f>
        <v>#N/A</v>
      </c>
    </row>
    <row r="4981" spans="1:6" x14ac:dyDescent="0.35">
      <c r="A4981" s="10">
        <v>29242</v>
      </c>
      <c r="B4981">
        <v>111.5</v>
      </c>
      <c r="C4981">
        <v>-5.4000000000000003E-3</v>
      </c>
      <c r="D4981">
        <f>LOG(S_P_500_Historical_Data__1[[#This Row],[return]]+1)</f>
        <v>-2.3515451037938442E-3</v>
      </c>
      <c r="E4981">
        <f>MATCH(S_P_500_Historical_Data__1[[#This Row],[return]],_xlfn.ANCHORARRAY($N$7),1)</f>
        <v>68</v>
      </c>
      <c r="F4981" t="e">
        <f>MATCH(S_P_500_Historical_Data__1[[#This Row],[log1p(return)]],S:S,1)-6</f>
        <v>#N/A</v>
      </c>
    </row>
    <row r="4982" spans="1:6" x14ac:dyDescent="0.35">
      <c r="A4982" s="10">
        <v>29241</v>
      </c>
      <c r="B4982">
        <v>112.1</v>
      </c>
      <c r="C4982">
        <v>8.9999999999999993E-3</v>
      </c>
      <c r="D4982">
        <f>LOG(S_P_500_Historical_Data__1[[#This Row],[return]]+1)</f>
        <v>3.8911662369104775E-3</v>
      </c>
      <c r="E4982">
        <f>MATCH(S_P_500_Historical_Data__1[[#This Row],[return]],_xlfn.ANCHORARRAY($N$7),1)</f>
        <v>73</v>
      </c>
      <c r="F4982" t="e">
        <f>MATCH(S_P_500_Historical_Data__1[[#This Row],[log1p(return)]],S:S,1)-6</f>
        <v>#N/A</v>
      </c>
    </row>
    <row r="4983" spans="1:6" x14ac:dyDescent="0.35">
      <c r="A4983" s="10">
        <v>29238</v>
      </c>
      <c r="B4983">
        <v>111.1</v>
      </c>
      <c r="C4983">
        <v>3.5999999999999999E-3</v>
      </c>
      <c r="D4983">
        <f>LOG(S_P_500_Historical_Data__1[[#This Row],[return]]+1)</f>
        <v>1.5606526425729409E-3</v>
      </c>
      <c r="E4983">
        <f>MATCH(S_P_500_Historical_Data__1[[#This Row],[return]],_xlfn.ANCHORARRAY($N$7),1)</f>
        <v>71</v>
      </c>
      <c r="F4983" t="e">
        <f>MATCH(S_P_500_Historical_Data__1[[#This Row],[log1p(return)]],S:S,1)-6</f>
        <v>#N/A</v>
      </c>
    </row>
    <row r="4984" spans="1:6" x14ac:dyDescent="0.35">
      <c r="A4984" s="10">
        <v>29237</v>
      </c>
      <c r="B4984">
        <v>110.7</v>
      </c>
      <c r="C4984">
        <v>-3.5999999999999999E-3</v>
      </c>
      <c r="D4984">
        <f>LOG(S_P_500_Historical_Data__1[[#This Row],[return]]+1)</f>
        <v>-1.5662811355311203E-3</v>
      </c>
      <c r="E4984">
        <f>MATCH(S_P_500_Historical_Data__1[[#This Row],[return]],_xlfn.ANCHORARRAY($N$7),1)</f>
        <v>68</v>
      </c>
      <c r="F4984" t="e">
        <f>MATCH(S_P_500_Historical_Data__1[[#This Row],[log1p(return)]],S:S,1)-6</f>
        <v>#N/A</v>
      </c>
    </row>
    <row r="4985" spans="1:6" x14ac:dyDescent="0.35">
      <c r="A4985" s="10">
        <v>29236</v>
      </c>
      <c r="B4985">
        <v>111.1</v>
      </c>
      <c r="C4985">
        <v>0</v>
      </c>
      <c r="D4985">
        <f>LOG(S_P_500_Historical_Data__1[[#This Row],[return]]+1)</f>
        <v>0</v>
      </c>
      <c r="E4985">
        <f>MATCH(S_P_500_Historical_Data__1[[#This Row],[return]],_xlfn.ANCHORARRAY($N$7),1)</f>
        <v>70</v>
      </c>
      <c r="F4985" t="e">
        <f>MATCH(S_P_500_Historical_Data__1[[#This Row],[log1p(return)]],S:S,1)-6</f>
        <v>#N/A</v>
      </c>
    </row>
    <row r="4986" spans="1:6" x14ac:dyDescent="0.35">
      <c r="A4986" s="10">
        <v>29235</v>
      </c>
      <c r="B4986">
        <v>111.1</v>
      </c>
      <c r="C4986">
        <v>6.3E-3</v>
      </c>
      <c r="D4986">
        <f>LOG(S_P_500_Historical_Data__1[[#This Row],[return]]+1)</f>
        <v>2.7274726898297939E-3</v>
      </c>
      <c r="E4986">
        <f>MATCH(S_P_500_Historical_Data__1[[#This Row],[return]],_xlfn.ANCHORARRAY($N$7),1)</f>
        <v>72</v>
      </c>
      <c r="F4986" t="e">
        <f>MATCH(S_P_500_Historical_Data__1[[#This Row],[log1p(return)]],S:S,1)-6</f>
        <v>#N/A</v>
      </c>
    </row>
    <row r="4987" spans="1:6" x14ac:dyDescent="0.35">
      <c r="A4987" s="10">
        <v>29234</v>
      </c>
      <c r="B4987">
        <v>110.4</v>
      </c>
      <c r="C4987">
        <v>4.4999999999999997E-3</v>
      </c>
      <c r="D4987">
        <f>LOG(S_P_500_Historical_Data__1[[#This Row],[return]]+1)</f>
        <v>1.9499410842679385E-3</v>
      </c>
      <c r="E4987">
        <f>MATCH(S_P_500_Historical_Data__1[[#This Row],[return]],_xlfn.ANCHORARRAY($N$7),1)</f>
        <v>71</v>
      </c>
      <c r="F4987" t="e">
        <f>MATCH(S_P_500_Historical_Data__1[[#This Row],[log1p(return)]],S:S,1)-6</f>
        <v>#N/A</v>
      </c>
    </row>
    <row r="4988" spans="1:6" x14ac:dyDescent="0.35">
      <c r="A4988" s="10">
        <v>29231</v>
      </c>
      <c r="B4988">
        <v>109.9</v>
      </c>
      <c r="C4988">
        <v>0</v>
      </c>
      <c r="D4988">
        <f>LOG(S_P_500_Historical_Data__1[[#This Row],[return]]+1)</f>
        <v>0</v>
      </c>
      <c r="E4988">
        <f>MATCH(S_P_500_Historical_Data__1[[#This Row],[return]],_xlfn.ANCHORARRAY($N$7),1)</f>
        <v>70</v>
      </c>
      <c r="F4988" t="e">
        <f>MATCH(S_P_500_Historical_Data__1[[#This Row],[log1p(return)]],S:S,1)-6</f>
        <v>#N/A</v>
      </c>
    </row>
    <row r="4989" spans="1:6" x14ac:dyDescent="0.35">
      <c r="A4989" s="10">
        <v>29230</v>
      </c>
      <c r="B4989">
        <v>109.9</v>
      </c>
      <c r="C4989">
        <v>7.3000000000000001E-3</v>
      </c>
      <c r="D4989">
        <f>LOG(S_P_500_Historical_Data__1[[#This Row],[return]]+1)</f>
        <v>3.158833950862062E-3</v>
      </c>
      <c r="E4989">
        <f>MATCH(S_P_500_Historical_Data__1[[#This Row],[return]],_xlfn.ANCHORARRAY($N$7),1)</f>
        <v>72</v>
      </c>
      <c r="F4989" t="e">
        <f>MATCH(S_P_500_Historical_Data__1[[#This Row],[log1p(return)]],S:S,1)-6</f>
        <v>#N/A</v>
      </c>
    </row>
    <row r="4990" spans="1:6" x14ac:dyDescent="0.35">
      <c r="A4990" s="10">
        <v>29229</v>
      </c>
      <c r="B4990">
        <v>109.1</v>
      </c>
      <c r="C4990">
        <v>1.8E-3</v>
      </c>
      <c r="D4990">
        <f>LOG(S_P_500_Historical_Data__1[[#This Row],[return]]+1)</f>
        <v>7.8102735349552951E-4</v>
      </c>
      <c r="E4990">
        <f>MATCH(S_P_500_Historical_Data__1[[#This Row],[return]],_xlfn.ANCHORARRAY($N$7),1)</f>
        <v>70</v>
      </c>
      <c r="F4990" t="e">
        <f>MATCH(S_P_500_Historical_Data__1[[#This Row],[log1p(return)]],S:S,1)-6</f>
        <v>#N/A</v>
      </c>
    </row>
    <row r="4991" spans="1:6" x14ac:dyDescent="0.35">
      <c r="A4991" s="10">
        <v>29228</v>
      </c>
      <c r="B4991">
        <v>108.9</v>
      </c>
      <c r="C4991">
        <v>1.9699999999999999E-2</v>
      </c>
      <c r="D4991">
        <f>LOG(S_P_500_Historical_Data__1[[#This Row],[return]]+1)</f>
        <v>8.4724193027221426E-3</v>
      </c>
      <c r="E4991">
        <f>MATCH(S_P_500_Historical_Data__1[[#This Row],[return]],_xlfn.ANCHORARRAY($N$7),1)</f>
        <v>76</v>
      </c>
      <c r="F4991" t="e">
        <f>MATCH(S_P_500_Historical_Data__1[[#This Row],[log1p(return)]],S:S,1)-6</f>
        <v>#N/A</v>
      </c>
    </row>
    <row r="4992" spans="1:6" x14ac:dyDescent="0.35">
      <c r="A4992" s="10">
        <v>29227</v>
      </c>
      <c r="B4992">
        <v>106.8</v>
      </c>
      <c r="C4992">
        <v>2.8E-3</v>
      </c>
      <c r="D4992">
        <f>LOG(S_P_500_Historical_Data__1[[#This Row],[return]]+1)</f>
        <v>1.2143252861788671E-3</v>
      </c>
      <c r="E4992">
        <f>MATCH(S_P_500_Historical_Data__1[[#This Row],[return]],_xlfn.ANCHORARRAY($N$7),1)</f>
        <v>71</v>
      </c>
      <c r="F4992" t="e">
        <f>MATCH(S_P_500_Historical_Data__1[[#This Row],[log1p(return)]],S:S,1)-6</f>
        <v>#N/A</v>
      </c>
    </row>
    <row r="4993" spans="1:6" x14ac:dyDescent="0.35">
      <c r="A4993" s="10">
        <v>29224</v>
      </c>
      <c r="B4993">
        <v>106.5</v>
      </c>
      <c r="C4993">
        <v>1.24E-2</v>
      </c>
      <c r="D4993">
        <f>LOG(S_P_500_Historical_Data__1[[#This Row],[return]]+1)</f>
        <v>5.3521364862166125E-3</v>
      </c>
      <c r="E4993">
        <f>MATCH(S_P_500_Historical_Data__1[[#This Row],[return]],_xlfn.ANCHORARRAY($N$7),1)</f>
        <v>74</v>
      </c>
      <c r="F4993" t="e">
        <f>MATCH(S_P_500_Historical_Data__1[[#This Row],[log1p(return)]],S:S,1)-6</f>
        <v>#N/A</v>
      </c>
    </row>
    <row r="4994" spans="1:6" x14ac:dyDescent="0.35">
      <c r="A4994" s="10">
        <v>29223</v>
      </c>
      <c r="B4994">
        <v>105.2</v>
      </c>
      <c r="C4994">
        <v>-5.7000000000000002E-3</v>
      </c>
      <c r="D4994">
        <f>LOG(S_P_500_Historical_Data__1[[#This Row],[return]]+1)</f>
        <v>-2.4825605852751751E-3</v>
      </c>
      <c r="E4994">
        <f>MATCH(S_P_500_Historical_Data__1[[#This Row],[return]],_xlfn.ANCHORARRAY($N$7),1)</f>
        <v>68</v>
      </c>
      <c r="F4994" t="e">
        <f>MATCH(S_P_500_Historical_Data__1[[#This Row],[log1p(return)]],S:S,1)-6</f>
        <v>#N/A</v>
      </c>
    </row>
    <row r="4995" spans="1:6" x14ac:dyDescent="0.35">
      <c r="A4995" s="10">
        <v>29222</v>
      </c>
      <c r="B4995">
        <v>105.8</v>
      </c>
      <c r="C4995">
        <v>-1.95E-2</v>
      </c>
      <c r="D4995">
        <f>LOG(S_P_500_Historical_Data__1[[#This Row],[return]]+1)</f>
        <v>-8.5524019961971363E-3</v>
      </c>
      <c r="E4995">
        <f>MATCH(S_P_500_Historical_Data__1[[#This Row],[return]],_xlfn.ANCHORARRAY($N$7),1)</f>
        <v>63</v>
      </c>
      <c r="F4995" t="e">
        <f>MATCH(S_P_500_Historical_Data__1[[#This Row],[log1p(return)]],S:S,1)-6</f>
        <v>#N/A</v>
      </c>
    </row>
    <row r="4996" spans="1:6" x14ac:dyDescent="0.35">
      <c r="A4996" s="10">
        <v>29221</v>
      </c>
      <c r="B4996">
        <v>107.9</v>
      </c>
      <c r="C4996">
        <v>0</v>
      </c>
      <c r="D4996">
        <f>LOG(S_P_500_Historical_Data__1[[#This Row],[return]]+1)</f>
        <v>0</v>
      </c>
      <c r="E4996">
        <f>MATCH(S_P_500_Historical_Data__1[[#This Row],[return]],_xlfn.ANCHORARRAY($N$7),1)</f>
        <v>70</v>
      </c>
      <c r="F4996" t="e">
        <f>MATCH(S_P_500_Historical_Data__1[[#This Row],[log1p(return)]],S:S,1)-6</f>
        <v>#N/A</v>
      </c>
    </row>
    <row r="4997" spans="1:6" x14ac:dyDescent="0.35">
      <c r="A4997" s="10">
        <v>29220</v>
      </c>
      <c r="B4997">
        <v>107.9</v>
      </c>
      <c r="C4997">
        <v>8.9999999999999998E-4</v>
      </c>
      <c r="D4997">
        <f>LOG(S_P_500_Historical_Data__1[[#This Row],[return]]+1)</f>
        <v>3.9068924991008801E-4</v>
      </c>
      <c r="E4997">
        <f>MATCH(S_P_500_Historical_Data__1[[#This Row],[return]],_xlfn.ANCHORARRAY($N$7),1)</f>
        <v>70</v>
      </c>
      <c r="F4997" t="e">
        <f>MATCH(S_P_500_Historical_Data__1[[#This Row],[log1p(return)]],S:S,1)-6</f>
        <v>#N/A</v>
      </c>
    </row>
    <row r="4998" spans="1:6" x14ac:dyDescent="0.35">
      <c r="A4998" s="10">
        <v>29217</v>
      </c>
      <c r="B4998">
        <v>107.8</v>
      </c>
      <c r="C4998">
        <v>-1.9E-3</v>
      </c>
      <c r="D4998">
        <f>LOG(S_P_500_Historical_Data__1[[#This Row],[return]]+1)</f>
        <v>-8.2594441151506628E-4</v>
      </c>
      <c r="E4998">
        <f>MATCH(S_P_500_Historical_Data__1[[#This Row],[return]],_xlfn.ANCHORARRAY($N$7),1)</f>
        <v>69</v>
      </c>
      <c r="F4998" t="e">
        <f>MATCH(S_P_500_Historical_Data__1[[#This Row],[log1p(return)]],S:S,1)-6</f>
        <v>#N/A</v>
      </c>
    </row>
    <row r="4999" spans="1:6" x14ac:dyDescent="0.35">
      <c r="A4999" s="10">
        <v>29216</v>
      </c>
      <c r="B4999">
        <v>108</v>
      </c>
      <c r="C4999">
        <v>1.9E-3</v>
      </c>
      <c r="D4999">
        <f>LOG(S_P_500_Historical_Data__1[[#This Row],[return]]+1)</f>
        <v>8.2437660560550415E-4</v>
      </c>
      <c r="E4999">
        <f>MATCH(S_P_500_Historical_Data__1[[#This Row],[return]],_xlfn.ANCHORARRAY($N$7),1)</f>
        <v>70</v>
      </c>
      <c r="F4999" t="e">
        <f>MATCH(S_P_500_Historical_Data__1[[#This Row],[log1p(return)]],S:S,1)-6</f>
        <v>#N/A</v>
      </c>
    </row>
    <row r="5000" spans="1:6" x14ac:dyDescent="0.35">
      <c r="A5000" s="10">
        <v>29215</v>
      </c>
      <c r="B5000">
        <v>107.8</v>
      </c>
      <c r="C5000">
        <v>8.9999999999999998E-4</v>
      </c>
      <c r="D5000">
        <f>LOG(S_P_500_Historical_Data__1[[#This Row],[return]]+1)</f>
        <v>3.9068924991008801E-4</v>
      </c>
      <c r="E5000">
        <f>MATCH(S_P_500_Historical_Data__1[[#This Row],[return]],_xlfn.ANCHORARRAY($N$7),1)</f>
        <v>70</v>
      </c>
      <c r="F5000" t="e">
        <f>MATCH(S_P_500_Historical_Data__1[[#This Row],[log1p(return)]],S:S,1)-6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21F9-9BA8-46BC-A0E7-F645C3265978}">
  <dimension ref="A1:V5327"/>
  <sheetViews>
    <sheetView tabSelected="1" workbookViewId="0">
      <selection activeCell="I26" sqref="I26"/>
    </sheetView>
  </sheetViews>
  <sheetFormatPr defaultRowHeight="14.5" x14ac:dyDescent="0.35"/>
  <cols>
    <col min="1" max="1" width="8.453125" customWidth="1"/>
    <col min="2" max="7" width="11.54296875" customWidth="1"/>
    <col min="8" max="8" width="8.54296875" customWidth="1"/>
    <col min="9" max="9" width="8.54296875" bestFit="1" customWidth="1"/>
    <col min="18" max="18" width="10.08984375" bestFit="1" customWidth="1"/>
  </cols>
  <sheetData>
    <row r="1" spans="1:22" x14ac:dyDescent="0.35">
      <c r="A1" t="s">
        <v>26</v>
      </c>
      <c r="B1" t="s">
        <v>2310</v>
      </c>
      <c r="C1" t="s">
        <v>2311</v>
      </c>
      <c r="D1" t="s">
        <v>2312</v>
      </c>
      <c r="E1" t="s">
        <v>2309</v>
      </c>
      <c r="F1" t="s">
        <v>27</v>
      </c>
      <c r="G1" t="s">
        <v>2313</v>
      </c>
      <c r="H1" t="s">
        <v>28</v>
      </c>
      <c r="I1" t="s">
        <v>2303</v>
      </c>
      <c r="J1" t="s">
        <v>20</v>
      </c>
      <c r="K1" t="s">
        <v>2307</v>
      </c>
      <c r="L1" t="s">
        <v>2304</v>
      </c>
      <c r="M1" t="s">
        <v>2305</v>
      </c>
      <c r="N1" t="s">
        <v>2306</v>
      </c>
      <c r="O1" t="s">
        <v>2308</v>
      </c>
      <c r="P1" t="s">
        <v>2315</v>
      </c>
      <c r="R1" s="12" t="s">
        <v>27</v>
      </c>
      <c r="S1" s="12" t="s">
        <v>2314</v>
      </c>
    </row>
    <row r="2" spans="1:22" x14ac:dyDescent="0.35">
      <c r="A2" t="s">
        <v>29</v>
      </c>
      <c r="B2">
        <v>1927</v>
      </c>
      <c r="C2">
        <v>12</v>
      </c>
      <c r="D2">
        <v>1</v>
      </c>
      <c r="F2" s="10">
        <f>DATE(spy_long_term[[#This Row],[year]],spy_long_term[[#This Row],[month]],spy_long_term[[#This Row],[day]])</f>
        <v>10197</v>
      </c>
      <c r="G2" s="6">
        <f>VALUE(spy_long_term[[#This Row],[close]])</f>
        <v>320.07</v>
      </c>
      <c r="H2" t="s">
        <v>30</v>
      </c>
      <c r="I2" t="s">
        <v>31</v>
      </c>
      <c r="J2">
        <v>1</v>
      </c>
      <c r="K2" t="str">
        <f>spy_long_term[[#This Row],[close]]</f>
        <v>320.07</v>
      </c>
      <c r="L2">
        <f>LOG(spy_long_term[[#This Row],[index]])</f>
        <v>0</v>
      </c>
      <c r="M2">
        <f>LOG(spy_long_term[[#This Row],[close inf adj]])</f>
        <v>1.2469906992415498</v>
      </c>
      <c r="N2">
        <f>LOG(spy_long_term[[#This Row],[close]])</f>
        <v>2.5052449698485026</v>
      </c>
      <c r="O2" s="11">
        <f>VALUE(spy_long_term[[#This Row],[close]])</f>
        <v>320.07</v>
      </c>
      <c r="P2" s="11">
        <f>VALUE(spy_long_term[[#This Row],[close inf adj]])</f>
        <v>17.66</v>
      </c>
      <c r="R2" s="10">
        <v>40091</v>
      </c>
      <c r="S2">
        <v>7.6400000000000003E-4</v>
      </c>
      <c r="T2" s="8"/>
      <c r="U2" s="8"/>
      <c r="V2" s="8"/>
    </row>
    <row r="3" spans="1:22" x14ac:dyDescent="0.35">
      <c r="A3" t="s">
        <v>29</v>
      </c>
      <c r="B3">
        <v>1928</v>
      </c>
      <c r="C3">
        <v>1</v>
      </c>
      <c r="D3">
        <v>1</v>
      </c>
      <c r="F3" s="10">
        <f>DATE(spy_long_term[[#This Row],[year]],spy_long_term[[#This Row],[month]],spy_long_term[[#This Row],[day]])</f>
        <v>10228</v>
      </c>
      <c r="G3" s="6">
        <f>VALUE(spy_long_term[[#This Row],[close]])</f>
        <v>318.44</v>
      </c>
      <c r="H3" t="s">
        <v>32</v>
      </c>
      <c r="I3" t="s">
        <v>33</v>
      </c>
      <c r="J3">
        <f>J2+1</f>
        <v>2</v>
      </c>
      <c r="K3" t="str">
        <f>spy_long_term[[#This Row],[close]]</f>
        <v>318.44</v>
      </c>
      <c r="L3">
        <f>LOG(spy_long_term[[#This Row],[index]])</f>
        <v>0.3010299956639812</v>
      </c>
      <c r="M3">
        <f>LOG(spy_long_term[[#This Row],[close inf adj]])</f>
        <v>1.2447717614952949</v>
      </c>
      <c r="N3">
        <f>LOG(spy_long_term[[#This Row],[close]])</f>
        <v>2.5030276152470865</v>
      </c>
      <c r="O3" s="11">
        <f>VALUE(spy_long_term[[#This Row],[close]])</f>
        <v>318.44</v>
      </c>
      <c r="P3" s="11">
        <f>VALUE(spy_long_term[[#This Row],[close inf adj]])</f>
        <v>17.57</v>
      </c>
      <c r="R3" s="10">
        <v>40092</v>
      </c>
      <c r="S3">
        <v>8.8500000000000004E-4</v>
      </c>
      <c r="T3" s="9"/>
      <c r="U3" s="9"/>
      <c r="V3" s="9"/>
    </row>
    <row r="4" spans="1:22" x14ac:dyDescent="0.35">
      <c r="A4" t="s">
        <v>29</v>
      </c>
      <c r="B4">
        <v>1928</v>
      </c>
      <c r="C4">
        <v>2</v>
      </c>
      <c r="D4">
        <v>1</v>
      </c>
      <c r="F4" s="10">
        <f>DATE(spy_long_term[[#This Row],[year]],spy_long_term[[#This Row],[month]],spy_long_term[[#This Row],[day]])</f>
        <v>10259</v>
      </c>
      <c r="G4" s="6">
        <f>VALUE(spy_long_term[[#This Row],[close]])</f>
        <v>316.48</v>
      </c>
      <c r="H4" t="s">
        <v>34</v>
      </c>
      <c r="I4" t="s">
        <v>35</v>
      </c>
      <c r="J4">
        <f t="shared" ref="J4:J67" si="0">J3+1</f>
        <v>3</v>
      </c>
      <c r="K4" t="str">
        <f>spy_long_term[[#This Row],[close]]</f>
        <v>316.48</v>
      </c>
      <c r="L4">
        <f>LOG(spy_long_term[[#This Row],[index]])</f>
        <v>0.47712125471966244</v>
      </c>
      <c r="M4">
        <f>LOG(spy_long_term[[#This Row],[close inf adj]])</f>
        <v>1.2370407913791908</v>
      </c>
      <c r="N4">
        <f>LOG(spy_long_term[[#This Row],[close]])</f>
        <v>2.5003462699170855</v>
      </c>
      <c r="O4" s="11">
        <f>VALUE(spy_long_term[[#This Row],[close]])</f>
        <v>316.48</v>
      </c>
      <c r="P4" s="11">
        <f>VALUE(spy_long_term[[#This Row],[close inf adj]])</f>
        <v>17.260000000000002</v>
      </c>
      <c r="R4" s="10">
        <v>40093</v>
      </c>
      <c r="S4">
        <v>1.0499999999999999E-3</v>
      </c>
      <c r="T4" s="8"/>
      <c r="U4" s="8"/>
      <c r="V4" s="8"/>
    </row>
    <row r="5" spans="1:22" x14ac:dyDescent="0.35">
      <c r="A5" t="s">
        <v>29</v>
      </c>
      <c r="B5">
        <v>1928</v>
      </c>
      <c r="C5">
        <v>3</v>
      </c>
      <c r="D5">
        <v>1</v>
      </c>
      <c r="F5" s="10">
        <f>DATE(spy_long_term[[#This Row],[year]],spy_long_term[[#This Row],[month]],spy_long_term[[#This Row],[day]])</f>
        <v>10288</v>
      </c>
      <c r="G5" s="6">
        <f>VALUE(spy_long_term[[#This Row],[close]])</f>
        <v>353.52</v>
      </c>
      <c r="H5" t="s">
        <v>36</v>
      </c>
      <c r="I5" t="s">
        <v>37</v>
      </c>
      <c r="J5">
        <f t="shared" si="0"/>
        <v>4</v>
      </c>
      <c r="K5" t="str">
        <f>spy_long_term[[#This Row],[close]]</f>
        <v>353.52</v>
      </c>
      <c r="L5">
        <f>LOG(spy_long_term[[#This Row],[index]])</f>
        <v>0.6020599913279624</v>
      </c>
      <c r="M5">
        <f>LOG(spy_long_term[[#This Row],[close inf adj]])</f>
        <v>1.2851070295668119</v>
      </c>
      <c r="N5">
        <f>LOG(spy_long_term[[#This Row],[close]])</f>
        <v>2.5484139885542367</v>
      </c>
      <c r="O5" s="11">
        <f>VALUE(spy_long_term[[#This Row],[close]])</f>
        <v>353.52</v>
      </c>
      <c r="P5" s="11">
        <f>VALUE(spy_long_term[[#This Row],[close inf adj]])</f>
        <v>19.28</v>
      </c>
      <c r="R5" s="10">
        <v>40094</v>
      </c>
      <c r="S5">
        <v>1.0839999999999999E-3</v>
      </c>
      <c r="T5" s="9"/>
      <c r="U5" s="9"/>
      <c r="V5" s="9"/>
    </row>
    <row r="6" spans="1:22" x14ac:dyDescent="0.35">
      <c r="A6" t="s">
        <v>29</v>
      </c>
      <c r="B6">
        <v>1928</v>
      </c>
      <c r="C6">
        <v>4</v>
      </c>
      <c r="D6">
        <v>1</v>
      </c>
      <c r="F6" s="10">
        <f>DATE(spy_long_term[[#This Row],[year]],spy_long_term[[#This Row],[month]],spy_long_term[[#This Row],[day]])</f>
        <v>10319</v>
      </c>
      <c r="G6" s="6">
        <f>VALUE(spy_long_term[[#This Row],[close]])</f>
        <v>362.14</v>
      </c>
      <c r="H6" t="s">
        <v>38</v>
      </c>
      <c r="I6" t="s">
        <v>39</v>
      </c>
      <c r="J6">
        <f t="shared" si="0"/>
        <v>5</v>
      </c>
      <c r="K6" t="str">
        <f>spy_long_term[[#This Row],[close]]</f>
        <v>362.14</v>
      </c>
      <c r="L6">
        <f>LOG(spy_long_term[[#This Row],[index]])</f>
        <v>0.69897000433601886</v>
      </c>
      <c r="M6">
        <f>LOG(spy_long_term[[#This Row],[close inf adj]])</f>
        <v>1.2955670999624791</v>
      </c>
      <c r="N6">
        <f>LOG(spy_long_term[[#This Row],[close]])</f>
        <v>2.5588764972551363</v>
      </c>
      <c r="O6" s="11">
        <f>VALUE(spy_long_term[[#This Row],[close]])</f>
        <v>362.14</v>
      </c>
      <c r="P6" s="11">
        <f>VALUE(spy_long_term[[#This Row],[close inf adj]])</f>
        <v>19.75</v>
      </c>
      <c r="R6" s="10">
        <v>40095</v>
      </c>
      <c r="S6">
        <v>1.1999999999999999E-3</v>
      </c>
      <c r="T6" s="8"/>
      <c r="U6" s="8"/>
      <c r="V6" s="8"/>
    </row>
    <row r="7" spans="1:22" x14ac:dyDescent="0.35">
      <c r="A7" t="s">
        <v>29</v>
      </c>
      <c r="B7">
        <v>1928</v>
      </c>
      <c r="C7">
        <v>5</v>
      </c>
      <c r="D7">
        <v>1</v>
      </c>
      <c r="F7" s="10">
        <f>DATE(spy_long_term[[#This Row],[year]],spy_long_term[[#This Row],[month]],spy_long_term[[#This Row],[day]])</f>
        <v>10349</v>
      </c>
      <c r="G7" s="6">
        <f>VALUE(spy_long_term[[#This Row],[close]])</f>
        <v>364.6</v>
      </c>
      <c r="H7" t="s">
        <v>40</v>
      </c>
      <c r="I7" t="s">
        <v>41</v>
      </c>
      <c r="J7">
        <f t="shared" si="0"/>
        <v>6</v>
      </c>
      <c r="K7" t="str">
        <f>spy_long_term[[#This Row],[close]]</f>
        <v>364.60</v>
      </c>
      <c r="L7">
        <f>LOG(spy_long_term[[#This Row],[index]])</f>
        <v>0.77815125038364363</v>
      </c>
      <c r="M7">
        <f>LOG(spy_long_term[[#This Row],[close inf adj]])</f>
        <v>1.3010299956639813</v>
      </c>
      <c r="N7">
        <f>LOG(spy_long_term[[#This Row],[close]])</f>
        <v>2.5618166643189575</v>
      </c>
      <c r="O7" s="11">
        <f>VALUE(spy_long_term[[#This Row],[close]])</f>
        <v>364.6</v>
      </c>
      <c r="P7" s="11">
        <f>VALUE(spy_long_term[[#This Row],[close inf adj]])</f>
        <v>20</v>
      </c>
      <c r="R7" s="10">
        <v>40096</v>
      </c>
      <c r="S7">
        <v>1.1199999999999999E-3</v>
      </c>
      <c r="T7" s="9"/>
      <c r="U7" s="9"/>
      <c r="V7" s="9"/>
    </row>
    <row r="8" spans="1:22" x14ac:dyDescent="0.35">
      <c r="A8" t="s">
        <v>29</v>
      </c>
      <c r="B8">
        <v>1928</v>
      </c>
      <c r="C8">
        <v>6</v>
      </c>
      <c r="D8">
        <v>1</v>
      </c>
      <c r="F8" s="10">
        <f>DATE(spy_long_term[[#This Row],[year]],spy_long_term[[#This Row],[month]],spy_long_term[[#This Row],[day]])</f>
        <v>10380</v>
      </c>
      <c r="G8" s="6">
        <f>VALUE(spy_long_term[[#This Row],[close]])</f>
        <v>350.95</v>
      </c>
      <c r="H8" t="s">
        <v>42</v>
      </c>
      <c r="I8" t="s">
        <v>43</v>
      </c>
      <c r="J8">
        <f t="shared" si="0"/>
        <v>7</v>
      </c>
      <c r="K8" t="str">
        <f>spy_long_term[[#This Row],[close]]</f>
        <v>350.95</v>
      </c>
      <c r="L8">
        <f>LOG(spy_long_term[[#This Row],[index]])</f>
        <v>0.84509804001425681</v>
      </c>
      <c r="M8">
        <f>LOG(spy_long_term[[#This Row],[close inf adj]])</f>
        <v>1.2819419334408249</v>
      </c>
      <c r="N8">
        <f>LOG(spy_long_term[[#This Row],[close]])</f>
        <v>2.545245246748232</v>
      </c>
      <c r="O8" s="11">
        <f>VALUE(spy_long_term[[#This Row],[close]])</f>
        <v>350.95</v>
      </c>
      <c r="P8" s="11">
        <f>VALUE(spy_long_term[[#This Row],[close inf adj]])</f>
        <v>19.14</v>
      </c>
      <c r="R8" s="10">
        <v>40097</v>
      </c>
      <c r="S8">
        <v>1.1529999999999999E-3</v>
      </c>
      <c r="T8" s="8"/>
      <c r="U8" s="8"/>
      <c r="V8" s="8"/>
    </row>
    <row r="9" spans="1:22" x14ac:dyDescent="0.35">
      <c r="A9" t="s">
        <v>29</v>
      </c>
      <c r="B9">
        <v>1928</v>
      </c>
      <c r="C9">
        <v>7</v>
      </c>
      <c r="D9">
        <v>1</v>
      </c>
      <c r="F9" s="10">
        <f>DATE(spy_long_term[[#This Row],[year]],spy_long_term[[#This Row],[month]],spy_long_term[[#This Row],[day]])</f>
        <v>10410</v>
      </c>
      <c r="G9" s="6">
        <f>VALUE(spy_long_term[[#This Row],[close]])</f>
        <v>356.27</v>
      </c>
      <c r="H9" t="s">
        <v>44</v>
      </c>
      <c r="I9" t="s">
        <v>45</v>
      </c>
      <c r="J9">
        <f t="shared" si="0"/>
        <v>8</v>
      </c>
      <c r="K9" t="str">
        <f>spy_long_term[[#This Row],[close]]</f>
        <v>356.27</v>
      </c>
      <c r="L9">
        <f>LOG(spy_long_term[[#This Row],[index]])</f>
        <v>0.90308998699194354</v>
      </c>
      <c r="M9">
        <f>LOG(spy_long_term[[#This Row],[close inf adj]])</f>
        <v>1.2884728005997825</v>
      </c>
      <c r="N9">
        <f>LOG(spy_long_term[[#This Row],[close]])</f>
        <v>2.5517792537767989</v>
      </c>
      <c r="O9" s="11">
        <f>VALUE(spy_long_term[[#This Row],[close]])</f>
        <v>356.27</v>
      </c>
      <c r="P9" s="11">
        <f>VALUE(spy_long_term[[#This Row],[close inf adj]])</f>
        <v>19.43</v>
      </c>
      <c r="R9" s="10">
        <v>40098</v>
      </c>
      <c r="S9">
        <v>1.1019999999999999E-3</v>
      </c>
      <c r="T9" s="9"/>
      <c r="U9" s="9"/>
      <c r="V9" s="9"/>
    </row>
    <row r="10" spans="1:22" x14ac:dyDescent="0.35">
      <c r="A10" t="s">
        <v>29</v>
      </c>
      <c r="B10">
        <v>1928</v>
      </c>
      <c r="C10">
        <v>8</v>
      </c>
      <c r="D10">
        <v>1</v>
      </c>
      <c r="F10" s="10">
        <f>DATE(spy_long_term[[#This Row],[year]],spy_long_term[[#This Row],[month]],spy_long_term[[#This Row],[day]])</f>
        <v>10441</v>
      </c>
      <c r="G10" s="6">
        <f>VALUE(spy_long_term[[#This Row],[close]])</f>
        <v>382.67</v>
      </c>
      <c r="H10" t="s">
        <v>46</v>
      </c>
      <c r="I10" t="s">
        <v>47</v>
      </c>
      <c r="J10">
        <f t="shared" si="0"/>
        <v>9</v>
      </c>
      <c r="K10" t="str">
        <f>spy_long_term[[#This Row],[close]]</f>
        <v>382.67</v>
      </c>
      <c r="L10">
        <f>LOG(spy_long_term[[#This Row],[index]])</f>
        <v>0.95424250943932487</v>
      </c>
      <c r="M10">
        <f>LOG(spy_long_term[[#This Row],[close inf adj]])</f>
        <v>1.319522449065454</v>
      </c>
      <c r="N10">
        <f>LOG(spy_long_term[[#This Row],[close]])</f>
        <v>2.5828244163787941</v>
      </c>
      <c r="O10" s="11">
        <f>VALUE(spy_long_term[[#This Row],[close]])</f>
        <v>382.67</v>
      </c>
      <c r="P10" s="11">
        <f>VALUE(spy_long_term[[#This Row],[close inf adj]])</f>
        <v>20.87</v>
      </c>
      <c r="R10" s="10">
        <v>40099</v>
      </c>
      <c r="S10">
        <v>1.129E-3</v>
      </c>
      <c r="T10" s="8"/>
      <c r="U10" s="8"/>
      <c r="V10" s="8"/>
    </row>
    <row r="11" spans="1:22" x14ac:dyDescent="0.35">
      <c r="A11" t="s">
        <v>29</v>
      </c>
      <c r="B11">
        <v>1928</v>
      </c>
      <c r="C11">
        <v>9</v>
      </c>
      <c r="D11">
        <v>1</v>
      </c>
      <c r="F11" s="10">
        <f>DATE(spy_long_term[[#This Row],[year]],spy_long_term[[#This Row],[month]],spy_long_term[[#This Row],[day]])</f>
        <v>10472</v>
      </c>
      <c r="G11" s="6">
        <f>VALUE(spy_long_term[[#This Row],[close]])</f>
        <v>383.14</v>
      </c>
      <c r="H11" t="s">
        <v>48</v>
      </c>
      <c r="I11" t="s">
        <v>49</v>
      </c>
      <c r="J11">
        <f t="shared" si="0"/>
        <v>10</v>
      </c>
      <c r="K11" t="str">
        <f>spy_long_term[[#This Row],[close]]</f>
        <v>383.14</v>
      </c>
      <c r="L11">
        <f>LOG(spy_long_term[[#This Row],[index]])</f>
        <v>1</v>
      </c>
      <c r="M11">
        <f>LOG(spy_long_term[[#This Row],[close inf adj]])</f>
        <v>1.3251049829714074</v>
      </c>
      <c r="N11">
        <f>LOG(spy_long_term[[#This Row],[close]])</f>
        <v>2.5833574949025073</v>
      </c>
      <c r="O11" s="11">
        <f>VALUE(spy_long_term[[#This Row],[close]])</f>
        <v>383.14</v>
      </c>
      <c r="P11" s="11">
        <f>VALUE(spy_long_term[[#This Row],[close inf adj]])</f>
        <v>21.14</v>
      </c>
      <c r="R11" s="10">
        <v>40100</v>
      </c>
      <c r="S11">
        <v>1.1360000000000001E-3</v>
      </c>
      <c r="T11" s="9"/>
      <c r="U11" s="9"/>
      <c r="V11" s="9"/>
    </row>
    <row r="12" spans="1:22" x14ac:dyDescent="0.35">
      <c r="A12" t="s">
        <v>29</v>
      </c>
      <c r="B12">
        <v>1928</v>
      </c>
      <c r="C12">
        <v>10</v>
      </c>
      <c r="D12">
        <v>1</v>
      </c>
      <c r="F12" s="10">
        <f>DATE(spy_long_term[[#This Row],[year]],spy_long_term[[#This Row],[month]],spy_long_term[[#This Row],[day]])</f>
        <v>10502</v>
      </c>
      <c r="G12" s="6">
        <f>VALUE(spy_long_term[[#This Row],[close]])</f>
        <v>395.23</v>
      </c>
      <c r="H12" t="s">
        <v>50</v>
      </c>
      <c r="I12" t="s">
        <v>51</v>
      </c>
      <c r="J12">
        <f t="shared" si="0"/>
        <v>11</v>
      </c>
      <c r="K12" t="str">
        <f>spy_long_term[[#This Row],[close]]</f>
        <v>395.23</v>
      </c>
      <c r="L12">
        <f>LOG(spy_long_term[[#This Row],[index]])</f>
        <v>1.0413926851582251</v>
      </c>
      <c r="M12">
        <f>LOG(spy_long_term[[#This Row],[close inf adj]])</f>
        <v>1.3360592778663494</v>
      </c>
      <c r="N12">
        <f>LOG(spy_long_term[[#This Row],[close]])</f>
        <v>2.5968499023628744</v>
      </c>
      <c r="O12" s="11">
        <f>VALUE(spy_long_term[[#This Row],[close]])</f>
        <v>395.23</v>
      </c>
      <c r="P12" s="11">
        <f>VALUE(spy_long_term[[#This Row],[close inf adj]])</f>
        <v>21.68</v>
      </c>
      <c r="R12" s="10">
        <v>40101</v>
      </c>
      <c r="S12">
        <v>1.17E-3</v>
      </c>
      <c r="T12" s="8"/>
      <c r="U12" s="8"/>
      <c r="V12" s="8"/>
    </row>
    <row r="13" spans="1:22" x14ac:dyDescent="0.35">
      <c r="A13" t="s">
        <v>29</v>
      </c>
      <c r="B13">
        <v>1928</v>
      </c>
      <c r="C13">
        <v>11</v>
      </c>
      <c r="D13">
        <v>1</v>
      </c>
      <c r="F13" s="10">
        <f>DATE(spy_long_term[[#This Row],[year]],spy_long_term[[#This Row],[month]],spy_long_term[[#This Row],[day]])</f>
        <v>10533</v>
      </c>
      <c r="G13" s="6">
        <f>VALUE(spy_long_term[[#This Row],[close]])</f>
        <v>442.62</v>
      </c>
      <c r="H13" t="s">
        <v>52</v>
      </c>
      <c r="I13" t="s">
        <v>53</v>
      </c>
      <c r="J13">
        <f t="shared" si="0"/>
        <v>12</v>
      </c>
      <c r="K13" t="str">
        <f>spy_long_term[[#This Row],[close]]</f>
        <v>442.62</v>
      </c>
      <c r="L13">
        <f>LOG(spy_long_term[[#This Row],[index]])</f>
        <v>1.0791812460476249</v>
      </c>
      <c r="M13">
        <f>LOG(spy_long_term[[#This Row],[close inf adj]])</f>
        <v>1.38524868240322</v>
      </c>
      <c r="N13">
        <f>LOG(spy_long_term[[#This Row],[close]])</f>
        <v>2.6460310338420232</v>
      </c>
      <c r="O13" s="11">
        <f>VALUE(spy_long_term[[#This Row],[close]])</f>
        <v>442.62</v>
      </c>
      <c r="P13" s="11">
        <f>VALUE(spy_long_term[[#This Row],[close inf adj]])</f>
        <v>24.28</v>
      </c>
      <c r="R13" s="10">
        <v>40102</v>
      </c>
      <c r="S13">
        <v>1.245E-3</v>
      </c>
      <c r="T13" s="9"/>
      <c r="U13" s="9"/>
      <c r="V13" s="9"/>
    </row>
    <row r="14" spans="1:22" x14ac:dyDescent="0.35">
      <c r="A14" t="s">
        <v>29</v>
      </c>
      <c r="B14">
        <v>1928</v>
      </c>
      <c r="C14">
        <v>12</v>
      </c>
      <c r="D14">
        <v>1</v>
      </c>
      <c r="F14" s="10">
        <f>DATE(spy_long_term[[#This Row],[year]],spy_long_term[[#This Row],[month]],spy_long_term[[#This Row],[day]])</f>
        <v>10563</v>
      </c>
      <c r="G14" s="6">
        <f>VALUE(spy_long_term[[#This Row],[close]])</f>
        <v>446.48</v>
      </c>
      <c r="H14" t="s">
        <v>54</v>
      </c>
      <c r="I14" t="s">
        <v>55</v>
      </c>
      <c r="J14">
        <f t="shared" si="0"/>
        <v>13</v>
      </c>
      <c r="K14" t="str">
        <f>spy_long_term[[#This Row],[close]]</f>
        <v>446.48</v>
      </c>
      <c r="L14">
        <f>LOG(spy_long_term[[#This Row],[index]])</f>
        <v>1.1139433523068367</v>
      </c>
      <c r="M14">
        <f>LOG(spy_long_term[[#This Row],[close inf adj]])</f>
        <v>1.3864989655506532</v>
      </c>
      <c r="N14">
        <f>LOG(spy_long_term[[#This Row],[close]])</f>
        <v>2.6498020095086039</v>
      </c>
      <c r="O14" s="11">
        <f>VALUE(spy_long_term[[#This Row],[close]])</f>
        <v>446.48</v>
      </c>
      <c r="P14" s="11">
        <f>VALUE(spy_long_term[[#This Row],[close inf adj]])</f>
        <v>24.35</v>
      </c>
      <c r="R14" s="10">
        <v>40103</v>
      </c>
      <c r="S14">
        <v>1.2409999999999999E-3</v>
      </c>
      <c r="T14" s="8"/>
      <c r="U14" s="8"/>
      <c r="V14" s="8"/>
    </row>
    <row r="15" spans="1:22" x14ac:dyDescent="0.35">
      <c r="A15" t="s">
        <v>29</v>
      </c>
      <c r="B15">
        <v>1929</v>
      </c>
      <c r="C15">
        <v>1</v>
      </c>
      <c r="D15">
        <v>1</v>
      </c>
      <c r="F15" s="10">
        <f>DATE(spy_long_term[[#This Row],[year]],spy_long_term[[#This Row],[month]],spy_long_term[[#This Row],[day]])</f>
        <v>10594</v>
      </c>
      <c r="G15" s="6">
        <f>VALUE(spy_long_term[[#This Row],[close]])</f>
        <v>471.97</v>
      </c>
      <c r="H15" t="s">
        <v>56</v>
      </c>
      <c r="I15" t="s">
        <v>57</v>
      </c>
      <c r="J15">
        <f t="shared" si="0"/>
        <v>14</v>
      </c>
      <c r="K15" t="str">
        <f>spy_long_term[[#This Row],[close]]</f>
        <v>471.97</v>
      </c>
      <c r="L15">
        <f>LOG(spy_long_term[[#This Row],[index]])</f>
        <v>1.146128035678238</v>
      </c>
      <c r="M15">
        <f>LOG(spy_long_term[[#This Row],[close inf adj]])</f>
        <v>1.4106085425683679</v>
      </c>
      <c r="N15">
        <f>LOG(spy_long_term[[#This Row],[close]])</f>
        <v>2.6739143942939889</v>
      </c>
      <c r="O15" s="11">
        <f>VALUE(spy_long_term[[#This Row],[close]])</f>
        <v>471.97</v>
      </c>
      <c r="P15" s="11">
        <f>VALUE(spy_long_term[[#This Row],[close inf adj]])</f>
        <v>25.74</v>
      </c>
      <c r="R15" s="10">
        <v>40104</v>
      </c>
      <c r="S15">
        <v>1.225E-3</v>
      </c>
      <c r="T15" s="9"/>
      <c r="U15" s="9"/>
      <c r="V15" s="9"/>
    </row>
    <row r="16" spans="1:22" x14ac:dyDescent="0.35">
      <c r="A16" t="s">
        <v>29</v>
      </c>
      <c r="B16">
        <v>1929</v>
      </c>
      <c r="C16">
        <v>2</v>
      </c>
      <c r="D16">
        <v>1</v>
      </c>
      <c r="F16" s="10">
        <f>DATE(spy_long_term[[#This Row],[year]],spy_long_term[[#This Row],[month]],spy_long_term[[#This Row],[day]])</f>
        <v>10625</v>
      </c>
      <c r="G16" s="6">
        <f>VALUE(spy_long_term[[#This Row],[close]])</f>
        <v>469.22</v>
      </c>
      <c r="H16" t="s">
        <v>58</v>
      </c>
      <c r="I16" t="s">
        <v>59</v>
      </c>
      <c r="J16">
        <f t="shared" si="0"/>
        <v>15</v>
      </c>
      <c r="K16" t="str">
        <f>spy_long_term[[#This Row],[close]]</f>
        <v>469.22</v>
      </c>
      <c r="L16">
        <f>LOG(spy_long_term[[#This Row],[index]])</f>
        <v>1.1760912590556813</v>
      </c>
      <c r="M16">
        <f>LOG(spy_long_term[[#This Row],[close inf adj]])</f>
        <v>1.4080702858871854</v>
      </c>
      <c r="N16">
        <f>LOG(spy_long_term[[#This Row],[close]])</f>
        <v>2.6713765151752096</v>
      </c>
      <c r="O16" s="11">
        <f>VALUE(spy_long_term[[#This Row],[close]])</f>
        <v>469.22</v>
      </c>
      <c r="P16" s="11">
        <f>VALUE(spy_long_term[[#This Row],[close inf adj]])</f>
        <v>25.59</v>
      </c>
      <c r="R16" s="10">
        <v>40105</v>
      </c>
      <c r="S16">
        <v>1.248E-3</v>
      </c>
      <c r="T16" s="8"/>
      <c r="U16" s="8"/>
      <c r="V16" s="8"/>
    </row>
    <row r="17" spans="1:22" x14ac:dyDescent="0.35">
      <c r="A17" t="s">
        <v>29</v>
      </c>
      <c r="B17">
        <v>1929</v>
      </c>
      <c r="C17">
        <v>3</v>
      </c>
      <c r="D17">
        <v>1</v>
      </c>
      <c r="F17" s="10">
        <f>DATE(spy_long_term[[#This Row],[year]],spy_long_term[[#This Row],[month]],spy_long_term[[#This Row],[day]])</f>
        <v>10653</v>
      </c>
      <c r="G17" s="6">
        <f>VALUE(spy_long_term[[#This Row],[close]])</f>
        <v>470.88</v>
      </c>
      <c r="H17" t="s">
        <v>60</v>
      </c>
      <c r="I17" t="s">
        <v>61</v>
      </c>
      <c r="J17">
        <f t="shared" si="0"/>
        <v>16</v>
      </c>
      <c r="K17" t="str">
        <f>spy_long_term[[#This Row],[close]]</f>
        <v>470.88</v>
      </c>
      <c r="L17">
        <f>LOG(spy_long_term[[#This Row],[index]])</f>
        <v>1.2041199826559248</v>
      </c>
      <c r="M17">
        <f>LOG(spy_long_term[[#This Row],[close inf adj]])</f>
        <v>1.4070508148042504</v>
      </c>
      <c r="N17">
        <f>LOG(spy_long_term[[#This Row],[close]])</f>
        <v>2.6729102447555357</v>
      </c>
      <c r="O17" s="11">
        <f>VALUE(spy_long_term[[#This Row],[close]])</f>
        <v>470.88</v>
      </c>
      <c r="P17" s="11">
        <f>VALUE(spy_long_term[[#This Row],[close inf adj]])</f>
        <v>25.53</v>
      </c>
      <c r="R17" s="10">
        <v>40106</v>
      </c>
      <c r="S17">
        <v>1.2329999999999999E-3</v>
      </c>
      <c r="T17" s="9"/>
      <c r="U17" s="9"/>
      <c r="V17" s="9"/>
    </row>
    <row r="18" spans="1:22" x14ac:dyDescent="0.35">
      <c r="A18" t="s">
        <v>29</v>
      </c>
      <c r="B18">
        <v>1929</v>
      </c>
      <c r="C18">
        <v>4</v>
      </c>
      <c r="D18">
        <v>1</v>
      </c>
      <c r="F18" s="10">
        <f>DATE(spy_long_term[[#This Row],[year]],spy_long_term[[#This Row],[month]],spy_long_term[[#This Row],[day]])</f>
        <v>10684</v>
      </c>
      <c r="G18" s="6">
        <f>VALUE(spy_long_term[[#This Row],[close]])</f>
        <v>481.26</v>
      </c>
      <c r="H18" t="s">
        <v>62</v>
      </c>
      <c r="I18" t="s">
        <v>63</v>
      </c>
      <c r="J18">
        <f t="shared" si="0"/>
        <v>17</v>
      </c>
      <c r="K18" t="str">
        <f>spy_long_term[[#This Row],[close]]</f>
        <v>481.26</v>
      </c>
      <c r="L18">
        <f>LOG(spy_long_term[[#This Row],[index]])</f>
        <v>1.2304489213782739</v>
      </c>
      <c r="M18">
        <f>LOG(spy_long_term[[#This Row],[close inf adj]])</f>
        <v>1.4139699717480614</v>
      </c>
      <c r="N18">
        <f>LOG(spy_long_term[[#This Row],[close]])</f>
        <v>2.6823797667237219</v>
      </c>
      <c r="O18" s="11">
        <f>VALUE(spy_long_term[[#This Row],[close]])</f>
        <v>481.26</v>
      </c>
      <c r="P18" s="11">
        <f>VALUE(spy_long_term[[#This Row],[close inf adj]])</f>
        <v>25.94</v>
      </c>
      <c r="R18" s="10">
        <v>40107</v>
      </c>
      <c r="S18">
        <v>1.2110000000000001E-3</v>
      </c>
      <c r="T18" s="8"/>
      <c r="U18" s="8"/>
      <c r="V18" s="8"/>
    </row>
    <row r="19" spans="1:22" x14ac:dyDescent="0.35">
      <c r="A19" t="s">
        <v>29</v>
      </c>
      <c r="B19">
        <v>1929</v>
      </c>
      <c r="C19">
        <v>5</v>
      </c>
      <c r="D19">
        <v>1</v>
      </c>
      <c r="F19" s="10">
        <f>DATE(spy_long_term[[#This Row],[year]],spy_long_term[[#This Row],[month]],spy_long_term[[#This Row],[day]])</f>
        <v>10714</v>
      </c>
      <c r="G19" s="6">
        <f>VALUE(spy_long_term[[#This Row],[close]])</f>
        <v>457.96</v>
      </c>
      <c r="H19" t="s">
        <v>64</v>
      </c>
      <c r="I19" t="s">
        <v>65</v>
      </c>
      <c r="J19">
        <f t="shared" si="0"/>
        <v>18</v>
      </c>
      <c r="K19" t="str">
        <f>spy_long_term[[#This Row],[close]]</f>
        <v>457.96</v>
      </c>
      <c r="L19">
        <f>LOG(spy_long_term[[#This Row],[index]])</f>
        <v>1.255272505103306</v>
      </c>
      <c r="M19">
        <f>LOG(spy_long_term[[#This Row],[close inf adj]])</f>
        <v>1.3949767195545644</v>
      </c>
      <c r="N19">
        <f>LOG(spy_long_term[[#This Row],[close]])</f>
        <v>2.6608275466983815</v>
      </c>
      <c r="O19" s="11">
        <f>VALUE(spy_long_term[[#This Row],[close]])</f>
        <v>457.96</v>
      </c>
      <c r="P19" s="11">
        <f>VALUE(spy_long_term[[#This Row],[close inf adj]])</f>
        <v>24.83</v>
      </c>
      <c r="R19" s="10">
        <v>40108</v>
      </c>
      <c r="S19">
        <v>1.2199999999999999E-3</v>
      </c>
      <c r="T19" s="9"/>
      <c r="U19" s="9"/>
      <c r="V19" s="9"/>
    </row>
    <row r="20" spans="1:22" x14ac:dyDescent="0.35">
      <c r="A20" t="s">
        <v>29</v>
      </c>
      <c r="B20">
        <v>1929</v>
      </c>
      <c r="C20">
        <v>6</v>
      </c>
      <c r="D20">
        <v>1</v>
      </c>
      <c r="F20" s="10">
        <f>DATE(spy_long_term[[#This Row],[year]],spy_long_term[[#This Row],[month]],spy_long_term[[#This Row],[day]])</f>
        <v>10745</v>
      </c>
      <c r="G20" s="6">
        <f>VALUE(spy_long_term[[#This Row],[close]])</f>
        <v>502.59</v>
      </c>
      <c r="H20" t="s">
        <v>66</v>
      </c>
      <c r="I20" t="s">
        <v>67</v>
      </c>
      <c r="J20">
        <f t="shared" si="0"/>
        <v>19</v>
      </c>
      <c r="K20" t="str">
        <f>spy_long_term[[#This Row],[close]]</f>
        <v>502.59</v>
      </c>
      <c r="L20">
        <f>LOG(spy_long_term[[#This Row],[index]])</f>
        <v>1.2787536009528289</v>
      </c>
      <c r="M20">
        <f>LOG(spy_long_term[[#This Row],[close inf adj]])</f>
        <v>1.4379090355394983</v>
      </c>
      <c r="N20">
        <f>LOG(spy_long_term[[#This Row],[close]])</f>
        <v>2.7012138432139299</v>
      </c>
      <c r="O20" s="11">
        <f>VALUE(spy_long_term[[#This Row],[close]])</f>
        <v>502.59</v>
      </c>
      <c r="P20" s="11">
        <f>VALUE(spy_long_term[[#This Row],[close inf adj]])</f>
        <v>27.41</v>
      </c>
      <c r="R20" s="10">
        <v>40109</v>
      </c>
      <c r="S20">
        <v>1.2570000000000001E-3</v>
      </c>
      <c r="T20" s="8"/>
      <c r="U20" s="8"/>
      <c r="V20" s="8"/>
    </row>
    <row r="21" spans="1:22" x14ac:dyDescent="0.35">
      <c r="A21" t="s">
        <v>29</v>
      </c>
      <c r="B21">
        <v>1929</v>
      </c>
      <c r="C21">
        <v>7</v>
      </c>
      <c r="D21">
        <v>1</v>
      </c>
      <c r="F21" s="10">
        <f>DATE(spy_long_term[[#This Row],[year]],spy_long_term[[#This Row],[month]],spy_long_term[[#This Row],[day]])</f>
        <v>10775</v>
      </c>
      <c r="G21" s="6">
        <f>VALUE(spy_long_term[[#This Row],[close]])</f>
        <v>523.41999999999996</v>
      </c>
      <c r="H21" t="s">
        <v>68</v>
      </c>
      <c r="I21" t="s">
        <v>69</v>
      </c>
      <c r="J21">
        <f t="shared" si="0"/>
        <v>20</v>
      </c>
      <c r="K21" t="str">
        <f>spy_long_term[[#This Row],[close]]</f>
        <v>523.42</v>
      </c>
      <c r="L21">
        <f>LOG(spy_long_term[[#This Row],[index]])</f>
        <v>1.3010299956639813</v>
      </c>
      <c r="M21">
        <f>LOG(spy_long_term[[#This Row],[close inf adj]])</f>
        <v>1.4605971888976015</v>
      </c>
      <c r="N21">
        <f>LOG(spy_long_term[[#This Row],[close]])</f>
        <v>2.7188503131141237</v>
      </c>
      <c r="O21" s="11">
        <f>VALUE(spy_long_term[[#This Row],[close]])</f>
        <v>523.41999999999996</v>
      </c>
      <c r="P21" s="11">
        <f>VALUE(spy_long_term[[#This Row],[close inf adj]])</f>
        <v>28.88</v>
      </c>
      <c r="R21" s="10">
        <v>40110</v>
      </c>
      <c r="S21">
        <v>1.273E-3</v>
      </c>
      <c r="T21" s="9"/>
      <c r="U21" s="9"/>
      <c r="V21" s="9"/>
    </row>
    <row r="22" spans="1:22" x14ac:dyDescent="0.35">
      <c r="A22" t="s">
        <v>29</v>
      </c>
      <c r="B22">
        <v>1929</v>
      </c>
      <c r="C22">
        <v>8</v>
      </c>
      <c r="D22">
        <v>1</v>
      </c>
      <c r="F22" s="10">
        <f>DATE(spy_long_term[[#This Row],[year]],spy_long_term[[#This Row],[month]],spy_long_term[[#This Row],[day]])</f>
        <v>10806</v>
      </c>
      <c r="G22" s="6">
        <f>VALUE(spy_long_term[[#This Row],[close]])</f>
        <v>574.71</v>
      </c>
      <c r="H22" t="s">
        <v>70</v>
      </c>
      <c r="I22" t="s">
        <v>71</v>
      </c>
      <c r="J22">
        <f t="shared" si="0"/>
        <v>21</v>
      </c>
      <c r="K22" t="str">
        <f>spy_long_term[[#This Row],[close]]</f>
        <v>574.71</v>
      </c>
      <c r="L22">
        <f>LOG(spy_long_term[[#This Row],[index]])</f>
        <v>1.3222192947339193</v>
      </c>
      <c r="M22">
        <f>LOG(spy_long_term[[#This Row],[close inf adj]])</f>
        <v>1.5011962420270888</v>
      </c>
      <c r="N22">
        <f>LOG(spy_long_term[[#This Row],[close]])</f>
        <v>2.7594487539581887</v>
      </c>
      <c r="O22" s="11">
        <f>VALUE(spy_long_term[[#This Row],[close]])</f>
        <v>574.71</v>
      </c>
      <c r="P22" s="11">
        <f>VALUE(spy_long_term[[#This Row],[close inf adj]])</f>
        <v>31.71</v>
      </c>
      <c r="R22" s="10">
        <v>40111</v>
      </c>
      <c r="S22">
        <v>1.2880000000000001E-3</v>
      </c>
      <c r="T22" s="8"/>
      <c r="U22" s="8"/>
      <c r="V22" s="8"/>
    </row>
    <row r="23" spans="1:22" x14ac:dyDescent="0.35">
      <c r="A23" t="s">
        <v>29</v>
      </c>
      <c r="B23">
        <v>1929</v>
      </c>
      <c r="C23">
        <v>9</v>
      </c>
      <c r="D23">
        <v>1</v>
      </c>
      <c r="F23" s="10">
        <f>DATE(spy_long_term[[#This Row],[year]],spy_long_term[[#This Row],[month]],spy_long_term[[#This Row],[day]])</f>
        <v>10837</v>
      </c>
      <c r="G23" s="6">
        <f>VALUE(spy_long_term[[#This Row],[close]])</f>
        <v>546.62</v>
      </c>
      <c r="H23" t="s">
        <v>72</v>
      </c>
      <c r="I23" t="s">
        <v>73</v>
      </c>
      <c r="J23">
        <f t="shared" si="0"/>
        <v>22</v>
      </c>
      <c r="K23" t="str">
        <f>spy_long_term[[#This Row],[close]]</f>
        <v>546.62</v>
      </c>
      <c r="L23">
        <f>LOG(spy_long_term[[#This Row],[index]])</f>
        <v>1.3424226808222062</v>
      </c>
      <c r="M23">
        <f>LOG(spy_long_term[[#This Row],[close inf adj]])</f>
        <v>1.4794313371977363</v>
      </c>
      <c r="N23">
        <f>LOG(spy_long_term[[#This Row],[close]])</f>
        <v>2.7376855178263351</v>
      </c>
      <c r="O23" s="11">
        <f>VALUE(spy_long_term[[#This Row],[close]])</f>
        <v>546.62</v>
      </c>
      <c r="P23" s="11">
        <f>VALUE(spy_long_term[[#This Row],[close inf adj]])</f>
        <v>30.16</v>
      </c>
      <c r="R23" s="10">
        <v>40112</v>
      </c>
      <c r="S23">
        <v>1.266E-3</v>
      </c>
      <c r="T23" s="9"/>
      <c r="U23" s="9"/>
      <c r="V23" s="9"/>
    </row>
    <row r="24" spans="1:22" x14ac:dyDescent="0.35">
      <c r="A24" t="s">
        <v>29</v>
      </c>
      <c r="B24">
        <v>1929</v>
      </c>
      <c r="C24">
        <v>10</v>
      </c>
      <c r="D24">
        <v>1</v>
      </c>
      <c r="F24" s="10">
        <f>DATE(spy_long_term[[#This Row],[year]],spy_long_term[[#This Row],[month]],spy_long_term[[#This Row],[day]])</f>
        <v>10867</v>
      </c>
      <c r="G24" s="6">
        <f>VALUE(spy_long_term[[#This Row],[close]])</f>
        <v>437.69</v>
      </c>
      <c r="H24" t="s">
        <v>74</v>
      </c>
      <c r="I24" t="s">
        <v>75</v>
      </c>
      <c r="J24">
        <f t="shared" si="0"/>
        <v>23</v>
      </c>
      <c r="K24" t="str">
        <f>spy_long_term[[#This Row],[close]]</f>
        <v>437.69</v>
      </c>
      <c r="L24">
        <f>LOG(spy_long_term[[#This Row],[index]])</f>
        <v>1.3617278360175928</v>
      </c>
      <c r="M24">
        <f>LOG(spy_long_term[[#This Row],[close inf adj]])</f>
        <v>1.3829171350875309</v>
      </c>
      <c r="N24">
        <f>LOG(spy_long_term[[#This Row],[close]])</f>
        <v>2.6411666243046135</v>
      </c>
      <c r="O24" s="11">
        <f>VALUE(spy_long_term[[#This Row],[close]])</f>
        <v>437.69</v>
      </c>
      <c r="P24" s="11">
        <f>VALUE(spy_long_term[[#This Row],[close inf adj]])</f>
        <v>24.15</v>
      </c>
      <c r="R24" s="10">
        <v>40113</v>
      </c>
      <c r="S24">
        <v>1.263E-3</v>
      </c>
      <c r="T24" s="8"/>
      <c r="U24" s="8"/>
      <c r="V24" s="8"/>
    </row>
    <row r="25" spans="1:22" x14ac:dyDescent="0.35">
      <c r="A25" t="s">
        <v>29</v>
      </c>
      <c r="B25">
        <v>1929</v>
      </c>
      <c r="C25">
        <v>11</v>
      </c>
      <c r="D25">
        <v>1</v>
      </c>
      <c r="F25" s="10">
        <f>DATE(spy_long_term[[#This Row],[year]],spy_long_term[[#This Row],[month]],spy_long_term[[#This Row],[day]])</f>
        <v>10898</v>
      </c>
      <c r="G25" s="6">
        <f>VALUE(spy_long_term[[#This Row],[close]])</f>
        <v>379.15</v>
      </c>
      <c r="H25" t="s">
        <v>76</v>
      </c>
      <c r="I25" t="s">
        <v>77</v>
      </c>
      <c r="J25">
        <f t="shared" si="0"/>
        <v>24</v>
      </c>
      <c r="K25" t="str">
        <f>spy_long_term[[#This Row],[close]]</f>
        <v>379.15</v>
      </c>
      <c r="L25">
        <f>LOG(spy_long_term[[#This Row],[index]])</f>
        <v>1.3802112417116059</v>
      </c>
      <c r="M25">
        <f>LOG(spy_long_term[[#This Row],[close inf adj]])</f>
        <v>1.3205616801952367</v>
      </c>
      <c r="N25">
        <f>LOG(spy_long_term[[#This Row],[close]])</f>
        <v>2.5788110603225811</v>
      </c>
      <c r="O25" s="11">
        <f>VALUE(spy_long_term[[#This Row],[close]])</f>
        <v>379.15</v>
      </c>
      <c r="P25" s="11">
        <f>VALUE(spy_long_term[[#This Row],[close inf adj]])</f>
        <v>20.92</v>
      </c>
      <c r="R25" s="10">
        <v>40114</v>
      </c>
      <c r="S25">
        <v>1.2849999999999999E-3</v>
      </c>
      <c r="T25" s="9"/>
      <c r="U25" s="9"/>
      <c r="V25" s="9"/>
    </row>
    <row r="26" spans="1:22" x14ac:dyDescent="0.35">
      <c r="A26" t="s">
        <v>29</v>
      </c>
      <c r="B26">
        <v>1929</v>
      </c>
      <c r="C26">
        <v>12</v>
      </c>
      <c r="D26">
        <v>1</v>
      </c>
      <c r="F26" s="10">
        <f>DATE(spy_long_term[[#This Row],[year]],spy_long_term[[#This Row],[month]],spy_long_term[[#This Row],[day]])</f>
        <v>10928</v>
      </c>
      <c r="G26" s="6">
        <f>VALUE(spy_long_term[[#This Row],[close]])</f>
        <v>391.03</v>
      </c>
      <c r="H26" t="s">
        <v>78</v>
      </c>
      <c r="I26" t="s">
        <v>79</v>
      </c>
      <c r="J26">
        <f t="shared" si="0"/>
        <v>25</v>
      </c>
      <c r="K26" t="str">
        <f>spy_long_term[[#This Row],[close]]</f>
        <v>391.03</v>
      </c>
      <c r="L26">
        <f>LOG(spy_long_term[[#This Row],[index]])</f>
        <v>1.3979400086720377</v>
      </c>
      <c r="M26">
        <f>LOG(spy_long_term[[#This Row],[close inf adj]])</f>
        <v>1.331427296520743</v>
      </c>
      <c r="N26">
        <f>LOG(spy_long_term[[#This Row],[close]])</f>
        <v>2.5922100779448574</v>
      </c>
      <c r="O26" s="11">
        <f>VALUE(spy_long_term[[#This Row],[close]])</f>
        <v>391.03</v>
      </c>
      <c r="P26" s="11">
        <f>VALUE(spy_long_term[[#This Row],[close inf adj]])</f>
        <v>21.45</v>
      </c>
      <c r="R26" s="10">
        <v>40115</v>
      </c>
      <c r="S26">
        <v>1.266E-3</v>
      </c>
      <c r="T26" s="8"/>
      <c r="U26" s="8"/>
      <c r="V26" s="8"/>
    </row>
    <row r="27" spans="1:22" x14ac:dyDescent="0.35">
      <c r="A27" t="s">
        <v>29</v>
      </c>
      <c r="B27">
        <v>1930</v>
      </c>
      <c r="C27">
        <v>1</v>
      </c>
      <c r="D27">
        <v>1</v>
      </c>
      <c r="F27" s="10">
        <f>DATE(spy_long_term[[#This Row],[year]],spy_long_term[[#This Row],[month]],spy_long_term[[#This Row],[day]])</f>
        <v>10959</v>
      </c>
      <c r="G27" s="6">
        <f>VALUE(spy_long_term[[#This Row],[close]])</f>
        <v>417.88</v>
      </c>
      <c r="H27" t="s">
        <v>80</v>
      </c>
      <c r="I27" t="s">
        <v>81</v>
      </c>
      <c r="J27">
        <f t="shared" si="0"/>
        <v>26</v>
      </c>
      <c r="K27" t="str">
        <f>spy_long_term[[#This Row],[close]]</f>
        <v>417.88</v>
      </c>
      <c r="L27">
        <f>LOG(spy_long_term[[#This Row],[index]])</f>
        <v>1.414973347970818</v>
      </c>
      <c r="M27">
        <f>LOG(spy_long_term[[#This Row],[close inf adj]])</f>
        <v>1.3577443251803756</v>
      </c>
      <c r="N27">
        <f>LOG(spy_long_term[[#This Row],[close]])</f>
        <v>2.6210515860335737</v>
      </c>
      <c r="O27" s="11">
        <f>VALUE(spy_long_term[[#This Row],[close]])</f>
        <v>417.88</v>
      </c>
      <c r="P27" s="11">
        <f>VALUE(spy_long_term[[#This Row],[close inf adj]])</f>
        <v>22.79</v>
      </c>
      <c r="R27" s="10">
        <v>40116</v>
      </c>
      <c r="S27">
        <v>1.256E-3</v>
      </c>
      <c r="T27" s="9"/>
      <c r="U27" s="9"/>
      <c r="V27" s="9"/>
    </row>
    <row r="28" spans="1:22" x14ac:dyDescent="0.35">
      <c r="A28" t="s">
        <v>29</v>
      </c>
      <c r="B28">
        <v>1930</v>
      </c>
      <c r="C28">
        <v>2</v>
      </c>
      <c r="D28">
        <v>1</v>
      </c>
      <c r="F28" s="10">
        <f>DATE(spy_long_term[[#This Row],[year]],spy_long_term[[#This Row],[month]],spy_long_term[[#This Row],[day]])</f>
        <v>10990</v>
      </c>
      <c r="G28" s="6">
        <f>VALUE(spy_long_term[[#This Row],[close]])</f>
        <v>429.38</v>
      </c>
      <c r="H28" t="s">
        <v>82</v>
      </c>
      <c r="I28" t="s">
        <v>83</v>
      </c>
      <c r="J28">
        <f t="shared" si="0"/>
        <v>27</v>
      </c>
      <c r="K28" t="str">
        <f>spy_long_term[[#This Row],[close]]</f>
        <v>429.38</v>
      </c>
      <c r="L28">
        <f>LOG(spy_long_term[[#This Row],[index]])</f>
        <v>1.4313637641589874</v>
      </c>
      <c r="M28">
        <f>LOG(spy_long_term[[#This Row],[close inf adj]])</f>
        <v>1.3669829759778509</v>
      </c>
      <c r="N28">
        <f>LOG(spy_long_term[[#This Row],[close]])</f>
        <v>2.6328418116607235</v>
      </c>
      <c r="O28" s="11">
        <f>VALUE(spy_long_term[[#This Row],[close]])</f>
        <v>429.38</v>
      </c>
      <c r="P28" s="11">
        <f>VALUE(spy_long_term[[#This Row],[close inf adj]])</f>
        <v>23.28</v>
      </c>
      <c r="R28" s="10">
        <v>40117</v>
      </c>
      <c r="S28">
        <v>1.2470000000000001E-3</v>
      </c>
      <c r="T28" s="8"/>
      <c r="U28" s="8"/>
      <c r="V28" s="8"/>
    </row>
    <row r="29" spans="1:22" x14ac:dyDescent="0.35">
      <c r="A29" t="s">
        <v>29</v>
      </c>
      <c r="B29">
        <v>1930</v>
      </c>
      <c r="C29">
        <v>3</v>
      </c>
      <c r="D29">
        <v>1</v>
      </c>
      <c r="F29" s="10">
        <f>DATE(spy_long_term[[#This Row],[year]],spy_long_term[[#This Row],[month]],spy_long_term[[#This Row],[day]])</f>
        <v>11018</v>
      </c>
      <c r="G29" s="6">
        <f>VALUE(spy_long_term[[#This Row],[close]])</f>
        <v>448.05</v>
      </c>
      <c r="H29" t="s">
        <v>84</v>
      </c>
      <c r="I29" t="s">
        <v>75</v>
      </c>
      <c r="J29">
        <f t="shared" si="0"/>
        <v>28</v>
      </c>
      <c r="K29" t="str">
        <f>spy_long_term[[#This Row],[close]]</f>
        <v>448.05</v>
      </c>
      <c r="L29">
        <f>LOG(spy_long_term[[#This Row],[index]])</f>
        <v>1.4471580313422192</v>
      </c>
      <c r="M29">
        <f>LOG(spy_long_term[[#This Row],[close inf adj]])</f>
        <v>1.3829171350875309</v>
      </c>
      <c r="N29">
        <f>LOG(spy_long_term[[#This Row],[close]])</f>
        <v>2.6513264816598094</v>
      </c>
      <c r="O29" s="11">
        <f>VALUE(spy_long_term[[#This Row],[close]])</f>
        <v>448.05</v>
      </c>
      <c r="P29" s="11">
        <f>VALUE(spy_long_term[[#This Row],[close inf adj]])</f>
        <v>24.15</v>
      </c>
      <c r="R29" s="10">
        <v>40118</v>
      </c>
      <c r="S29">
        <v>1.219E-3</v>
      </c>
      <c r="T29" s="9"/>
      <c r="U29" s="9"/>
      <c r="V29" s="9"/>
    </row>
    <row r="30" spans="1:22" x14ac:dyDescent="0.35">
      <c r="A30" t="s">
        <v>29</v>
      </c>
      <c r="B30">
        <v>1930</v>
      </c>
      <c r="C30">
        <v>4</v>
      </c>
      <c r="D30">
        <v>1</v>
      </c>
      <c r="F30" s="10">
        <f>DATE(spy_long_term[[#This Row],[year]],spy_long_term[[#This Row],[month]],spy_long_term[[#This Row],[day]])</f>
        <v>11049</v>
      </c>
      <c r="G30" s="6">
        <f>VALUE(spy_long_term[[#This Row],[close]])</f>
        <v>459.26</v>
      </c>
      <c r="H30" t="s">
        <v>85</v>
      </c>
      <c r="I30" t="s">
        <v>86</v>
      </c>
      <c r="J30">
        <f t="shared" si="0"/>
        <v>29</v>
      </c>
      <c r="K30" t="str">
        <f>spy_long_term[[#This Row],[close]]</f>
        <v>459.26</v>
      </c>
      <c r="L30">
        <f>LOG(spy_long_term[[#This Row],[index]])</f>
        <v>1.4623979978989561</v>
      </c>
      <c r="M30">
        <f>LOG(spy_long_term[[#This Row],[close inf adj]])</f>
        <v>1.3961993470957363</v>
      </c>
      <c r="N30">
        <f>LOG(spy_long_term[[#This Row],[close]])</f>
        <v>2.6620586214776538</v>
      </c>
      <c r="O30" s="11">
        <f>VALUE(spy_long_term[[#This Row],[close]])</f>
        <v>459.26</v>
      </c>
      <c r="P30" s="11">
        <f>VALUE(spy_long_term[[#This Row],[close inf adj]])</f>
        <v>24.9</v>
      </c>
      <c r="R30" s="10">
        <v>40119</v>
      </c>
      <c r="S30">
        <v>1.256E-3</v>
      </c>
      <c r="T30" s="8"/>
      <c r="U30" s="8"/>
      <c r="V30" s="8"/>
    </row>
    <row r="31" spans="1:22" x14ac:dyDescent="0.35">
      <c r="A31" t="s">
        <v>29</v>
      </c>
      <c r="B31">
        <v>1930</v>
      </c>
      <c r="C31">
        <v>5</v>
      </c>
      <c r="D31">
        <v>1</v>
      </c>
      <c r="F31" s="10">
        <f>DATE(spy_long_term[[#This Row],[year]],spy_long_term[[#This Row],[month]],spy_long_term[[#This Row],[day]])</f>
        <v>11079</v>
      </c>
      <c r="G31" s="6">
        <f>VALUE(spy_long_term[[#This Row],[close]])</f>
        <v>454.36</v>
      </c>
      <c r="H31" t="s">
        <v>87</v>
      </c>
      <c r="I31" t="s">
        <v>88</v>
      </c>
      <c r="J31">
        <f t="shared" si="0"/>
        <v>30</v>
      </c>
      <c r="K31" t="str">
        <f>spy_long_term[[#This Row],[close]]</f>
        <v>454.36</v>
      </c>
      <c r="L31">
        <f>LOG(spy_long_term[[#This Row],[index]])</f>
        <v>1.4771212547196624</v>
      </c>
      <c r="M31">
        <f>LOG(spy_long_term[[#This Row],[close inf adj]])</f>
        <v>1.388988785124714</v>
      </c>
      <c r="N31">
        <f>LOG(spy_long_term[[#This Row],[close]])</f>
        <v>2.657400090872144</v>
      </c>
      <c r="O31" s="11">
        <f>VALUE(spy_long_term[[#This Row],[close]])</f>
        <v>454.36</v>
      </c>
      <c r="P31" s="11">
        <f>VALUE(spy_long_term[[#This Row],[close inf adj]])</f>
        <v>24.49</v>
      </c>
      <c r="R31" s="10">
        <v>40120</v>
      </c>
      <c r="S31">
        <v>1.273E-3</v>
      </c>
      <c r="T31" s="9"/>
      <c r="U31" s="9"/>
      <c r="V31" s="9"/>
    </row>
    <row r="32" spans="1:22" x14ac:dyDescent="0.35">
      <c r="A32" t="s">
        <v>29</v>
      </c>
      <c r="B32">
        <v>1930</v>
      </c>
      <c r="C32">
        <v>6</v>
      </c>
      <c r="D32">
        <v>1</v>
      </c>
      <c r="F32" s="10">
        <f>DATE(spy_long_term[[#This Row],[year]],spy_long_term[[#This Row],[month]],spy_long_term[[#This Row],[day]])</f>
        <v>11110</v>
      </c>
      <c r="G32" s="6">
        <f>VALUE(spy_long_term[[#This Row],[close]])</f>
        <v>381.87</v>
      </c>
      <c r="H32" t="s">
        <v>89</v>
      </c>
      <c r="I32" t="s">
        <v>90</v>
      </c>
      <c r="J32">
        <f t="shared" si="0"/>
        <v>31</v>
      </c>
      <c r="K32" t="str">
        <f>spy_long_term[[#This Row],[close]]</f>
        <v>381.87</v>
      </c>
      <c r="L32">
        <f>LOG(spy_long_term[[#This Row],[index]])</f>
        <v>1.4913616938342726</v>
      </c>
      <c r="M32">
        <f>LOG(spy_long_term[[#This Row],[close inf adj]])</f>
        <v>1.3109056293761414</v>
      </c>
      <c r="N32">
        <f>LOG(spy_long_term[[#This Row],[close]])</f>
        <v>2.5819155412059409</v>
      </c>
      <c r="O32" s="11">
        <f>VALUE(spy_long_term[[#This Row],[close]])</f>
        <v>381.87</v>
      </c>
      <c r="P32" s="11">
        <f>VALUE(spy_long_term[[#This Row],[close inf adj]])</f>
        <v>20.46</v>
      </c>
      <c r="R32" s="10">
        <v>40121</v>
      </c>
      <c r="S32">
        <v>1.3060000000000001E-3</v>
      </c>
      <c r="T32" s="8"/>
      <c r="U32" s="8"/>
      <c r="V32" s="8"/>
    </row>
    <row r="33" spans="1:22" x14ac:dyDescent="0.35">
      <c r="A33" t="s">
        <v>29</v>
      </c>
      <c r="B33">
        <v>1930</v>
      </c>
      <c r="C33">
        <v>7</v>
      </c>
      <c r="D33">
        <v>1</v>
      </c>
      <c r="F33" s="10">
        <f>DATE(spy_long_term[[#This Row],[year]],spy_long_term[[#This Row],[month]],spy_long_term[[#This Row],[day]])</f>
        <v>11140</v>
      </c>
      <c r="G33" s="6">
        <f>VALUE(spy_long_term[[#This Row],[close]])</f>
        <v>400.61</v>
      </c>
      <c r="H33" t="s">
        <v>91</v>
      </c>
      <c r="I33" t="s">
        <v>92</v>
      </c>
      <c r="J33">
        <f t="shared" si="0"/>
        <v>32</v>
      </c>
      <c r="K33" t="str">
        <f>spy_long_term[[#This Row],[close]]</f>
        <v>400.61</v>
      </c>
      <c r="L33">
        <f>LOG(spy_long_term[[#This Row],[index]])</f>
        <v>1.505149978319906</v>
      </c>
      <c r="M33">
        <f>LOG(spy_long_term[[#This Row],[close inf adj]])</f>
        <v>1.3265406685165619</v>
      </c>
      <c r="N33">
        <f>LOG(spy_long_term[[#This Row],[close]])</f>
        <v>2.6027217859226459</v>
      </c>
      <c r="O33" s="11">
        <f>VALUE(spy_long_term[[#This Row],[close]])</f>
        <v>400.61</v>
      </c>
      <c r="P33" s="11">
        <f>VALUE(spy_long_term[[#This Row],[close inf adj]])</f>
        <v>21.21</v>
      </c>
      <c r="R33" s="10">
        <v>40122</v>
      </c>
      <c r="S33">
        <v>1.3060000000000001E-3</v>
      </c>
      <c r="T33" s="9"/>
      <c r="U33" s="9"/>
      <c r="V33" s="9"/>
    </row>
    <row r="34" spans="1:22" x14ac:dyDescent="0.35">
      <c r="A34" t="s">
        <v>29</v>
      </c>
      <c r="B34">
        <v>1930</v>
      </c>
      <c r="C34">
        <v>8</v>
      </c>
      <c r="D34">
        <v>1</v>
      </c>
      <c r="F34" s="10">
        <f>DATE(spy_long_term[[#This Row],[year]],spy_long_term[[#This Row],[month]],spy_long_term[[#This Row],[day]])</f>
        <v>11171</v>
      </c>
      <c r="G34" s="6">
        <f>VALUE(spy_long_term[[#This Row],[close]])</f>
        <v>406.09</v>
      </c>
      <c r="H34" t="s">
        <v>93</v>
      </c>
      <c r="I34" t="s">
        <v>94</v>
      </c>
      <c r="J34">
        <f t="shared" si="0"/>
        <v>33</v>
      </c>
      <c r="K34" t="str">
        <f>spy_long_term[[#This Row],[close]]</f>
        <v>406.09</v>
      </c>
      <c r="L34">
        <f>LOG(spy_long_term[[#This Row],[index]])</f>
        <v>1.5185139398778875</v>
      </c>
      <c r="M34">
        <f>LOG(spy_long_term[[#This Row],[close inf adj]])</f>
        <v>1.3298045221640695</v>
      </c>
      <c r="N34">
        <f>LOG(spy_long_term[[#This Row],[close]])</f>
        <v>2.6086222950840008</v>
      </c>
      <c r="O34" s="11">
        <f>VALUE(spy_long_term[[#This Row],[close]])</f>
        <v>406.09</v>
      </c>
      <c r="P34" s="11">
        <f>VALUE(spy_long_term[[#This Row],[close inf adj]])</f>
        <v>21.37</v>
      </c>
      <c r="R34" s="10">
        <v>40123</v>
      </c>
      <c r="S34">
        <v>1.286E-3</v>
      </c>
      <c r="T34" s="8"/>
      <c r="U34" s="8"/>
      <c r="V34" s="8"/>
    </row>
    <row r="35" spans="1:22" x14ac:dyDescent="0.35">
      <c r="A35" t="s">
        <v>29</v>
      </c>
      <c r="B35">
        <v>1930</v>
      </c>
      <c r="C35">
        <v>9</v>
      </c>
      <c r="D35">
        <v>1</v>
      </c>
      <c r="F35" s="10">
        <f>DATE(spy_long_term[[#This Row],[year]],spy_long_term[[#This Row],[month]],spy_long_term[[#This Row],[day]])</f>
        <v>11202</v>
      </c>
      <c r="G35" s="6">
        <f>VALUE(spy_long_term[[#This Row],[close]])</f>
        <v>351.13</v>
      </c>
      <c r="H35" t="s">
        <v>95</v>
      </c>
      <c r="I35" t="s">
        <v>96</v>
      </c>
      <c r="J35">
        <f t="shared" si="0"/>
        <v>34</v>
      </c>
      <c r="K35" t="str">
        <f>spy_long_term[[#This Row],[close]]</f>
        <v>351.13</v>
      </c>
      <c r="L35">
        <f>LOG(spy_long_term[[#This Row],[index]])</f>
        <v>1.5314789170422551</v>
      </c>
      <c r="M35">
        <f>LOG(spy_long_term[[#This Row],[close inf adj]])</f>
        <v>1.2692793897718986</v>
      </c>
      <c r="N35">
        <f>LOG(spy_long_term[[#This Row],[close]])</f>
        <v>2.5454679364942878</v>
      </c>
      <c r="O35" s="11">
        <f>VALUE(spy_long_term[[#This Row],[close]])</f>
        <v>351.13</v>
      </c>
      <c r="P35" s="11">
        <f>VALUE(spy_long_term[[#This Row],[close inf adj]])</f>
        <v>18.59</v>
      </c>
      <c r="R35" s="10">
        <v>40124</v>
      </c>
      <c r="S35">
        <v>1.2800000000000001E-3</v>
      </c>
      <c r="T35" s="9"/>
      <c r="U35" s="9"/>
      <c r="V35" s="9"/>
    </row>
    <row r="36" spans="1:22" x14ac:dyDescent="0.35">
      <c r="A36" t="s">
        <v>29</v>
      </c>
      <c r="B36">
        <v>1930</v>
      </c>
      <c r="C36">
        <v>10</v>
      </c>
      <c r="D36">
        <v>1</v>
      </c>
      <c r="F36" s="10">
        <f>DATE(spy_long_term[[#This Row],[year]],spy_long_term[[#This Row],[month]],spy_long_term[[#This Row],[day]])</f>
        <v>11232</v>
      </c>
      <c r="G36" s="6">
        <f>VALUE(spy_long_term[[#This Row],[close]])</f>
        <v>321.91000000000003</v>
      </c>
      <c r="H36" t="s">
        <v>97</v>
      </c>
      <c r="I36" t="s">
        <v>98</v>
      </c>
      <c r="J36">
        <f t="shared" si="0"/>
        <v>35</v>
      </c>
      <c r="K36" t="str">
        <f>spy_long_term[[#This Row],[close]]</f>
        <v>321.91</v>
      </c>
      <c r="L36">
        <f>LOG(spy_long_term[[#This Row],[index]])</f>
        <v>1.5440680443502757</v>
      </c>
      <c r="M36">
        <f>LOG(spy_long_term[[#This Row],[close inf adj]])</f>
        <v>1.2289134059946882</v>
      </c>
      <c r="N36">
        <f>LOG(spy_long_term[[#This Row],[close]])</f>
        <v>2.5077344680722629</v>
      </c>
      <c r="O36" s="11">
        <f>VALUE(spy_long_term[[#This Row],[close]])</f>
        <v>321.91000000000003</v>
      </c>
      <c r="P36" s="11">
        <f>VALUE(spy_long_term[[#This Row],[close inf adj]])</f>
        <v>16.940000000000001</v>
      </c>
      <c r="R36" s="10">
        <v>40125</v>
      </c>
      <c r="S36">
        <v>1.2600000000000001E-3</v>
      </c>
      <c r="T36" s="8"/>
      <c r="U36" s="8"/>
      <c r="V36" s="8"/>
    </row>
    <row r="37" spans="1:22" x14ac:dyDescent="0.35">
      <c r="A37" t="s">
        <v>29</v>
      </c>
      <c r="B37">
        <v>1930</v>
      </c>
      <c r="C37">
        <v>11</v>
      </c>
      <c r="D37">
        <v>1</v>
      </c>
      <c r="F37" s="10">
        <f>DATE(spy_long_term[[#This Row],[year]],spy_long_term[[#This Row],[month]],spy_long_term[[#This Row],[day]])</f>
        <v>11263</v>
      </c>
      <c r="G37" s="6">
        <f>VALUE(spy_long_term[[#This Row],[close]])</f>
        <v>316.8</v>
      </c>
      <c r="H37" t="s">
        <v>99</v>
      </c>
      <c r="I37" t="s">
        <v>100</v>
      </c>
      <c r="J37">
        <f t="shared" si="0"/>
        <v>36</v>
      </c>
      <c r="K37" t="str">
        <f>spy_long_term[[#This Row],[close]]</f>
        <v>316.80</v>
      </c>
      <c r="L37">
        <f>LOG(spy_long_term[[#This Row],[index]])</f>
        <v>1.5563025007672873</v>
      </c>
      <c r="M37">
        <f>LOG(spy_long_term[[#This Row],[close inf adj]])</f>
        <v>1.2193225084193366</v>
      </c>
      <c r="N37">
        <f>LOG(spy_long_term[[#This Row],[close]])</f>
        <v>2.5007851729174559</v>
      </c>
      <c r="O37" s="11">
        <f>VALUE(spy_long_term[[#This Row],[close]])</f>
        <v>316.8</v>
      </c>
      <c r="P37" s="11">
        <f>VALUE(spy_long_term[[#This Row],[close inf adj]])</f>
        <v>16.57</v>
      </c>
      <c r="R37" s="10">
        <v>40126</v>
      </c>
      <c r="S37">
        <v>1.2600000000000001E-3</v>
      </c>
      <c r="T37" s="9"/>
      <c r="U37" s="9"/>
      <c r="V37" s="9"/>
    </row>
    <row r="38" spans="1:22" x14ac:dyDescent="0.35">
      <c r="A38" t="s">
        <v>29</v>
      </c>
      <c r="B38">
        <v>1930</v>
      </c>
      <c r="C38">
        <v>12</v>
      </c>
      <c r="D38">
        <v>1</v>
      </c>
      <c r="F38" s="10">
        <f>DATE(spy_long_term[[#This Row],[year]],spy_long_term[[#This Row],[month]],spy_long_term[[#This Row],[day]])</f>
        <v>11293</v>
      </c>
      <c r="G38" s="6">
        <f>VALUE(spy_long_term[[#This Row],[close]])</f>
        <v>298.75</v>
      </c>
      <c r="H38" t="s">
        <v>101</v>
      </c>
      <c r="I38" t="s">
        <v>102</v>
      </c>
      <c r="J38">
        <f t="shared" si="0"/>
        <v>37</v>
      </c>
      <c r="K38" t="str">
        <f>spy_long_term[[#This Row],[close]]</f>
        <v>298.75</v>
      </c>
      <c r="L38">
        <f>LOG(spy_long_term[[#This Row],[index]])</f>
        <v>1.568201724066995</v>
      </c>
      <c r="M38">
        <f>LOG(spy_long_term[[#This Row],[close inf adj]])</f>
        <v>1.1858253596129622</v>
      </c>
      <c r="N38">
        <f>LOG(spy_long_term[[#This Row],[close]])</f>
        <v>2.4753079139561942</v>
      </c>
      <c r="O38" s="11">
        <f>VALUE(spy_long_term[[#This Row],[close]])</f>
        <v>298.75</v>
      </c>
      <c r="P38" s="11">
        <f>VALUE(spy_long_term[[#This Row],[close inf adj]])</f>
        <v>15.34</v>
      </c>
      <c r="R38" s="10">
        <v>40127</v>
      </c>
      <c r="S38">
        <v>1.2359999999999999E-3</v>
      </c>
      <c r="T38" s="8"/>
      <c r="U38" s="8"/>
      <c r="V38" s="8"/>
    </row>
    <row r="39" spans="1:22" x14ac:dyDescent="0.35">
      <c r="A39" t="s">
        <v>29</v>
      </c>
      <c r="B39">
        <v>1931</v>
      </c>
      <c r="C39">
        <v>1</v>
      </c>
      <c r="D39">
        <v>1</v>
      </c>
      <c r="F39" s="10">
        <f>DATE(spy_long_term[[#This Row],[year]],spy_long_term[[#This Row],[month]],spy_long_term[[#This Row],[day]])</f>
        <v>11324</v>
      </c>
      <c r="G39" s="6">
        <f>VALUE(spy_long_term[[#This Row],[close]])</f>
        <v>317.29000000000002</v>
      </c>
      <c r="H39" t="s">
        <v>103</v>
      </c>
      <c r="I39" t="s">
        <v>104</v>
      </c>
      <c r="J39">
        <f t="shared" si="0"/>
        <v>38</v>
      </c>
      <c r="K39" t="str">
        <f>spy_long_term[[#This Row],[close]]</f>
        <v>317.29</v>
      </c>
      <c r="L39">
        <f>LOG(spy_long_term[[#This Row],[index]])</f>
        <v>1.5797835966168101</v>
      </c>
      <c r="M39">
        <f>LOG(spy_long_term[[#This Row],[close inf adj]])</f>
        <v>1.2065560440990295</v>
      </c>
      <c r="N39">
        <f>LOG(spy_long_term[[#This Row],[close]])</f>
        <v>2.5014563846965157</v>
      </c>
      <c r="O39" s="11">
        <f>VALUE(spy_long_term[[#This Row],[close]])</f>
        <v>317.29000000000002</v>
      </c>
      <c r="P39" s="11">
        <f>VALUE(spy_long_term[[#This Row],[close inf adj]])</f>
        <v>16.09</v>
      </c>
      <c r="R39" s="10">
        <v>40128</v>
      </c>
      <c r="S39">
        <v>1.299E-3</v>
      </c>
      <c r="T39" s="9"/>
      <c r="U39" s="9"/>
      <c r="V39" s="9"/>
    </row>
    <row r="40" spans="1:22" x14ac:dyDescent="0.35">
      <c r="A40" t="s">
        <v>29</v>
      </c>
      <c r="B40">
        <v>1931</v>
      </c>
      <c r="C40">
        <v>2</v>
      </c>
      <c r="D40">
        <v>1</v>
      </c>
      <c r="F40" s="10">
        <f>DATE(spy_long_term[[#This Row],[year]],spy_long_term[[#This Row],[month]],spy_long_term[[#This Row],[day]])</f>
        <v>11355</v>
      </c>
      <c r="G40" s="6">
        <f>VALUE(spy_long_term[[#This Row],[close]])</f>
        <v>358.08</v>
      </c>
      <c r="H40" t="s">
        <v>105</v>
      </c>
      <c r="I40" t="s">
        <v>106</v>
      </c>
      <c r="J40">
        <f t="shared" si="0"/>
        <v>39</v>
      </c>
      <c r="K40" t="str">
        <f>spy_long_term[[#This Row],[close]]</f>
        <v>358.08</v>
      </c>
      <c r="L40">
        <f>LOG(spy_long_term[[#This Row],[index]])</f>
        <v>1.5910646070264991</v>
      </c>
      <c r="M40">
        <f>LOG(spy_long_term[[#This Row],[close inf adj]])</f>
        <v>1.2535802895621828</v>
      </c>
      <c r="N40">
        <f>LOG(spy_long_term[[#This Row],[close]])</f>
        <v>2.5539800648482558</v>
      </c>
      <c r="O40" s="11">
        <f>VALUE(spy_long_term[[#This Row],[close]])</f>
        <v>358.08</v>
      </c>
      <c r="P40" s="11">
        <f>VALUE(spy_long_term[[#This Row],[close inf adj]])</f>
        <v>17.93</v>
      </c>
      <c r="R40" s="10">
        <v>40129</v>
      </c>
      <c r="S40">
        <v>1.341E-3</v>
      </c>
      <c r="T40" s="8"/>
      <c r="U40" s="8"/>
      <c r="V40" s="8"/>
    </row>
    <row r="41" spans="1:22" x14ac:dyDescent="0.35">
      <c r="A41" t="s">
        <v>29</v>
      </c>
      <c r="B41">
        <v>1931</v>
      </c>
      <c r="C41">
        <v>3</v>
      </c>
      <c r="D41">
        <v>1</v>
      </c>
      <c r="F41" s="10">
        <f>DATE(spy_long_term[[#This Row],[year]],spy_long_term[[#This Row],[month]],spy_long_term[[#This Row],[day]])</f>
        <v>11383</v>
      </c>
      <c r="G41" s="6">
        <f>VALUE(spy_long_term[[#This Row],[close]])</f>
        <v>335.45</v>
      </c>
      <c r="H41" t="s">
        <v>107</v>
      </c>
      <c r="I41" t="s">
        <v>108</v>
      </c>
      <c r="J41">
        <f t="shared" si="0"/>
        <v>40</v>
      </c>
      <c r="K41" t="str">
        <f>spy_long_term[[#This Row],[close]]</f>
        <v>335.45</v>
      </c>
      <c r="L41">
        <f>LOG(spy_long_term[[#This Row],[index]])</f>
        <v>1.6020599913279623</v>
      </c>
      <c r="M41">
        <f>LOG(spy_long_term[[#This Row],[close inf adj]])</f>
        <v>1.2224563366792467</v>
      </c>
      <c r="N41">
        <f>LOG(spy_long_term[[#This Row],[close]])</f>
        <v>2.525627796211888</v>
      </c>
      <c r="O41" s="11">
        <f>VALUE(spy_long_term[[#This Row],[close]])</f>
        <v>335.45</v>
      </c>
      <c r="P41" s="11">
        <f>VALUE(spy_long_term[[#This Row],[close inf adj]])</f>
        <v>16.690000000000001</v>
      </c>
      <c r="R41" s="10">
        <v>40130</v>
      </c>
      <c r="S41">
        <v>1.3550000000000001E-3</v>
      </c>
      <c r="T41" s="9"/>
      <c r="U41" s="9"/>
      <c r="V41" s="9"/>
    </row>
    <row r="42" spans="1:22" x14ac:dyDescent="0.35">
      <c r="A42" t="s">
        <v>29</v>
      </c>
      <c r="B42">
        <v>1931</v>
      </c>
      <c r="C42">
        <v>4</v>
      </c>
      <c r="D42">
        <v>1</v>
      </c>
      <c r="F42" s="10">
        <f>DATE(spy_long_term[[#This Row],[year]],spy_long_term[[#This Row],[month]],spy_long_term[[#This Row],[day]])</f>
        <v>11414</v>
      </c>
      <c r="G42" s="6">
        <f>VALUE(spy_long_term[[#This Row],[close]])</f>
        <v>305.26</v>
      </c>
      <c r="H42" t="s">
        <v>109</v>
      </c>
      <c r="I42" t="s">
        <v>110</v>
      </c>
      <c r="J42">
        <f t="shared" si="0"/>
        <v>41</v>
      </c>
      <c r="K42" t="str">
        <f>spy_long_term[[#This Row],[close]]</f>
        <v>305.26</v>
      </c>
      <c r="L42">
        <f>LOG(spy_long_term[[#This Row],[index]])</f>
        <v>1.6127838567197355</v>
      </c>
      <c r="M42">
        <f>LOG(spy_long_term[[#This Row],[close inf adj]])</f>
        <v>1.1786892397755899</v>
      </c>
      <c r="N42">
        <f>LOG(spy_long_term[[#This Row],[close]])</f>
        <v>2.4846698998853332</v>
      </c>
      <c r="O42" s="11">
        <f>VALUE(spy_long_term[[#This Row],[close]])</f>
        <v>305.26</v>
      </c>
      <c r="P42" s="11">
        <f>VALUE(spy_long_term[[#This Row],[close inf adj]])</f>
        <v>15.09</v>
      </c>
      <c r="R42" s="10">
        <v>40131</v>
      </c>
      <c r="S42">
        <v>1.286E-3</v>
      </c>
      <c r="T42" s="8"/>
      <c r="U42" s="8"/>
      <c r="V42" s="8"/>
    </row>
    <row r="43" spans="1:22" x14ac:dyDescent="0.35">
      <c r="A43" t="s">
        <v>29</v>
      </c>
      <c r="B43">
        <v>1931</v>
      </c>
      <c r="C43">
        <v>5</v>
      </c>
      <c r="D43">
        <v>1</v>
      </c>
      <c r="F43" s="10">
        <f>DATE(spy_long_term[[#This Row],[year]],spy_long_term[[#This Row],[month]],spy_long_term[[#This Row],[day]])</f>
        <v>11444</v>
      </c>
      <c r="G43" s="6">
        <f>VALUE(spy_long_term[[#This Row],[close]])</f>
        <v>266.82</v>
      </c>
      <c r="H43" t="s">
        <v>111</v>
      </c>
      <c r="I43" t="s">
        <v>112</v>
      </c>
      <c r="J43">
        <f t="shared" si="0"/>
        <v>42</v>
      </c>
      <c r="K43" t="str">
        <f>spy_long_term[[#This Row],[close]]</f>
        <v>266.82</v>
      </c>
      <c r="L43">
        <f>LOG(spy_long_term[[#This Row],[index]])</f>
        <v>1.6232492903979006</v>
      </c>
      <c r="M43">
        <f>LOG(spy_long_term[[#This Row],[close inf adj]])</f>
        <v>1.1146109842321732</v>
      </c>
      <c r="N43">
        <f>LOG(spy_long_term[[#This Row],[close]])</f>
        <v>2.4262183798325783</v>
      </c>
      <c r="O43" s="11">
        <f>VALUE(spy_long_term[[#This Row],[close]])</f>
        <v>266.82</v>
      </c>
      <c r="P43" s="11">
        <f>VALUE(spy_long_term[[#This Row],[close inf adj]])</f>
        <v>13.02</v>
      </c>
      <c r="R43" s="10">
        <v>40132</v>
      </c>
      <c r="S43">
        <v>1.2359999999999999E-3</v>
      </c>
      <c r="T43" s="9"/>
      <c r="U43" s="9"/>
      <c r="V43" s="9"/>
    </row>
    <row r="44" spans="1:22" x14ac:dyDescent="0.35">
      <c r="A44" t="s">
        <v>29</v>
      </c>
      <c r="B44">
        <v>1931</v>
      </c>
      <c r="C44">
        <v>6</v>
      </c>
      <c r="D44">
        <v>1</v>
      </c>
      <c r="F44" s="10">
        <f>DATE(spy_long_term[[#This Row],[year]],spy_long_term[[#This Row],[month]],spy_long_term[[#This Row],[day]])</f>
        <v>11475</v>
      </c>
      <c r="G44" s="6">
        <f>VALUE(spy_long_term[[#This Row],[close]])</f>
        <v>307.94</v>
      </c>
      <c r="H44" t="s">
        <v>113</v>
      </c>
      <c r="I44" t="s">
        <v>114</v>
      </c>
      <c r="J44">
        <f t="shared" si="0"/>
        <v>43</v>
      </c>
      <c r="K44" t="str">
        <f>spy_long_term[[#This Row],[close]]</f>
        <v>307.94</v>
      </c>
      <c r="L44">
        <f>LOG(spy_long_term[[#This Row],[index]])</f>
        <v>1.6334684555795864</v>
      </c>
      <c r="M44">
        <f>LOG(spy_long_term[[#This Row],[close inf adj]])</f>
        <v>1.171141151028382</v>
      </c>
      <c r="N44">
        <f>LOG(spy_long_term[[#This Row],[close]])</f>
        <v>2.4884661054376895</v>
      </c>
      <c r="O44" s="11">
        <f>VALUE(spy_long_term[[#This Row],[close]])</f>
        <v>307.94</v>
      </c>
      <c r="P44" s="11">
        <f>VALUE(spy_long_term[[#This Row],[close inf adj]])</f>
        <v>14.83</v>
      </c>
      <c r="R44" s="10">
        <v>40133</v>
      </c>
      <c r="S44">
        <v>1.189E-3</v>
      </c>
      <c r="T44" s="8"/>
      <c r="U44" s="8"/>
      <c r="V44" s="8"/>
    </row>
    <row r="45" spans="1:22" x14ac:dyDescent="0.35">
      <c r="A45" t="s">
        <v>29</v>
      </c>
      <c r="B45">
        <v>1931</v>
      </c>
      <c r="C45">
        <v>7</v>
      </c>
      <c r="D45">
        <v>1</v>
      </c>
      <c r="F45" s="10">
        <f>DATE(spy_long_term[[#This Row],[year]],spy_long_term[[#This Row],[month]],spy_long_term[[#This Row],[day]])</f>
        <v>11505</v>
      </c>
      <c r="G45" s="6">
        <f>VALUE(spy_long_term[[#This Row],[close]])</f>
        <v>285.10000000000002</v>
      </c>
      <c r="H45" t="s">
        <v>115</v>
      </c>
      <c r="I45" t="s">
        <v>116</v>
      </c>
      <c r="J45">
        <f t="shared" si="0"/>
        <v>44</v>
      </c>
      <c r="K45" t="str">
        <f>spy_long_term[[#This Row],[close]]</f>
        <v>285.10</v>
      </c>
      <c r="L45">
        <f>LOG(spy_long_term[[#This Row],[index]])</f>
        <v>1.6434526764861874</v>
      </c>
      <c r="M45">
        <f>LOG(spy_long_term[[#This Row],[close inf adj]])</f>
        <v>1.137670537236755</v>
      </c>
      <c r="N45">
        <f>LOG(spy_long_term[[#This Row],[close]])</f>
        <v>2.4549972173094599</v>
      </c>
      <c r="O45" s="11">
        <f>VALUE(spy_long_term[[#This Row],[close]])</f>
        <v>285.10000000000002</v>
      </c>
      <c r="P45" s="11">
        <f>VALUE(spy_long_term[[#This Row],[close inf adj]])</f>
        <v>13.73</v>
      </c>
      <c r="R45" s="10">
        <v>40134</v>
      </c>
      <c r="S45">
        <v>1.178E-3</v>
      </c>
      <c r="T45" s="9"/>
      <c r="U45" s="9"/>
      <c r="V45" s="9"/>
    </row>
    <row r="46" spans="1:22" x14ac:dyDescent="0.35">
      <c r="A46" t="s">
        <v>29</v>
      </c>
      <c r="B46">
        <v>1931</v>
      </c>
      <c r="C46">
        <v>8</v>
      </c>
      <c r="D46">
        <v>1</v>
      </c>
      <c r="F46" s="10">
        <f>DATE(spy_long_term[[#This Row],[year]],spy_long_term[[#This Row],[month]],spy_long_term[[#This Row],[day]])</f>
        <v>11536</v>
      </c>
      <c r="G46" s="6">
        <f>VALUE(spy_long_term[[#This Row],[close]])</f>
        <v>287.8</v>
      </c>
      <c r="H46" t="s">
        <v>117</v>
      </c>
      <c r="I46" t="s">
        <v>118</v>
      </c>
      <c r="J46">
        <f t="shared" si="0"/>
        <v>45</v>
      </c>
      <c r="K46" t="str">
        <f>spy_long_term[[#This Row],[close]]</f>
        <v>287.80</v>
      </c>
      <c r="L46">
        <f>LOG(spy_long_term[[#This Row],[index]])</f>
        <v>1.6532125137753437</v>
      </c>
      <c r="M46">
        <f>LOG(spy_long_term[[#This Row],[close inf adj]])</f>
        <v>1.1417632302757879</v>
      </c>
      <c r="N46">
        <f>LOG(spy_long_term[[#This Row],[close]])</f>
        <v>2.4590907896005865</v>
      </c>
      <c r="O46" s="11">
        <f>VALUE(spy_long_term[[#This Row],[close]])</f>
        <v>287.8</v>
      </c>
      <c r="P46" s="11">
        <f>VALUE(spy_long_term[[#This Row],[close inf adj]])</f>
        <v>13.86</v>
      </c>
      <c r="R46" s="10">
        <v>40135</v>
      </c>
      <c r="S46">
        <v>1.106E-3</v>
      </c>
      <c r="T46" s="8"/>
      <c r="U46" s="8"/>
      <c r="V46" s="8"/>
    </row>
    <row r="47" spans="1:22" x14ac:dyDescent="0.35">
      <c r="A47" t="s">
        <v>29</v>
      </c>
      <c r="B47">
        <v>1931</v>
      </c>
      <c r="C47">
        <v>9</v>
      </c>
      <c r="D47">
        <v>1</v>
      </c>
      <c r="F47" s="10">
        <f>DATE(spy_long_term[[#This Row],[year]],spy_long_term[[#This Row],[month]],spy_long_term[[#This Row],[day]])</f>
        <v>11567</v>
      </c>
      <c r="G47" s="6">
        <f>VALUE(spy_long_term[[#This Row],[close]])</f>
        <v>202.97</v>
      </c>
      <c r="H47" t="s">
        <v>119</v>
      </c>
      <c r="I47" t="s">
        <v>120</v>
      </c>
      <c r="J47">
        <f t="shared" si="0"/>
        <v>46</v>
      </c>
      <c r="K47" t="str">
        <f>spy_long_term[[#This Row],[close]]</f>
        <v>202.97</v>
      </c>
      <c r="L47">
        <f>LOG(spy_long_term[[#This Row],[index]])</f>
        <v>1.6627578316815741</v>
      </c>
      <c r="M47">
        <f>LOG(spy_long_term[[#This Row],[close inf adj]])</f>
        <v>0.98721922990800492</v>
      </c>
      <c r="N47">
        <f>LOG(spy_long_term[[#This Row],[close]])</f>
        <v>2.3074318517197465</v>
      </c>
      <c r="O47" s="11">
        <f>VALUE(spy_long_term[[#This Row],[close]])</f>
        <v>202.97</v>
      </c>
      <c r="P47" s="11">
        <f>VALUE(spy_long_term[[#This Row],[close inf adj]])</f>
        <v>9.7100000000000009</v>
      </c>
      <c r="R47" s="10">
        <v>40136</v>
      </c>
      <c r="S47">
        <v>1.073E-3</v>
      </c>
      <c r="T47" s="9"/>
      <c r="U47" s="9"/>
      <c r="V47" s="9"/>
    </row>
    <row r="48" spans="1:22" x14ac:dyDescent="0.35">
      <c r="A48" t="s">
        <v>29</v>
      </c>
      <c r="B48">
        <v>1931</v>
      </c>
      <c r="C48">
        <v>10</v>
      </c>
      <c r="D48">
        <v>1</v>
      </c>
      <c r="F48" s="10">
        <f>DATE(spy_long_term[[#This Row],[year]],spy_long_term[[#This Row],[month]],spy_long_term[[#This Row],[day]])</f>
        <v>11597</v>
      </c>
      <c r="G48" s="6">
        <f>VALUE(spy_long_term[[#This Row],[close]])</f>
        <v>221.58</v>
      </c>
      <c r="H48" t="s">
        <v>121</v>
      </c>
      <c r="I48" t="s">
        <v>122</v>
      </c>
      <c r="J48">
        <f t="shared" si="0"/>
        <v>47</v>
      </c>
      <c r="K48" t="str">
        <f>spy_long_term[[#This Row],[close]]</f>
        <v>221.58</v>
      </c>
      <c r="L48">
        <f>LOG(spy_long_term[[#This Row],[index]])</f>
        <v>1.6720978579357175</v>
      </c>
      <c r="M48">
        <f>LOG(spy_long_term[[#This Row],[close inf adj]])</f>
        <v>1.0224283711854865</v>
      </c>
      <c r="N48">
        <f>LOG(spy_long_term[[#This Row],[close]])</f>
        <v>2.3455305580346222</v>
      </c>
      <c r="O48" s="11">
        <f>VALUE(spy_long_term[[#This Row],[close]])</f>
        <v>221.58</v>
      </c>
      <c r="P48" s="11">
        <f>VALUE(spy_long_term[[#This Row],[close inf adj]])</f>
        <v>10.53</v>
      </c>
      <c r="R48" s="10">
        <v>40137</v>
      </c>
      <c r="S48">
        <v>1.077E-3</v>
      </c>
      <c r="T48" s="8"/>
      <c r="U48" s="8"/>
      <c r="V48" s="8"/>
    </row>
    <row r="49" spans="1:22" x14ac:dyDescent="0.35">
      <c r="A49" t="s">
        <v>29</v>
      </c>
      <c r="B49">
        <v>1931</v>
      </c>
      <c r="C49">
        <v>11</v>
      </c>
      <c r="D49">
        <v>1</v>
      </c>
      <c r="F49" s="10">
        <f>DATE(spy_long_term[[#This Row],[year]],spy_long_term[[#This Row],[month]],spy_long_term[[#This Row],[day]])</f>
        <v>11628</v>
      </c>
      <c r="G49" s="6">
        <f>VALUE(spy_long_term[[#This Row],[close]])</f>
        <v>202.64</v>
      </c>
      <c r="H49" t="s">
        <v>123</v>
      </c>
      <c r="I49" t="s">
        <v>124</v>
      </c>
      <c r="J49">
        <f t="shared" si="0"/>
        <v>48</v>
      </c>
      <c r="K49" t="str">
        <f>spy_long_term[[#This Row],[close]]</f>
        <v>202.64</v>
      </c>
      <c r="L49">
        <f>LOG(spy_long_term[[#This Row],[index]])</f>
        <v>1.6812412373755872</v>
      </c>
      <c r="M49">
        <f>LOG(spy_long_term[[#This Row],[close inf adj]])</f>
        <v>0.97772360528884772</v>
      </c>
      <c r="N49">
        <f>LOG(spy_long_term[[#This Row],[close]])</f>
        <v>2.3067251767824914</v>
      </c>
      <c r="O49" s="11">
        <f>VALUE(spy_long_term[[#This Row],[close]])</f>
        <v>202.64</v>
      </c>
      <c r="P49" s="11">
        <f>VALUE(spy_long_term[[#This Row],[close inf adj]])</f>
        <v>9.5</v>
      </c>
      <c r="R49" s="10">
        <v>40138</v>
      </c>
      <c r="S49">
        <v>1.0640000000000001E-3</v>
      </c>
      <c r="T49" s="9"/>
      <c r="U49" s="9"/>
      <c r="V49" s="9"/>
    </row>
    <row r="50" spans="1:22" x14ac:dyDescent="0.35">
      <c r="A50" t="s">
        <v>29</v>
      </c>
      <c r="B50">
        <v>1931</v>
      </c>
      <c r="C50">
        <v>12</v>
      </c>
      <c r="D50">
        <v>1</v>
      </c>
      <c r="F50" s="10">
        <f>DATE(spy_long_term[[#This Row],[year]],spy_long_term[[#This Row],[month]],spy_long_term[[#This Row],[day]])</f>
        <v>11658</v>
      </c>
      <c r="G50" s="6">
        <f>VALUE(spy_long_term[[#This Row],[close]])</f>
        <v>174.39</v>
      </c>
      <c r="H50" t="s">
        <v>125</v>
      </c>
      <c r="I50" t="s">
        <v>126</v>
      </c>
      <c r="J50">
        <f t="shared" si="0"/>
        <v>49</v>
      </c>
      <c r="K50" t="str">
        <f>spy_long_term[[#This Row],[close]]</f>
        <v>174.39</v>
      </c>
      <c r="L50">
        <f>LOG(spy_long_term[[#This Row],[index]])</f>
        <v>1.6901960800285136</v>
      </c>
      <c r="M50">
        <f>LOG(spy_long_term[[#This Row],[close inf adj]])</f>
        <v>0.90955602924117529</v>
      </c>
      <c r="N50">
        <f>LOG(spy_long_term[[#This Row],[close]])</f>
        <v>2.2415215776760506</v>
      </c>
      <c r="O50" s="11">
        <f>VALUE(spy_long_term[[#This Row],[close]])</f>
        <v>174.39</v>
      </c>
      <c r="P50" s="11">
        <f>VALUE(spy_long_term[[#This Row],[close inf adj]])</f>
        <v>8.1199999999999992</v>
      </c>
      <c r="R50" s="10">
        <v>40139</v>
      </c>
      <c r="S50">
        <v>1.059E-3</v>
      </c>
      <c r="T50" s="8"/>
      <c r="U50" s="8"/>
      <c r="V50" s="8"/>
    </row>
    <row r="51" spans="1:22" x14ac:dyDescent="0.35">
      <c r="A51" t="s">
        <v>29</v>
      </c>
      <c r="B51">
        <v>1932</v>
      </c>
      <c r="C51">
        <v>1</v>
      </c>
      <c r="D51">
        <v>1</v>
      </c>
      <c r="F51" s="10">
        <f>DATE(spy_long_term[[#This Row],[year]],spy_long_term[[#This Row],[month]],spy_long_term[[#This Row],[day]])</f>
        <v>11689</v>
      </c>
      <c r="G51" s="6">
        <f>VALUE(spy_long_term[[#This Row],[close]])</f>
        <v>173</v>
      </c>
      <c r="H51" t="s">
        <v>127</v>
      </c>
      <c r="I51" t="s">
        <v>128</v>
      </c>
      <c r="J51">
        <f t="shared" si="0"/>
        <v>50</v>
      </c>
      <c r="K51" t="str">
        <f>spy_long_term[[#This Row],[close]]</f>
        <v>173.00</v>
      </c>
      <c r="L51">
        <f>LOG(spy_long_term[[#This Row],[index]])</f>
        <v>1.6989700043360187</v>
      </c>
      <c r="M51">
        <f>LOG(spy_long_term[[#This Row],[close inf adj]])</f>
        <v>0.8970770032094203</v>
      </c>
      <c r="N51">
        <f>LOG(spy_long_term[[#This Row],[close]])</f>
        <v>2.2380461031287955</v>
      </c>
      <c r="O51" s="11">
        <f>VALUE(spy_long_term[[#This Row],[close]])</f>
        <v>173</v>
      </c>
      <c r="P51" s="11">
        <f>VALUE(spy_long_term[[#This Row],[close inf adj]])</f>
        <v>7.89</v>
      </c>
      <c r="R51" s="10">
        <v>40140</v>
      </c>
      <c r="S51">
        <v>1E-3</v>
      </c>
      <c r="T51" s="9"/>
      <c r="U51" s="9"/>
      <c r="V51" s="9"/>
    </row>
    <row r="52" spans="1:22" x14ac:dyDescent="0.35">
      <c r="A52" t="s">
        <v>29</v>
      </c>
      <c r="B52">
        <v>1932</v>
      </c>
      <c r="C52">
        <v>2</v>
      </c>
      <c r="D52">
        <v>1</v>
      </c>
      <c r="F52" s="10">
        <f>DATE(spy_long_term[[#This Row],[year]],spy_long_term[[#This Row],[month]],spy_long_term[[#This Row],[day]])</f>
        <v>11720</v>
      </c>
      <c r="G52" s="6">
        <f>VALUE(spy_long_term[[#This Row],[close]])</f>
        <v>184.34</v>
      </c>
      <c r="H52" t="s">
        <v>129</v>
      </c>
      <c r="I52" t="s">
        <v>130</v>
      </c>
      <c r="J52">
        <f t="shared" si="0"/>
        <v>51</v>
      </c>
      <c r="K52" t="str">
        <f>spy_long_term[[#This Row],[close]]</f>
        <v>184.34</v>
      </c>
      <c r="L52">
        <f>LOG(spy_long_term[[#This Row],[index]])</f>
        <v>1.7075701760979363</v>
      </c>
      <c r="M52">
        <f>LOG(spy_long_term[[#This Row],[close inf adj]])</f>
        <v>0.91855453055027347</v>
      </c>
      <c r="N52">
        <f>LOG(spy_long_term[[#This Row],[close]])</f>
        <v>2.2656195831538843</v>
      </c>
      <c r="O52" s="11">
        <f>VALUE(spy_long_term[[#This Row],[close]])</f>
        <v>184.34</v>
      </c>
      <c r="P52" s="11">
        <f>VALUE(spy_long_term[[#This Row],[close inf adj]])</f>
        <v>8.2899999999999991</v>
      </c>
      <c r="R52" s="10">
        <v>40141</v>
      </c>
      <c r="S52">
        <v>9.2699999999999998E-4</v>
      </c>
      <c r="T52" s="8"/>
      <c r="U52" s="8"/>
      <c r="V52" s="8"/>
    </row>
    <row r="53" spans="1:22" x14ac:dyDescent="0.35">
      <c r="A53" t="s">
        <v>29</v>
      </c>
      <c r="B53">
        <v>1932</v>
      </c>
      <c r="C53">
        <v>3</v>
      </c>
      <c r="D53">
        <v>1</v>
      </c>
      <c r="F53" s="10">
        <f>DATE(spy_long_term[[#This Row],[year]],spy_long_term[[#This Row],[month]],spy_long_term[[#This Row],[day]])</f>
        <v>11749</v>
      </c>
      <c r="G53" s="6">
        <f>VALUE(spy_long_term[[#This Row],[close]])</f>
        <v>163.71</v>
      </c>
      <c r="H53" t="s">
        <v>131</v>
      </c>
      <c r="I53" t="s">
        <v>132</v>
      </c>
      <c r="J53">
        <f t="shared" si="0"/>
        <v>52</v>
      </c>
      <c r="K53" t="str">
        <f>spy_long_term[[#This Row],[close]]</f>
        <v>163.71</v>
      </c>
      <c r="L53">
        <f>LOG(spy_long_term[[#This Row],[index]])</f>
        <v>1.7160033436347992</v>
      </c>
      <c r="M53">
        <f>LOG(spy_long_term[[#This Row],[close inf adj]])</f>
        <v>0.86391737695786042</v>
      </c>
      <c r="N53">
        <f>LOG(spy_long_term[[#This Row],[close]])</f>
        <v>2.2140752085028086</v>
      </c>
      <c r="O53" s="11">
        <f>VALUE(spy_long_term[[#This Row],[close]])</f>
        <v>163.71</v>
      </c>
      <c r="P53" s="11">
        <f>VALUE(spy_long_term[[#This Row],[close inf adj]])</f>
        <v>7.31</v>
      </c>
      <c r="R53" s="10">
        <v>40142</v>
      </c>
      <c r="S53">
        <v>8.9999999999999998E-4</v>
      </c>
      <c r="T53" s="9"/>
      <c r="U53" s="9"/>
      <c r="V53" s="9"/>
    </row>
    <row r="54" spans="1:22" x14ac:dyDescent="0.35">
      <c r="A54" t="s">
        <v>29</v>
      </c>
      <c r="B54">
        <v>1932</v>
      </c>
      <c r="C54">
        <v>4</v>
      </c>
      <c r="D54">
        <v>1</v>
      </c>
      <c r="F54" s="10">
        <f>DATE(spy_long_term[[#This Row],[year]],spy_long_term[[#This Row],[month]],spy_long_term[[#This Row],[day]])</f>
        <v>11780</v>
      </c>
      <c r="G54" s="6">
        <f>VALUE(spy_long_term[[#This Row],[close]])</f>
        <v>131.51</v>
      </c>
      <c r="H54" t="s">
        <v>133</v>
      </c>
      <c r="I54" t="s">
        <v>134</v>
      </c>
      <c r="J54">
        <f t="shared" si="0"/>
        <v>53</v>
      </c>
      <c r="K54" t="str">
        <f>spy_long_term[[#This Row],[close]]</f>
        <v>131.51</v>
      </c>
      <c r="L54">
        <f>LOG(spy_long_term[[#This Row],[index]])</f>
        <v>1.7242758696007889</v>
      </c>
      <c r="M54">
        <f>LOG(spy_long_term[[#This Row],[close inf adj]])</f>
        <v>0.76566855475901408</v>
      </c>
      <c r="N54">
        <f>LOG(spy_long_term[[#This Row],[close]])</f>
        <v>2.118958777766434</v>
      </c>
      <c r="O54" s="11">
        <f>VALUE(spy_long_term[[#This Row],[close]])</f>
        <v>131.51</v>
      </c>
      <c r="P54" s="11">
        <f>VALUE(spy_long_term[[#This Row],[close inf adj]])</f>
        <v>5.83</v>
      </c>
      <c r="R54" s="10">
        <v>40143</v>
      </c>
      <c r="S54">
        <v>8.9700000000000001E-4</v>
      </c>
      <c r="T54" s="8"/>
      <c r="U54" s="8"/>
      <c r="V54" s="8"/>
    </row>
    <row r="55" spans="1:22" x14ac:dyDescent="0.35">
      <c r="A55" t="s">
        <v>29</v>
      </c>
      <c r="B55">
        <v>1932</v>
      </c>
      <c r="C55">
        <v>5</v>
      </c>
      <c r="D55">
        <v>1</v>
      </c>
      <c r="F55" s="10">
        <f>DATE(spy_long_term[[#This Row],[year]],spy_long_term[[#This Row],[month]],spy_long_term[[#This Row],[day]])</f>
        <v>11810</v>
      </c>
      <c r="G55" s="6">
        <f>VALUE(spy_long_term[[#This Row],[close]])</f>
        <v>102.3</v>
      </c>
      <c r="H55" t="s">
        <v>135</v>
      </c>
      <c r="I55" t="s">
        <v>136</v>
      </c>
      <c r="J55">
        <f t="shared" si="0"/>
        <v>54</v>
      </c>
      <c r="K55" t="str">
        <f>spy_long_term[[#This Row],[close]]</f>
        <v>102.30</v>
      </c>
      <c r="L55">
        <f>LOG(spy_long_term[[#This Row],[index]])</f>
        <v>1.7323937598229686</v>
      </c>
      <c r="M55">
        <f>LOG(spy_long_term[[#This Row],[close inf adj]])</f>
        <v>0.6503075231319364</v>
      </c>
      <c r="N55">
        <f>LOG(spy_long_term[[#This Row],[close]])</f>
        <v>2.0098756337121602</v>
      </c>
      <c r="O55" s="11">
        <f>VALUE(spy_long_term[[#This Row],[close]])</f>
        <v>102.3</v>
      </c>
      <c r="P55" s="11">
        <f>VALUE(spy_long_term[[#This Row],[close inf adj]])</f>
        <v>4.47</v>
      </c>
      <c r="R55" s="10">
        <v>40144</v>
      </c>
      <c r="S55">
        <v>8.5999999999999998E-4</v>
      </c>
      <c r="T55" s="9"/>
      <c r="U55" s="9"/>
      <c r="V55" s="9"/>
    </row>
    <row r="56" spans="1:22" x14ac:dyDescent="0.35">
      <c r="A56" t="s">
        <v>29</v>
      </c>
      <c r="B56">
        <v>1932</v>
      </c>
      <c r="C56">
        <v>6</v>
      </c>
      <c r="D56">
        <v>1</v>
      </c>
      <c r="F56" s="10">
        <f>DATE(spy_long_term[[#This Row],[year]],spy_long_term[[#This Row],[month]],spy_long_term[[#This Row],[day]])</f>
        <v>11841</v>
      </c>
      <c r="G56" s="6">
        <f>VALUE(spy_long_term[[#This Row],[close]])</f>
        <v>102.13</v>
      </c>
      <c r="H56" t="s">
        <v>137</v>
      </c>
      <c r="I56" t="s">
        <v>138</v>
      </c>
      <c r="J56">
        <f t="shared" si="0"/>
        <v>55</v>
      </c>
      <c r="K56" t="str">
        <f>spy_long_term[[#This Row],[close]]</f>
        <v>102.13</v>
      </c>
      <c r="L56">
        <f>LOG(spy_long_term[[#This Row],[index]])</f>
        <v>1.7403626894942439</v>
      </c>
      <c r="M56">
        <f>LOG(spy_long_term[[#This Row],[close inf adj]])</f>
        <v>0.64640372622306952</v>
      </c>
      <c r="N56">
        <f>LOG(spy_long_term[[#This Row],[close]])</f>
        <v>2.0091533319077084</v>
      </c>
      <c r="O56" s="11">
        <f>VALUE(spy_long_term[[#This Row],[close]])</f>
        <v>102.13</v>
      </c>
      <c r="P56" s="11">
        <f>VALUE(spy_long_term[[#This Row],[close inf adj]])</f>
        <v>4.43</v>
      </c>
      <c r="R56" s="10">
        <v>40145</v>
      </c>
      <c r="S56">
        <v>8.4900000000000004E-4</v>
      </c>
      <c r="T56" s="8"/>
      <c r="U56" s="8"/>
      <c r="V56" s="8"/>
    </row>
    <row r="57" spans="1:22" x14ac:dyDescent="0.35">
      <c r="A57" t="s">
        <v>29</v>
      </c>
      <c r="B57">
        <v>1932</v>
      </c>
      <c r="C57">
        <v>7</v>
      </c>
      <c r="D57">
        <v>1</v>
      </c>
      <c r="F57" s="10">
        <f>DATE(spy_long_term[[#This Row],[year]],spy_long_term[[#This Row],[month]],spy_long_term[[#This Row],[day]])</f>
        <v>11871</v>
      </c>
      <c r="G57" s="6">
        <f>VALUE(spy_long_term[[#This Row],[close]])</f>
        <v>140.63999999999999</v>
      </c>
      <c r="H57" t="s">
        <v>139</v>
      </c>
      <c r="I57" t="s">
        <v>140</v>
      </c>
      <c r="J57">
        <f t="shared" si="0"/>
        <v>56</v>
      </c>
      <c r="K57" t="str">
        <f>spy_long_term[[#This Row],[close]]</f>
        <v>140.64</v>
      </c>
      <c r="L57">
        <f>LOG(spy_long_term[[#This Row],[index]])</f>
        <v>1.7481880270062005</v>
      </c>
      <c r="M57">
        <f>LOG(spy_long_term[[#This Row],[close inf adj]])</f>
        <v>0.78532983501076703</v>
      </c>
      <c r="N57">
        <f>LOG(spy_long_term[[#This Row],[close]])</f>
        <v>2.1481088577296967</v>
      </c>
      <c r="O57" s="11">
        <f>VALUE(spy_long_term[[#This Row],[close]])</f>
        <v>140.63999999999999</v>
      </c>
      <c r="P57" s="11">
        <f>VALUE(spy_long_term[[#This Row],[close inf adj]])</f>
        <v>6.1</v>
      </c>
      <c r="R57" s="10">
        <v>40146</v>
      </c>
      <c r="S57">
        <v>8.2899999999999998E-4</v>
      </c>
      <c r="T57" s="9"/>
      <c r="U57" s="9"/>
      <c r="V57" s="9"/>
    </row>
    <row r="58" spans="1:22" x14ac:dyDescent="0.35">
      <c r="A58" t="s">
        <v>29</v>
      </c>
      <c r="B58">
        <v>1932</v>
      </c>
      <c r="C58">
        <v>8</v>
      </c>
      <c r="D58">
        <v>1</v>
      </c>
      <c r="F58" s="10">
        <f>DATE(spy_long_term[[#This Row],[year]],spy_long_term[[#This Row],[month]],spy_long_term[[#This Row],[day]])</f>
        <v>11902</v>
      </c>
      <c r="G58" s="6">
        <f>VALUE(spy_long_term[[#This Row],[close]])</f>
        <v>194.87</v>
      </c>
      <c r="H58" t="s">
        <v>141</v>
      </c>
      <c r="I58" t="s">
        <v>142</v>
      </c>
      <c r="J58">
        <f t="shared" si="0"/>
        <v>57</v>
      </c>
      <c r="K58" t="str">
        <f>spy_long_term[[#This Row],[close]]</f>
        <v>194.87</v>
      </c>
      <c r="L58">
        <f>LOG(spy_long_term[[#This Row],[index]])</f>
        <v>1.7558748556724915</v>
      </c>
      <c r="M58">
        <f>LOG(spy_long_term[[#This Row],[close inf adj]])</f>
        <v>0.92376196082870032</v>
      </c>
      <c r="N58">
        <f>LOG(spy_long_term[[#This Row],[close]])</f>
        <v>2.2897449851551164</v>
      </c>
      <c r="O58" s="11">
        <f>VALUE(spy_long_term[[#This Row],[close]])</f>
        <v>194.87</v>
      </c>
      <c r="P58" s="11">
        <f>VALUE(spy_long_term[[#This Row],[close inf adj]])</f>
        <v>8.39</v>
      </c>
      <c r="R58" s="10">
        <v>40147</v>
      </c>
      <c r="S58">
        <v>8.2399999999999997E-4</v>
      </c>
      <c r="T58" s="8"/>
      <c r="U58" s="8"/>
      <c r="V58" s="8"/>
    </row>
    <row r="59" spans="1:22" x14ac:dyDescent="0.35">
      <c r="A59" t="s">
        <v>29</v>
      </c>
      <c r="B59">
        <v>1932</v>
      </c>
      <c r="C59">
        <v>9</v>
      </c>
      <c r="D59">
        <v>1</v>
      </c>
      <c r="F59" s="10">
        <f>DATE(spy_long_term[[#This Row],[year]],spy_long_term[[#This Row],[month]],spy_long_term[[#This Row],[day]])</f>
        <v>11933</v>
      </c>
      <c r="G59" s="6">
        <f>VALUE(spy_long_term[[#This Row],[close]])</f>
        <v>189.06</v>
      </c>
      <c r="H59" t="s">
        <v>143</v>
      </c>
      <c r="I59" t="s">
        <v>144</v>
      </c>
      <c r="J59">
        <f t="shared" si="0"/>
        <v>58</v>
      </c>
      <c r="K59" t="str">
        <f>spy_long_term[[#This Row],[close]]</f>
        <v>189.06</v>
      </c>
      <c r="L59">
        <f>LOG(spy_long_term[[#This Row],[index]])</f>
        <v>1.7634279935629373</v>
      </c>
      <c r="M59">
        <f>LOG(spy_long_term[[#This Row],[close inf adj]])</f>
        <v>0.90741136077458617</v>
      </c>
      <c r="N59">
        <f>LOG(spy_long_term[[#This Row],[close]])</f>
        <v>2.2765996535576432</v>
      </c>
      <c r="O59" s="11">
        <f>VALUE(spy_long_term[[#This Row],[close]])</f>
        <v>189.06</v>
      </c>
      <c r="P59" s="11">
        <f>VALUE(spy_long_term[[#This Row],[close inf adj]])</f>
        <v>8.08</v>
      </c>
      <c r="R59" s="10">
        <v>40148</v>
      </c>
      <c r="S59">
        <v>8.1099999999999998E-4</v>
      </c>
      <c r="T59" s="9"/>
      <c r="U59" s="9"/>
      <c r="V59" s="9"/>
    </row>
    <row r="60" spans="1:22" x14ac:dyDescent="0.35">
      <c r="A60" t="s">
        <v>29</v>
      </c>
      <c r="B60">
        <v>1932</v>
      </c>
      <c r="C60">
        <v>10</v>
      </c>
      <c r="D60">
        <v>1</v>
      </c>
      <c r="F60" s="10">
        <f>DATE(spy_long_term[[#This Row],[year]],spy_long_term[[#This Row],[month]],spy_long_term[[#This Row],[day]])</f>
        <v>11963</v>
      </c>
      <c r="G60" s="6">
        <f>VALUE(spy_long_term[[#This Row],[close]])</f>
        <v>164.08</v>
      </c>
      <c r="H60" t="s">
        <v>145</v>
      </c>
      <c r="I60" t="s">
        <v>146</v>
      </c>
      <c r="J60">
        <f t="shared" si="0"/>
        <v>59</v>
      </c>
      <c r="K60" t="str">
        <f>spy_long_term[[#This Row],[close]]</f>
        <v>164.08</v>
      </c>
      <c r="L60">
        <f>LOG(spy_long_term[[#This Row],[index]])</f>
        <v>1.7708520116421442</v>
      </c>
      <c r="M60">
        <f>LOG(spy_long_term[[#This Row],[close inf adj]])</f>
        <v>0.84260923961056211</v>
      </c>
      <c r="N60">
        <f>LOG(spy_long_term[[#This Row],[close]])</f>
        <v>2.2150556473603098</v>
      </c>
      <c r="O60" s="11">
        <f>VALUE(spy_long_term[[#This Row],[close]])</f>
        <v>164.08</v>
      </c>
      <c r="P60" s="11">
        <f>VALUE(spy_long_term[[#This Row],[close inf adj]])</f>
        <v>6.96</v>
      </c>
      <c r="R60" s="10">
        <v>40149</v>
      </c>
      <c r="S60">
        <v>7.9500000000000003E-4</v>
      </c>
      <c r="T60" s="8"/>
      <c r="U60" s="8"/>
      <c r="V60" s="8"/>
    </row>
    <row r="61" spans="1:22" x14ac:dyDescent="0.35">
      <c r="A61" t="s">
        <v>29</v>
      </c>
      <c r="B61">
        <v>1932</v>
      </c>
      <c r="C61">
        <v>11</v>
      </c>
      <c r="D61">
        <v>1</v>
      </c>
      <c r="F61" s="10">
        <f>DATE(spy_long_term[[#This Row],[year]],spy_long_term[[#This Row],[month]],spy_long_term[[#This Row],[day]])</f>
        <v>11994</v>
      </c>
      <c r="G61" s="6">
        <f>VALUE(spy_long_term[[#This Row],[close]])</f>
        <v>155.59</v>
      </c>
      <c r="H61" t="s">
        <v>147</v>
      </c>
      <c r="I61" t="s">
        <v>148</v>
      </c>
      <c r="J61">
        <f t="shared" si="0"/>
        <v>60</v>
      </c>
      <c r="K61" t="str">
        <f>spy_long_term[[#This Row],[close]]</f>
        <v>155.59</v>
      </c>
      <c r="L61">
        <f>LOG(spy_long_term[[#This Row],[index]])</f>
        <v>1.7781512503836436</v>
      </c>
      <c r="M61">
        <f>LOG(spy_long_term[[#This Row],[close inf adj]])</f>
        <v>0.81624129999178308</v>
      </c>
      <c r="N61">
        <f>LOG(spy_long_term[[#This Row],[close]])</f>
        <v>2.1919816808003296</v>
      </c>
      <c r="O61" s="11">
        <f>VALUE(spy_long_term[[#This Row],[close]])</f>
        <v>155.59</v>
      </c>
      <c r="P61" s="11">
        <f>VALUE(spy_long_term[[#This Row],[close inf adj]])</f>
        <v>6.55</v>
      </c>
      <c r="R61" s="10">
        <v>40150</v>
      </c>
      <c r="S61">
        <v>7.7099999999999998E-4</v>
      </c>
      <c r="T61" s="9"/>
      <c r="U61" s="9"/>
      <c r="V61" s="9"/>
    </row>
    <row r="62" spans="1:22" x14ac:dyDescent="0.35">
      <c r="A62" t="s">
        <v>29</v>
      </c>
      <c r="B62">
        <v>1932</v>
      </c>
      <c r="C62">
        <v>12</v>
      </c>
      <c r="D62">
        <v>1</v>
      </c>
      <c r="F62" s="10">
        <f>DATE(spy_long_term[[#This Row],[year]],spy_long_term[[#This Row],[month]],spy_long_term[[#This Row],[day]])</f>
        <v>12024</v>
      </c>
      <c r="G62" s="6">
        <f>VALUE(spy_long_term[[#This Row],[close]])</f>
        <v>164.91</v>
      </c>
      <c r="H62" t="s">
        <v>149</v>
      </c>
      <c r="I62" t="s">
        <v>150</v>
      </c>
      <c r="J62">
        <f t="shared" si="0"/>
        <v>61</v>
      </c>
      <c r="K62" t="str">
        <f>spy_long_term[[#This Row],[close]]</f>
        <v>164.91</v>
      </c>
      <c r="L62">
        <f>LOG(spy_long_term[[#This Row],[index]])</f>
        <v>1.7853298350107671</v>
      </c>
      <c r="M62">
        <f>LOG(spy_long_term[[#This Row],[close inf adj]])</f>
        <v>0.83821922190762577</v>
      </c>
      <c r="N62">
        <f>LOG(spy_long_term[[#This Row],[close]])</f>
        <v>2.2172469916853932</v>
      </c>
      <c r="O62" s="11">
        <f>VALUE(spy_long_term[[#This Row],[close]])</f>
        <v>164.91</v>
      </c>
      <c r="P62" s="11">
        <f>VALUE(spy_long_term[[#This Row],[close inf adj]])</f>
        <v>6.89</v>
      </c>
      <c r="R62" s="10">
        <v>40151</v>
      </c>
      <c r="S62">
        <v>7.4600000000000003E-4</v>
      </c>
      <c r="T62" s="8"/>
      <c r="U62" s="8"/>
      <c r="V62" s="8"/>
    </row>
    <row r="63" spans="1:22" x14ac:dyDescent="0.35">
      <c r="A63" t="s">
        <v>29</v>
      </c>
      <c r="B63">
        <v>1933</v>
      </c>
      <c r="C63">
        <v>1</v>
      </c>
      <c r="D63">
        <v>1</v>
      </c>
      <c r="F63" s="10">
        <f>DATE(spy_long_term[[#This Row],[year]],spy_long_term[[#This Row],[month]],spy_long_term[[#This Row],[day]])</f>
        <v>12055</v>
      </c>
      <c r="G63" s="6">
        <f>VALUE(spy_long_term[[#This Row],[close]])</f>
        <v>168.68</v>
      </c>
      <c r="H63" t="s">
        <v>151</v>
      </c>
      <c r="I63" t="s">
        <v>152</v>
      </c>
      <c r="J63">
        <f t="shared" si="0"/>
        <v>62</v>
      </c>
      <c r="K63" t="str">
        <f>spy_long_term[[#This Row],[close]]</f>
        <v>168.68</v>
      </c>
      <c r="L63">
        <f>LOG(spy_long_term[[#This Row],[index]])</f>
        <v>1.7923916894982539</v>
      </c>
      <c r="M63">
        <f>LOG(spy_long_term[[#This Row],[close inf adj]])</f>
        <v>0.84135947045485493</v>
      </c>
      <c r="N63">
        <f>LOG(spy_long_term[[#This Row],[close]])</f>
        <v>2.2270635923428257</v>
      </c>
      <c r="O63" s="11">
        <f>VALUE(spy_long_term[[#This Row],[close]])</f>
        <v>168.68</v>
      </c>
      <c r="P63" s="11">
        <f>VALUE(spy_long_term[[#This Row],[close inf adj]])</f>
        <v>6.94</v>
      </c>
      <c r="R63" s="10">
        <v>40152</v>
      </c>
      <c r="S63">
        <v>7.4799999999999997E-4</v>
      </c>
      <c r="T63" s="9"/>
      <c r="U63" s="9"/>
      <c r="V63" s="9"/>
    </row>
    <row r="64" spans="1:22" x14ac:dyDescent="0.35">
      <c r="A64" t="s">
        <v>29</v>
      </c>
      <c r="B64">
        <v>1933</v>
      </c>
      <c r="C64">
        <v>2</v>
      </c>
      <c r="D64">
        <v>1</v>
      </c>
      <c r="F64" s="10">
        <f>DATE(spy_long_term[[#This Row],[year]],spy_long_term[[#This Row],[month]],spy_long_term[[#This Row],[day]])</f>
        <v>12086</v>
      </c>
      <c r="G64" s="6">
        <f>VALUE(spy_long_term[[#This Row],[close]])</f>
        <v>139.74</v>
      </c>
      <c r="H64" t="s">
        <v>153</v>
      </c>
      <c r="I64" t="s">
        <v>154</v>
      </c>
      <c r="J64">
        <f t="shared" si="0"/>
        <v>63</v>
      </c>
      <c r="K64" t="str">
        <f>spy_long_term[[#This Row],[close]]</f>
        <v>139.74</v>
      </c>
      <c r="L64">
        <f>LOG(spy_long_term[[#This Row],[index]])</f>
        <v>1.7993405494535817</v>
      </c>
      <c r="M64">
        <f>LOG(spy_long_term[[#This Row],[close inf adj]])</f>
        <v>0.75281643118827146</v>
      </c>
      <c r="N64">
        <f>LOG(spy_long_term[[#This Row],[close]])</f>
        <v>2.1453207389183242</v>
      </c>
      <c r="O64" s="11">
        <f>VALUE(spy_long_term[[#This Row],[close]])</f>
        <v>139.74</v>
      </c>
      <c r="P64" s="11">
        <f>VALUE(spy_long_term[[#This Row],[close inf adj]])</f>
        <v>5.66</v>
      </c>
      <c r="R64" s="10">
        <v>40153</v>
      </c>
      <c r="S64">
        <v>7.3300000000000004E-4</v>
      </c>
      <c r="T64" s="8"/>
      <c r="U64" s="8"/>
      <c r="V64" s="8"/>
    </row>
    <row r="65" spans="1:22" x14ac:dyDescent="0.35">
      <c r="A65" t="s">
        <v>29</v>
      </c>
      <c r="B65">
        <v>1933</v>
      </c>
      <c r="C65">
        <v>3</v>
      </c>
      <c r="D65">
        <v>1</v>
      </c>
      <c r="F65" s="10">
        <f>DATE(spy_long_term[[#This Row],[year]],spy_long_term[[#This Row],[month]],spy_long_term[[#This Row],[day]])</f>
        <v>12114</v>
      </c>
      <c r="G65" s="6">
        <f>VALUE(spy_long_term[[#This Row],[close]])</f>
        <v>145.58000000000001</v>
      </c>
      <c r="H65" t="s">
        <v>155</v>
      </c>
      <c r="I65" t="s">
        <v>156</v>
      </c>
      <c r="J65">
        <f t="shared" si="0"/>
        <v>64</v>
      </c>
      <c r="K65" t="str">
        <f>spy_long_term[[#This Row],[close]]</f>
        <v>145.58</v>
      </c>
      <c r="L65">
        <f>LOG(spy_long_term[[#This Row],[index]])</f>
        <v>1.8061799739838871</v>
      </c>
      <c r="M65">
        <f>LOG(spy_long_term[[#This Row],[close inf adj]])</f>
        <v>0.76715586608218045</v>
      </c>
      <c r="N65">
        <f>LOG(spy_long_term[[#This Row],[close]])</f>
        <v>2.1631017150439753</v>
      </c>
      <c r="O65" s="11">
        <f>VALUE(spy_long_term[[#This Row],[close]])</f>
        <v>145.58000000000001</v>
      </c>
      <c r="P65" s="11">
        <f>VALUE(spy_long_term[[#This Row],[close inf adj]])</f>
        <v>5.85</v>
      </c>
      <c r="R65" s="10">
        <v>40154</v>
      </c>
      <c r="S65">
        <v>7.18E-4</v>
      </c>
      <c r="T65" s="9"/>
      <c r="U65" s="9"/>
      <c r="V65" s="9"/>
    </row>
    <row r="66" spans="1:22" x14ac:dyDescent="0.35">
      <c r="A66" t="s">
        <v>29</v>
      </c>
      <c r="B66">
        <v>1933</v>
      </c>
      <c r="C66">
        <v>4</v>
      </c>
      <c r="D66">
        <v>1</v>
      </c>
      <c r="F66" s="10">
        <f>DATE(spy_long_term[[#This Row],[year]],spy_long_term[[#This Row],[month]],spy_long_term[[#This Row],[day]])</f>
        <v>12145</v>
      </c>
      <c r="G66" s="6">
        <f>VALUE(spy_long_term[[#This Row],[close]])</f>
        <v>207.04</v>
      </c>
      <c r="H66" t="s">
        <v>157</v>
      </c>
      <c r="I66" t="s">
        <v>158</v>
      </c>
      <c r="J66">
        <f t="shared" si="0"/>
        <v>65</v>
      </c>
      <c r="K66" t="str">
        <f>spy_long_term[[#This Row],[close]]</f>
        <v>207.04</v>
      </c>
      <c r="L66">
        <f>LOG(spy_long_term[[#This Row],[index]])</f>
        <v>1.8129133566428555</v>
      </c>
      <c r="M66">
        <f>LOG(spy_long_term[[#This Row],[close inf adj]])</f>
        <v>0.92012332629072391</v>
      </c>
      <c r="N66">
        <f>LOG(spy_long_term[[#This Row],[close]])</f>
        <v>2.3160542589886064</v>
      </c>
      <c r="O66" s="11">
        <f>VALUE(spy_long_term[[#This Row],[close]])</f>
        <v>207.04</v>
      </c>
      <c r="P66" s="11">
        <f>VALUE(spy_long_term[[#This Row],[close inf adj]])</f>
        <v>8.32</v>
      </c>
      <c r="R66" s="10">
        <v>40155</v>
      </c>
      <c r="S66">
        <v>6.9999999999999999E-4</v>
      </c>
      <c r="T66" s="8"/>
      <c r="U66" s="8"/>
      <c r="V66" s="8"/>
    </row>
    <row r="67" spans="1:22" x14ac:dyDescent="0.35">
      <c r="A67" t="s">
        <v>29</v>
      </c>
      <c r="B67">
        <v>1933</v>
      </c>
      <c r="C67">
        <v>5</v>
      </c>
      <c r="D67">
        <v>1</v>
      </c>
      <c r="F67" s="10">
        <f>DATE(spy_long_term[[#This Row],[year]],spy_long_term[[#This Row],[month]],spy_long_term[[#This Row],[day]])</f>
        <v>12175</v>
      </c>
      <c r="G67" s="6">
        <f>VALUE(spy_long_term[[#This Row],[close]])</f>
        <v>239.89</v>
      </c>
      <c r="H67" t="s">
        <v>159</v>
      </c>
      <c r="I67" t="s">
        <v>160</v>
      </c>
      <c r="J67">
        <f t="shared" si="0"/>
        <v>66</v>
      </c>
      <c r="K67" t="str">
        <f>spy_long_term[[#This Row],[close]]</f>
        <v>239.89</v>
      </c>
      <c r="L67">
        <f>LOG(spy_long_term[[#This Row],[index]])</f>
        <v>1.8195439355418688</v>
      </c>
      <c r="M67">
        <f>LOG(spy_long_term[[#This Row],[close inf adj]])</f>
        <v>0.98407703390283086</v>
      </c>
      <c r="N67">
        <f>LOG(spy_long_term[[#This Row],[close]])</f>
        <v>2.3800121444441236</v>
      </c>
      <c r="O67" s="11">
        <f>VALUE(spy_long_term[[#This Row],[close]])</f>
        <v>239.89</v>
      </c>
      <c r="P67" s="11">
        <f>VALUE(spy_long_term[[#This Row],[close inf adj]])</f>
        <v>9.64</v>
      </c>
      <c r="R67" s="10">
        <v>40156</v>
      </c>
      <c r="S67">
        <v>6.87E-4</v>
      </c>
      <c r="T67" s="9"/>
      <c r="U67" s="9"/>
      <c r="V67" s="9"/>
    </row>
    <row r="68" spans="1:22" x14ac:dyDescent="0.35">
      <c r="A68" t="s">
        <v>29</v>
      </c>
      <c r="B68">
        <v>1933</v>
      </c>
      <c r="C68">
        <v>6</v>
      </c>
      <c r="D68">
        <v>1</v>
      </c>
      <c r="F68" s="10">
        <f>DATE(spy_long_term[[#This Row],[year]],spy_long_term[[#This Row],[month]],spy_long_term[[#This Row],[day]])</f>
        <v>12206</v>
      </c>
      <c r="G68" s="6">
        <f>VALUE(spy_long_term[[#This Row],[close]])</f>
        <v>269.36</v>
      </c>
      <c r="H68" t="s">
        <v>161</v>
      </c>
      <c r="I68" t="s">
        <v>162</v>
      </c>
      <c r="J68">
        <f t="shared" ref="J68:J131" si="1">J67+1</f>
        <v>67</v>
      </c>
      <c r="K68" t="str">
        <f>spy_long_term[[#This Row],[close]]</f>
        <v>269.36</v>
      </c>
      <c r="L68">
        <f>LOG(spy_long_term[[#This Row],[index]])</f>
        <v>1.8260748027008264</v>
      </c>
      <c r="M68">
        <f>LOG(spy_long_term[[#This Row],[close inf adj]])</f>
        <v>1.0378247505883418</v>
      </c>
      <c r="N68">
        <f>LOG(spy_long_term[[#This Row],[close]])</f>
        <v>2.4303331033800322</v>
      </c>
      <c r="O68" s="11">
        <f>VALUE(spy_long_term[[#This Row],[close]])</f>
        <v>269.36</v>
      </c>
      <c r="P68" s="11">
        <f>VALUE(spy_long_term[[#This Row],[close inf adj]])</f>
        <v>10.91</v>
      </c>
      <c r="R68" s="10">
        <v>40157</v>
      </c>
      <c r="S68">
        <v>6.7000000000000002E-4</v>
      </c>
      <c r="T68" s="8"/>
      <c r="U68" s="8"/>
      <c r="V68" s="8"/>
    </row>
    <row r="69" spans="1:22" x14ac:dyDescent="0.35">
      <c r="A69" t="s">
        <v>29</v>
      </c>
      <c r="B69">
        <v>1933</v>
      </c>
      <c r="C69">
        <v>7</v>
      </c>
      <c r="D69">
        <v>1</v>
      </c>
      <c r="F69" s="10">
        <f>DATE(spy_long_term[[#This Row],[year]],spy_long_term[[#This Row],[month]],spy_long_term[[#This Row],[day]])</f>
        <v>12236</v>
      </c>
      <c r="G69" s="6">
        <f>VALUE(spy_long_term[[#This Row],[close]])</f>
        <v>238.15</v>
      </c>
      <c r="H69" t="s">
        <v>163</v>
      </c>
      <c r="I69" t="s">
        <v>164</v>
      </c>
      <c r="J69">
        <f t="shared" si="1"/>
        <v>68</v>
      </c>
      <c r="K69" t="str">
        <f>spy_long_term[[#This Row],[close]]</f>
        <v>238.15</v>
      </c>
      <c r="L69">
        <f>LOG(spy_long_term[[#This Row],[index]])</f>
        <v>1.8325089127062364</v>
      </c>
      <c r="M69">
        <f>LOG(spy_long_term[[#This Row],[close inf adj]])</f>
        <v>0.99782308074572545</v>
      </c>
      <c r="N69">
        <f>LOG(spy_long_term[[#This Row],[close]])</f>
        <v>2.3768505858476092</v>
      </c>
      <c r="O69" s="11">
        <f>VALUE(spy_long_term[[#This Row],[close]])</f>
        <v>238.15</v>
      </c>
      <c r="P69" s="11">
        <f>VALUE(spy_long_term[[#This Row],[close inf adj]])</f>
        <v>9.9499999999999993</v>
      </c>
      <c r="R69" s="10">
        <v>40158</v>
      </c>
      <c r="S69">
        <v>6.6500000000000001E-4</v>
      </c>
      <c r="T69" s="9"/>
      <c r="U69" s="9"/>
      <c r="V69" s="9"/>
    </row>
    <row r="70" spans="1:22" x14ac:dyDescent="0.35">
      <c r="A70" t="s">
        <v>29</v>
      </c>
      <c r="B70">
        <v>1933</v>
      </c>
      <c r="C70">
        <v>8</v>
      </c>
      <c r="D70">
        <v>1</v>
      </c>
      <c r="F70" s="10">
        <f>DATE(spy_long_term[[#This Row],[year]],spy_long_term[[#This Row],[month]],spy_long_term[[#This Row],[day]])</f>
        <v>12267</v>
      </c>
      <c r="G70" s="6">
        <f>VALUE(spy_long_term[[#This Row],[close]])</f>
        <v>263.43</v>
      </c>
      <c r="H70" t="s">
        <v>165</v>
      </c>
      <c r="I70" t="s">
        <v>166</v>
      </c>
      <c r="J70">
        <f t="shared" si="1"/>
        <v>69</v>
      </c>
      <c r="K70" t="str">
        <f>spy_long_term[[#This Row],[close]]</f>
        <v>263.43</v>
      </c>
      <c r="L70">
        <f>LOG(spy_long_term[[#This Row],[index]])</f>
        <v>1.8388490907372552</v>
      </c>
      <c r="M70">
        <f>LOG(spy_long_term[[#This Row],[close inf adj]])</f>
        <v>1.04493154614916</v>
      </c>
      <c r="N70">
        <f>LOG(spy_long_term[[#This Row],[close]])</f>
        <v>2.4206652318731168</v>
      </c>
      <c r="O70" s="11">
        <f>VALUE(spy_long_term[[#This Row],[close]])</f>
        <v>263.43</v>
      </c>
      <c r="P70" s="11">
        <f>VALUE(spy_long_term[[#This Row],[close inf adj]])</f>
        <v>11.09</v>
      </c>
      <c r="R70" s="10">
        <v>40159</v>
      </c>
      <c r="S70">
        <v>6.4000000000000005E-4</v>
      </c>
      <c r="T70" s="8"/>
      <c r="U70" s="8"/>
      <c r="V70" s="8"/>
    </row>
    <row r="71" spans="1:22" x14ac:dyDescent="0.35">
      <c r="A71" t="s">
        <v>29</v>
      </c>
      <c r="B71">
        <v>1933</v>
      </c>
      <c r="C71">
        <v>9</v>
      </c>
      <c r="D71">
        <v>1</v>
      </c>
      <c r="F71" s="10">
        <f>DATE(spy_long_term[[#This Row],[year]],spy_long_term[[#This Row],[month]],spy_long_term[[#This Row],[day]])</f>
        <v>12298</v>
      </c>
      <c r="G71" s="6">
        <f>VALUE(spy_long_term[[#This Row],[close]])</f>
        <v>233.5</v>
      </c>
      <c r="H71" t="s">
        <v>167</v>
      </c>
      <c r="I71" t="s">
        <v>168</v>
      </c>
      <c r="J71">
        <f t="shared" si="1"/>
        <v>70</v>
      </c>
      <c r="K71" t="str">
        <f>spy_long_term[[#This Row],[close]]</f>
        <v>233.50</v>
      </c>
      <c r="L71">
        <f>LOG(spy_long_term[[#This Row],[index]])</f>
        <v>1.8450980400142569</v>
      </c>
      <c r="M71">
        <f>LOG(spy_long_term[[#This Row],[close inf adj]])</f>
        <v>0.99255351783213563</v>
      </c>
      <c r="N71">
        <f>LOG(spy_long_term[[#This Row],[close]])</f>
        <v>2.368286884902131</v>
      </c>
      <c r="O71" s="11">
        <f>VALUE(spy_long_term[[#This Row],[close]])</f>
        <v>233.5</v>
      </c>
      <c r="P71" s="11">
        <f>VALUE(spy_long_term[[#This Row],[close inf adj]])</f>
        <v>9.83</v>
      </c>
      <c r="R71" s="10">
        <v>40160</v>
      </c>
      <c r="S71">
        <v>6.1799999999999995E-4</v>
      </c>
      <c r="T71" s="9"/>
      <c r="U71" s="9"/>
      <c r="V71" s="9"/>
    </row>
    <row r="72" spans="1:22" x14ac:dyDescent="0.35">
      <c r="A72" t="s">
        <v>29</v>
      </c>
      <c r="B72">
        <v>1933</v>
      </c>
      <c r="C72">
        <v>10</v>
      </c>
      <c r="D72">
        <v>1</v>
      </c>
      <c r="F72" s="10">
        <f>DATE(spy_long_term[[#This Row],[year]],spy_long_term[[#This Row],[month]],spy_long_term[[#This Row],[day]])</f>
        <v>12328</v>
      </c>
      <c r="G72" s="6">
        <f>VALUE(spy_long_term[[#This Row],[close]])</f>
        <v>212.84</v>
      </c>
      <c r="H72" t="s">
        <v>169</v>
      </c>
      <c r="I72" t="s">
        <v>170</v>
      </c>
      <c r="J72">
        <f t="shared" si="1"/>
        <v>71</v>
      </c>
      <c r="K72" t="str">
        <f>spy_long_term[[#This Row],[close]]</f>
        <v>212.84</v>
      </c>
      <c r="L72">
        <f>LOG(spy_long_term[[#This Row],[index]])</f>
        <v>1.8512583487190752</v>
      </c>
      <c r="M72">
        <f>LOG(spy_long_term[[#This Row],[close inf adj]])</f>
        <v>0.95230800966212525</v>
      </c>
      <c r="N72">
        <f>LOG(spy_long_term[[#This Row],[close]])</f>
        <v>2.3280532502526849</v>
      </c>
      <c r="O72" s="11">
        <f>VALUE(spy_long_term[[#This Row],[close]])</f>
        <v>212.84</v>
      </c>
      <c r="P72" s="11">
        <f>VALUE(spy_long_term[[#This Row],[close inf adj]])</f>
        <v>8.9600000000000009</v>
      </c>
      <c r="R72" s="10">
        <v>40161</v>
      </c>
      <c r="S72">
        <v>6.1499999999999999E-4</v>
      </c>
      <c r="T72" s="8"/>
      <c r="U72" s="8"/>
      <c r="V72" s="8"/>
    </row>
    <row r="73" spans="1:22" x14ac:dyDescent="0.35">
      <c r="A73" t="s">
        <v>29</v>
      </c>
      <c r="B73">
        <v>1933</v>
      </c>
      <c r="C73">
        <v>11</v>
      </c>
      <c r="D73">
        <v>1</v>
      </c>
      <c r="F73" s="10">
        <f>DATE(spy_long_term[[#This Row],[year]],spy_long_term[[#This Row],[month]],spy_long_term[[#This Row],[day]])</f>
        <v>12359</v>
      </c>
      <c r="G73" s="6">
        <f>VALUE(spy_long_term[[#This Row],[close]])</f>
        <v>234.69</v>
      </c>
      <c r="H73" t="s">
        <v>171</v>
      </c>
      <c r="I73" t="s">
        <v>172</v>
      </c>
      <c r="J73">
        <f t="shared" si="1"/>
        <v>72</v>
      </c>
      <c r="K73" t="str">
        <f>spy_long_term[[#This Row],[close]]</f>
        <v>234.69</v>
      </c>
      <c r="L73">
        <f>LOG(spy_long_term[[#This Row],[index]])</f>
        <v>1.8573324964312685</v>
      </c>
      <c r="M73">
        <f>LOG(spy_long_term[[#This Row],[close inf adj]])</f>
        <v>0.9947569445876282</v>
      </c>
      <c r="N73">
        <f>LOG(spy_long_term[[#This Row],[close]])</f>
        <v>2.3704945849656873</v>
      </c>
      <c r="O73" s="11">
        <f>VALUE(spy_long_term[[#This Row],[close]])</f>
        <v>234.69</v>
      </c>
      <c r="P73" s="11">
        <f>VALUE(spy_long_term[[#This Row],[close inf adj]])</f>
        <v>9.8800000000000008</v>
      </c>
      <c r="R73" s="10">
        <v>40162</v>
      </c>
      <c r="S73">
        <v>6.1499999999999999E-4</v>
      </c>
      <c r="T73" s="9"/>
      <c r="U73" s="9"/>
      <c r="V73" s="9"/>
    </row>
    <row r="74" spans="1:22" x14ac:dyDescent="0.35">
      <c r="A74" t="s">
        <v>29</v>
      </c>
      <c r="B74">
        <v>1933</v>
      </c>
      <c r="C74">
        <v>12</v>
      </c>
      <c r="D74">
        <v>1</v>
      </c>
      <c r="F74" s="10">
        <f>DATE(spy_long_term[[#This Row],[year]],spy_long_term[[#This Row],[month]],spy_long_term[[#This Row],[day]])</f>
        <v>12389</v>
      </c>
      <c r="G74" s="6">
        <f>VALUE(spy_long_term[[#This Row],[close]])</f>
        <v>239.92</v>
      </c>
      <c r="H74" t="s">
        <v>173</v>
      </c>
      <c r="I74" t="s">
        <v>174</v>
      </c>
      <c r="J74">
        <f t="shared" si="1"/>
        <v>73</v>
      </c>
      <c r="K74" t="str">
        <f>spy_long_term[[#This Row],[close]]</f>
        <v>239.92</v>
      </c>
      <c r="L74">
        <f>LOG(spy_long_term[[#This Row],[index]])</f>
        <v>1.8633228601204559</v>
      </c>
      <c r="M74">
        <f>LOG(spy_long_term[[#This Row],[close inf adj]])</f>
        <v>1.0043213737826426</v>
      </c>
      <c r="N74">
        <f>LOG(spy_long_term[[#This Row],[close]])</f>
        <v>2.3800664527514708</v>
      </c>
      <c r="O74" s="11">
        <f>VALUE(spy_long_term[[#This Row],[close]])</f>
        <v>239.92</v>
      </c>
      <c r="P74" s="11">
        <f>VALUE(spy_long_term[[#This Row],[close inf adj]])</f>
        <v>10.1</v>
      </c>
      <c r="R74" s="10">
        <v>40163</v>
      </c>
      <c r="S74">
        <v>6.2200000000000005E-4</v>
      </c>
      <c r="T74" s="8"/>
      <c r="U74" s="8"/>
      <c r="V74" s="8"/>
    </row>
    <row r="75" spans="1:22" x14ac:dyDescent="0.35">
      <c r="A75" t="s">
        <v>29</v>
      </c>
      <c r="B75">
        <v>1934</v>
      </c>
      <c r="C75">
        <v>1</v>
      </c>
      <c r="D75">
        <v>1</v>
      </c>
      <c r="F75" s="10">
        <f>DATE(spy_long_term[[#This Row],[year]],spy_long_term[[#This Row],[month]],spy_long_term[[#This Row],[day]])</f>
        <v>12420</v>
      </c>
      <c r="G75" s="6">
        <f>VALUE(spy_long_term[[#This Row],[close]])</f>
        <v>265.33</v>
      </c>
      <c r="H75" t="s">
        <v>175</v>
      </c>
      <c r="I75" t="s">
        <v>176</v>
      </c>
      <c r="J75">
        <f t="shared" si="1"/>
        <v>74</v>
      </c>
      <c r="K75" t="str">
        <f>spy_long_term[[#This Row],[close]]</f>
        <v>265.33</v>
      </c>
      <c r="L75">
        <f>LOG(spy_long_term[[#This Row],[index]])</f>
        <v>1.8692317197309762</v>
      </c>
      <c r="M75">
        <f>LOG(spy_long_term[[#This Row],[close inf adj]])</f>
        <v>1.0480531731156091</v>
      </c>
      <c r="N75">
        <f>LOG(spy_long_term[[#This Row],[close]])</f>
        <v>2.4237863570229075</v>
      </c>
      <c r="O75" s="11">
        <f>VALUE(spy_long_term[[#This Row],[close]])</f>
        <v>265.33</v>
      </c>
      <c r="P75" s="11">
        <f>VALUE(spy_long_term[[#This Row],[close inf adj]])</f>
        <v>11.17</v>
      </c>
      <c r="R75" s="10">
        <v>40164</v>
      </c>
      <c r="S75">
        <v>6.1300000000000005E-4</v>
      </c>
      <c r="T75" s="9"/>
      <c r="U75" s="9"/>
      <c r="V75" s="9"/>
    </row>
    <row r="76" spans="1:22" x14ac:dyDescent="0.35">
      <c r="A76" t="s">
        <v>29</v>
      </c>
      <c r="B76">
        <v>1934</v>
      </c>
      <c r="C76">
        <v>2</v>
      </c>
      <c r="D76">
        <v>1</v>
      </c>
      <c r="F76" s="10">
        <f>DATE(spy_long_term[[#This Row],[year]],spy_long_term[[#This Row],[month]],spy_long_term[[#This Row],[day]])</f>
        <v>12451</v>
      </c>
      <c r="G76" s="6">
        <f>VALUE(spy_long_term[[#This Row],[close]])</f>
        <v>253.67</v>
      </c>
      <c r="H76" t="s">
        <v>177</v>
      </c>
      <c r="I76" t="s">
        <v>178</v>
      </c>
      <c r="J76">
        <f t="shared" si="1"/>
        <v>75</v>
      </c>
      <c r="K76" t="str">
        <f>spy_long_term[[#This Row],[close]]</f>
        <v>253.67</v>
      </c>
      <c r="L76">
        <f>LOG(spy_long_term[[#This Row],[index]])</f>
        <v>1.8750612633917001</v>
      </c>
      <c r="M76">
        <f>LOG(spy_long_term[[#This Row],[close inf adj]])</f>
        <v>1.0318122713303703</v>
      </c>
      <c r="N76">
        <f>LOG(spy_long_term[[#This Row],[close]])</f>
        <v>2.404269108905424</v>
      </c>
      <c r="O76" s="11">
        <f>VALUE(spy_long_term[[#This Row],[close]])</f>
        <v>253.67</v>
      </c>
      <c r="P76" s="11">
        <f>VALUE(spy_long_term[[#This Row],[close inf adj]])</f>
        <v>10.76</v>
      </c>
      <c r="R76" s="10">
        <v>40165</v>
      </c>
      <c r="S76">
        <v>6.1600000000000001E-4</v>
      </c>
      <c r="T76" s="8"/>
      <c r="U76" s="8"/>
      <c r="V76" s="8"/>
    </row>
    <row r="77" spans="1:22" x14ac:dyDescent="0.35">
      <c r="A77" t="s">
        <v>29</v>
      </c>
      <c r="B77">
        <v>1934</v>
      </c>
      <c r="C77">
        <v>3</v>
      </c>
      <c r="D77">
        <v>1</v>
      </c>
      <c r="F77" s="10">
        <f>DATE(spy_long_term[[#This Row],[year]],spy_long_term[[#This Row],[month]],spy_long_term[[#This Row],[day]])</f>
        <v>12479</v>
      </c>
      <c r="G77" s="6">
        <f>VALUE(spy_long_term[[#This Row],[close]])</f>
        <v>253.43</v>
      </c>
      <c r="H77" t="s">
        <v>179</v>
      </c>
      <c r="I77" t="s">
        <v>180</v>
      </c>
      <c r="J77">
        <f t="shared" si="1"/>
        <v>76</v>
      </c>
      <c r="K77" t="str">
        <f>spy_long_term[[#This Row],[close]]</f>
        <v>253.43</v>
      </c>
      <c r="L77">
        <f>LOG(spy_long_term[[#This Row],[index]])</f>
        <v>1.8808135922807914</v>
      </c>
      <c r="M77">
        <f>LOG(spy_long_term[[#This Row],[close inf adj]])</f>
        <v>1.0314084642516241</v>
      </c>
      <c r="N77">
        <f>LOG(spy_long_term[[#This Row],[close]])</f>
        <v>2.4038580235832425</v>
      </c>
      <c r="O77" s="11">
        <f>VALUE(spy_long_term[[#This Row],[close]])</f>
        <v>253.43</v>
      </c>
      <c r="P77" s="11">
        <f>VALUE(spy_long_term[[#This Row],[close inf adj]])</f>
        <v>10.75</v>
      </c>
      <c r="R77" s="10">
        <v>40166</v>
      </c>
      <c r="S77">
        <v>6.3000000000000003E-4</v>
      </c>
      <c r="T77" s="9"/>
      <c r="U77" s="9"/>
      <c r="V77" s="9"/>
    </row>
    <row r="78" spans="1:22" x14ac:dyDescent="0.35">
      <c r="A78" t="s">
        <v>29</v>
      </c>
      <c r="B78">
        <v>1934</v>
      </c>
      <c r="C78">
        <v>4</v>
      </c>
      <c r="D78">
        <v>1</v>
      </c>
      <c r="F78" s="10">
        <f>DATE(spy_long_term[[#This Row],[year]],spy_long_term[[#This Row],[month]],spy_long_term[[#This Row],[day]])</f>
        <v>12510</v>
      </c>
      <c r="G78" s="6">
        <f>VALUE(spy_long_term[[#This Row],[close]])</f>
        <v>246.59</v>
      </c>
      <c r="H78" t="s">
        <v>181</v>
      </c>
      <c r="I78" t="s">
        <v>182</v>
      </c>
      <c r="J78">
        <f t="shared" si="1"/>
        <v>77</v>
      </c>
      <c r="K78" t="str">
        <f>spy_long_term[[#This Row],[close]]</f>
        <v>246.59</v>
      </c>
      <c r="L78">
        <f>LOG(spy_long_term[[#This Row],[index]])</f>
        <v>1.8864907251724818</v>
      </c>
      <c r="M78">
        <f>LOG(spy_long_term[[#This Row],[close inf adj]])</f>
        <v>1.0195316845312554</v>
      </c>
      <c r="N78">
        <f>LOG(spy_long_term[[#This Row],[close]])</f>
        <v>2.3919754606097618</v>
      </c>
      <c r="O78" s="11">
        <f>VALUE(spy_long_term[[#This Row],[close]])</f>
        <v>246.59</v>
      </c>
      <c r="P78" s="11">
        <f>VALUE(spy_long_term[[#This Row],[close inf adj]])</f>
        <v>10.46</v>
      </c>
      <c r="R78" s="10">
        <v>40167</v>
      </c>
      <c r="S78">
        <v>6.2699999999999995E-4</v>
      </c>
      <c r="T78" s="8"/>
      <c r="U78" s="8"/>
      <c r="V78" s="8"/>
    </row>
    <row r="79" spans="1:22" x14ac:dyDescent="0.35">
      <c r="A79" t="s">
        <v>29</v>
      </c>
      <c r="B79">
        <v>1934</v>
      </c>
      <c r="C79">
        <v>5</v>
      </c>
      <c r="D79">
        <v>1</v>
      </c>
      <c r="F79" s="10">
        <f>DATE(spy_long_term[[#This Row],[year]],spy_long_term[[#This Row],[month]],spy_long_term[[#This Row],[day]])</f>
        <v>12540</v>
      </c>
      <c r="G79" s="6">
        <f>VALUE(spy_long_term[[#This Row],[close]])</f>
        <v>226.56</v>
      </c>
      <c r="H79" t="s">
        <v>183</v>
      </c>
      <c r="I79" t="s">
        <v>184</v>
      </c>
      <c r="J79">
        <f t="shared" si="1"/>
        <v>78</v>
      </c>
      <c r="K79" t="str">
        <f>spy_long_term[[#This Row],[close]]</f>
        <v>226.56</v>
      </c>
      <c r="L79">
        <f>LOG(spy_long_term[[#This Row],[index]])</f>
        <v>1.8920946026904804</v>
      </c>
      <c r="M79">
        <f>LOG(spy_long_term[[#This Row],[close inf adj]])</f>
        <v>0.98272338766854528</v>
      </c>
      <c r="N79">
        <f>LOG(spy_long_term[[#This Row],[close]])</f>
        <v>2.3551832360096752</v>
      </c>
      <c r="O79" s="11">
        <f>VALUE(spy_long_term[[#This Row],[close]])</f>
        <v>226.56</v>
      </c>
      <c r="P79" s="11">
        <f>VALUE(spy_long_term[[#This Row],[close inf adj]])</f>
        <v>9.61</v>
      </c>
      <c r="R79" s="10">
        <v>40168</v>
      </c>
      <c r="S79">
        <v>6.2699999999999995E-4</v>
      </c>
      <c r="T79" s="9"/>
      <c r="U79" s="9"/>
      <c r="V79" s="9"/>
    </row>
    <row r="80" spans="1:22" x14ac:dyDescent="0.35">
      <c r="A80" t="s">
        <v>29</v>
      </c>
      <c r="B80">
        <v>1934</v>
      </c>
      <c r="C80">
        <v>6</v>
      </c>
      <c r="D80">
        <v>1</v>
      </c>
      <c r="F80" s="10">
        <f>DATE(spy_long_term[[#This Row],[year]],spy_long_term[[#This Row],[month]],spy_long_term[[#This Row],[day]])</f>
        <v>12571</v>
      </c>
      <c r="G80" s="6">
        <f>VALUE(spy_long_term[[#This Row],[close]])</f>
        <v>229.54</v>
      </c>
      <c r="H80" t="s">
        <v>185</v>
      </c>
      <c r="I80" t="s">
        <v>186</v>
      </c>
      <c r="J80">
        <f t="shared" si="1"/>
        <v>79</v>
      </c>
      <c r="K80" t="str">
        <f>spy_long_term[[#This Row],[close]]</f>
        <v>229.54</v>
      </c>
      <c r="L80">
        <f>LOG(spy_long_term[[#This Row],[index]])</f>
        <v>1.8976270912904414</v>
      </c>
      <c r="M80">
        <f>LOG(spy_long_term[[#This Row],[close inf adj]])</f>
        <v>0.99166900737994856</v>
      </c>
      <c r="N80">
        <f>LOG(spy_long_term[[#This Row],[close]])</f>
        <v>2.3608583773049641</v>
      </c>
      <c r="O80" s="11">
        <f>VALUE(spy_long_term[[#This Row],[close]])</f>
        <v>229.54</v>
      </c>
      <c r="P80" s="11">
        <f>VALUE(spy_long_term[[#This Row],[close inf adj]])</f>
        <v>9.81</v>
      </c>
      <c r="R80" s="10">
        <v>40169</v>
      </c>
      <c r="S80">
        <v>6.3299999999999999E-4</v>
      </c>
      <c r="T80" s="8"/>
      <c r="U80" s="8"/>
      <c r="V80" s="8"/>
    </row>
    <row r="81" spans="1:22" x14ac:dyDescent="0.35">
      <c r="A81" t="s">
        <v>29</v>
      </c>
      <c r="B81">
        <v>1934</v>
      </c>
      <c r="C81">
        <v>7</v>
      </c>
      <c r="D81">
        <v>1</v>
      </c>
      <c r="F81" s="10">
        <f>DATE(spy_long_term[[#This Row],[year]],spy_long_term[[#This Row],[month]],spy_long_term[[#This Row],[day]])</f>
        <v>12601</v>
      </c>
      <c r="G81" s="6">
        <f>VALUE(spy_long_term[[#This Row],[close]])</f>
        <v>203.1</v>
      </c>
      <c r="H81" t="s">
        <v>187</v>
      </c>
      <c r="I81" t="s">
        <v>188</v>
      </c>
      <c r="J81">
        <f t="shared" si="1"/>
        <v>80</v>
      </c>
      <c r="K81" t="str">
        <f>spy_long_term[[#This Row],[close]]</f>
        <v>203.10</v>
      </c>
      <c r="L81">
        <f>LOG(spy_long_term[[#This Row],[index]])</f>
        <v>1.9030899869919435</v>
      </c>
      <c r="M81">
        <f>LOG(spy_long_term[[#This Row],[close inf adj]])</f>
        <v>0.93851972517649185</v>
      </c>
      <c r="N81">
        <f>LOG(spy_long_term[[#This Row],[close]])</f>
        <v>2.3077099234048069</v>
      </c>
      <c r="O81" s="11">
        <f>VALUE(spy_long_term[[#This Row],[close]])</f>
        <v>203.1</v>
      </c>
      <c r="P81" s="11">
        <f>VALUE(spy_long_term[[#This Row],[close inf adj]])</f>
        <v>8.68</v>
      </c>
      <c r="R81" s="10">
        <v>40170</v>
      </c>
      <c r="S81">
        <v>6.3299999999999999E-4</v>
      </c>
      <c r="T81" s="9"/>
      <c r="U81" s="9"/>
      <c r="V81" s="9"/>
    </row>
    <row r="82" spans="1:22" x14ac:dyDescent="0.35">
      <c r="A82" t="s">
        <v>29</v>
      </c>
      <c r="B82">
        <v>1934</v>
      </c>
      <c r="C82">
        <v>8</v>
      </c>
      <c r="D82">
        <v>1</v>
      </c>
      <c r="F82" s="10">
        <f>DATE(spy_long_term[[#This Row],[year]],spy_long_term[[#This Row],[month]],spy_long_term[[#This Row],[day]])</f>
        <v>12632</v>
      </c>
      <c r="G82" s="6">
        <f>VALUE(spy_long_term[[#This Row],[close]])</f>
        <v>214.1</v>
      </c>
      <c r="H82" t="s">
        <v>189</v>
      </c>
      <c r="I82" t="s">
        <v>190</v>
      </c>
      <c r="J82">
        <f t="shared" si="1"/>
        <v>81</v>
      </c>
      <c r="K82" t="str">
        <f>spy_long_term[[#This Row],[close]]</f>
        <v>214.10</v>
      </c>
      <c r="L82">
        <f>LOG(spy_long_term[[#This Row],[index]])</f>
        <v>1.9084850188786497</v>
      </c>
      <c r="M82">
        <f>LOG(spy_long_term[[#This Row],[close inf adj]])</f>
        <v>0.96142109406644827</v>
      </c>
      <c r="N82">
        <f>LOG(spy_long_term[[#This Row],[close]])</f>
        <v>2.3306166672944384</v>
      </c>
      <c r="O82" s="11">
        <f>VALUE(spy_long_term[[#This Row],[close]])</f>
        <v>214.1</v>
      </c>
      <c r="P82" s="11">
        <f>VALUE(spy_long_term[[#This Row],[close inf adj]])</f>
        <v>9.15</v>
      </c>
      <c r="R82" s="10">
        <v>40171</v>
      </c>
      <c r="S82">
        <v>6.3299999999999999E-4</v>
      </c>
      <c r="T82" s="8"/>
      <c r="U82" s="8"/>
      <c r="V82" s="8"/>
    </row>
    <row r="83" spans="1:22" x14ac:dyDescent="0.35">
      <c r="A83" t="s">
        <v>29</v>
      </c>
      <c r="B83">
        <v>1934</v>
      </c>
      <c r="C83">
        <v>9</v>
      </c>
      <c r="D83">
        <v>1</v>
      </c>
      <c r="F83" s="10">
        <f>DATE(spy_long_term[[#This Row],[year]],spy_long_term[[#This Row],[month]],spy_long_term[[#This Row],[day]])</f>
        <v>12663</v>
      </c>
      <c r="G83" s="6">
        <f>VALUE(spy_long_term[[#This Row],[close]])</f>
        <v>209.8</v>
      </c>
      <c r="H83" t="s">
        <v>191</v>
      </c>
      <c r="I83" t="s">
        <v>192</v>
      </c>
      <c r="J83">
        <f t="shared" si="1"/>
        <v>82</v>
      </c>
      <c r="K83" t="str">
        <f>spy_long_term[[#This Row],[close]]</f>
        <v>209.80</v>
      </c>
      <c r="L83">
        <f>LOG(spy_long_term[[#This Row],[index]])</f>
        <v>1.9138138523837167</v>
      </c>
      <c r="M83">
        <f>LOG(spy_long_term[[#This Row],[close inf adj]])</f>
        <v>0.95904139232109353</v>
      </c>
      <c r="N83">
        <f>LOG(spy_long_term[[#This Row],[close]])</f>
        <v>2.3218054838575393</v>
      </c>
      <c r="O83" s="11">
        <f>VALUE(spy_long_term[[#This Row],[close]])</f>
        <v>209.8</v>
      </c>
      <c r="P83" s="11">
        <f>VALUE(spy_long_term[[#This Row],[close inf adj]])</f>
        <v>9.1</v>
      </c>
      <c r="R83" s="10">
        <v>40172</v>
      </c>
      <c r="S83">
        <v>6.3299999999999999E-4</v>
      </c>
      <c r="T83" s="9"/>
      <c r="U83" s="9"/>
      <c r="V83" s="9"/>
    </row>
    <row r="84" spans="1:22" x14ac:dyDescent="0.35">
      <c r="A84" t="s">
        <v>29</v>
      </c>
      <c r="B84">
        <v>1934</v>
      </c>
      <c r="C84">
        <v>10</v>
      </c>
      <c r="D84">
        <v>1</v>
      </c>
      <c r="F84" s="10">
        <f>DATE(spy_long_term[[#This Row],[year]],spy_long_term[[#This Row],[month]],spy_long_term[[#This Row],[day]])</f>
        <v>12693</v>
      </c>
      <c r="G84" s="6">
        <f>VALUE(spy_long_term[[#This Row],[close]])</f>
        <v>204.62</v>
      </c>
      <c r="H84" t="s">
        <v>193</v>
      </c>
      <c r="I84" t="s">
        <v>194</v>
      </c>
      <c r="J84">
        <f t="shared" si="1"/>
        <v>83</v>
      </c>
      <c r="K84" t="str">
        <f>spy_long_term[[#This Row],[close]]</f>
        <v>204.62</v>
      </c>
      <c r="L84">
        <f>LOG(spy_long_term[[#This Row],[index]])</f>
        <v>1.919078092376074</v>
      </c>
      <c r="M84">
        <f>LOG(spy_long_term[[#This Row],[close inf adj]])</f>
        <v>0.94497590841204793</v>
      </c>
      <c r="N84">
        <f>LOG(spy_long_term[[#This Row],[close]])</f>
        <v>2.3109480803298825</v>
      </c>
      <c r="O84" s="11">
        <f>VALUE(spy_long_term[[#This Row],[close]])</f>
        <v>204.62</v>
      </c>
      <c r="P84" s="11">
        <f>VALUE(spy_long_term[[#This Row],[close inf adj]])</f>
        <v>8.81</v>
      </c>
      <c r="R84" s="10">
        <v>40173</v>
      </c>
      <c r="S84">
        <v>6.3299999999999999E-4</v>
      </c>
      <c r="T84" s="8"/>
      <c r="U84" s="8"/>
      <c r="V84" s="8"/>
    </row>
    <row r="85" spans="1:22" x14ac:dyDescent="0.35">
      <c r="A85" t="s">
        <v>29</v>
      </c>
      <c r="B85">
        <v>1934</v>
      </c>
      <c r="C85">
        <v>11</v>
      </c>
      <c r="D85">
        <v>1</v>
      </c>
      <c r="F85" s="10">
        <f>DATE(spy_long_term[[#This Row],[year]],spy_long_term[[#This Row],[month]],spy_long_term[[#This Row],[day]])</f>
        <v>12724</v>
      </c>
      <c r="G85" s="6">
        <f>VALUE(spy_long_term[[#This Row],[close]])</f>
        <v>221.58</v>
      </c>
      <c r="H85" t="s">
        <v>121</v>
      </c>
      <c r="I85" t="s">
        <v>195</v>
      </c>
      <c r="J85">
        <f t="shared" si="1"/>
        <v>84</v>
      </c>
      <c r="K85" t="str">
        <f>spy_long_term[[#This Row],[close]]</f>
        <v>221.58</v>
      </c>
      <c r="L85">
        <f>LOG(spy_long_term[[#This Row],[index]])</f>
        <v>1.9242792860618816</v>
      </c>
      <c r="M85">
        <f>LOG(spy_long_term[[#This Row],[close inf adj]])</f>
        <v>0.97954837470409506</v>
      </c>
      <c r="N85">
        <f>LOG(spy_long_term[[#This Row],[close]])</f>
        <v>2.3455305580346222</v>
      </c>
      <c r="O85" s="11">
        <f>VALUE(spy_long_term[[#This Row],[close]])</f>
        <v>221.58</v>
      </c>
      <c r="P85" s="11">
        <f>VALUE(spy_long_term[[#This Row],[close inf adj]])</f>
        <v>9.5399999999999991</v>
      </c>
      <c r="R85" s="10">
        <v>40174</v>
      </c>
      <c r="S85">
        <v>6.3299999999999999E-4</v>
      </c>
      <c r="T85" s="9"/>
      <c r="U85" s="9"/>
      <c r="V85" s="9"/>
    </row>
    <row r="86" spans="1:22" x14ac:dyDescent="0.35">
      <c r="A86" t="s">
        <v>29</v>
      </c>
      <c r="B86">
        <v>1934</v>
      </c>
      <c r="C86">
        <v>12</v>
      </c>
      <c r="D86">
        <v>1</v>
      </c>
      <c r="F86" s="10">
        <f>DATE(spy_long_term[[#This Row],[year]],spy_long_term[[#This Row],[month]],spy_long_term[[#This Row],[day]])</f>
        <v>12754</v>
      </c>
      <c r="G86" s="6">
        <f>VALUE(spy_long_term[[#This Row],[close]])</f>
        <v>222.29</v>
      </c>
      <c r="H86" t="s">
        <v>196</v>
      </c>
      <c r="I86" t="s">
        <v>124</v>
      </c>
      <c r="J86">
        <f t="shared" si="1"/>
        <v>85</v>
      </c>
      <c r="K86" t="str">
        <f>spy_long_term[[#This Row],[close]]</f>
        <v>222.29</v>
      </c>
      <c r="L86">
        <f>LOG(spy_long_term[[#This Row],[index]])</f>
        <v>1.9294189257142926</v>
      </c>
      <c r="M86">
        <f>LOG(spy_long_term[[#This Row],[close inf adj]])</f>
        <v>0.97772360528884772</v>
      </c>
      <c r="N86">
        <f>LOG(spy_long_term[[#This Row],[close]])</f>
        <v>2.3469199258456213</v>
      </c>
      <c r="O86" s="11">
        <f>VALUE(spy_long_term[[#This Row],[close]])</f>
        <v>222.29</v>
      </c>
      <c r="P86" s="11">
        <f>VALUE(spy_long_term[[#This Row],[close inf adj]])</f>
        <v>9.5</v>
      </c>
      <c r="R86" s="10">
        <v>40175</v>
      </c>
      <c r="S86">
        <v>6.3299999999999999E-4</v>
      </c>
      <c r="T86" s="8"/>
      <c r="U86" s="8"/>
      <c r="V86" s="8"/>
    </row>
    <row r="87" spans="1:22" x14ac:dyDescent="0.35">
      <c r="A87" t="s">
        <v>29</v>
      </c>
      <c r="B87">
        <v>1935</v>
      </c>
      <c r="C87">
        <v>1</v>
      </c>
      <c r="D87">
        <v>1</v>
      </c>
      <c r="F87" s="10">
        <f>DATE(spy_long_term[[#This Row],[year]],spy_long_term[[#This Row],[month]],spy_long_term[[#This Row],[day]])</f>
        <v>12785</v>
      </c>
      <c r="G87" s="6">
        <f>VALUE(spy_long_term[[#This Row],[close]])</f>
        <v>209.8</v>
      </c>
      <c r="H87" t="s">
        <v>191</v>
      </c>
      <c r="I87" t="s">
        <v>192</v>
      </c>
      <c r="J87">
        <f t="shared" si="1"/>
        <v>86</v>
      </c>
      <c r="K87" t="str">
        <f>spy_long_term[[#This Row],[close]]</f>
        <v>209.80</v>
      </c>
      <c r="L87">
        <f>LOG(spy_long_term[[#This Row],[index]])</f>
        <v>1.9344984512435677</v>
      </c>
      <c r="M87">
        <f>LOG(spy_long_term[[#This Row],[close inf adj]])</f>
        <v>0.95904139232109353</v>
      </c>
      <c r="N87">
        <f>LOG(spy_long_term[[#This Row],[close]])</f>
        <v>2.3218054838575393</v>
      </c>
      <c r="O87" s="11">
        <f>VALUE(spy_long_term[[#This Row],[close]])</f>
        <v>209.8</v>
      </c>
      <c r="P87" s="11">
        <f>VALUE(spy_long_term[[#This Row],[close inf adj]])</f>
        <v>9.1</v>
      </c>
      <c r="R87" s="10">
        <v>40176</v>
      </c>
      <c r="S87">
        <v>6.3299999999999999E-4</v>
      </c>
      <c r="T87" s="9"/>
      <c r="U87" s="9"/>
      <c r="V87" s="9"/>
    </row>
    <row r="88" spans="1:22" x14ac:dyDescent="0.35">
      <c r="A88" t="s">
        <v>29</v>
      </c>
      <c r="B88">
        <v>1935</v>
      </c>
      <c r="C88">
        <v>2</v>
      </c>
      <c r="D88">
        <v>1</v>
      </c>
      <c r="F88" s="10">
        <f>DATE(spy_long_term[[#This Row],[year]],spy_long_term[[#This Row],[month]],spy_long_term[[#This Row],[day]])</f>
        <v>12816</v>
      </c>
      <c r="G88" s="6">
        <f>VALUE(spy_long_term[[#This Row],[close]])</f>
        <v>200.03</v>
      </c>
      <c r="H88" t="s">
        <v>197</v>
      </c>
      <c r="I88" t="s">
        <v>198</v>
      </c>
      <c r="J88">
        <f t="shared" si="1"/>
        <v>87</v>
      </c>
      <c r="K88" t="str">
        <f>spy_long_term[[#This Row],[close]]</f>
        <v>200.03</v>
      </c>
      <c r="L88">
        <f>LOG(spy_long_term[[#This Row],[index]])</f>
        <v>1.9395192526186185</v>
      </c>
      <c r="M88">
        <f>LOG(spy_long_term[[#This Row],[close inf adj]])</f>
        <v>0.94151143263440307</v>
      </c>
      <c r="N88">
        <f>LOG(spy_long_term[[#This Row],[close]])</f>
        <v>2.3010951349509421</v>
      </c>
      <c r="O88" s="11">
        <f>VALUE(spy_long_term[[#This Row],[close]])</f>
        <v>200.03</v>
      </c>
      <c r="P88" s="11">
        <f>VALUE(spy_long_term[[#This Row],[close inf adj]])</f>
        <v>8.74</v>
      </c>
      <c r="R88" s="10">
        <v>40177</v>
      </c>
      <c r="S88">
        <v>6.4300000000000002E-4</v>
      </c>
      <c r="T88" s="8"/>
      <c r="U88" s="8"/>
      <c r="V88" s="8"/>
    </row>
    <row r="89" spans="1:22" x14ac:dyDescent="0.35">
      <c r="A89" t="s">
        <v>29</v>
      </c>
      <c r="B89">
        <v>1935</v>
      </c>
      <c r="C89">
        <v>3</v>
      </c>
      <c r="D89">
        <v>1</v>
      </c>
      <c r="F89" s="10">
        <f>DATE(spy_long_term[[#This Row],[year]],spy_long_term[[#This Row],[month]],spy_long_term[[#This Row],[day]])</f>
        <v>12844</v>
      </c>
      <c r="G89" s="6">
        <f>VALUE(spy_long_term[[#This Row],[close]])</f>
        <v>193.85</v>
      </c>
      <c r="H89" t="s">
        <v>199</v>
      </c>
      <c r="I89" t="s">
        <v>200</v>
      </c>
      <c r="J89">
        <f t="shared" si="1"/>
        <v>88</v>
      </c>
      <c r="K89" t="str">
        <f>spy_long_term[[#This Row],[close]]</f>
        <v>193.85</v>
      </c>
      <c r="L89">
        <f>LOG(spy_long_term[[#This Row],[index]])</f>
        <v>1.9444826721501687</v>
      </c>
      <c r="M89">
        <f>LOG(spy_long_term[[#This Row],[close inf adj]])</f>
        <v>0.92788341033070698</v>
      </c>
      <c r="N89">
        <f>LOG(spy_long_term[[#This Row],[close]])</f>
        <v>2.2874658053432286</v>
      </c>
      <c r="O89" s="11">
        <f>VALUE(spy_long_term[[#This Row],[close]])</f>
        <v>193.85</v>
      </c>
      <c r="P89" s="11">
        <f>VALUE(spy_long_term[[#This Row],[close inf adj]])</f>
        <v>8.4700000000000006</v>
      </c>
      <c r="R89" s="10">
        <v>40178</v>
      </c>
      <c r="S89">
        <v>6.8900000000000005E-4</v>
      </c>
      <c r="T89" s="9"/>
      <c r="U89" s="9"/>
      <c r="V89" s="9"/>
    </row>
    <row r="90" spans="1:22" x14ac:dyDescent="0.35">
      <c r="A90" t="s">
        <v>29</v>
      </c>
      <c r="B90">
        <v>1935</v>
      </c>
      <c r="C90">
        <v>4</v>
      </c>
      <c r="D90">
        <v>1</v>
      </c>
      <c r="F90" s="10">
        <f>DATE(spy_long_term[[#This Row],[year]],spy_long_term[[#This Row],[month]],spy_long_term[[#This Row],[day]])</f>
        <v>12875</v>
      </c>
      <c r="G90" s="6">
        <f>VALUE(spy_long_term[[#This Row],[close]])</f>
        <v>210.85</v>
      </c>
      <c r="H90" t="s">
        <v>201</v>
      </c>
      <c r="I90" t="s">
        <v>202</v>
      </c>
      <c r="J90">
        <f t="shared" si="1"/>
        <v>89</v>
      </c>
      <c r="K90" t="str">
        <f>spy_long_term[[#This Row],[close]]</f>
        <v>210.85</v>
      </c>
      <c r="L90">
        <f>LOG(spy_long_term[[#This Row],[index]])</f>
        <v>1.9493900066449128</v>
      </c>
      <c r="M90">
        <f>LOG(spy_long_term[[#This Row],[close inf adj]])</f>
        <v>0.96754797621886202</v>
      </c>
      <c r="N90">
        <f>LOG(spy_long_term[[#This Row],[close]])</f>
        <v>2.3239736053508824</v>
      </c>
      <c r="O90" s="11">
        <f>VALUE(spy_long_term[[#This Row],[close]])</f>
        <v>210.85</v>
      </c>
      <c r="P90" s="11">
        <f>VALUE(spy_long_term[[#This Row],[close inf adj]])</f>
        <v>9.2799999999999994</v>
      </c>
      <c r="R90" s="10">
        <v>40179</v>
      </c>
      <c r="S90">
        <v>7.18E-4</v>
      </c>
      <c r="T90" s="8"/>
      <c r="U90" s="8"/>
      <c r="V90" s="8"/>
    </row>
    <row r="91" spans="1:22" x14ac:dyDescent="0.35">
      <c r="A91" t="s">
        <v>29</v>
      </c>
      <c r="B91">
        <v>1935</v>
      </c>
      <c r="C91">
        <v>5</v>
      </c>
      <c r="D91">
        <v>1</v>
      </c>
      <c r="F91" s="10">
        <f>DATE(spy_long_term[[#This Row],[year]],spy_long_term[[#This Row],[month]],spy_long_term[[#This Row],[day]])</f>
        <v>12905</v>
      </c>
      <c r="G91" s="6">
        <f>VALUE(spy_long_term[[#This Row],[close]])</f>
        <v>217.67</v>
      </c>
      <c r="H91" t="s">
        <v>203</v>
      </c>
      <c r="I91" t="s">
        <v>204</v>
      </c>
      <c r="J91">
        <f t="shared" si="1"/>
        <v>90</v>
      </c>
      <c r="K91" t="str">
        <f>spy_long_term[[#This Row],[close]]</f>
        <v>217.67</v>
      </c>
      <c r="L91">
        <f>LOG(spy_long_term[[#This Row],[index]])</f>
        <v>1.954242509439325</v>
      </c>
      <c r="M91">
        <f>LOG(spy_long_term[[#This Row],[close inf adj]])</f>
        <v>0.98136550907854447</v>
      </c>
      <c r="N91">
        <f>LOG(spy_long_term[[#This Row],[close]])</f>
        <v>2.3377985772622498</v>
      </c>
      <c r="O91" s="11">
        <f>VALUE(spy_long_term[[#This Row],[close]])</f>
        <v>217.67</v>
      </c>
      <c r="P91" s="11">
        <f>VALUE(spy_long_term[[#This Row],[close inf adj]])</f>
        <v>9.58</v>
      </c>
      <c r="R91" s="10">
        <v>40180</v>
      </c>
      <c r="S91">
        <v>7.18E-4</v>
      </c>
      <c r="T91" s="9"/>
      <c r="U91" s="9"/>
      <c r="V91" s="9"/>
    </row>
    <row r="92" spans="1:22" x14ac:dyDescent="0.35">
      <c r="A92" t="s">
        <v>29</v>
      </c>
      <c r="B92">
        <v>1935</v>
      </c>
      <c r="C92">
        <v>6</v>
      </c>
      <c r="D92">
        <v>1</v>
      </c>
      <c r="F92" s="10">
        <f>DATE(spy_long_term[[#This Row],[year]],spy_long_term[[#This Row],[month]],spy_long_term[[#This Row],[day]])</f>
        <v>12936</v>
      </c>
      <c r="G92" s="6">
        <f>VALUE(spy_long_term[[#This Row],[close]])</f>
        <v>234.13</v>
      </c>
      <c r="H92" t="s">
        <v>205</v>
      </c>
      <c r="I92" t="s">
        <v>206</v>
      </c>
      <c r="J92">
        <f t="shared" si="1"/>
        <v>91</v>
      </c>
      <c r="K92" t="str">
        <f>spy_long_term[[#This Row],[close]]</f>
        <v>234.13</v>
      </c>
      <c r="L92">
        <f>LOG(spy_long_term[[#This Row],[index]])</f>
        <v>1.9590413923210936</v>
      </c>
      <c r="M92">
        <f>LOG(spy_long_term[[#This Row],[close inf adj]])</f>
        <v>1.0098756337121602</v>
      </c>
      <c r="N92">
        <f>LOG(spy_long_term[[#This Row],[close]])</f>
        <v>2.3694570651263702</v>
      </c>
      <c r="O92" s="11">
        <f>VALUE(spy_long_term[[#This Row],[close]])</f>
        <v>234.13</v>
      </c>
      <c r="P92" s="11">
        <f>VALUE(spy_long_term[[#This Row],[close inf adj]])</f>
        <v>10.23</v>
      </c>
      <c r="R92" s="10">
        <v>40181</v>
      </c>
      <c r="S92">
        <v>7.18E-4</v>
      </c>
      <c r="T92" s="8"/>
      <c r="U92" s="8"/>
      <c r="V92" s="8"/>
    </row>
    <row r="93" spans="1:22" x14ac:dyDescent="0.35">
      <c r="A93" t="s">
        <v>29</v>
      </c>
      <c r="B93">
        <v>1935</v>
      </c>
      <c r="C93">
        <v>7</v>
      </c>
      <c r="D93">
        <v>1</v>
      </c>
      <c r="F93" s="10">
        <f>DATE(spy_long_term[[#This Row],[year]],spy_long_term[[#This Row],[month]],spy_long_term[[#This Row],[day]])</f>
        <v>12966</v>
      </c>
      <c r="G93" s="6">
        <f>VALUE(spy_long_term[[#This Row],[close]])</f>
        <v>253.59</v>
      </c>
      <c r="H93" t="s">
        <v>207</v>
      </c>
      <c r="I93" t="s">
        <v>208</v>
      </c>
      <c r="J93">
        <f t="shared" si="1"/>
        <v>92</v>
      </c>
      <c r="K93" t="str">
        <f>spy_long_term[[#This Row],[close]]</f>
        <v>253.59</v>
      </c>
      <c r="L93">
        <f>LOG(spy_long_term[[#This Row],[index]])</f>
        <v>1.9637878273455553</v>
      </c>
      <c r="M93">
        <f>LOG(spy_long_term[[#This Row],[close inf adj]])</f>
        <v>1.0445397603924109</v>
      </c>
      <c r="N93">
        <f>LOG(spy_long_term[[#This Row],[close]])</f>
        <v>2.4041321236953137</v>
      </c>
      <c r="O93" s="11">
        <f>VALUE(spy_long_term[[#This Row],[close]])</f>
        <v>253.59</v>
      </c>
      <c r="P93" s="11">
        <f>VALUE(spy_long_term[[#This Row],[close inf adj]])</f>
        <v>11.08</v>
      </c>
      <c r="R93" s="10">
        <v>40182</v>
      </c>
      <c r="S93">
        <v>7.18E-4</v>
      </c>
      <c r="T93" s="9"/>
      <c r="U93" s="9"/>
      <c r="V93" s="9"/>
    </row>
    <row r="94" spans="1:22" x14ac:dyDescent="0.35">
      <c r="A94" t="s">
        <v>29</v>
      </c>
      <c r="B94">
        <v>1935</v>
      </c>
      <c r="C94">
        <v>8</v>
      </c>
      <c r="D94">
        <v>1</v>
      </c>
      <c r="F94" s="10">
        <f>DATE(spy_long_term[[#This Row],[year]],spy_long_term[[#This Row],[month]],spy_long_term[[#This Row],[day]])</f>
        <v>12997</v>
      </c>
      <c r="G94" s="6">
        <f>VALUE(spy_long_term[[#This Row],[close]])</f>
        <v>259.08</v>
      </c>
      <c r="H94" t="s">
        <v>209</v>
      </c>
      <c r="I94" t="s">
        <v>210</v>
      </c>
      <c r="J94">
        <f t="shared" si="1"/>
        <v>93</v>
      </c>
      <c r="K94" t="str">
        <f>spy_long_term[[#This Row],[close]]</f>
        <v>259.08</v>
      </c>
      <c r="L94">
        <f>LOG(spy_long_term[[#This Row],[index]])</f>
        <v>1.968482948553935</v>
      </c>
      <c r="M94">
        <f>LOG(spy_long_term[[#This Row],[close inf adj]])</f>
        <v>1.0538464268522527</v>
      </c>
      <c r="N94">
        <f>LOG(spy_long_term[[#This Row],[close]])</f>
        <v>2.4134338883818556</v>
      </c>
      <c r="O94" s="11">
        <f>VALUE(spy_long_term[[#This Row],[close]])</f>
        <v>259.08</v>
      </c>
      <c r="P94" s="11">
        <f>VALUE(spy_long_term[[#This Row],[close inf adj]])</f>
        <v>11.32</v>
      </c>
      <c r="R94" s="10">
        <v>40183</v>
      </c>
      <c r="S94">
        <v>7.18E-4</v>
      </c>
      <c r="T94" s="8"/>
      <c r="U94" s="8"/>
      <c r="V94" s="8"/>
    </row>
    <row r="95" spans="1:22" x14ac:dyDescent="0.35">
      <c r="A95" t="s">
        <v>29</v>
      </c>
      <c r="B95">
        <v>1935</v>
      </c>
      <c r="C95">
        <v>9</v>
      </c>
      <c r="D95">
        <v>1</v>
      </c>
      <c r="F95" s="10">
        <f>DATE(spy_long_term[[#This Row],[year]],spy_long_term[[#This Row],[month]],spy_long_term[[#This Row],[day]])</f>
        <v>13028</v>
      </c>
      <c r="G95" s="6">
        <f>VALUE(spy_long_term[[#This Row],[close]])</f>
        <v>265.26</v>
      </c>
      <c r="H95" t="s">
        <v>211</v>
      </c>
      <c r="I95" t="s">
        <v>212</v>
      </c>
      <c r="J95">
        <f t="shared" si="1"/>
        <v>94</v>
      </c>
      <c r="K95" t="str">
        <f>spy_long_term[[#This Row],[close]]</f>
        <v>265.26</v>
      </c>
      <c r="L95">
        <f>LOG(spy_long_term[[#This Row],[index]])</f>
        <v>1.9731278535996986</v>
      </c>
      <c r="M95">
        <f>LOG(spy_long_term[[#This Row],[close inf adj]])</f>
        <v>1.064083435963596</v>
      </c>
      <c r="N95">
        <f>LOG(spy_long_term[[#This Row],[close]])</f>
        <v>2.4236717652895177</v>
      </c>
      <c r="O95" s="11">
        <f>VALUE(spy_long_term[[#This Row],[close]])</f>
        <v>265.26</v>
      </c>
      <c r="P95" s="11">
        <f>VALUE(spy_long_term[[#This Row],[close inf adj]])</f>
        <v>11.59</v>
      </c>
      <c r="R95" s="10">
        <v>40184</v>
      </c>
      <c r="S95">
        <v>7.18E-4</v>
      </c>
      <c r="T95" s="9"/>
      <c r="U95" s="9"/>
      <c r="V95" s="9"/>
    </row>
    <row r="96" spans="1:22" x14ac:dyDescent="0.35">
      <c r="A96" t="s">
        <v>29</v>
      </c>
      <c r="B96">
        <v>1935</v>
      </c>
      <c r="C96">
        <v>10</v>
      </c>
      <c r="D96">
        <v>1</v>
      </c>
      <c r="F96" s="10">
        <f>DATE(spy_long_term[[#This Row],[year]],spy_long_term[[#This Row],[month]],spy_long_term[[#This Row],[day]])</f>
        <v>13058</v>
      </c>
      <c r="G96" s="6">
        <f>VALUE(spy_long_term[[#This Row],[close]])</f>
        <v>285.17</v>
      </c>
      <c r="H96" t="s">
        <v>213</v>
      </c>
      <c r="I96" t="s">
        <v>214</v>
      </c>
      <c r="J96">
        <f t="shared" si="1"/>
        <v>95</v>
      </c>
      <c r="K96" t="str">
        <f>spy_long_term[[#This Row],[close]]</f>
        <v>285.17</v>
      </c>
      <c r="L96">
        <f>LOG(spy_long_term[[#This Row],[index]])</f>
        <v>1.9777236052888478</v>
      </c>
      <c r="M96">
        <f>LOG(spy_long_term[[#This Row],[close inf adj]])</f>
        <v>1.0955180423231508</v>
      </c>
      <c r="N96">
        <f>LOG(spy_long_term[[#This Row],[close]])</f>
        <v>2.4551038356266988</v>
      </c>
      <c r="O96" s="11">
        <f>VALUE(spy_long_term[[#This Row],[close]])</f>
        <v>285.17</v>
      </c>
      <c r="P96" s="11">
        <f>VALUE(spy_long_term[[#This Row],[close inf adj]])</f>
        <v>12.46</v>
      </c>
      <c r="R96" s="10">
        <v>40185</v>
      </c>
      <c r="S96">
        <v>7.18E-4</v>
      </c>
      <c r="T96" s="8"/>
      <c r="U96" s="8"/>
      <c r="V96" s="8"/>
    </row>
    <row r="97" spans="1:22" x14ac:dyDescent="0.35">
      <c r="A97" t="s">
        <v>29</v>
      </c>
      <c r="B97">
        <v>1935</v>
      </c>
      <c r="C97">
        <v>11</v>
      </c>
      <c r="D97">
        <v>1</v>
      </c>
      <c r="F97" s="10">
        <f>DATE(spy_long_term[[#This Row],[year]],spy_long_term[[#This Row],[month]],spy_long_term[[#This Row],[day]])</f>
        <v>13089</v>
      </c>
      <c r="G97" s="6">
        <f>VALUE(spy_long_term[[#This Row],[close]])</f>
        <v>294.24</v>
      </c>
      <c r="H97" t="s">
        <v>215</v>
      </c>
      <c r="I97" t="s">
        <v>216</v>
      </c>
      <c r="J97">
        <f t="shared" si="1"/>
        <v>96</v>
      </c>
      <c r="K97" t="str">
        <f>spy_long_term[[#This Row],[close]]</f>
        <v>294.24</v>
      </c>
      <c r="L97">
        <f>LOG(spy_long_term[[#This Row],[index]])</f>
        <v>1.9822712330395684</v>
      </c>
      <c r="M97">
        <f>LOG(spy_long_term[[#This Row],[close inf adj]])</f>
        <v>1.1122697684172707</v>
      </c>
      <c r="N97">
        <f>LOG(spy_long_term[[#This Row],[close]])</f>
        <v>2.4687017118940022</v>
      </c>
      <c r="O97" s="11">
        <f>VALUE(spy_long_term[[#This Row],[close]])</f>
        <v>294.24</v>
      </c>
      <c r="P97" s="11">
        <f>VALUE(spy_long_term[[#This Row],[close inf adj]])</f>
        <v>12.95</v>
      </c>
      <c r="R97" s="10">
        <v>40186</v>
      </c>
      <c r="S97">
        <v>7.18E-4</v>
      </c>
      <c r="T97" s="9"/>
      <c r="U97" s="9"/>
      <c r="V97" s="9"/>
    </row>
    <row r="98" spans="1:22" x14ac:dyDescent="0.35">
      <c r="A98" t="s">
        <v>29</v>
      </c>
      <c r="B98">
        <v>1935</v>
      </c>
      <c r="C98">
        <v>12</v>
      </c>
      <c r="D98">
        <v>1</v>
      </c>
      <c r="F98" s="10">
        <f>DATE(spy_long_term[[#This Row],[year]],spy_long_term[[#This Row],[month]],spy_long_term[[#This Row],[day]])</f>
        <v>13119</v>
      </c>
      <c r="G98" s="6">
        <f>VALUE(spy_long_term[[#This Row],[close]])</f>
        <v>305.14</v>
      </c>
      <c r="H98" t="s">
        <v>217</v>
      </c>
      <c r="I98" t="s">
        <v>218</v>
      </c>
      <c r="J98">
        <f t="shared" si="1"/>
        <v>97</v>
      </c>
      <c r="K98" t="str">
        <f>spy_long_term[[#This Row],[close]]</f>
        <v>305.14</v>
      </c>
      <c r="L98">
        <f>LOG(spy_long_term[[#This Row],[index]])</f>
        <v>1.9867717342662448</v>
      </c>
      <c r="M98">
        <f>LOG(spy_long_term[[#This Row],[close inf adj]])</f>
        <v>1.1280760126687153</v>
      </c>
      <c r="N98">
        <f>LOG(spy_long_term[[#This Row],[close]])</f>
        <v>2.4844991418954909</v>
      </c>
      <c r="O98" s="11">
        <f>VALUE(spy_long_term[[#This Row],[close]])</f>
        <v>305.14</v>
      </c>
      <c r="P98" s="11">
        <f>VALUE(spy_long_term[[#This Row],[close inf adj]])</f>
        <v>13.43</v>
      </c>
      <c r="R98" s="10">
        <v>40187</v>
      </c>
      <c r="S98">
        <v>7.18E-4</v>
      </c>
      <c r="T98" s="8"/>
      <c r="U98" s="8"/>
      <c r="V98" s="8"/>
    </row>
    <row r="99" spans="1:22" x14ac:dyDescent="0.35">
      <c r="A99" t="s">
        <v>29</v>
      </c>
      <c r="B99">
        <v>1936</v>
      </c>
      <c r="C99">
        <v>1</v>
      </c>
      <c r="D99">
        <v>1</v>
      </c>
      <c r="F99" s="10">
        <f>DATE(spy_long_term[[#This Row],[year]],spy_long_term[[#This Row],[month]],spy_long_term[[#This Row],[day]])</f>
        <v>13150</v>
      </c>
      <c r="G99" s="6">
        <f>VALUE(spy_long_term[[#This Row],[close]])</f>
        <v>325.14</v>
      </c>
      <c r="H99" t="s">
        <v>219</v>
      </c>
      <c r="I99" t="s">
        <v>220</v>
      </c>
      <c r="J99">
        <f t="shared" si="1"/>
        <v>98</v>
      </c>
      <c r="K99" t="str">
        <f>spy_long_term[[#This Row],[close]]</f>
        <v>325.14</v>
      </c>
      <c r="L99">
        <f>LOG(spy_long_term[[#This Row],[index]])</f>
        <v>1.9912260756924949</v>
      </c>
      <c r="M99">
        <f>LOG(spy_long_term[[#This Row],[close inf adj]])</f>
        <v>1.1556396337597763</v>
      </c>
      <c r="N99">
        <f>LOG(spy_long_term[[#This Row],[close]])</f>
        <v>2.5120704013960347</v>
      </c>
      <c r="O99" s="11">
        <f>VALUE(spy_long_term[[#This Row],[close]])</f>
        <v>325.14</v>
      </c>
      <c r="P99" s="11">
        <f>VALUE(spy_long_term[[#This Row],[close inf adj]])</f>
        <v>14.31</v>
      </c>
      <c r="R99" s="10">
        <v>40188</v>
      </c>
      <c r="S99">
        <v>7.18E-4</v>
      </c>
      <c r="T99" s="9"/>
      <c r="U99" s="9"/>
      <c r="V99" s="9"/>
    </row>
    <row r="100" spans="1:22" x14ac:dyDescent="0.35">
      <c r="A100" t="s">
        <v>29</v>
      </c>
      <c r="B100">
        <v>1936</v>
      </c>
      <c r="C100">
        <v>2</v>
      </c>
      <c r="D100">
        <v>1</v>
      </c>
      <c r="F100" s="10">
        <f>DATE(spy_long_term[[#This Row],[year]],spy_long_term[[#This Row],[month]],spy_long_term[[#This Row],[day]])</f>
        <v>13181</v>
      </c>
      <c r="G100" s="6">
        <f>VALUE(spy_long_term[[#This Row],[close]])</f>
        <v>330.59</v>
      </c>
      <c r="H100" t="s">
        <v>221</v>
      </c>
      <c r="I100" t="s">
        <v>222</v>
      </c>
      <c r="J100">
        <f t="shared" si="1"/>
        <v>99</v>
      </c>
      <c r="K100" t="str">
        <f>spy_long_term[[#This Row],[close]]</f>
        <v>330.59</v>
      </c>
      <c r="L100">
        <f>LOG(spy_long_term[[#This Row],[index]])</f>
        <v>1.9956351945975499</v>
      </c>
      <c r="M100">
        <f>LOG(spy_long_term[[#This Row],[close inf adj]])</f>
        <v>1.1628629933219261</v>
      </c>
      <c r="N100">
        <f>LOG(spy_long_term[[#This Row],[close]])</f>
        <v>2.5192897124825455</v>
      </c>
      <c r="O100" s="11">
        <f>VALUE(spy_long_term[[#This Row],[close]])</f>
        <v>330.59</v>
      </c>
      <c r="P100" s="11">
        <f>VALUE(spy_long_term[[#This Row],[close inf adj]])</f>
        <v>14.55</v>
      </c>
      <c r="R100" s="10">
        <v>40189</v>
      </c>
      <c r="S100">
        <v>7.18E-4</v>
      </c>
      <c r="T100" s="8"/>
      <c r="U100" s="8"/>
      <c r="V100" s="8"/>
    </row>
    <row r="101" spans="1:22" x14ac:dyDescent="0.35">
      <c r="A101" t="s">
        <v>29</v>
      </c>
      <c r="B101">
        <v>1936</v>
      </c>
      <c r="C101">
        <v>3</v>
      </c>
      <c r="D101">
        <v>1</v>
      </c>
      <c r="F101" s="10">
        <f>DATE(spy_long_term[[#This Row],[year]],spy_long_term[[#This Row],[month]],spy_long_term[[#This Row],[day]])</f>
        <v>13210</v>
      </c>
      <c r="G101" s="6">
        <f>VALUE(spy_long_term[[#This Row],[close]])</f>
        <v>341.47</v>
      </c>
      <c r="H101" t="s">
        <v>223</v>
      </c>
      <c r="I101" t="s">
        <v>224</v>
      </c>
      <c r="J101">
        <f t="shared" si="1"/>
        <v>100</v>
      </c>
      <c r="K101" t="str">
        <f>spy_long_term[[#This Row],[close]]</f>
        <v>341.47</v>
      </c>
      <c r="L101">
        <f>LOG(spy_long_term[[#This Row],[index]])</f>
        <v>2</v>
      </c>
      <c r="M101">
        <f>LOG(spy_long_term[[#This Row],[close inf adj]])</f>
        <v>1.1737688231366501</v>
      </c>
      <c r="N101">
        <f>LOG(spy_long_term[[#This Row],[close]])</f>
        <v>2.5333525545570321</v>
      </c>
      <c r="O101" s="11">
        <f>VALUE(spy_long_term[[#This Row],[close]])</f>
        <v>341.47</v>
      </c>
      <c r="P101" s="11">
        <f>VALUE(spy_long_term[[#This Row],[close inf adj]])</f>
        <v>14.92</v>
      </c>
      <c r="R101" s="10">
        <v>40190</v>
      </c>
      <c r="S101">
        <v>7.18E-4</v>
      </c>
      <c r="T101" s="9"/>
      <c r="U101" s="9"/>
      <c r="V101" s="9"/>
    </row>
    <row r="102" spans="1:22" x14ac:dyDescent="0.35">
      <c r="A102" t="s">
        <v>29</v>
      </c>
      <c r="B102">
        <v>1936</v>
      </c>
      <c r="C102">
        <v>4</v>
      </c>
      <c r="D102">
        <v>1</v>
      </c>
      <c r="F102" s="10">
        <f>DATE(spy_long_term[[#This Row],[year]],spy_long_term[[#This Row],[month]],spy_long_term[[#This Row],[day]])</f>
        <v>13241</v>
      </c>
      <c r="G102" s="6">
        <f>VALUE(spy_long_term[[#This Row],[close]])</f>
        <v>315.14999999999998</v>
      </c>
      <c r="H102" t="s">
        <v>225</v>
      </c>
      <c r="I102" t="s">
        <v>226</v>
      </c>
      <c r="J102">
        <f t="shared" si="1"/>
        <v>101</v>
      </c>
      <c r="K102" t="str">
        <f>spy_long_term[[#This Row],[close]]</f>
        <v>315.15</v>
      </c>
      <c r="L102">
        <f>LOG(spy_long_term[[#This Row],[index]])</f>
        <v>2.0043213737826426</v>
      </c>
      <c r="M102">
        <f>LOG(spy_long_term[[#This Row],[close inf adj]])</f>
        <v>1.1389339402569236</v>
      </c>
      <c r="N102">
        <f>LOG(spy_long_term[[#This Row],[close]])</f>
        <v>2.4985173114616339</v>
      </c>
      <c r="O102" s="11">
        <f>VALUE(spy_long_term[[#This Row],[close]])</f>
        <v>315.14999999999998</v>
      </c>
      <c r="P102" s="11">
        <f>VALUE(spy_long_term[[#This Row],[close inf adj]])</f>
        <v>13.77</v>
      </c>
      <c r="R102" s="10">
        <v>40191</v>
      </c>
      <c r="S102">
        <v>7.18E-4</v>
      </c>
      <c r="T102" s="8"/>
      <c r="U102" s="8"/>
      <c r="V102" s="8"/>
    </row>
    <row r="103" spans="1:22" x14ac:dyDescent="0.35">
      <c r="A103" t="s">
        <v>29</v>
      </c>
      <c r="B103">
        <v>1936</v>
      </c>
      <c r="C103">
        <v>5</v>
      </c>
      <c r="D103">
        <v>1</v>
      </c>
      <c r="F103" s="10">
        <f>DATE(spy_long_term[[#This Row],[year]],spy_long_term[[#This Row],[month]],spy_long_term[[#This Row],[day]])</f>
        <v>13271</v>
      </c>
      <c r="G103" s="6">
        <f>VALUE(spy_long_term[[#This Row],[close]])</f>
        <v>329.57</v>
      </c>
      <c r="H103" t="s">
        <v>227</v>
      </c>
      <c r="I103" t="s">
        <v>228</v>
      </c>
      <c r="J103">
        <f t="shared" si="1"/>
        <v>102</v>
      </c>
      <c r="K103" t="str">
        <f>spy_long_term[[#This Row],[close]]</f>
        <v>329.57</v>
      </c>
      <c r="L103">
        <f>LOG(spy_long_term[[#This Row],[index]])</f>
        <v>2.0086001717619175</v>
      </c>
      <c r="M103">
        <f>LOG(spy_long_term[[#This Row],[close inf adj]])</f>
        <v>1.1583624920952498</v>
      </c>
      <c r="N103">
        <f>LOG(spy_long_term[[#This Row],[close]])</f>
        <v>2.5179476719952496</v>
      </c>
      <c r="O103" s="11">
        <f>VALUE(spy_long_term[[#This Row],[close]])</f>
        <v>329.57</v>
      </c>
      <c r="P103" s="11">
        <f>VALUE(spy_long_term[[#This Row],[close inf adj]])</f>
        <v>14.4</v>
      </c>
      <c r="R103" s="10">
        <v>40192</v>
      </c>
      <c r="S103">
        <v>7.18E-4</v>
      </c>
      <c r="T103" s="9"/>
      <c r="U103" s="9"/>
      <c r="V103" s="9"/>
    </row>
    <row r="104" spans="1:22" x14ac:dyDescent="0.35">
      <c r="A104" t="s">
        <v>29</v>
      </c>
      <c r="B104">
        <v>1936</v>
      </c>
      <c r="C104">
        <v>6</v>
      </c>
      <c r="D104">
        <v>1</v>
      </c>
      <c r="F104" s="10">
        <f>DATE(spy_long_term[[#This Row],[year]],spy_long_term[[#This Row],[month]],spy_long_term[[#This Row],[day]])</f>
        <v>13302</v>
      </c>
      <c r="G104" s="6">
        <f>VALUE(spy_long_term[[#This Row],[close]])</f>
        <v>337.18</v>
      </c>
      <c r="H104" t="s">
        <v>229</v>
      </c>
      <c r="I104" t="s">
        <v>230</v>
      </c>
      <c r="J104">
        <f t="shared" si="1"/>
        <v>103</v>
      </c>
      <c r="K104" t="str">
        <f>spy_long_term[[#This Row],[close]]</f>
        <v>337.18</v>
      </c>
      <c r="L104">
        <f>LOG(spy_long_term[[#This Row],[index]])</f>
        <v>2.012837224705172</v>
      </c>
      <c r="M104">
        <f>LOG(spy_long_term[[#This Row],[close inf adj]])</f>
        <v>1.1714339009430084</v>
      </c>
      <c r="N104">
        <f>LOG(spy_long_term[[#This Row],[close]])</f>
        <v>2.5278618063227021</v>
      </c>
      <c r="O104" s="11">
        <f>VALUE(spy_long_term[[#This Row],[close]])</f>
        <v>337.18</v>
      </c>
      <c r="P104" s="11">
        <f>VALUE(spy_long_term[[#This Row],[close inf adj]])</f>
        <v>14.84</v>
      </c>
      <c r="R104" s="10">
        <v>40193</v>
      </c>
      <c r="S104">
        <v>7.18E-4</v>
      </c>
      <c r="T104" s="8"/>
      <c r="U104" s="8"/>
      <c r="V104" s="8"/>
    </row>
    <row r="105" spans="1:22" x14ac:dyDescent="0.35">
      <c r="A105" t="s">
        <v>29</v>
      </c>
      <c r="B105">
        <v>1936</v>
      </c>
      <c r="C105">
        <v>7</v>
      </c>
      <c r="D105">
        <v>1</v>
      </c>
      <c r="F105" s="10">
        <f>DATE(spy_long_term[[#This Row],[year]],spy_long_term[[#This Row],[month]],spy_long_term[[#This Row],[day]])</f>
        <v>13332</v>
      </c>
      <c r="G105" s="6">
        <f>VALUE(spy_long_term[[#This Row],[close]])</f>
        <v>357.53</v>
      </c>
      <c r="H105" t="s">
        <v>231</v>
      </c>
      <c r="I105" t="s">
        <v>232</v>
      </c>
      <c r="J105">
        <f t="shared" si="1"/>
        <v>104</v>
      </c>
      <c r="K105" t="str">
        <f>spy_long_term[[#This Row],[close]]</f>
        <v>357.53</v>
      </c>
      <c r="L105">
        <f>LOG(spy_long_term[[#This Row],[index]])</f>
        <v>2.0170333392987803</v>
      </c>
      <c r="M105">
        <f>LOG(spy_long_term[[#This Row],[close inf adj]])</f>
        <v>1.2000292665537702</v>
      </c>
      <c r="N105">
        <f>LOG(spy_long_term[[#This Row],[close]])</f>
        <v>2.5533124889002417</v>
      </c>
      <c r="O105" s="11">
        <f>VALUE(spy_long_term[[#This Row],[close]])</f>
        <v>357.53</v>
      </c>
      <c r="P105" s="11">
        <f>VALUE(spy_long_term[[#This Row],[close inf adj]])</f>
        <v>15.85</v>
      </c>
      <c r="R105" s="10">
        <v>40194</v>
      </c>
      <c r="S105">
        <v>2.8310000000000002E-3</v>
      </c>
      <c r="T105" s="9"/>
      <c r="U105" s="9"/>
      <c r="V105" s="9"/>
    </row>
    <row r="106" spans="1:22" x14ac:dyDescent="0.35">
      <c r="A106" t="s">
        <v>29</v>
      </c>
      <c r="B106">
        <v>1936</v>
      </c>
      <c r="C106">
        <v>8</v>
      </c>
      <c r="D106">
        <v>1</v>
      </c>
      <c r="F106" s="10">
        <f>DATE(spy_long_term[[#This Row],[year]],spy_long_term[[#This Row],[month]],spy_long_term[[#This Row],[day]])</f>
        <v>13363</v>
      </c>
      <c r="G106" s="6">
        <f>VALUE(spy_long_term[[#This Row],[close]])</f>
        <v>358.11</v>
      </c>
      <c r="H106" t="s">
        <v>233</v>
      </c>
      <c r="I106" t="s">
        <v>234</v>
      </c>
      <c r="J106">
        <f t="shared" si="1"/>
        <v>105</v>
      </c>
      <c r="K106" t="str">
        <f>spy_long_term[[#This Row],[close]]</f>
        <v>358.11</v>
      </c>
      <c r="L106">
        <f>LOG(spy_long_term[[#This Row],[index]])</f>
        <v>2.0211892990699383</v>
      </c>
      <c r="M106">
        <f>LOG(spy_long_term[[#This Row],[close inf adj]])</f>
        <v>1.2038484637462348</v>
      </c>
      <c r="N106">
        <f>LOG(spy_long_term[[#This Row],[close]])</f>
        <v>2.5540164485857133</v>
      </c>
      <c r="O106" s="11">
        <f>VALUE(spy_long_term[[#This Row],[close]])</f>
        <v>358.11</v>
      </c>
      <c r="P106" s="11">
        <f>VALUE(spy_long_term[[#This Row],[close inf adj]])</f>
        <v>15.99</v>
      </c>
      <c r="R106" s="10">
        <v>40195</v>
      </c>
      <c r="S106">
        <v>2.8E-3</v>
      </c>
      <c r="T106" s="8"/>
      <c r="U106" s="8"/>
      <c r="V106" s="8"/>
    </row>
    <row r="107" spans="1:22" x14ac:dyDescent="0.35">
      <c r="A107" t="s">
        <v>29</v>
      </c>
      <c r="B107">
        <v>1936</v>
      </c>
      <c r="C107">
        <v>9</v>
      </c>
      <c r="D107">
        <v>1</v>
      </c>
      <c r="F107" s="10">
        <f>DATE(spy_long_term[[#This Row],[year]],spy_long_term[[#This Row],[month]],spy_long_term[[#This Row],[day]])</f>
        <v>13394</v>
      </c>
      <c r="G107" s="6">
        <f>VALUE(spy_long_term[[#This Row],[close]])</f>
        <v>358.56</v>
      </c>
      <c r="H107" t="s">
        <v>235</v>
      </c>
      <c r="I107" t="s">
        <v>236</v>
      </c>
      <c r="J107">
        <f t="shared" si="1"/>
        <v>106</v>
      </c>
      <c r="K107" t="str">
        <f>spy_long_term[[#This Row],[close]]</f>
        <v>358.56</v>
      </c>
      <c r="L107">
        <f>LOG(spy_long_term[[#This Row],[index]])</f>
        <v>2.0253058652647704</v>
      </c>
      <c r="M107">
        <f>LOG(spy_long_term[[#This Row],[close inf adj]])</f>
        <v>1.2043913319192998</v>
      </c>
      <c r="N107">
        <f>LOG(spy_long_term[[#This Row],[close]])</f>
        <v>2.5545618391909861</v>
      </c>
      <c r="O107" s="11">
        <f>VALUE(spy_long_term[[#This Row],[close]])</f>
        <v>358.56</v>
      </c>
      <c r="P107" s="11">
        <f>VALUE(spy_long_term[[#This Row],[close inf adj]])</f>
        <v>16.010000000000002</v>
      </c>
      <c r="R107" s="10">
        <v>40196</v>
      </c>
      <c r="S107">
        <v>2.9459999999999998E-3</v>
      </c>
      <c r="T107" s="9"/>
      <c r="U107" s="9"/>
      <c r="V107" s="9"/>
    </row>
    <row r="108" spans="1:22" x14ac:dyDescent="0.35">
      <c r="A108" t="s">
        <v>29</v>
      </c>
      <c r="B108">
        <v>1936</v>
      </c>
      <c r="C108">
        <v>10</v>
      </c>
      <c r="D108">
        <v>1</v>
      </c>
      <c r="F108" s="10">
        <f>DATE(spy_long_term[[#This Row],[year]],spy_long_term[[#This Row],[month]],spy_long_term[[#This Row],[day]])</f>
        <v>13424</v>
      </c>
      <c r="G108" s="6">
        <f>VALUE(spy_long_term[[#This Row],[close]])</f>
        <v>385.44</v>
      </c>
      <c r="H108" t="s">
        <v>237</v>
      </c>
      <c r="I108" t="s">
        <v>238</v>
      </c>
      <c r="J108">
        <f t="shared" si="1"/>
        <v>107</v>
      </c>
      <c r="K108" t="str">
        <f>spy_long_term[[#This Row],[close]]</f>
        <v>385.44</v>
      </c>
      <c r="L108">
        <f>LOG(spy_long_term[[#This Row],[index]])</f>
        <v>2.0293837776852097</v>
      </c>
      <c r="M108">
        <f>LOG(spy_long_term[[#This Row],[close inf adj]])</f>
        <v>1.2357808703275603</v>
      </c>
      <c r="N108">
        <f>LOG(spy_long_term[[#This Row],[close]])</f>
        <v>2.585956782654268</v>
      </c>
      <c r="O108" s="11">
        <f>VALUE(spy_long_term[[#This Row],[close]])</f>
        <v>385.44</v>
      </c>
      <c r="P108" s="11">
        <f>VALUE(spy_long_term[[#This Row],[close inf adj]])</f>
        <v>17.21</v>
      </c>
      <c r="R108" s="10">
        <v>40197</v>
      </c>
      <c r="S108">
        <v>2.7360000000000002E-3</v>
      </c>
      <c r="T108" s="8"/>
      <c r="U108" s="8"/>
      <c r="V108" s="8"/>
    </row>
    <row r="109" spans="1:22" x14ac:dyDescent="0.35">
      <c r="A109" t="s">
        <v>29</v>
      </c>
      <c r="B109">
        <v>1936</v>
      </c>
      <c r="C109">
        <v>11</v>
      </c>
      <c r="D109">
        <v>1</v>
      </c>
      <c r="F109" s="10">
        <f>DATE(spy_long_term[[#This Row],[year]],spy_long_term[[#This Row],[month]],spy_long_term[[#This Row],[day]])</f>
        <v>13455</v>
      </c>
      <c r="G109" s="6">
        <f>VALUE(spy_long_term[[#This Row],[close]])</f>
        <v>387</v>
      </c>
      <c r="H109" t="s">
        <v>239</v>
      </c>
      <c r="I109" t="s">
        <v>240</v>
      </c>
      <c r="J109">
        <f t="shared" si="1"/>
        <v>108</v>
      </c>
      <c r="K109" t="str">
        <f>spy_long_term[[#This Row],[close]]</f>
        <v>387.00</v>
      </c>
      <c r="L109">
        <f>LOG(spy_long_term[[#This Row],[index]])</f>
        <v>2.0334237554869499</v>
      </c>
      <c r="M109">
        <f>LOG(spy_long_term[[#This Row],[close inf adj]])</f>
        <v>1.2375437381428744</v>
      </c>
      <c r="N109">
        <f>LOG(spy_long_term[[#This Row],[close]])</f>
        <v>2.5877109650189114</v>
      </c>
      <c r="O109" s="11">
        <f>VALUE(spy_long_term[[#This Row],[close]])</f>
        <v>387</v>
      </c>
      <c r="P109" s="11">
        <f>VALUE(spy_long_term[[#This Row],[close inf adj]])</f>
        <v>17.28</v>
      </c>
      <c r="R109" s="10">
        <v>40198</v>
      </c>
      <c r="S109">
        <v>2.9190000000000002E-3</v>
      </c>
      <c r="T109" s="9"/>
      <c r="U109" s="9"/>
      <c r="V109" s="9"/>
    </row>
    <row r="110" spans="1:22" x14ac:dyDescent="0.35">
      <c r="A110" t="s">
        <v>29</v>
      </c>
      <c r="B110">
        <v>1936</v>
      </c>
      <c r="C110">
        <v>12</v>
      </c>
      <c r="D110">
        <v>1</v>
      </c>
      <c r="F110" s="10">
        <f>DATE(spy_long_term[[#This Row],[year]],spy_long_term[[#This Row],[month]],spy_long_term[[#This Row],[day]])</f>
        <v>13485</v>
      </c>
      <c r="G110" s="6">
        <f>VALUE(spy_long_term[[#This Row],[close]])</f>
        <v>384.76</v>
      </c>
      <c r="H110" t="s">
        <v>241</v>
      </c>
      <c r="I110" t="s">
        <v>242</v>
      </c>
      <c r="J110">
        <f t="shared" si="1"/>
        <v>109</v>
      </c>
      <c r="K110" t="str">
        <f>spy_long_term[[#This Row],[close]]</f>
        <v>384.76</v>
      </c>
      <c r="L110">
        <f>LOG(spy_long_term[[#This Row],[index]])</f>
        <v>2.0374264979406238</v>
      </c>
      <c r="M110">
        <f>LOG(spy_long_term[[#This Row],[close inf adj]])</f>
        <v>1.2350231594952235</v>
      </c>
      <c r="N110">
        <f>LOG(spy_long_term[[#This Row],[close]])</f>
        <v>2.5851899160626624</v>
      </c>
      <c r="O110" s="11">
        <f>VALUE(spy_long_term[[#This Row],[close]])</f>
        <v>384.76</v>
      </c>
      <c r="P110" s="11">
        <f>VALUE(spy_long_term[[#This Row],[close inf adj]])</f>
        <v>17.18</v>
      </c>
      <c r="R110" s="10">
        <v>40199</v>
      </c>
      <c r="S110">
        <v>2.8930000000000002E-3</v>
      </c>
      <c r="T110" s="8"/>
      <c r="U110" s="8"/>
      <c r="V110" s="8"/>
    </row>
    <row r="111" spans="1:22" x14ac:dyDescent="0.35">
      <c r="A111" t="s">
        <v>29</v>
      </c>
      <c r="B111">
        <v>1937</v>
      </c>
      <c r="C111">
        <v>1</v>
      </c>
      <c r="D111">
        <v>1</v>
      </c>
      <c r="F111" s="10">
        <f>DATE(spy_long_term[[#This Row],[year]],spy_long_term[[#This Row],[month]],spy_long_term[[#This Row],[day]])</f>
        <v>13516</v>
      </c>
      <c r="G111" s="6">
        <f>VALUE(spy_long_term[[#This Row],[close]])</f>
        <v>396.49</v>
      </c>
      <c r="H111" t="s">
        <v>243</v>
      </c>
      <c r="I111" t="s">
        <v>244</v>
      </c>
      <c r="J111">
        <f t="shared" si="1"/>
        <v>110</v>
      </c>
      <c r="K111" t="str">
        <f>spy_long_term[[#This Row],[close]]</f>
        <v>396.49</v>
      </c>
      <c r="L111">
        <f>LOG(spy_long_term[[#This Row],[index]])</f>
        <v>2.0413926851582249</v>
      </c>
      <c r="M111">
        <f>LOG(spy_long_term[[#This Row],[close inf adj]])</f>
        <v>1.2511513431753545</v>
      </c>
      <c r="N111">
        <f>LOG(spy_long_term[[#This Row],[close]])</f>
        <v>2.5982322383129266</v>
      </c>
      <c r="O111" s="11">
        <f>VALUE(spy_long_term[[#This Row],[close]])</f>
        <v>396.49</v>
      </c>
      <c r="P111" s="11">
        <f>VALUE(spy_long_term[[#This Row],[close inf adj]])</f>
        <v>17.829999999999998</v>
      </c>
      <c r="R111" s="10">
        <v>40200</v>
      </c>
      <c r="S111">
        <v>3.0479999999999999E-3</v>
      </c>
      <c r="T111" s="9"/>
      <c r="U111" s="9"/>
      <c r="V111" s="9"/>
    </row>
    <row r="112" spans="1:22" x14ac:dyDescent="0.35">
      <c r="A112" t="s">
        <v>29</v>
      </c>
      <c r="B112">
        <v>1937</v>
      </c>
      <c r="C112">
        <v>2</v>
      </c>
      <c r="D112">
        <v>1</v>
      </c>
      <c r="F112" s="10">
        <f>DATE(spy_long_term[[#This Row],[year]],spy_long_term[[#This Row],[month]],spy_long_term[[#This Row],[day]])</f>
        <v>13547</v>
      </c>
      <c r="G112" s="6">
        <f>VALUE(spy_long_term[[#This Row],[close]])</f>
        <v>402.27</v>
      </c>
      <c r="H112" t="s">
        <v>245</v>
      </c>
      <c r="I112" t="s">
        <v>246</v>
      </c>
      <c r="J112">
        <f t="shared" si="1"/>
        <v>111</v>
      </c>
      <c r="K112" t="str">
        <f>spy_long_term[[#This Row],[close]]</f>
        <v>402.27</v>
      </c>
      <c r="L112">
        <f>LOG(spy_long_term[[#This Row],[index]])</f>
        <v>2.0453229787866576</v>
      </c>
      <c r="M112">
        <f>LOG(spy_long_term[[#This Row],[close inf adj]])</f>
        <v>1.2574385668598138</v>
      </c>
      <c r="N112">
        <f>LOG(spy_long_term[[#This Row],[close]])</f>
        <v>2.6045176454962693</v>
      </c>
      <c r="O112" s="11">
        <f>VALUE(spy_long_term[[#This Row],[close]])</f>
        <v>402.27</v>
      </c>
      <c r="P112" s="11">
        <f>VALUE(spy_long_term[[#This Row],[close inf adj]])</f>
        <v>18.09</v>
      </c>
      <c r="R112" s="10">
        <v>40201</v>
      </c>
      <c r="S112">
        <v>3.2109999999999999E-3</v>
      </c>
      <c r="T112" s="8"/>
      <c r="U112" s="8"/>
      <c r="V112" s="8"/>
    </row>
    <row r="113" spans="1:22" x14ac:dyDescent="0.35">
      <c r="A113" t="s">
        <v>29</v>
      </c>
      <c r="B113">
        <v>1937</v>
      </c>
      <c r="C113">
        <v>3</v>
      </c>
      <c r="D113">
        <v>1</v>
      </c>
      <c r="F113" s="10">
        <f>DATE(spy_long_term[[#This Row],[year]],spy_long_term[[#This Row],[month]],spy_long_term[[#This Row],[day]])</f>
        <v>13575</v>
      </c>
      <c r="G113" s="6">
        <f>VALUE(spy_long_term[[#This Row],[close]])</f>
        <v>395.69</v>
      </c>
      <c r="H113" t="s">
        <v>247</v>
      </c>
      <c r="I113" t="s">
        <v>248</v>
      </c>
      <c r="J113">
        <f t="shared" si="1"/>
        <v>112</v>
      </c>
      <c r="K113" t="str">
        <f>spy_long_term[[#This Row],[close]]</f>
        <v>395.69</v>
      </c>
      <c r="L113">
        <f>LOG(spy_long_term[[#This Row],[index]])</f>
        <v>2.0492180226701815</v>
      </c>
      <c r="M113">
        <f>LOG(spy_long_term[[#This Row],[close inf adj]])</f>
        <v>1.2533380053261065</v>
      </c>
      <c r="N113">
        <f>LOG(spy_long_term[[#This Row],[close]])</f>
        <v>2.5973550747803147</v>
      </c>
      <c r="O113" s="11">
        <f>VALUE(spy_long_term[[#This Row],[close]])</f>
        <v>395.69</v>
      </c>
      <c r="P113" s="11">
        <f>VALUE(spy_long_term[[#This Row],[close inf adj]])</f>
        <v>17.920000000000002</v>
      </c>
      <c r="R113" s="10">
        <v>40202</v>
      </c>
      <c r="S113">
        <v>3.2520000000000001E-3</v>
      </c>
      <c r="T113" s="9"/>
      <c r="U113" s="9"/>
      <c r="V113" s="9"/>
    </row>
    <row r="114" spans="1:22" x14ac:dyDescent="0.35">
      <c r="A114" t="s">
        <v>29</v>
      </c>
      <c r="B114">
        <v>1937</v>
      </c>
      <c r="C114">
        <v>4</v>
      </c>
      <c r="D114">
        <v>1</v>
      </c>
      <c r="F114" s="10">
        <f>DATE(spy_long_term[[#This Row],[year]],spy_long_term[[#This Row],[month]],spy_long_term[[#This Row],[day]])</f>
        <v>13606</v>
      </c>
      <c r="G114" s="6">
        <f>VALUE(spy_long_term[[#This Row],[close]])</f>
        <v>360.24</v>
      </c>
      <c r="H114" t="s">
        <v>249</v>
      </c>
      <c r="I114" t="s">
        <v>250</v>
      </c>
      <c r="J114">
        <f t="shared" si="1"/>
        <v>113</v>
      </c>
      <c r="K114" t="str">
        <f>spy_long_term[[#This Row],[close]]</f>
        <v>360.24</v>
      </c>
      <c r="L114">
        <f>LOG(spy_long_term[[#This Row],[index]])</f>
        <v>2.0530784434834195</v>
      </c>
      <c r="M114">
        <f>LOG(spy_long_term[[#This Row],[close inf adj]])</f>
        <v>1.2156375634350618</v>
      </c>
      <c r="N114">
        <f>LOG(spy_long_term[[#This Row],[close]])</f>
        <v>2.5565919339548766</v>
      </c>
      <c r="O114" s="11">
        <f>VALUE(spy_long_term[[#This Row],[close]])</f>
        <v>360.24</v>
      </c>
      <c r="P114" s="11">
        <f>VALUE(spy_long_term[[#This Row],[close inf adj]])</f>
        <v>16.43</v>
      </c>
      <c r="R114" s="10">
        <v>40203</v>
      </c>
      <c r="S114">
        <v>3.2539999999999999E-3</v>
      </c>
      <c r="T114" s="8"/>
      <c r="U114" s="8"/>
      <c r="V114" s="8"/>
    </row>
    <row r="115" spans="1:22" x14ac:dyDescent="0.35">
      <c r="A115" t="s">
        <v>29</v>
      </c>
      <c r="B115">
        <v>1937</v>
      </c>
      <c r="C115">
        <v>5</v>
      </c>
      <c r="D115">
        <v>1</v>
      </c>
      <c r="F115" s="10">
        <f>DATE(spy_long_term[[#This Row],[year]],spy_long_term[[#This Row],[month]],spy_long_term[[#This Row],[day]])</f>
        <v>13636</v>
      </c>
      <c r="G115" s="6">
        <f>VALUE(spy_long_term[[#This Row],[close]])</f>
        <v>354.05</v>
      </c>
      <c r="H115" t="s">
        <v>251</v>
      </c>
      <c r="I115" t="s">
        <v>252</v>
      </c>
      <c r="J115">
        <f t="shared" si="1"/>
        <v>114</v>
      </c>
      <c r="K115" t="str">
        <f>spy_long_term[[#This Row],[close]]</f>
        <v>354.05</v>
      </c>
      <c r="L115">
        <f>LOG(spy_long_term[[#This Row],[index]])</f>
        <v>2.0569048513364727</v>
      </c>
      <c r="M115">
        <f>LOG(spy_long_term[[#This Row],[close inf adj]])</f>
        <v>1.2111205412580495</v>
      </c>
      <c r="N115">
        <f>LOG(spy_long_term[[#This Row],[close]])</f>
        <v>2.5490645987227194</v>
      </c>
      <c r="O115" s="11">
        <f>VALUE(spy_long_term[[#This Row],[close]])</f>
        <v>354.05</v>
      </c>
      <c r="P115" s="11">
        <f>VALUE(spy_long_term[[#This Row],[close inf adj]])</f>
        <v>16.260000000000002</v>
      </c>
      <c r="R115" s="10">
        <v>40204</v>
      </c>
      <c r="S115">
        <v>3.3660000000000001E-3</v>
      </c>
      <c r="T115" s="9"/>
      <c r="U115" s="9"/>
      <c r="V115" s="9"/>
    </row>
    <row r="116" spans="1:22" x14ac:dyDescent="0.35">
      <c r="A116" t="s">
        <v>29</v>
      </c>
      <c r="B116">
        <v>1937</v>
      </c>
      <c r="C116">
        <v>6</v>
      </c>
      <c r="D116">
        <v>1</v>
      </c>
      <c r="F116" s="10">
        <f>DATE(spy_long_term[[#This Row],[year]],spy_long_term[[#This Row],[month]],spy_long_term[[#This Row],[day]])</f>
        <v>13667</v>
      </c>
      <c r="G116" s="6">
        <f>VALUE(spy_long_term[[#This Row],[close]])</f>
        <v>335.32</v>
      </c>
      <c r="H116" t="s">
        <v>253</v>
      </c>
      <c r="I116" t="s">
        <v>254</v>
      </c>
      <c r="J116">
        <f t="shared" si="1"/>
        <v>115</v>
      </c>
      <c r="K116" t="str">
        <f>spy_long_term[[#This Row],[close]]</f>
        <v>335.32</v>
      </c>
      <c r="L116">
        <f>LOG(spy_long_term[[#This Row],[index]])</f>
        <v>2.0606978403536118</v>
      </c>
      <c r="M116">
        <f>LOG(spy_long_term[[#This Row],[close inf adj]])</f>
        <v>1.1875207208364631</v>
      </c>
      <c r="N116">
        <f>LOG(spy_long_term[[#This Row],[close]])</f>
        <v>2.5254594574866789</v>
      </c>
      <c r="O116" s="11">
        <f>VALUE(spy_long_term[[#This Row],[close]])</f>
        <v>335.32</v>
      </c>
      <c r="P116" s="11">
        <f>VALUE(spy_long_term[[#This Row],[close inf adj]])</f>
        <v>15.4</v>
      </c>
      <c r="R116" s="10">
        <v>40205</v>
      </c>
      <c r="S116">
        <v>3.1849999999999999E-3</v>
      </c>
      <c r="T116" s="8"/>
      <c r="U116" s="8"/>
      <c r="V116" s="8"/>
    </row>
    <row r="117" spans="1:22" x14ac:dyDescent="0.35">
      <c r="A117" t="s">
        <v>29</v>
      </c>
      <c r="B117">
        <v>1937</v>
      </c>
      <c r="C117">
        <v>7</v>
      </c>
      <c r="D117">
        <v>1</v>
      </c>
      <c r="F117" s="10">
        <f>DATE(spy_long_term[[#This Row],[year]],spy_long_term[[#This Row],[month]],spy_long_term[[#This Row],[day]])</f>
        <v>13697</v>
      </c>
      <c r="G117" s="6">
        <f>VALUE(spy_long_term[[#This Row],[close]])</f>
        <v>367.18</v>
      </c>
      <c r="H117" t="s">
        <v>255</v>
      </c>
      <c r="I117" t="s">
        <v>256</v>
      </c>
      <c r="J117">
        <f t="shared" si="1"/>
        <v>116</v>
      </c>
      <c r="K117" t="str">
        <f>spy_long_term[[#This Row],[close]]</f>
        <v>367.18</v>
      </c>
      <c r="L117">
        <f>LOG(spy_long_term[[#This Row],[index]])</f>
        <v>2.0644579892269186</v>
      </c>
      <c r="M117">
        <f>LOG(spy_long_term[[#This Row],[close inf adj]])</f>
        <v>1.2299376859079338</v>
      </c>
      <c r="N117">
        <f>LOG(spy_long_term[[#This Row],[close]])</f>
        <v>2.5648790175014531</v>
      </c>
      <c r="O117" s="11">
        <f>VALUE(spy_long_term[[#This Row],[close]])</f>
        <v>367.18</v>
      </c>
      <c r="P117" s="11">
        <f>VALUE(spy_long_term[[#This Row],[close inf adj]])</f>
        <v>16.98</v>
      </c>
      <c r="R117" s="10">
        <v>40206</v>
      </c>
      <c r="S117">
        <v>3.2810000000000001E-3</v>
      </c>
      <c r="T117" s="9"/>
      <c r="U117" s="9"/>
      <c r="V117" s="9"/>
    </row>
    <row r="118" spans="1:22" x14ac:dyDescent="0.35">
      <c r="A118" t="s">
        <v>29</v>
      </c>
      <c r="B118">
        <v>1937</v>
      </c>
      <c r="C118">
        <v>8</v>
      </c>
      <c r="D118">
        <v>1</v>
      </c>
      <c r="F118" s="10">
        <f>DATE(spy_long_term[[#This Row],[year]],spy_long_term[[#This Row],[month]],spy_long_term[[#This Row],[day]])</f>
        <v>13728</v>
      </c>
      <c r="G118" s="6">
        <f>VALUE(spy_long_term[[#This Row],[close]])</f>
        <v>346.85</v>
      </c>
      <c r="H118" t="s">
        <v>257</v>
      </c>
      <c r="I118" t="s">
        <v>258</v>
      </c>
      <c r="J118">
        <f t="shared" si="1"/>
        <v>117</v>
      </c>
      <c r="K118" t="str">
        <f>spy_long_term[[#This Row],[close]]</f>
        <v>346.85</v>
      </c>
      <c r="L118">
        <f>LOG(spy_long_term[[#This Row],[index]])</f>
        <v>2.0681858617461617</v>
      </c>
      <c r="M118">
        <f>LOG(spy_long_term[[#This Row],[close inf adj]])</f>
        <v>1.2052043639481447</v>
      </c>
      <c r="N118">
        <f>LOG(spy_long_term[[#This Row],[close]])</f>
        <v>2.540141698835551</v>
      </c>
      <c r="O118" s="11">
        <f>VALUE(spy_long_term[[#This Row],[close]])</f>
        <v>346.85</v>
      </c>
      <c r="P118" s="11">
        <f>VALUE(spy_long_term[[#This Row],[close inf adj]])</f>
        <v>16.04</v>
      </c>
      <c r="R118" s="10">
        <v>40207</v>
      </c>
      <c r="S118">
        <v>3.2590000000000002E-3</v>
      </c>
      <c r="T118" s="8"/>
      <c r="U118" s="8"/>
      <c r="V118" s="8"/>
    </row>
    <row r="119" spans="1:22" x14ac:dyDescent="0.35">
      <c r="A119" t="s">
        <v>29</v>
      </c>
      <c r="B119">
        <v>1937</v>
      </c>
      <c r="C119">
        <v>9</v>
      </c>
      <c r="D119">
        <v>1</v>
      </c>
      <c r="F119" s="10">
        <f>DATE(spy_long_term[[#This Row],[year]],spy_long_term[[#This Row],[month]],spy_long_term[[#This Row],[day]])</f>
        <v>13759</v>
      </c>
      <c r="G119" s="6">
        <f>VALUE(spy_long_term[[#This Row],[close]])</f>
        <v>295.51</v>
      </c>
      <c r="H119" t="s">
        <v>259</v>
      </c>
      <c r="I119" t="s">
        <v>260</v>
      </c>
      <c r="J119">
        <f t="shared" si="1"/>
        <v>118</v>
      </c>
      <c r="K119" t="str">
        <f>spy_long_term[[#This Row],[close]]</f>
        <v>295.51</v>
      </c>
      <c r="L119">
        <f>LOG(spy_long_term[[#This Row],[index]])</f>
        <v>2.0718820073061255</v>
      </c>
      <c r="M119">
        <f>LOG(spy_long_term[[#This Row],[close inf adj]])</f>
        <v>1.1386184338994925</v>
      </c>
      <c r="N119">
        <f>LOG(spy_long_term[[#This Row],[close]])</f>
        <v>2.4705721819053825</v>
      </c>
      <c r="O119" s="11">
        <f>VALUE(spy_long_term[[#This Row],[close]])</f>
        <v>295.51</v>
      </c>
      <c r="P119" s="11">
        <f>VALUE(spy_long_term[[#This Row],[close inf adj]])</f>
        <v>13.76</v>
      </c>
      <c r="R119" s="10">
        <v>40208</v>
      </c>
      <c r="S119">
        <v>3.241E-3</v>
      </c>
      <c r="T119" s="9"/>
      <c r="U119" s="9"/>
      <c r="V119" s="9"/>
    </row>
    <row r="120" spans="1:22" x14ac:dyDescent="0.35">
      <c r="A120" t="s">
        <v>29</v>
      </c>
      <c r="B120">
        <v>1937</v>
      </c>
      <c r="C120">
        <v>10</v>
      </c>
      <c r="D120">
        <v>1</v>
      </c>
      <c r="F120" s="10">
        <f>DATE(spy_long_term[[#This Row],[year]],spy_long_term[[#This Row],[month]],spy_long_term[[#This Row],[day]])</f>
        <v>13789</v>
      </c>
      <c r="G120" s="6">
        <f>VALUE(spy_long_term[[#This Row],[close]])</f>
        <v>265.44</v>
      </c>
      <c r="H120" t="s">
        <v>261</v>
      </c>
      <c r="I120" t="s">
        <v>262</v>
      </c>
      <c r="J120">
        <f t="shared" si="1"/>
        <v>119</v>
      </c>
      <c r="K120" t="str">
        <f>spy_long_term[[#This Row],[close]]</f>
        <v>265.44</v>
      </c>
      <c r="L120">
        <f>LOG(spy_long_term[[#This Row],[index]])</f>
        <v>2.0755469613925306</v>
      </c>
      <c r="M120">
        <f>LOG(spy_long_term[[#This Row],[close inf adj]])</f>
        <v>1.0920184707527971</v>
      </c>
      <c r="N120">
        <f>LOG(spy_long_term[[#This Row],[close]])</f>
        <v>2.4239663686802855</v>
      </c>
      <c r="O120" s="11">
        <f>VALUE(spy_long_term[[#This Row],[close]])</f>
        <v>265.44</v>
      </c>
      <c r="P120" s="11">
        <f>VALUE(spy_long_term[[#This Row],[close inf adj]])</f>
        <v>12.36</v>
      </c>
      <c r="R120" s="10">
        <v>40209</v>
      </c>
      <c r="S120">
        <v>3.2980000000000002E-3</v>
      </c>
      <c r="T120" s="8"/>
      <c r="U120" s="8"/>
      <c r="V120" s="8"/>
    </row>
    <row r="121" spans="1:22" x14ac:dyDescent="0.35">
      <c r="A121" t="s">
        <v>29</v>
      </c>
      <c r="B121">
        <v>1937</v>
      </c>
      <c r="C121">
        <v>11</v>
      </c>
      <c r="D121">
        <v>1</v>
      </c>
      <c r="F121" s="10">
        <f>DATE(spy_long_term[[#This Row],[year]],spy_long_term[[#This Row],[month]],spy_long_term[[#This Row],[day]])</f>
        <v>13820</v>
      </c>
      <c r="G121" s="6">
        <f>VALUE(spy_long_term[[#This Row],[close]])</f>
        <v>240.24</v>
      </c>
      <c r="H121" t="s">
        <v>263</v>
      </c>
      <c r="I121" t="s">
        <v>264</v>
      </c>
      <c r="J121">
        <f t="shared" si="1"/>
        <v>120</v>
      </c>
      <c r="K121" t="str">
        <f>spy_long_term[[#This Row],[close]]</f>
        <v>240.24</v>
      </c>
      <c r="L121">
        <f>LOG(spy_long_term[[#This Row],[index]])</f>
        <v>2.0791812460476247</v>
      </c>
      <c r="M121">
        <f>LOG(spy_long_term[[#This Row],[close inf adj]])</f>
        <v>1.0457140589408676</v>
      </c>
      <c r="N121">
        <f>LOG(spy_long_term[[#This Row],[close]])</f>
        <v>2.3806453191909247</v>
      </c>
      <c r="O121" s="11">
        <f>VALUE(spy_long_term[[#This Row],[close]])</f>
        <v>240.24</v>
      </c>
      <c r="P121" s="11">
        <f>VALUE(spy_long_term[[#This Row],[close inf adj]])</f>
        <v>11.11</v>
      </c>
      <c r="R121" s="10">
        <v>40210</v>
      </c>
      <c r="S121">
        <v>3.297E-3</v>
      </c>
      <c r="T121" s="9"/>
      <c r="U121" s="9"/>
      <c r="V121" s="9"/>
    </row>
    <row r="122" spans="1:22" x14ac:dyDescent="0.35">
      <c r="A122" t="s">
        <v>29</v>
      </c>
      <c r="B122">
        <v>1937</v>
      </c>
      <c r="C122">
        <v>12</v>
      </c>
      <c r="D122">
        <v>1</v>
      </c>
      <c r="F122" s="10">
        <f>DATE(spy_long_term[[#This Row],[year]],spy_long_term[[#This Row],[month]],spy_long_term[[#This Row],[day]])</f>
        <v>13850</v>
      </c>
      <c r="G122" s="6">
        <f>VALUE(spy_long_term[[#This Row],[close]])</f>
        <v>229.72</v>
      </c>
      <c r="H122" t="s">
        <v>265</v>
      </c>
      <c r="I122" t="s">
        <v>266</v>
      </c>
      <c r="J122">
        <f t="shared" si="1"/>
        <v>121</v>
      </c>
      <c r="K122" t="str">
        <f>spy_long_term[[#This Row],[close]]</f>
        <v>229.72</v>
      </c>
      <c r="L122">
        <f>LOG(spy_long_term[[#This Row],[index]])</f>
        <v>2.0827853703164503</v>
      </c>
      <c r="M122">
        <f>LOG(spy_long_term[[#This Row],[close inf adj]])</f>
        <v>1.0232524596337116</v>
      </c>
      <c r="N122">
        <f>LOG(spy_long_term[[#This Row],[close]])</f>
        <v>2.3611988076091288</v>
      </c>
      <c r="O122" s="11">
        <f>VALUE(spy_long_term[[#This Row],[close]])</f>
        <v>229.72</v>
      </c>
      <c r="P122" s="11">
        <f>VALUE(spy_long_term[[#This Row],[close inf adj]])</f>
        <v>10.55</v>
      </c>
      <c r="R122" s="10">
        <v>40211</v>
      </c>
      <c r="S122">
        <v>3.3639999999999998E-3</v>
      </c>
      <c r="T122" s="8"/>
      <c r="U122" s="8"/>
      <c r="V122" s="8"/>
    </row>
    <row r="123" spans="1:22" x14ac:dyDescent="0.35">
      <c r="A123" t="s">
        <v>29</v>
      </c>
      <c r="B123">
        <v>1938</v>
      </c>
      <c r="C123">
        <v>1</v>
      </c>
      <c r="D123">
        <v>1</v>
      </c>
      <c r="F123" s="10">
        <f>DATE(spy_long_term[[#This Row],[year]],spy_long_term[[#This Row],[month]],spy_long_term[[#This Row],[day]])</f>
        <v>13881</v>
      </c>
      <c r="G123" s="6">
        <f>VALUE(spy_long_term[[#This Row],[close]])</f>
        <v>236.05</v>
      </c>
      <c r="H123" t="s">
        <v>267</v>
      </c>
      <c r="I123" t="s">
        <v>268</v>
      </c>
      <c r="J123">
        <f t="shared" si="1"/>
        <v>122</v>
      </c>
      <c r="K123" t="str">
        <f>spy_long_term[[#This Row],[close]]</f>
        <v>236.05</v>
      </c>
      <c r="L123">
        <f>LOG(spy_long_term[[#This Row],[index]])</f>
        <v>2.0863598306747484</v>
      </c>
      <c r="M123">
        <f>LOG(spy_long_term[[#This Row],[close inf adj]])</f>
        <v>1.0289777052087781</v>
      </c>
      <c r="N123">
        <f>LOG(spy_long_term[[#This Row],[close]])</f>
        <v>2.3730040047672736</v>
      </c>
      <c r="O123" s="11">
        <f>VALUE(spy_long_term[[#This Row],[close]])</f>
        <v>236.05</v>
      </c>
      <c r="P123" s="11">
        <f>VALUE(spy_long_term[[#This Row],[close inf adj]])</f>
        <v>10.69</v>
      </c>
      <c r="R123" s="10">
        <v>40212</v>
      </c>
      <c r="S123">
        <v>3.496E-3</v>
      </c>
      <c r="T123" s="9"/>
      <c r="U123" s="9"/>
      <c r="V123" s="9"/>
    </row>
    <row r="124" spans="1:22" x14ac:dyDescent="0.35">
      <c r="A124" t="s">
        <v>29</v>
      </c>
      <c r="B124">
        <v>1938</v>
      </c>
      <c r="C124">
        <v>2</v>
      </c>
      <c r="D124">
        <v>1</v>
      </c>
      <c r="F124" s="10">
        <f>DATE(spy_long_term[[#This Row],[year]],spy_long_term[[#This Row],[month]],spy_long_term[[#This Row],[day]])</f>
        <v>13912</v>
      </c>
      <c r="G124" s="6">
        <f>VALUE(spy_long_term[[#This Row],[close]])</f>
        <v>252.17</v>
      </c>
      <c r="H124" t="s">
        <v>269</v>
      </c>
      <c r="I124" t="s">
        <v>270</v>
      </c>
      <c r="J124">
        <f t="shared" si="1"/>
        <v>123</v>
      </c>
      <c r="K124" t="str">
        <f>spy_long_term[[#This Row],[close]]</f>
        <v>252.17</v>
      </c>
      <c r="L124">
        <f>LOG(spy_long_term[[#This Row],[index]])</f>
        <v>2.0899051114393981</v>
      </c>
      <c r="M124">
        <f>LOG(spy_long_term[[#This Row],[close inf adj]])</f>
        <v>1.0546130545568877</v>
      </c>
      <c r="N124">
        <f>LOG(spy_long_term[[#This Row],[close]])</f>
        <v>2.4016934184407526</v>
      </c>
      <c r="O124" s="11">
        <f>VALUE(spy_long_term[[#This Row],[close]])</f>
        <v>252.17</v>
      </c>
      <c r="P124" s="11">
        <f>VALUE(spy_long_term[[#This Row],[close inf adj]])</f>
        <v>11.34</v>
      </c>
      <c r="R124" s="10">
        <v>40213</v>
      </c>
      <c r="S124">
        <v>3.5699999999999998E-3</v>
      </c>
      <c r="T124" s="8"/>
      <c r="U124" s="8"/>
      <c r="V124" s="8"/>
    </row>
    <row r="125" spans="1:22" x14ac:dyDescent="0.35">
      <c r="A125" t="s">
        <v>29</v>
      </c>
      <c r="B125">
        <v>1938</v>
      </c>
      <c r="C125">
        <v>3</v>
      </c>
      <c r="D125">
        <v>1</v>
      </c>
      <c r="F125" s="10">
        <f>DATE(spy_long_term[[#This Row],[year]],spy_long_term[[#This Row],[month]],spy_long_term[[#This Row],[day]])</f>
        <v>13940</v>
      </c>
      <c r="G125" s="6">
        <f>VALUE(spy_long_term[[#This Row],[close]])</f>
        <v>189.01</v>
      </c>
      <c r="H125" t="s">
        <v>271</v>
      </c>
      <c r="I125" t="s">
        <v>272</v>
      </c>
      <c r="J125">
        <f t="shared" si="1"/>
        <v>124</v>
      </c>
      <c r="K125" t="str">
        <f>spy_long_term[[#This Row],[close]]</f>
        <v>189.01</v>
      </c>
      <c r="L125">
        <f>LOG(spy_long_term[[#This Row],[index]])</f>
        <v>2.0934216851622351</v>
      </c>
      <c r="M125">
        <f>LOG(spy_long_term[[#This Row],[close inf adj]])</f>
        <v>0.92941892571429274</v>
      </c>
      <c r="N125">
        <f>LOG(spy_long_term[[#This Row],[close]])</f>
        <v>2.2764847821093834</v>
      </c>
      <c r="O125" s="11">
        <f>VALUE(spy_long_term[[#This Row],[close]])</f>
        <v>189.01</v>
      </c>
      <c r="P125" s="11">
        <f>VALUE(spy_long_term[[#This Row],[close inf adj]])</f>
        <v>8.5</v>
      </c>
      <c r="R125" s="10">
        <v>40214</v>
      </c>
      <c r="S125">
        <v>3.6579999999999998E-3</v>
      </c>
      <c r="T125" s="9"/>
      <c r="U125" s="9"/>
      <c r="V125" s="9"/>
    </row>
    <row r="126" spans="1:22" x14ac:dyDescent="0.35">
      <c r="A126" t="s">
        <v>29</v>
      </c>
      <c r="B126">
        <v>1938</v>
      </c>
      <c r="C126">
        <v>4</v>
      </c>
      <c r="D126">
        <v>1</v>
      </c>
      <c r="F126" s="10">
        <f>DATE(spy_long_term[[#This Row],[year]],spy_long_term[[#This Row],[month]],spy_long_term[[#This Row],[day]])</f>
        <v>13971</v>
      </c>
      <c r="G126" s="6">
        <f>VALUE(spy_long_term[[#This Row],[close]])</f>
        <v>214.19</v>
      </c>
      <c r="H126" t="s">
        <v>273</v>
      </c>
      <c r="I126" t="s">
        <v>274</v>
      </c>
      <c r="J126">
        <f t="shared" si="1"/>
        <v>125</v>
      </c>
      <c r="K126" t="str">
        <f>spy_long_term[[#This Row],[close]]</f>
        <v>214.19</v>
      </c>
      <c r="L126">
        <f>LOG(spy_long_term[[#This Row],[index]])</f>
        <v>2.0969100130080562</v>
      </c>
      <c r="M126">
        <f>LOG(spy_long_term[[#This Row],[close inf adj]])</f>
        <v>0.98677173426624487</v>
      </c>
      <c r="N126">
        <f>LOG(spy_long_term[[#This Row],[close]])</f>
        <v>2.3307991908366485</v>
      </c>
      <c r="O126" s="11">
        <f>VALUE(spy_long_term[[#This Row],[close]])</f>
        <v>214.19</v>
      </c>
      <c r="P126" s="11">
        <f>VALUE(spy_long_term[[#This Row],[close inf adj]])</f>
        <v>9.6999999999999993</v>
      </c>
      <c r="R126" s="10">
        <v>40215</v>
      </c>
      <c r="S126">
        <v>3.6719999999999999E-3</v>
      </c>
      <c r="T126" s="8"/>
      <c r="U126" s="8"/>
      <c r="V126" s="8"/>
    </row>
    <row r="127" spans="1:22" x14ac:dyDescent="0.35">
      <c r="A127" t="s">
        <v>29</v>
      </c>
      <c r="B127">
        <v>1938</v>
      </c>
      <c r="C127">
        <v>5</v>
      </c>
      <c r="D127">
        <v>1</v>
      </c>
      <c r="F127" s="10">
        <f>DATE(spy_long_term[[#This Row],[year]],spy_long_term[[#This Row],[month]],spy_long_term[[#This Row],[day]])</f>
        <v>14001</v>
      </c>
      <c r="G127" s="6">
        <f>VALUE(spy_long_term[[#This Row],[close]])</f>
        <v>206.14</v>
      </c>
      <c r="H127" t="s">
        <v>275</v>
      </c>
      <c r="I127" t="s">
        <v>276</v>
      </c>
      <c r="J127">
        <f t="shared" si="1"/>
        <v>126</v>
      </c>
      <c r="K127" t="str">
        <f>spy_long_term[[#This Row],[close]]</f>
        <v>206.14</v>
      </c>
      <c r="L127">
        <f>LOG(spy_long_term[[#This Row],[index]])</f>
        <v>2.1003705451175629</v>
      </c>
      <c r="M127">
        <f>LOG(spy_long_term[[#This Row],[close inf adj]])</f>
        <v>0.96707973414449711</v>
      </c>
      <c r="N127">
        <f>LOG(spy_long_term[[#This Row],[close]])</f>
        <v>2.3141622717099843</v>
      </c>
      <c r="O127" s="11">
        <f>VALUE(spy_long_term[[#This Row],[close]])</f>
        <v>206.14</v>
      </c>
      <c r="P127" s="11">
        <f>VALUE(spy_long_term[[#This Row],[close inf adj]])</f>
        <v>9.27</v>
      </c>
      <c r="R127" s="10">
        <v>40216</v>
      </c>
      <c r="S127">
        <v>3.735E-3</v>
      </c>
      <c r="T127" s="9"/>
      <c r="U127" s="9"/>
      <c r="V127" s="9"/>
    </row>
    <row r="128" spans="1:22" x14ac:dyDescent="0.35">
      <c r="A128" t="s">
        <v>29</v>
      </c>
      <c r="B128">
        <v>1938</v>
      </c>
      <c r="C128">
        <v>6</v>
      </c>
      <c r="D128">
        <v>1</v>
      </c>
      <c r="F128" s="10">
        <f>DATE(spy_long_term[[#This Row],[year]],spy_long_term[[#This Row],[month]],spy_long_term[[#This Row],[day]])</f>
        <v>14032</v>
      </c>
      <c r="G128" s="6">
        <f>VALUE(spy_long_term[[#This Row],[close]])</f>
        <v>257.06</v>
      </c>
      <c r="H128" t="s">
        <v>277</v>
      </c>
      <c r="I128" t="s">
        <v>278</v>
      </c>
      <c r="J128">
        <f t="shared" si="1"/>
        <v>127</v>
      </c>
      <c r="K128" t="str">
        <f>spy_long_term[[#This Row],[close]]</f>
        <v>257.06</v>
      </c>
      <c r="L128">
        <f>LOG(spy_long_term[[#This Row],[index]])</f>
        <v>2.1038037209559568</v>
      </c>
      <c r="M128">
        <f>LOG(spy_long_term[[#This Row],[close inf adj]])</f>
        <v>1.0629578340845103</v>
      </c>
      <c r="N128">
        <f>LOG(spy_long_term[[#This Row],[close]])</f>
        <v>2.4100345032053658</v>
      </c>
      <c r="O128" s="11">
        <f>VALUE(spy_long_term[[#This Row],[close]])</f>
        <v>257.06</v>
      </c>
      <c r="P128" s="11">
        <f>VALUE(spy_long_term[[#This Row],[close inf adj]])</f>
        <v>11.56</v>
      </c>
      <c r="R128" s="10">
        <v>40217</v>
      </c>
      <c r="S128">
        <v>3.7950000000000002E-3</v>
      </c>
      <c r="T128" s="8"/>
      <c r="U128" s="8"/>
      <c r="V128" s="8"/>
    </row>
    <row r="129" spans="1:22" x14ac:dyDescent="0.35">
      <c r="A129" t="s">
        <v>29</v>
      </c>
      <c r="B129">
        <v>1938</v>
      </c>
      <c r="C129">
        <v>7</v>
      </c>
      <c r="D129">
        <v>1</v>
      </c>
      <c r="F129" s="10">
        <f>DATE(spy_long_term[[#This Row],[year]],spy_long_term[[#This Row],[month]],spy_long_term[[#This Row],[day]])</f>
        <v>14062</v>
      </c>
      <c r="G129" s="6">
        <f>VALUE(spy_long_term[[#This Row],[close]])</f>
        <v>275.74</v>
      </c>
      <c r="H129" t="s">
        <v>279</v>
      </c>
      <c r="I129" t="s">
        <v>280</v>
      </c>
      <c r="J129">
        <f t="shared" si="1"/>
        <v>128</v>
      </c>
      <c r="K129" t="str">
        <f>spy_long_term[[#This Row],[close]]</f>
        <v>275.74</v>
      </c>
      <c r="L129">
        <f>LOG(spy_long_term[[#This Row],[index]])</f>
        <v>2.1072099696478683</v>
      </c>
      <c r="M129">
        <f>LOG(spy_long_term[[#This Row],[close inf adj]])</f>
        <v>1.0934216851622351</v>
      </c>
      <c r="N129">
        <f>LOG(spy_long_term[[#This Row],[close]])</f>
        <v>2.4404997712534113</v>
      </c>
      <c r="O129" s="11">
        <f>VALUE(spy_long_term[[#This Row],[close]])</f>
        <v>275.74</v>
      </c>
      <c r="P129" s="11">
        <f>VALUE(spy_long_term[[#This Row],[close inf adj]])</f>
        <v>12.4</v>
      </c>
      <c r="R129" s="10">
        <v>40218</v>
      </c>
      <c r="S129">
        <v>3.803E-3</v>
      </c>
      <c r="T129" s="9"/>
      <c r="U129" s="9"/>
      <c r="V129" s="9"/>
    </row>
    <row r="130" spans="1:22" x14ac:dyDescent="0.35">
      <c r="A130" t="s">
        <v>29</v>
      </c>
      <c r="B130">
        <v>1938</v>
      </c>
      <c r="C130">
        <v>8</v>
      </c>
      <c r="D130">
        <v>1</v>
      </c>
      <c r="F130" s="10">
        <f>DATE(spy_long_term[[#This Row],[year]],spy_long_term[[#This Row],[month]],spy_long_term[[#This Row],[day]])</f>
        <v>14093</v>
      </c>
      <c r="G130" s="6">
        <f>VALUE(spy_long_term[[#This Row],[close]])</f>
        <v>268.18</v>
      </c>
      <c r="H130" t="s">
        <v>281</v>
      </c>
      <c r="I130" t="s">
        <v>282</v>
      </c>
      <c r="J130">
        <f t="shared" si="1"/>
        <v>129</v>
      </c>
      <c r="K130" t="str">
        <f>spy_long_term[[#This Row],[close]]</f>
        <v>268.18</v>
      </c>
      <c r="L130">
        <f>LOG(spy_long_term[[#This Row],[index]])</f>
        <v>2.1105897102992488</v>
      </c>
      <c r="M130">
        <f>LOG(spy_long_term[[#This Row],[close inf adj]])</f>
        <v>1.0813473078041325</v>
      </c>
      <c r="N130">
        <f>LOG(spy_long_term[[#This Row],[close]])</f>
        <v>2.4284263864405884</v>
      </c>
      <c r="O130" s="11">
        <f>VALUE(spy_long_term[[#This Row],[close]])</f>
        <v>268.18</v>
      </c>
      <c r="P130" s="11">
        <f>VALUE(spy_long_term[[#This Row],[close inf adj]])</f>
        <v>12.06</v>
      </c>
      <c r="R130" s="10">
        <v>40219</v>
      </c>
      <c r="S130">
        <v>3.8570000000000002E-3</v>
      </c>
      <c r="T130" s="8"/>
      <c r="U130" s="8"/>
      <c r="V130" s="8"/>
    </row>
    <row r="131" spans="1:22" x14ac:dyDescent="0.35">
      <c r="A131" t="s">
        <v>29</v>
      </c>
      <c r="B131">
        <v>1938</v>
      </c>
      <c r="C131">
        <v>9</v>
      </c>
      <c r="D131">
        <v>1</v>
      </c>
      <c r="F131" s="10">
        <f>DATE(spy_long_term[[#This Row],[year]],spy_long_term[[#This Row],[month]],spy_long_term[[#This Row],[day]])</f>
        <v>14124</v>
      </c>
      <c r="G131" s="6">
        <f>VALUE(spy_long_term[[#This Row],[close]])</f>
        <v>272.18</v>
      </c>
      <c r="H131" t="s">
        <v>283</v>
      </c>
      <c r="I131" t="s">
        <v>284</v>
      </c>
      <c r="J131">
        <f t="shared" si="1"/>
        <v>130</v>
      </c>
      <c r="K131" t="str">
        <f>spy_long_term[[#This Row],[close]]</f>
        <v>272.18</v>
      </c>
      <c r="L131">
        <f>LOG(spy_long_term[[#This Row],[index]])</f>
        <v>2.1139433523068369</v>
      </c>
      <c r="M131">
        <f>LOG(spy_long_term[[#This Row],[close inf adj]])</f>
        <v>1.0877814178095424</v>
      </c>
      <c r="N131">
        <f>LOG(spy_long_term[[#This Row],[close]])</f>
        <v>2.4348562097403752</v>
      </c>
      <c r="O131" s="11">
        <f>VALUE(spy_long_term[[#This Row],[close]])</f>
        <v>272.18</v>
      </c>
      <c r="P131" s="11">
        <f>VALUE(spy_long_term[[#This Row],[close inf adj]])</f>
        <v>12.24</v>
      </c>
      <c r="R131" s="10">
        <v>40220</v>
      </c>
      <c r="S131">
        <v>3.8470000000000002E-3</v>
      </c>
      <c r="T131" s="9"/>
      <c r="U131" s="9"/>
      <c r="V131" s="9"/>
    </row>
    <row r="132" spans="1:22" x14ac:dyDescent="0.35">
      <c r="A132" t="s">
        <v>29</v>
      </c>
      <c r="B132">
        <v>1938</v>
      </c>
      <c r="C132">
        <v>10</v>
      </c>
      <c r="D132">
        <v>1</v>
      </c>
      <c r="F132" s="10">
        <f>DATE(spy_long_term[[#This Row],[year]],spy_long_term[[#This Row],[month]],spy_long_term[[#This Row],[day]])</f>
        <v>14154</v>
      </c>
      <c r="G132" s="6">
        <f>VALUE(spy_long_term[[#This Row],[close]])</f>
        <v>294.95999999999998</v>
      </c>
      <c r="H132" t="s">
        <v>285</v>
      </c>
      <c r="I132" t="s">
        <v>286</v>
      </c>
      <c r="J132">
        <f t="shared" ref="J132:J195" si="2">J131+1</f>
        <v>131</v>
      </c>
      <c r="K132" t="str">
        <f>spy_long_term[[#This Row],[close]]</f>
        <v>294.96</v>
      </c>
      <c r="L132">
        <f>LOG(spy_long_term[[#This Row],[index]])</f>
        <v>2.1172712956557644</v>
      </c>
      <c r="M132">
        <f>LOG(spy_long_term[[#This Row],[close inf adj]])</f>
        <v>1.1195857749617839</v>
      </c>
      <c r="N132">
        <f>LOG(spy_long_term[[#This Row],[close]])</f>
        <v>2.4697631245980602</v>
      </c>
      <c r="O132" s="11">
        <f>VALUE(spy_long_term[[#This Row],[close]])</f>
        <v>294.95999999999998</v>
      </c>
      <c r="P132" s="11">
        <f>VALUE(spy_long_term[[#This Row],[close inf adj]])</f>
        <v>13.17</v>
      </c>
      <c r="R132" s="10">
        <v>40221</v>
      </c>
      <c r="S132">
        <v>3.9110000000000004E-3</v>
      </c>
      <c r="T132" s="8"/>
      <c r="U132" s="8"/>
      <c r="V132" s="8"/>
    </row>
    <row r="133" spans="1:22" x14ac:dyDescent="0.35">
      <c r="A133" t="s">
        <v>29</v>
      </c>
      <c r="B133">
        <v>1938</v>
      </c>
      <c r="C133">
        <v>11</v>
      </c>
      <c r="D133">
        <v>1</v>
      </c>
      <c r="F133" s="10">
        <f>DATE(spy_long_term[[#This Row],[year]],spy_long_term[[#This Row],[month]],spy_long_term[[#This Row],[day]])</f>
        <v>14185</v>
      </c>
      <c r="G133" s="6">
        <f>VALUE(spy_long_term[[#This Row],[close]])</f>
        <v>285.10000000000002</v>
      </c>
      <c r="H133" t="s">
        <v>115</v>
      </c>
      <c r="I133" t="s">
        <v>287</v>
      </c>
      <c r="J133">
        <f t="shared" si="2"/>
        <v>132</v>
      </c>
      <c r="K133" t="str">
        <f>spy_long_term[[#This Row],[close]]</f>
        <v>285.10</v>
      </c>
      <c r="L133">
        <f>LOG(spy_long_term[[#This Row],[index]])</f>
        <v>2.12057393120585</v>
      </c>
      <c r="M133">
        <f>LOG(spy_long_term[[#This Row],[close inf adj]])</f>
        <v>1.1048284036536553</v>
      </c>
      <c r="N133">
        <f>LOG(spy_long_term[[#This Row],[close]])</f>
        <v>2.4549972173094599</v>
      </c>
      <c r="O133" s="11">
        <f>VALUE(spy_long_term[[#This Row],[close]])</f>
        <v>285.10000000000002</v>
      </c>
      <c r="P133" s="11">
        <f>VALUE(spy_long_term[[#This Row],[close inf adj]])</f>
        <v>12.73</v>
      </c>
      <c r="R133" s="10">
        <v>40222</v>
      </c>
      <c r="S133">
        <v>4.0049999999999999E-3</v>
      </c>
      <c r="T133" s="9"/>
      <c r="U133" s="9"/>
      <c r="V133" s="9"/>
    </row>
    <row r="134" spans="1:22" x14ac:dyDescent="0.35">
      <c r="A134" t="s">
        <v>29</v>
      </c>
      <c r="B134">
        <v>1938</v>
      </c>
      <c r="C134">
        <v>12</v>
      </c>
      <c r="D134">
        <v>1</v>
      </c>
      <c r="F134" s="10">
        <f>DATE(spy_long_term[[#This Row],[year]],spy_long_term[[#This Row],[month]],spy_long_term[[#This Row],[day]])</f>
        <v>14215</v>
      </c>
      <c r="G134" s="6">
        <f>VALUE(spy_long_term[[#This Row],[close]])</f>
        <v>295.85000000000002</v>
      </c>
      <c r="H134" t="s">
        <v>288</v>
      </c>
      <c r="I134" t="s">
        <v>289</v>
      </c>
      <c r="J134">
        <f t="shared" si="2"/>
        <v>133</v>
      </c>
      <c r="K134" t="str">
        <f>spy_long_term[[#This Row],[close]]</f>
        <v>295.85</v>
      </c>
      <c r="L134">
        <f>LOG(spy_long_term[[#This Row],[index]])</f>
        <v>2.1238516409670858</v>
      </c>
      <c r="M134">
        <f>LOG(spy_long_term[[#This Row],[close inf adj]])</f>
        <v>1.1209028176145273</v>
      </c>
      <c r="N134">
        <f>LOG(spy_long_term[[#This Row],[close]])</f>
        <v>2.4710715736130306</v>
      </c>
      <c r="O134" s="11">
        <f>VALUE(spy_long_term[[#This Row],[close]])</f>
        <v>295.85000000000002</v>
      </c>
      <c r="P134" s="11">
        <f>VALUE(spy_long_term[[#This Row],[close inf adj]])</f>
        <v>13.21</v>
      </c>
      <c r="R134" s="10">
        <v>40223</v>
      </c>
      <c r="S134">
        <v>4.052E-3</v>
      </c>
      <c r="T134" s="8"/>
      <c r="U134" s="8"/>
      <c r="V134" s="8"/>
    </row>
    <row r="135" spans="1:22" x14ac:dyDescent="0.35">
      <c r="A135" t="s">
        <v>29</v>
      </c>
      <c r="B135">
        <v>1939</v>
      </c>
      <c r="C135">
        <v>1</v>
      </c>
      <c r="D135">
        <v>1</v>
      </c>
      <c r="F135" s="10">
        <f>DATE(spy_long_term[[#This Row],[year]],spy_long_term[[#This Row],[month]],spy_long_term[[#This Row],[day]])</f>
        <v>14246</v>
      </c>
      <c r="G135" s="6">
        <f>VALUE(spy_long_term[[#This Row],[close]])</f>
        <v>275.47000000000003</v>
      </c>
      <c r="H135" t="s">
        <v>290</v>
      </c>
      <c r="I135" t="s">
        <v>291</v>
      </c>
      <c r="J135">
        <f t="shared" si="2"/>
        <v>134</v>
      </c>
      <c r="K135" t="str">
        <f>spy_long_term[[#This Row],[close]]</f>
        <v>275.47</v>
      </c>
      <c r="L135">
        <f>LOG(spy_long_term[[#This Row],[index]])</f>
        <v>2.1271047983648077</v>
      </c>
      <c r="M135">
        <f>LOG(spy_long_term[[#This Row],[close inf adj]])</f>
        <v>1.0899051114393981</v>
      </c>
      <c r="N135">
        <f>LOG(spy_long_term[[#This Row],[close]])</f>
        <v>2.4400743090176316</v>
      </c>
      <c r="O135" s="11">
        <f>VALUE(spy_long_term[[#This Row],[close]])</f>
        <v>275.47000000000003</v>
      </c>
      <c r="P135" s="11">
        <f>VALUE(spy_long_term[[#This Row],[close inf adj]])</f>
        <v>12.3</v>
      </c>
      <c r="R135" s="10">
        <v>40224</v>
      </c>
      <c r="S135">
        <v>4.1469999999999996E-3</v>
      </c>
      <c r="T135" s="9"/>
      <c r="U135" s="9"/>
      <c r="V135" s="9"/>
    </row>
    <row r="136" spans="1:22" x14ac:dyDescent="0.35">
      <c r="A136" t="s">
        <v>29</v>
      </c>
      <c r="B136">
        <v>1939</v>
      </c>
      <c r="C136">
        <v>2</v>
      </c>
      <c r="D136">
        <v>1</v>
      </c>
      <c r="F136" s="10">
        <f>DATE(spy_long_term[[#This Row],[year]],spy_long_term[[#This Row],[month]],spy_long_term[[#This Row],[day]])</f>
        <v>14277</v>
      </c>
      <c r="G136" s="6">
        <f>VALUE(spy_long_term[[#This Row],[close]])</f>
        <v>286.47000000000003</v>
      </c>
      <c r="H136" t="s">
        <v>292</v>
      </c>
      <c r="I136" t="s">
        <v>293</v>
      </c>
      <c r="J136">
        <f t="shared" si="2"/>
        <v>135</v>
      </c>
      <c r="K136" t="str">
        <f>spy_long_term[[#This Row],[close]]</f>
        <v>286.47</v>
      </c>
      <c r="L136">
        <f>LOG(spy_long_term[[#This Row],[index]])</f>
        <v>2.1303337684950061</v>
      </c>
      <c r="M136">
        <f>LOG(spy_long_term[[#This Row],[close inf adj]])</f>
        <v>1.1038037209559568</v>
      </c>
      <c r="N136">
        <f>LOG(spy_long_term[[#This Row],[close]])</f>
        <v>2.4570791480603282</v>
      </c>
      <c r="O136" s="11">
        <f>VALUE(spy_long_term[[#This Row],[close]])</f>
        <v>286.47000000000003</v>
      </c>
      <c r="P136" s="11">
        <f>VALUE(spy_long_term[[#This Row],[close inf adj]])</f>
        <v>12.7</v>
      </c>
      <c r="R136" s="10">
        <v>40225</v>
      </c>
      <c r="S136">
        <v>4.2030000000000001E-3</v>
      </c>
      <c r="T136" s="8"/>
      <c r="U136" s="8"/>
      <c r="V136" s="8"/>
    </row>
    <row r="137" spans="1:22" x14ac:dyDescent="0.35">
      <c r="A137" t="s">
        <v>29</v>
      </c>
      <c r="B137">
        <v>1939</v>
      </c>
      <c r="C137">
        <v>3</v>
      </c>
      <c r="D137">
        <v>1</v>
      </c>
      <c r="F137" s="10">
        <f>DATE(spy_long_term[[#This Row],[year]],spy_long_term[[#This Row],[month]],spy_long_term[[#This Row],[day]])</f>
        <v>14305</v>
      </c>
      <c r="G137" s="6">
        <f>VALUE(spy_long_term[[#This Row],[close]])</f>
        <v>247.68</v>
      </c>
      <c r="H137" t="s">
        <v>294</v>
      </c>
      <c r="I137" t="s">
        <v>295</v>
      </c>
      <c r="J137">
        <f t="shared" si="2"/>
        <v>136</v>
      </c>
      <c r="K137" t="str">
        <f>spy_long_term[[#This Row],[close]]</f>
        <v>247.68</v>
      </c>
      <c r="L137">
        <f>LOG(spy_long_term[[#This Row],[index]])</f>
        <v>2.1335389083702174</v>
      </c>
      <c r="M137">
        <f>LOG(spy_long_term[[#This Row],[close inf adj]])</f>
        <v>1.0406023401140732</v>
      </c>
      <c r="N137">
        <f>LOG(spy_long_term[[#This Row],[close]])</f>
        <v>2.3938909390027985</v>
      </c>
      <c r="O137" s="11">
        <f>VALUE(spy_long_term[[#This Row],[close]])</f>
        <v>247.68</v>
      </c>
      <c r="P137" s="11">
        <f>VALUE(spy_long_term[[#This Row],[close inf adj]])</f>
        <v>10.98</v>
      </c>
      <c r="R137" s="10">
        <v>40226</v>
      </c>
      <c r="S137">
        <v>4.261E-3</v>
      </c>
      <c r="T137" s="9"/>
      <c r="U137" s="9"/>
      <c r="V137" s="9"/>
    </row>
    <row r="138" spans="1:22" x14ac:dyDescent="0.35">
      <c r="A138" t="s">
        <v>29</v>
      </c>
      <c r="B138">
        <v>1939</v>
      </c>
      <c r="C138">
        <v>4</v>
      </c>
      <c r="D138">
        <v>1</v>
      </c>
      <c r="F138" s="10">
        <f>DATE(spy_long_term[[#This Row],[year]],spy_long_term[[#This Row],[month]],spy_long_term[[#This Row],[day]])</f>
        <v>14336</v>
      </c>
      <c r="G138" s="6">
        <f>VALUE(spy_long_term[[#This Row],[close]])</f>
        <v>248.11</v>
      </c>
      <c r="H138" t="s">
        <v>296</v>
      </c>
      <c r="I138" t="s">
        <v>297</v>
      </c>
      <c r="J138">
        <f t="shared" si="2"/>
        <v>137</v>
      </c>
      <c r="K138" t="str">
        <f>spy_long_term[[#This Row],[close]]</f>
        <v>248.11</v>
      </c>
      <c r="L138">
        <f>LOG(spy_long_term[[#This Row],[index]])</f>
        <v>2.1367205671564067</v>
      </c>
      <c r="M138">
        <f>LOG(spy_long_term[[#This Row],[close inf adj]])</f>
        <v>1.0382226383687185</v>
      </c>
      <c r="N138">
        <f>LOG(spy_long_term[[#This Row],[close]])</f>
        <v>2.394644268735318</v>
      </c>
      <c r="O138" s="11">
        <f>VALUE(spy_long_term[[#This Row],[close]])</f>
        <v>248.11</v>
      </c>
      <c r="P138" s="11">
        <f>VALUE(spy_long_term[[#This Row],[close inf adj]])</f>
        <v>10.92</v>
      </c>
      <c r="R138" s="10">
        <v>40227</v>
      </c>
      <c r="S138">
        <v>4.3070000000000001E-3</v>
      </c>
      <c r="T138" s="8"/>
      <c r="U138" s="8"/>
      <c r="V138" s="8"/>
    </row>
    <row r="139" spans="1:22" x14ac:dyDescent="0.35">
      <c r="A139" t="s">
        <v>29</v>
      </c>
      <c r="B139">
        <v>1939</v>
      </c>
      <c r="C139">
        <v>5</v>
      </c>
      <c r="D139">
        <v>1</v>
      </c>
      <c r="F139" s="10">
        <f>DATE(spy_long_term[[#This Row],[year]],spy_long_term[[#This Row],[month]],spy_long_term[[#This Row],[day]])</f>
        <v>14366</v>
      </c>
      <c r="G139" s="6">
        <f>VALUE(spy_long_term[[#This Row],[close]])</f>
        <v>263.56</v>
      </c>
      <c r="H139" t="s">
        <v>298</v>
      </c>
      <c r="I139" t="s">
        <v>299</v>
      </c>
      <c r="J139">
        <f t="shared" si="2"/>
        <v>138</v>
      </c>
      <c r="K139" t="str">
        <f>spy_long_term[[#This Row],[close]]</f>
        <v>263.56</v>
      </c>
      <c r="L139">
        <f>LOG(spy_long_term[[#This Row],[index]])</f>
        <v>2.1398790864012365</v>
      </c>
      <c r="M139">
        <f>LOG(spy_long_term[[#This Row],[close inf adj]])</f>
        <v>1.0644579892269184</v>
      </c>
      <c r="N139">
        <f>LOG(spy_long_term[[#This Row],[close]])</f>
        <v>2.4208794988754989</v>
      </c>
      <c r="O139" s="11">
        <f>VALUE(spy_long_term[[#This Row],[close]])</f>
        <v>263.56</v>
      </c>
      <c r="P139" s="11">
        <f>VALUE(spy_long_term[[#This Row],[close inf adj]])</f>
        <v>11.6</v>
      </c>
      <c r="R139" s="10">
        <v>40228</v>
      </c>
      <c r="S139">
        <v>4.4149999999999997E-3</v>
      </c>
      <c r="T139" s="9"/>
      <c r="U139" s="9"/>
      <c r="V139" s="9"/>
    </row>
    <row r="140" spans="1:22" x14ac:dyDescent="0.35">
      <c r="A140" t="s">
        <v>29</v>
      </c>
      <c r="B140">
        <v>1939</v>
      </c>
      <c r="C140">
        <v>6</v>
      </c>
      <c r="D140">
        <v>1</v>
      </c>
      <c r="F140" s="10">
        <f>DATE(spy_long_term[[#This Row],[year]],spy_long_term[[#This Row],[month]],spy_long_term[[#This Row],[day]])</f>
        <v>14397</v>
      </c>
      <c r="G140" s="6">
        <f>VALUE(spy_long_term[[#This Row],[close]])</f>
        <v>246.75</v>
      </c>
      <c r="H140" t="s">
        <v>300</v>
      </c>
      <c r="I140" t="s">
        <v>301</v>
      </c>
      <c r="J140">
        <f t="shared" si="2"/>
        <v>139</v>
      </c>
      <c r="K140" t="str">
        <f>spy_long_term[[#This Row],[close]]</f>
        <v>246.75</v>
      </c>
      <c r="L140">
        <f>LOG(spy_long_term[[#This Row],[index]])</f>
        <v>2.143014800254095</v>
      </c>
      <c r="M140">
        <f>LOG(spy_long_term[[#This Row],[close inf adj]])</f>
        <v>1.0358298252528282</v>
      </c>
      <c r="N140">
        <f>LOG(spy_long_term[[#This Row],[close]])</f>
        <v>2.3922571613416745</v>
      </c>
      <c r="O140" s="11">
        <f>VALUE(spy_long_term[[#This Row],[close]])</f>
        <v>246.75</v>
      </c>
      <c r="P140" s="11">
        <f>VALUE(spy_long_term[[#This Row],[close inf adj]])</f>
        <v>10.86</v>
      </c>
      <c r="R140" s="10">
        <v>40229</v>
      </c>
      <c r="S140">
        <v>4.5589999999999997E-3</v>
      </c>
      <c r="T140" s="8"/>
      <c r="U140" s="8"/>
      <c r="V140" s="8"/>
    </row>
    <row r="141" spans="1:22" x14ac:dyDescent="0.35">
      <c r="A141" t="s">
        <v>29</v>
      </c>
      <c r="B141">
        <v>1939</v>
      </c>
      <c r="C141">
        <v>7</v>
      </c>
      <c r="D141">
        <v>1</v>
      </c>
      <c r="F141" s="10">
        <f>DATE(spy_long_term[[#This Row],[year]],spy_long_term[[#This Row],[month]],spy_long_term[[#This Row],[day]])</f>
        <v>14427</v>
      </c>
      <c r="G141" s="6">
        <f>VALUE(spy_long_term[[#This Row],[close]])</f>
        <v>273.56</v>
      </c>
      <c r="H141" t="s">
        <v>302</v>
      </c>
      <c r="I141" t="s">
        <v>303</v>
      </c>
      <c r="J141">
        <f t="shared" si="2"/>
        <v>140</v>
      </c>
      <c r="K141" t="str">
        <f>spy_long_term[[#This Row],[close]]</f>
        <v>273.56</v>
      </c>
      <c r="L141">
        <f>LOG(spy_long_term[[#This Row],[index]])</f>
        <v>2.1461280356782382</v>
      </c>
      <c r="M141">
        <f>LOG(spy_long_term[[#This Row],[close inf adj]])</f>
        <v>1.0806264869218056</v>
      </c>
      <c r="N141">
        <f>LOG(spy_long_term[[#This Row],[close]])</f>
        <v>2.4370525950609925</v>
      </c>
      <c r="O141" s="11">
        <f>VALUE(spy_long_term[[#This Row],[close]])</f>
        <v>273.56</v>
      </c>
      <c r="P141" s="11">
        <f>VALUE(spy_long_term[[#This Row],[close inf adj]])</f>
        <v>12.04</v>
      </c>
      <c r="R141" s="10">
        <v>40230</v>
      </c>
      <c r="S141">
        <v>4.6620000000000003E-3</v>
      </c>
      <c r="T141" s="9"/>
      <c r="U141" s="9"/>
      <c r="V141" s="9"/>
    </row>
    <row r="142" spans="1:22" x14ac:dyDescent="0.35">
      <c r="A142" t="s">
        <v>29</v>
      </c>
      <c r="B142">
        <v>1939</v>
      </c>
      <c r="C142">
        <v>8</v>
      </c>
      <c r="D142">
        <v>1</v>
      </c>
      <c r="F142" s="10">
        <f>DATE(spy_long_term[[#This Row],[year]],spy_long_term[[#This Row],[month]],spy_long_term[[#This Row],[day]])</f>
        <v>14458</v>
      </c>
      <c r="G142" s="6">
        <f>VALUE(spy_long_term[[#This Row],[close]])</f>
        <v>254.02</v>
      </c>
      <c r="H142" t="s">
        <v>304</v>
      </c>
      <c r="I142" t="s">
        <v>305</v>
      </c>
      <c r="J142">
        <f t="shared" si="2"/>
        <v>141</v>
      </c>
      <c r="K142" t="str">
        <f>spy_long_term[[#This Row],[close]]</f>
        <v>254.02</v>
      </c>
      <c r="L142">
        <f>LOG(spy_long_term[[#This Row],[index]])</f>
        <v>2.1492191126553797</v>
      </c>
      <c r="M142">
        <f>LOG(spy_long_term[[#This Row],[close inf adj]])</f>
        <v>1.0484418035504044</v>
      </c>
      <c r="N142">
        <f>LOG(spy_long_term[[#This Row],[close]])</f>
        <v>2.4048679116895912</v>
      </c>
      <c r="O142" s="11">
        <f>VALUE(spy_long_term[[#This Row],[close]])</f>
        <v>254.02</v>
      </c>
      <c r="P142" s="11">
        <f>VALUE(spy_long_term[[#This Row],[close inf adj]])</f>
        <v>11.18</v>
      </c>
      <c r="R142" s="10">
        <v>40231</v>
      </c>
      <c r="S142">
        <v>4.7060000000000001E-3</v>
      </c>
      <c r="T142" s="8"/>
      <c r="U142" s="8"/>
      <c r="V142" s="8"/>
    </row>
    <row r="143" spans="1:22" x14ac:dyDescent="0.35">
      <c r="A143" t="s">
        <v>29</v>
      </c>
      <c r="B143">
        <v>1939</v>
      </c>
      <c r="C143">
        <v>9</v>
      </c>
      <c r="D143">
        <v>1</v>
      </c>
      <c r="F143" s="10">
        <f>DATE(spy_long_term[[#This Row],[year]],spy_long_term[[#This Row],[month]],spy_long_term[[#This Row],[day]])</f>
        <v>14489</v>
      </c>
      <c r="G143" s="6">
        <f>VALUE(spy_long_term[[#This Row],[close]])</f>
        <v>289.52999999999997</v>
      </c>
      <c r="H143" t="s">
        <v>306</v>
      </c>
      <c r="I143" t="s">
        <v>112</v>
      </c>
      <c r="J143">
        <f t="shared" si="2"/>
        <v>142</v>
      </c>
      <c r="K143" t="str">
        <f>spy_long_term[[#This Row],[close]]</f>
        <v>289.53</v>
      </c>
      <c r="L143">
        <f>LOG(spy_long_term[[#This Row],[index]])</f>
        <v>2.1522883443830563</v>
      </c>
      <c r="M143">
        <f>LOG(spy_long_term[[#This Row],[close inf adj]])</f>
        <v>1.1146109842321732</v>
      </c>
      <c r="N143">
        <f>LOG(spy_long_term[[#This Row],[close]])</f>
        <v>2.4616935703412945</v>
      </c>
      <c r="O143" s="11">
        <f>VALUE(spy_long_term[[#This Row],[close]])</f>
        <v>289.52999999999997</v>
      </c>
      <c r="P143" s="11">
        <f>VALUE(spy_long_term[[#This Row],[close inf adj]])</f>
        <v>13.02</v>
      </c>
      <c r="R143" s="10">
        <v>40232</v>
      </c>
      <c r="S143">
        <v>4.8500000000000001E-3</v>
      </c>
      <c r="T143" s="9"/>
      <c r="U143" s="9"/>
      <c r="V143" s="9"/>
    </row>
    <row r="144" spans="1:22" x14ac:dyDescent="0.35">
      <c r="A144" t="s">
        <v>29</v>
      </c>
      <c r="B144">
        <v>1939</v>
      </c>
      <c r="C144">
        <v>10</v>
      </c>
      <c r="D144">
        <v>1</v>
      </c>
      <c r="F144" s="10">
        <f>DATE(spy_long_term[[#This Row],[year]],spy_long_term[[#This Row],[month]],spy_long_term[[#This Row],[day]])</f>
        <v>14519</v>
      </c>
      <c r="G144" s="6">
        <f>VALUE(spy_long_term[[#This Row],[close]])</f>
        <v>287.33999999999997</v>
      </c>
      <c r="H144" t="s">
        <v>307</v>
      </c>
      <c r="I144" t="s">
        <v>308</v>
      </c>
      <c r="J144">
        <f t="shared" si="2"/>
        <v>143</v>
      </c>
      <c r="K144" t="str">
        <f>spy_long_term[[#This Row],[close]]</f>
        <v>287.34</v>
      </c>
      <c r="L144">
        <f>LOG(spy_long_term[[#This Row],[index]])</f>
        <v>2.1553360374650619</v>
      </c>
      <c r="M144">
        <f>LOG(spy_long_term[[#This Row],[close inf adj]])</f>
        <v>1.1082266563749286</v>
      </c>
      <c r="N144">
        <f>LOG(spy_long_term[[#This Row],[close]])</f>
        <v>2.4583960874262512</v>
      </c>
      <c r="O144" s="11">
        <f>VALUE(spy_long_term[[#This Row],[close]])</f>
        <v>287.33999999999997</v>
      </c>
      <c r="P144" s="11">
        <f>VALUE(spy_long_term[[#This Row],[close inf adj]])</f>
        <v>12.83</v>
      </c>
      <c r="R144" s="10">
        <v>40233</v>
      </c>
      <c r="S144">
        <v>4.9750000000000003E-3</v>
      </c>
      <c r="T144" s="8"/>
      <c r="U144" s="8"/>
      <c r="V144" s="8"/>
    </row>
    <row r="145" spans="1:22" x14ac:dyDescent="0.35">
      <c r="A145" t="s">
        <v>29</v>
      </c>
      <c r="B145">
        <v>1939</v>
      </c>
      <c r="C145">
        <v>11</v>
      </c>
      <c r="D145">
        <v>1</v>
      </c>
      <c r="F145" s="10">
        <f>DATE(spy_long_term[[#This Row],[year]],spy_long_term[[#This Row],[month]],spy_long_term[[#This Row],[day]])</f>
        <v>14550</v>
      </c>
      <c r="G145" s="6">
        <f>VALUE(spy_long_term[[#This Row],[close]])</f>
        <v>273.23</v>
      </c>
      <c r="H145" t="s">
        <v>309</v>
      </c>
      <c r="I145" t="s">
        <v>310</v>
      </c>
      <c r="J145">
        <f t="shared" si="2"/>
        <v>144</v>
      </c>
      <c r="K145" t="str">
        <f>spy_long_term[[#This Row],[close]]</f>
        <v>273.23</v>
      </c>
      <c r="L145">
        <f>LOG(spy_long_term[[#This Row],[index]])</f>
        <v>2.1583624920952498</v>
      </c>
      <c r="M145">
        <f>LOG(spy_long_term[[#This Row],[close inf adj]])</f>
        <v>1.0863598306747482</v>
      </c>
      <c r="N145">
        <f>LOG(spy_long_term[[#This Row],[close]])</f>
        <v>2.4365283821220993</v>
      </c>
      <c r="O145" s="11">
        <f>VALUE(spy_long_term[[#This Row],[close]])</f>
        <v>273.23</v>
      </c>
      <c r="P145" s="11">
        <f>VALUE(spy_long_term[[#This Row],[close inf adj]])</f>
        <v>12.2</v>
      </c>
      <c r="R145" s="10">
        <v>40234</v>
      </c>
      <c r="S145">
        <v>5.0289999999999996E-3</v>
      </c>
      <c r="T145" s="9"/>
      <c r="U145" s="9"/>
      <c r="V145" s="9"/>
    </row>
    <row r="146" spans="1:22" x14ac:dyDescent="0.35">
      <c r="A146" t="s">
        <v>29</v>
      </c>
      <c r="B146">
        <v>1939</v>
      </c>
      <c r="C146">
        <v>12</v>
      </c>
      <c r="D146">
        <v>1</v>
      </c>
      <c r="F146" s="10">
        <f>DATE(spy_long_term[[#This Row],[year]],spy_long_term[[#This Row],[month]],spy_long_term[[#This Row],[day]])</f>
        <v>14580</v>
      </c>
      <c r="G146" s="6">
        <f>VALUE(spy_long_term[[#This Row],[close]])</f>
        <v>279.73</v>
      </c>
      <c r="H146" t="s">
        <v>311</v>
      </c>
      <c r="I146" t="s">
        <v>312</v>
      </c>
      <c r="J146">
        <f t="shared" si="2"/>
        <v>145</v>
      </c>
      <c r="K146" t="str">
        <f>spy_long_term[[#This Row],[close]]</f>
        <v>279.73</v>
      </c>
      <c r="L146">
        <f>LOG(spy_long_term[[#This Row],[index]])</f>
        <v>2.1613680022349748</v>
      </c>
      <c r="M146">
        <f>LOG(spy_long_term[[#This Row],[close inf adj]])</f>
        <v>1.0965624383741355</v>
      </c>
      <c r="N146">
        <f>LOG(spy_long_term[[#This Row],[close]])</f>
        <v>2.4467390453339339</v>
      </c>
      <c r="O146" s="11">
        <f>VALUE(spy_long_term[[#This Row],[close]])</f>
        <v>279.73</v>
      </c>
      <c r="P146" s="11">
        <f>VALUE(spy_long_term[[#This Row],[close inf adj]])</f>
        <v>12.49</v>
      </c>
      <c r="R146" s="10">
        <v>40235</v>
      </c>
      <c r="S146">
        <v>5.104E-3</v>
      </c>
      <c r="T146" s="8"/>
      <c r="U146" s="8"/>
      <c r="V146" s="8"/>
    </row>
    <row r="147" spans="1:22" x14ac:dyDescent="0.35">
      <c r="A147" t="s">
        <v>29</v>
      </c>
      <c r="B147">
        <v>1940</v>
      </c>
      <c r="C147">
        <v>1</v>
      </c>
      <c r="D147">
        <v>1</v>
      </c>
      <c r="F147" s="10">
        <f>DATE(spy_long_term[[#This Row],[year]],spy_long_term[[#This Row],[month]],spy_long_term[[#This Row],[day]])</f>
        <v>14611</v>
      </c>
      <c r="G147" s="6">
        <f>VALUE(spy_long_term[[#This Row],[close]])</f>
        <v>271.81</v>
      </c>
      <c r="H147" t="s">
        <v>313</v>
      </c>
      <c r="I147" t="s">
        <v>314</v>
      </c>
      <c r="J147">
        <f t="shared" si="2"/>
        <v>146</v>
      </c>
      <c r="K147" t="str">
        <f>spy_long_term[[#This Row],[close]]</f>
        <v>271.81</v>
      </c>
      <c r="L147">
        <f>LOG(spy_long_term[[#This Row],[index]])</f>
        <v>2.1643528557844371</v>
      </c>
      <c r="M147">
        <f>LOG(spy_long_term[[#This Row],[close inf adj]])</f>
        <v>1.0809870469108873</v>
      </c>
      <c r="N147">
        <f>LOG(spy_long_term[[#This Row],[close]])</f>
        <v>2.4342654305603046</v>
      </c>
      <c r="O147" s="11">
        <f>VALUE(spy_long_term[[#This Row],[close]])</f>
        <v>271.81</v>
      </c>
      <c r="P147" s="11">
        <f>VALUE(spy_long_term[[#This Row],[close inf adj]])</f>
        <v>12.05</v>
      </c>
      <c r="R147" s="10">
        <v>40236</v>
      </c>
      <c r="S147">
        <v>5.1679999999999999E-3</v>
      </c>
      <c r="T147" s="9"/>
      <c r="U147" s="9"/>
      <c r="V147" s="9"/>
    </row>
    <row r="148" spans="1:22" x14ac:dyDescent="0.35">
      <c r="A148" t="s">
        <v>29</v>
      </c>
      <c r="B148">
        <v>1940</v>
      </c>
      <c r="C148">
        <v>2</v>
      </c>
      <c r="D148">
        <v>1</v>
      </c>
      <c r="F148" s="10">
        <f>DATE(spy_long_term[[#This Row],[year]],spy_long_term[[#This Row],[month]],spy_long_term[[#This Row],[day]])</f>
        <v>14642</v>
      </c>
      <c r="G148" s="6">
        <f>VALUE(spy_long_term[[#This Row],[close]])</f>
        <v>271.66000000000003</v>
      </c>
      <c r="H148" t="s">
        <v>315</v>
      </c>
      <c r="I148" t="s">
        <v>316</v>
      </c>
      <c r="J148">
        <f t="shared" si="2"/>
        <v>147</v>
      </c>
      <c r="K148" t="str">
        <f>spy_long_term[[#This Row],[close]]</f>
        <v>271.66</v>
      </c>
      <c r="L148">
        <f>LOG(spy_long_term[[#This Row],[index]])</f>
        <v>2.167317334748176</v>
      </c>
      <c r="M148">
        <f>LOG(spy_long_term[[#This Row],[close inf adj]])</f>
        <v>1.0838608008665731</v>
      </c>
      <c r="N148">
        <f>LOG(spy_long_term[[#This Row],[close]])</f>
        <v>2.4340256963562465</v>
      </c>
      <c r="O148" s="11">
        <f>VALUE(spy_long_term[[#This Row],[close]])</f>
        <v>271.66000000000003</v>
      </c>
      <c r="P148" s="11">
        <f>VALUE(spy_long_term[[#This Row],[close inf adj]])</f>
        <v>12.13</v>
      </c>
      <c r="R148" s="10">
        <v>40237</v>
      </c>
      <c r="S148">
        <v>5.2979999999999998E-3</v>
      </c>
      <c r="T148" s="8"/>
      <c r="U148" s="8"/>
      <c r="V148" s="8"/>
    </row>
    <row r="149" spans="1:22" x14ac:dyDescent="0.35">
      <c r="A149" t="s">
        <v>29</v>
      </c>
      <c r="B149">
        <v>1940</v>
      </c>
      <c r="C149">
        <v>3</v>
      </c>
      <c r="D149">
        <v>1</v>
      </c>
      <c r="F149" s="10">
        <f>DATE(spy_long_term[[#This Row],[year]],spy_long_term[[#This Row],[month]],spy_long_term[[#This Row],[day]])</f>
        <v>14671</v>
      </c>
      <c r="G149" s="6">
        <f>VALUE(spy_long_term[[#This Row],[close]])</f>
        <v>274.35000000000002</v>
      </c>
      <c r="H149" t="s">
        <v>317</v>
      </c>
      <c r="I149" t="s">
        <v>318</v>
      </c>
      <c r="J149">
        <f t="shared" si="2"/>
        <v>148</v>
      </c>
      <c r="K149" t="str">
        <f>spy_long_term[[#This Row],[close]]</f>
        <v>274.35</v>
      </c>
      <c r="L149">
        <f>LOG(spy_long_term[[#This Row],[index]])</f>
        <v>2.1702617153949575</v>
      </c>
      <c r="M149">
        <f>LOG(spy_long_term[[#This Row],[close inf adj]])</f>
        <v>1.0881360887005513</v>
      </c>
      <c r="N149">
        <f>LOG(spy_long_term[[#This Row],[close]])</f>
        <v>2.4383049645320982</v>
      </c>
      <c r="O149" s="11">
        <f>VALUE(spy_long_term[[#This Row],[close]])</f>
        <v>274.35000000000002</v>
      </c>
      <c r="P149" s="11">
        <f>VALUE(spy_long_term[[#This Row],[close inf adj]])</f>
        <v>12.25</v>
      </c>
      <c r="R149" s="10">
        <v>40238</v>
      </c>
      <c r="S149">
        <v>5.3969999999999999E-3</v>
      </c>
      <c r="T149" s="9"/>
      <c r="U149" s="9"/>
      <c r="V149" s="9"/>
    </row>
    <row r="150" spans="1:22" x14ac:dyDescent="0.35">
      <c r="A150" t="s">
        <v>29</v>
      </c>
      <c r="B150">
        <v>1940</v>
      </c>
      <c r="C150">
        <v>4</v>
      </c>
      <c r="D150">
        <v>1</v>
      </c>
      <c r="F150" s="10">
        <f>DATE(spy_long_term[[#This Row],[year]],spy_long_term[[#This Row],[month]],spy_long_term[[#This Row],[day]])</f>
        <v>14702</v>
      </c>
      <c r="G150" s="6">
        <f>VALUE(spy_long_term[[#This Row],[close]])</f>
        <v>273.01</v>
      </c>
      <c r="H150" t="s">
        <v>319</v>
      </c>
      <c r="I150" t="s">
        <v>320</v>
      </c>
      <c r="J150">
        <f t="shared" si="2"/>
        <v>149</v>
      </c>
      <c r="K150" t="str">
        <f>spy_long_term[[#This Row],[close]]</f>
        <v>273.01</v>
      </c>
      <c r="L150">
        <f>LOG(spy_long_term[[#This Row],[index]])</f>
        <v>2.173186268412274</v>
      </c>
      <c r="M150">
        <f>LOG(spy_long_term[[#This Row],[close inf adj]])</f>
        <v>1.086003705618382</v>
      </c>
      <c r="N150">
        <f>LOG(spy_long_term[[#This Row],[close]])</f>
        <v>2.4361785549721842</v>
      </c>
      <c r="O150" s="11">
        <f>VALUE(spy_long_term[[#This Row],[close]])</f>
        <v>273.01</v>
      </c>
      <c r="P150" s="11">
        <f>VALUE(spy_long_term[[#This Row],[close inf adj]])</f>
        <v>12.19</v>
      </c>
      <c r="R150" s="10">
        <v>40239</v>
      </c>
      <c r="S150">
        <v>5.4720000000000003E-3</v>
      </c>
      <c r="T150" s="8"/>
      <c r="U150" s="8"/>
      <c r="V150" s="8"/>
    </row>
    <row r="151" spans="1:22" x14ac:dyDescent="0.35">
      <c r="A151" t="s">
        <v>29</v>
      </c>
      <c r="B151">
        <v>1940</v>
      </c>
      <c r="C151">
        <v>5</v>
      </c>
      <c r="D151">
        <v>1</v>
      </c>
      <c r="F151" s="10">
        <f>DATE(spy_long_term[[#This Row],[year]],spy_long_term[[#This Row],[month]],spy_long_term[[#This Row],[day]])</f>
        <v>14732</v>
      </c>
      <c r="G151" s="6">
        <f>VALUE(spy_long_term[[#This Row],[close]])</f>
        <v>207.61</v>
      </c>
      <c r="H151" t="s">
        <v>321</v>
      </c>
      <c r="I151" t="s">
        <v>276</v>
      </c>
      <c r="J151">
        <f t="shared" si="2"/>
        <v>150</v>
      </c>
      <c r="K151" t="str">
        <f>spy_long_term[[#This Row],[close]]</f>
        <v>207.61</v>
      </c>
      <c r="L151">
        <f>LOG(spy_long_term[[#This Row],[index]])</f>
        <v>2.1760912590556813</v>
      </c>
      <c r="M151">
        <f>LOG(spy_long_term[[#This Row],[close inf adj]])</f>
        <v>0.96707973414449711</v>
      </c>
      <c r="N151">
        <f>LOG(spy_long_term[[#This Row],[close]])</f>
        <v>2.3172482684453199</v>
      </c>
      <c r="O151" s="11">
        <f>VALUE(spy_long_term[[#This Row],[close]])</f>
        <v>207.61</v>
      </c>
      <c r="P151" s="11">
        <f>VALUE(spy_long_term[[#This Row],[close inf adj]])</f>
        <v>9.27</v>
      </c>
      <c r="R151" s="10">
        <v>40240</v>
      </c>
      <c r="S151">
        <v>5.4720000000000003E-3</v>
      </c>
      <c r="T151" s="9"/>
      <c r="U151" s="9"/>
      <c r="V151" s="9"/>
    </row>
    <row r="152" spans="1:22" x14ac:dyDescent="0.35">
      <c r="A152" t="s">
        <v>29</v>
      </c>
      <c r="B152">
        <v>1940</v>
      </c>
      <c r="C152">
        <v>6</v>
      </c>
      <c r="D152">
        <v>1</v>
      </c>
      <c r="F152" s="10">
        <f>DATE(spy_long_term[[#This Row],[year]],spy_long_term[[#This Row],[month]],spy_long_term[[#This Row],[day]])</f>
        <v>14763</v>
      </c>
      <c r="G152" s="6">
        <f>VALUE(spy_long_term[[#This Row],[close]])</f>
        <v>221.93</v>
      </c>
      <c r="H152" t="s">
        <v>322</v>
      </c>
      <c r="I152" t="s">
        <v>323</v>
      </c>
      <c r="J152">
        <f t="shared" si="2"/>
        <v>151</v>
      </c>
      <c r="K152" t="str">
        <f>spy_long_term[[#This Row],[close]]</f>
        <v>221.93</v>
      </c>
      <c r="L152">
        <f>LOG(spy_long_term[[#This Row],[index]])</f>
        <v>2.1789769472931693</v>
      </c>
      <c r="M152">
        <f>LOG(spy_long_term[[#This Row],[close inf adj]])</f>
        <v>0.99913054128737111</v>
      </c>
      <c r="N152">
        <f>LOG(spy_long_term[[#This Row],[close]])</f>
        <v>2.3462160131550056</v>
      </c>
      <c r="O152" s="11">
        <f>VALUE(spy_long_term[[#This Row],[close]])</f>
        <v>221.93</v>
      </c>
      <c r="P152" s="11">
        <f>VALUE(spy_long_term[[#This Row],[close inf adj]])</f>
        <v>9.98</v>
      </c>
      <c r="R152" s="10">
        <v>40241</v>
      </c>
      <c r="S152">
        <v>5.4720000000000003E-3</v>
      </c>
      <c r="T152" s="8"/>
      <c r="U152" s="8"/>
      <c r="V152" s="8"/>
    </row>
    <row r="153" spans="1:22" x14ac:dyDescent="0.35">
      <c r="A153" t="s">
        <v>29</v>
      </c>
      <c r="B153">
        <v>1940</v>
      </c>
      <c r="C153">
        <v>7</v>
      </c>
      <c r="D153">
        <v>1</v>
      </c>
      <c r="F153" s="10">
        <f>DATE(spy_long_term[[#This Row],[year]],spy_long_term[[#This Row],[month]],spy_long_term[[#This Row],[day]])</f>
        <v>14793</v>
      </c>
      <c r="G153" s="6">
        <f>VALUE(spy_long_term[[#This Row],[close]])</f>
        <v>230.45</v>
      </c>
      <c r="H153" t="s">
        <v>324</v>
      </c>
      <c r="I153" t="s">
        <v>325</v>
      </c>
      <c r="J153">
        <f t="shared" si="2"/>
        <v>152</v>
      </c>
      <c r="K153" t="str">
        <f>spy_long_term[[#This Row],[close]]</f>
        <v>230.45</v>
      </c>
      <c r="L153">
        <f>LOG(spy_long_term[[#This Row],[index]])</f>
        <v>2.1818435879447726</v>
      </c>
      <c r="M153">
        <f>LOG(spy_long_term[[#This Row],[close inf adj]])</f>
        <v>1.0124153747624329</v>
      </c>
      <c r="N153">
        <f>LOG(spy_long_term[[#This Row],[close]])</f>
        <v>2.3625767124605392</v>
      </c>
      <c r="O153" s="11">
        <f>VALUE(spy_long_term[[#This Row],[close]])</f>
        <v>230.45</v>
      </c>
      <c r="P153" s="11">
        <f>VALUE(spy_long_term[[#This Row],[close inf adj]])</f>
        <v>10.29</v>
      </c>
      <c r="R153" s="10">
        <v>40242</v>
      </c>
      <c r="S153">
        <v>5.4720000000000003E-3</v>
      </c>
      <c r="T153" s="9"/>
      <c r="U153" s="9"/>
      <c r="V153" s="9"/>
    </row>
    <row r="154" spans="1:22" x14ac:dyDescent="0.35">
      <c r="A154" t="s">
        <v>29</v>
      </c>
      <c r="B154">
        <v>1940</v>
      </c>
      <c r="C154">
        <v>8</v>
      </c>
      <c r="D154">
        <v>1</v>
      </c>
      <c r="F154" s="10">
        <f>DATE(spy_long_term[[#This Row],[year]],spy_long_term[[#This Row],[month]],spy_long_term[[#This Row],[day]])</f>
        <v>14824</v>
      </c>
      <c r="G154" s="6">
        <f>VALUE(spy_long_term[[#This Row],[close]])</f>
        <v>236.5</v>
      </c>
      <c r="H154" t="s">
        <v>326</v>
      </c>
      <c r="I154" t="s">
        <v>327</v>
      </c>
      <c r="J154">
        <f t="shared" si="2"/>
        <v>153</v>
      </c>
      <c r="K154" t="str">
        <f>spy_long_term[[#This Row],[close]]</f>
        <v>236.50</v>
      </c>
      <c r="L154">
        <f>LOG(spy_long_term[[#This Row],[index]])</f>
        <v>2.1846914308175989</v>
      </c>
      <c r="M154">
        <f>LOG(spy_long_term[[#This Row],[close inf adj]])</f>
        <v>1.0236639181977936</v>
      </c>
      <c r="N154">
        <f>LOG(spy_long_term[[#This Row],[close]])</f>
        <v>2.3738311450738303</v>
      </c>
      <c r="O154" s="11">
        <f>VALUE(spy_long_term[[#This Row],[close]])</f>
        <v>236.5</v>
      </c>
      <c r="P154" s="11">
        <f>VALUE(spy_long_term[[#This Row],[close inf adj]])</f>
        <v>10.56</v>
      </c>
      <c r="R154" s="10">
        <v>40243</v>
      </c>
      <c r="S154">
        <v>5.4720000000000003E-3</v>
      </c>
      <c r="T154" s="8"/>
      <c r="U154" s="8"/>
      <c r="V154" s="8"/>
    </row>
    <row r="155" spans="1:22" x14ac:dyDescent="0.35">
      <c r="A155" t="s">
        <v>29</v>
      </c>
      <c r="B155">
        <v>1940</v>
      </c>
      <c r="C155">
        <v>9</v>
      </c>
      <c r="D155">
        <v>1</v>
      </c>
      <c r="F155" s="10">
        <f>DATE(spy_long_term[[#This Row],[year]],spy_long_term[[#This Row],[month]],spy_long_term[[#This Row],[day]])</f>
        <v>14855</v>
      </c>
      <c r="G155" s="6">
        <f>VALUE(spy_long_term[[#This Row],[close]])</f>
        <v>238.74</v>
      </c>
      <c r="H155" t="s">
        <v>328</v>
      </c>
      <c r="I155" t="s">
        <v>329</v>
      </c>
      <c r="J155">
        <f t="shared" si="2"/>
        <v>154</v>
      </c>
      <c r="K155" t="str">
        <f>spy_long_term[[#This Row],[close]]</f>
        <v>238.74</v>
      </c>
      <c r="L155">
        <f>LOG(spy_long_term[[#This Row],[index]])</f>
        <v>2.1875207208364631</v>
      </c>
      <c r="M155">
        <f>LOG(spy_long_term[[#This Row],[close inf adj]])</f>
        <v>1.0277572046905534</v>
      </c>
      <c r="N155">
        <f>LOG(spy_long_term[[#This Row],[close]])</f>
        <v>2.377925189530032</v>
      </c>
      <c r="O155" s="11">
        <f>VALUE(spy_long_term[[#This Row],[close]])</f>
        <v>238.74</v>
      </c>
      <c r="P155" s="11">
        <f>VALUE(spy_long_term[[#This Row],[close inf adj]])</f>
        <v>10.66</v>
      </c>
      <c r="R155" s="10">
        <v>40244</v>
      </c>
      <c r="S155">
        <v>5.4720000000000003E-3</v>
      </c>
      <c r="T155" s="9"/>
      <c r="U155" s="9"/>
      <c r="V155" s="9"/>
    </row>
    <row r="156" spans="1:22" x14ac:dyDescent="0.35">
      <c r="A156" t="s">
        <v>29</v>
      </c>
      <c r="B156">
        <v>1940</v>
      </c>
      <c r="C156">
        <v>10</v>
      </c>
      <c r="D156">
        <v>1</v>
      </c>
      <c r="F156" s="10">
        <f>DATE(spy_long_term[[#This Row],[year]],spy_long_term[[#This Row],[month]],spy_long_term[[#This Row],[day]])</f>
        <v>14885</v>
      </c>
      <c r="G156" s="6">
        <f>VALUE(spy_long_term[[#This Row],[close]])</f>
        <v>248.15</v>
      </c>
      <c r="H156" t="s">
        <v>330</v>
      </c>
      <c r="I156" t="s">
        <v>208</v>
      </c>
      <c r="J156">
        <f t="shared" si="2"/>
        <v>155</v>
      </c>
      <c r="K156" t="str">
        <f>spy_long_term[[#This Row],[close]]</f>
        <v>248.15</v>
      </c>
      <c r="L156">
        <f>LOG(spy_long_term[[#This Row],[index]])</f>
        <v>2.1903316981702914</v>
      </c>
      <c r="M156">
        <f>LOG(spy_long_term[[#This Row],[close inf adj]])</f>
        <v>1.0445397603924109</v>
      </c>
      <c r="N156">
        <f>LOG(spy_long_term[[#This Row],[close]])</f>
        <v>2.3947142795333423</v>
      </c>
      <c r="O156" s="11">
        <f>VALUE(spy_long_term[[#This Row],[close]])</f>
        <v>248.15</v>
      </c>
      <c r="P156" s="11">
        <f>VALUE(spy_long_term[[#This Row],[close inf adj]])</f>
        <v>11.08</v>
      </c>
      <c r="R156" s="10">
        <v>40245</v>
      </c>
      <c r="S156">
        <v>5.4720000000000003E-3</v>
      </c>
      <c r="T156" s="8"/>
      <c r="U156" s="8"/>
      <c r="V156" s="8"/>
    </row>
    <row r="157" spans="1:22" x14ac:dyDescent="0.35">
      <c r="A157" t="s">
        <v>29</v>
      </c>
      <c r="B157">
        <v>1940</v>
      </c>
      <c r="C157">
        <v>11</v>
      </c>
      <c r="D157">
        <v>1</v>
      </c>
      <c r="F157" s="10">
        <f>DATE(spy_long_term[[#This Row],[year]],spy_long_term[[#This Row],[month]],spy_long_term[[#This Row],[day]])</f>
        <v>14916</v>
      </c>
      <c r="G157" s="6">
        <f>VALUE(spy_long_term[[#This Row],[close]])</f>
        <v>237.62</v>
      </c>
      <c r="H157" t="s">
        <v>331</v>
      </c>
      <c r="I157" t="s">
        <v>332</v>
      </c>
      <c r="J157">
        <f t="shared" si="2"/>
        <v>156</v>
      </c>
      <c r="K157" t="str">
        <f>spy_long_term[[#This Row],[close]]</f>
        <v>237.62</v>
      </c>
      <c r="L157">
        <f>LOG(spy_long_term[[#This Row],[index]])</f>
        <v>2.1931245983544616</v>
      </c>
      <c r="M157">
        <f>LOG(spy_long_term[[#This Row],[close inf adj]])</f>
        <v>1.0257153839013406</v>
      </c>
      <c r="N157">
        <f>LOG(spy_long_term[[#This Row],[close]])</f>
        <v>2.3758829915452284</v>
      </c>
      <c r="O157" s="11">
        <f>VALUE(spy_long_term[[#This Row],[close]])</f>
        <v>237.62</v>
      </c>
      <c r="P157" s="11">
        <f>VALUE(spy_long_term[[#This Row],[close inf adj]])</f>
        <v>10.61</v>
      </c>
      <c r="R157" s="10">
        <v>40246</v>
      </c>
      <c r="S157">
        <v>5.4720000000000003E-3</v>
      </c>
      <c r="T157" s="9"/>
      <c r="U157" s="9"/>
      <c r="V157" s="9"/>
    </row>
    <row r="158" spans="1:22" x14ac:dyDescent="0.35">
      <c r="A158" t="s">
        <v>29</v>
      </c>
      <c r="B158">
        <v>1940</v>
      </c>
      <c r="C158">
        <v>12</v>
      </c>
      <c r="D158">
        <v>1</v>
      </c>
      <c r="F158" s="10">
        <f>DATE(spy_long_term[[#This Row],[year]],spy_long_term[[#This Row],[month]],spy_long_term[[#This Row],[day]])</f>
        <v>14946</v>
      </c>
      <c r="G158" s="6">
        <f>VALUE(spy_long_term[[#This Row],[close]])</f>
        <v>235.27</v>
      </c>
      <c r="H158" t="s">
        <v>333</v>
      </c>
      <c r="I158" t="s">
        <v>334</v>
      </c>
      <c r="J158">
        <f t="shared" si="2"/>
        <v>157</v>
      </c>
      <c r="K158" t="str">
        <f>spy_long_term[[#This Row],[close]]</f>
        <v>235.27</v>
      </c>
      <c r="L158">
        <f>LOG(spy_long_term[[#This Row],[index]])</f>
        <v>2.1958996524092336</v>
      </c>
      <c r="M158">
        <f>LOG(spy_long_term[[#This Row],[close inf adj]])</f>
        <v>1.0244856676991669</v>
      </c>
      <c r="N158">
        <f>LOG(spy_long_term[[#This Row],[close]])</f>
        <v>2.3715665524837344</v>
      </c>
      <c r="O158" s="11">
        <f>VALUE(spy_long_term[[#This Row],[close]])</f>
        <v>235.27</v>
      </c>
      <c r="P158" s="11">
        <f>VALUE(spy_long_term[[#This Row],[close inf adj]])</f>
        <v>10.58</v>
      </c>
      <c r="R158" s="10">
        <v>40247</v>
      </c>
      <c r="S158">
        <v>5.4720000000000003E-3</v>
      </c>
      <c r="T158" s="8"/>
      <c r="U158" s="8"/>
      <c r="V158" s="8"/>
    </row>
    <row r="159" spans="1:22" x14ac:dyDescent="0.35">
      <c r="A159" t="s">
        <v>29</v>
      </c>
      <c r="B159">
        <v>1941</v>
      </c>
      <c r="C159">
        <v>1</v>
      </c>
      <c r="D159">
        <v>1</v>
      </c>
      <c r="F159" s="10">
        <f>DATE(spy_long_term[[#This Row],[year]],spy_long_term[[#This Row],[month]],spy_long_term[[#This Row],[day]])</f>
        <v>14977</v>
      </c>
      <c r="G159" s="6">
        <f>VALUE(spy_long_term[[#This Row],[close]])</f>
        <v>223.93</v>
      </c>
      <c r="H159" t="s">
        <v>335</v>
      </c>
      <c r="I159" t="s">
        <v>336</v>
      </c>
      <c r="J159">
        <f t="shared" si="2"/>
        <v>158</v>
      </c>
      <c r="K159" t="str">
        <f>spy_long_term[[#This Row],[close]]</f>
        <v>223.93</v>
      </c>
      <c r="L159">
        <f>LOG(spy_long_term[[#This Row],[index]])</f>
        <v>2.1986570869544226</v>
      </c>
      <c r="M159">
        <f>LOG(spy_long_term[[#This Row],[close inf adj]])</f>
        <v>1.003029470553618</v>
      </c>
      <c r="N159">
        <f>LOG(spy_long_term[[#This Row],[close]])</f>
        <v>2.3501122800983638</v>
      </c>
      <c r="O159" s="11">
        <f>VALUE(spy_long_term[[#This Row],[close]])</f>
        <v>223.93</v>
      </c>
      <c r="P159" s="11">
        <f>VALUE(spy_long_term[[#This Row],[close inf adj]])</f>
        <v>10.07</v>
      </c>
      <c r="R159" s="10">
        <v>40248</v>
      </c>
      <c r="S159">
        <v>5.4720000000000003E-3</v>
      </c>
      <c r="T159" s="9"/>
      <c r="U159" s="9"/>
      <c r="V159" s="9"/>
    </row>
    <row r="160" spans="1:22" x14ac:dyDescent="0.35">
      <c r="A160" t="s">
        <v>29</v>
      </c>
      <c r="B160">
        <v>1941</v>
      </c>
      <c r="C160">
        <v>2</v>
      </c>
      <c r="D160">
        <v>1</v>
      </c>
      <c r="F160" s="10">
        <f>DATE(spy_long_term[[#This Row],[year]],spy_long_term[[#This Row],[month]],spy_long_term[[#This Row],[day]])</f>
        <v>15008</v>
      </c>
      <c r="G160" s="6">
        <f>VALUE(spy_long_term[[#This Row],[close]])</f>
        <v>220.59</v>
      </c>
      <c r="H160" t="s">
        <v>337</v>
      </c>
      <c r="I160" t="s">
        <v>338</v>
      </c>
      <c r="J160">
        <f t="shared" si="2"/>
        <v>159</v>
      </c>
      <c r="K160" t="str">
        <f>spy_long_term[[#This Row],[close]]</f>
        <v>220.59</v>
      </c>
      <c r="L160">
        <f>LOG(spy_long_term[[#This Row],[index]])</f>
        <v>2.2013971243204513</v>
      </c>
      <c r="M160">
        <f>LOG(spy_long_term[[#This Row],[close inf adj]])</f>
        <v>0.99651167215417868</v>
      </c>
      <c r="N160">
        <f>LOG(spy_long_term[[#This Row],[close]])</f>
        <v>2.3435858206914029</v>
      </c>
      <c r="O160" s="11">
        <f>VALUE(spy_long_term[[#This Row],[close]])</f>
        <v>220.59</v>
      </c>
      <c r="P160" s="11">
        <f>VALUE(spy_long_term[[#This Row],[close inf adj]])</f>
        <v>9.92</v>
      </c>
      <c r="R160" s="10">
        <v>40249</v>
      </c>
      <c r="S160">
        <v>5.4720000000000003E-3</v>
      </c>
      <c r="T160" s="8"/>
      <c r="U160" s="8"/>
      <c r="V160" s="8"/>
    </row>
    <row r="161" spans="1:22" x14ac:dyDescent="0.35">
      <c r="A161" t="s">
        <v>29</v>
      </c>
      <c r="B161">
        <v>1941</v>
      </c>
      <c r="C161">
        <v>3</v>
      </c>
      <c r="D161">
        <v>1</v>
      </c>
      <c r="F161" s="10">
        <f>DATE(spy_long_term[[#This Row],[year]],spy_long_term[[#This Row],[month]],spy_long_term[[#This Row],[day]])</f>
        <v>15036</v>
      </c>
      <c r="G161" s="6">
        <f>VALUE(spy_long_term[[#This Row],[close]])</f>
        <v>219.93</v>
      </c>
      <c r="H161" t="s">
        <v>339</v>
      </c>
      <c r="I161" t="s">
        <v>340</v>
      </c>
      <c r="J161">
        <f t="shared" si="2"/>
        <v>160</v>
      </c>
      <c r="K161" t="str">
        <f>spy_long_term[[#This Row],[close]]</f>
        <v>219.93</v>
      </c>
      <c r="L161">
        <f>LOG(spy_long_term[[#This Row],[index]])</f>
        <v>2.2041199826559246</v>
      </c>
      <c r="M161">
        <f>LOG(spy_long_term[[#This Row],[close inf adj]])</f>
        <v>0.99825933842369874</v>
      </c>
      <c r="N161">
        <f>LOG(spy_long_term[[#This Row],[close]])</f>
        <v>2.3422844742257487</v>
      </c>
      <c r="O161" s="11">
        <f>VALUE(spy_long_term[[#This Row],[close]])</f>
        <v>219.93</v>
      </c>
      <c r="P161" s="11">
        <f>VALUE(spy_long_term[[#This Row],[close inf adj]])</f>
        <v>9.9600000000000009</v>
      </c>
      <c r="R161" s="10">
        <v>40250</v>
      </c>
      <c r="S161">
        <v>5.4720000000000003E-3</v>
      </c>
      <c r="T161" s="9"/>
      <c r="U161" s="9"/>
      <c r="V161" s="9"/>
    </row>
    <row r="162" spans="1:22" x14ac:dyDescent="0.35">
      <c r="A162" t="s">
        <v>29</v>
      </c>
      <c r="B162">
        <v>1941</v>
      </c>
      <c r="C162">
        <v>4</v>
      </c>
      <c r="D162">
        <v>1</v>
      </c>
      <c r="F162" s="10">
        <f>DATE(spy_long_term[[#This Row],[year]],spy_long_term[[#This Row],[month]],spy_long_term[[#This Row],[day]])</f>
        <v>15067</v>
      </c>
      <c r="G162" s="6">
        <f>VALUE(spy_long_term[[#This Row],[close]])</f>
        <v>204.13</v>
      </c>
      <c r="H162" t="s">
        <v>341</v>
      </c>
      <c r="I162" t="s">
        <v>342</v>
      </c>
      <c r="J162">
        <f t="shared" si="2"/>
        <v>161</v>
      </c>
      <c r="K162" t="str">
        <f>spy_long_term[[#This Row],[close]]</f>
        <v>204.13</v>
      </c>
      <c r="L162">
        <f>LOG(spy_long_term[[#This Row],[index]])</f>
        <v>2.2068258760318495</v>
      </c>
      <c r="M162">
        <f>LOG(spy_long_term[[#This Row],[close inf adj]])</f>
        <v>0.9689496809813426</v>
      </c>
      <c r="N162">
        <f>LOG(spy_long_term[[#This Row],[close]])</f>
        <v>2.3099068355686807</v>
      </c>
      <c r="O162" s="11">
        <f>VALUE(spy_long_term[[#This Row],[close]])</f>
        <v>204.13</v>
      </c>
      <c r="P162" s="11">
        <f>VALUE(spy_long_term[[#This Row],[close inf adj]])</f>
        <v>9.31</v>
      </c>
      <c r="R162" s="10">
        <v>40251</v>
      </c>
      <c r="S162">
        <v>5.4720000000000003E-3</v>
      </c>
      <c r="T162" s="8"/>
      <c r="U162" s="8"/>
      <c r="V162" s="8"/>
    </row>
    <row r="163" spans="1:22" x14ac:dyDescent="0.35">
      <c r="A163" t="s">
        <v>29</v>
      </c>
      <c r="B163">
        <v>1941</v>
      </c>
      <c r="C163">
        <v>5</v>
      </c>
      <c r="D163">
        <v>1</v>
      </c>
      <c r="F163" s="10">
        <f>DATE(spy_long_term[[#This Row],[year]],spy_long_term[[#This Row],[month]],spy_long_term[[#This Row],[day]])</f>
        <v>15097</v>
      </c>
      <c r="G163" s="6">
        <f>VALUE(spy_long_term[[#This Row],[close]])</f>
        <v>203.59</v>
      </c>
      <c r="H163" t="s">
        <v>343</v>
      </c>
      <c r="I163" t="s">
        <v>344</v>
      </c>
      <c r="J163">
        <f t="shared" si="2"/>
        <v>162</v>
      </c>
      <c r="K163" t="str">
        <f>spy_long_term[[#This Row],[close]]</f>
        <v>203.59</v>
      </c>
      <c r="L163">
        <f>LOG(spy_long_term[[#This Row],[index]])</f>
        <v>2.2095150145426308</v>
      </c>
      <c r="M163">
        <f>LOG(spy_long_term[[#This Row],[close inf adj]])</f>
        <v>0.97081161087251777</v>
      </c>
      <c r="N163">
        <f>LOG(spy_long_term[[#This Row],[close]])</f>
        <v>2.3087564423706328</v>
      </c>
      <c r="O163" s="11">
        <f>VALUE(spy_long_term[[#This Row],[close]])</f>
        <v>203.59</v>
      </c>
      <c r="P163" s="11">
        <f>VALUE(spy_long_term[[#This Row],[close inf adj]])</f>
        <v>9.35</v>
      </c>
      <c r="R163" s="10">
        <v>40252</v>
      </c>
      <c r="S163">
        <v>5.4720000000000003E-3</v>
      </c>
      <c r="T163" s="9"/>
      <c r="U163" s="9"/>
      <c r="V163" s="9"/>
    </row>
    <row r="164" spans="1:22" x14ac:dyDescent="0.35">
      <c r="A164" t="s">
        <v>29</v>
      </c>
      <c r="B164">
        <v>1941</v>
      </c>
      <c r="C164">
        <v>6</v>
      </c>
      <c r="D164">
        <v>1</v>
      </c>
      <c r="F164" s="10">
        <f>DATE(spy_long_term[[#This Row],[year]],spy_long_term[[#This Row],[month]],spy_long_term[[#This Row],[day]])</f>
        <v>15128</v>
      </c>
      <c r="G164" s="6">
        <f>VALUE(spy_long_term[[#This Row],[close]])</f>
        <v>210.1</v>
      </c>
      <c r="H164" t="s">
        <v>345</v>
      </c>
      <c r="I164" t="s">
        <v>346</v>
      </c>
      <c r="J164">
        <f t="shared" si="2"/>
        <v>163</v>
      </c>
      <c r="K164" t="str">
        <f>spy_long_term[[#This Row],[close]]</f>
        <v>210.10</v>
      </c>
      <c r="L164">
        <f>LOG(spy_long_term[[#This Row],[index]])</f>
        <v>2.2121876044039577</v>
      </c>
      <c r="M164">
        <f>LOG(spy_long_term[[#This Row],[close inf adj]])</f>
        <v>0.99343623049761176</v>
      </c>
      <c r="N164">
        <f>LOG(spy_long_term[[#This Row],[close]])</f>
        <v>2.3224260524059526</v>
      </c>
      <c r="O164" s="11">
        <f>VALUE(spy_long_term[[#This Row],[close]])</f>
        <v>210.1</v>
      </c>
      <c r="P164" s="11">
        <f>VALUE(spy_long_term[[#This Row],[close inf adj]])</f>
        <v>9.85</v>
      </c>
      <c r="R164" s="10">
        <v>40253</v>
      </c>
      <c r="S164">
        <v>5.4720000000000003E-3</v>
      </c>
      <c r="T164" s="8"/>
      <c r="U164" s="8"/>
      <c r="V164" s="8"/>
    </row>
    <row r="165" spans="1:22" x14ac:dyDescent="0.35">
      <c r="A165" t="s">
        <v>29</v>
      </c>
      <c r="B165">
        <v>1941</v>
      </c>
      <c r="C165">
        <v>7</v>
      </c>
      <c r="D165">
        <v>1</v>
      </c>
      <c r="F165" s="10">
        <f>DATE(spy_long_term[[#This Row],[year]],spy_long_term[[#This Row],[month]],spy_long_term[[#This Row],[day]])</f>
        <v>15158</v>
      </c>
      <c r="G165" s="6">
        <f>VALUE(spy_long_term[[#This Row],[close]])</f>
        <v>221.62</v>
      </c>
      <c r="H165" t="s">
        <v>347</v>
      </c>
      <c r="I165" t="s">
        <v>348</v>
      </c>
      <c r="J165">
        <f t="shared" si="2"/>
        <v>164</v>
      </c>
      <c r="K165" t="str">
        <f>spy_long_term[[#This Row],[close]]</f>
        <v>221.62</v>
      </c>
      <c r="L165">
        <f>LOG(spy_long_term[[#This Row],[index]])</f>
        <v>2.214843848047698</v>
      </c>
      <c r="M165">
        <f>LOG(spy_long_term[[#This Row],[close inf adj]])</f>
        <v>1.0166155475571774</v>
      </c>
      <c r="N165">
        <f>LOG(spy_long_term[[#This Row],[close]])</f>
        <v>2.3456089505405942</v>
      </c>
      <c r="O165" s="11">
        <f>VALUE(spy_long_term[[#This Row],[close]])</f>
        <v>221.62</v>
      </c>
      <c r="P165" s="11">
        <f>VALUE(spy_long_term[[#This Row],[close inf adj]])</f>
        <v>10.39</v>
      </c>
      <c r="R165" s="10">
        <v>40254</v>
      </c>
      <c r="S165">
        <v>5.4720000000000003E-3</v>
      </c>
      <c r="T165" s="9"/>
      <c r="U165" s="9"/>
      <c r="V165" s="9"/>
    </row>
    <row r="166" spans="1:22" x14ac:dyDescent="0.35">
      <c r="A166" t="s">
        <v>29</v>
      </c>
      <c r="B166">
        <v>1941</v>
      </c>
      <c r="C166">
        <v>8</v>
      </c>
      <c r="D166">
        <v>1</v>
      </c>
      <c r="F166" s="10">
        <f>DATE(spy_long_term[[#This Row],[year]],spy_long_term[[#This Row],[month]],spy_long_term[[#This Row],[day]])</f>
        <v>15189</v>
      </c>
      <c r="G166" s="6">
        <f>VALUE(spy_long_term[[#This Row],[close]])</f>
        <v>216.74</v>
      </c>
      <c r="H166" t="s">
        <v>349</v>
      </c>
      <c r="I166" t="s">
        <v>350</v>
      </c>
      <c r="J166">
        <f t="shared" si="2"/>
        <v>165</v>
      </c>
      <c r="K166" t="str">
        <f>spy_long_term[[#This Row],[close]]</f>
        <v>216.74</v>
      </c>
      <c r="L166">
        <f>LOG(spy_long_term[[#This Row],[index]])</f>
        <v>2.2174839442139063</v>
      </c>
      <c r="M166">
        <f>LOG(spy_long_term[[#This Row],[close inf adj]])</f>
        <v>1.0128372247051722</v>
      </c>
      <c r="N166">
        <f>LOG(spy_long_term[[#This Row],[close]])</f>
        <v>2.3359390690317294</v>
      </c>
      <c r="O166" s="11">
        <f>VALUE(spy_long_term[[#This Row],[close]])</f>
        <v>216.74</v>
      </c>
      <c r="P166" s="11">
        <f>VALUE(spy_long_term[[#This Row],[close inf adj]])</f>
        <v>10.3</v>
      </c>
      <c r="R166" s="10">
        <v>40255</v>
      </c>
      <c r="S166">
        <v>5.4720000000000003E-3</v>
      </c>
      <c r="T166" s="8"/>
      <c r="U166" s="8"/>
      <c r="V166" s="8"/>
    </row>
    <row r="167" spans="1:22" x14ac:dyDescent="0.35">
      <c r="A167" t="s">
        <v>29</v>
      </c>
      <c r="B167">
        <v>1941</v>
      </c>
      <c r="C167">
        <v>9</v>
      </c>
      <c r="D167">
        <v>1</v>
      </c>
      <c r="F167" s="10">
        <f>DATE(spy_long_term[[#This Row],[year]],spy_long_term[[#This Row],[month]],spy_long_term[[#This Row],[day]])</f>
        <v>15220</v>
      </c>
      <c r="G167" s="6">
        <f>VALUE(spy_long_term[[#This Row],[close]])</f>
        <v>211.8</v>
      </c>
      <c r="H167" t="s">
        <v>351</v>
      </c>
      <c r="I167" t="s">
        <v>352</v>
      </c>
      <c r="J167">
        <f t="shared" si="2"/>
        <v>166</v>
      </c>
      <c r="K167" t="str">
        <f>spy_long_term[[#This Row],[close]]</f>
        <v>211.80</v>
      </c>
      <c r="L167">
        <f>LOG(spy_long_term[[#This Row],[index]])</f>
        <v>2.220108088040055</v>
      </c>
      <c r="M167">
        <f>LOG(spy_long_term[[#This Row],[close inf adj]])</f>
        <v>1.0086001717619175</v>
      </c>
      <c r="N167">
        <f>LOG(spy_long_term[[#This Row],[close]])</f>
        <v>2.3259259557714662</v>
      </c>
      <c r="O167" s="11">
        <f>VALUE(spy_long_term[[#This Row],[close]])</f>
        <v>211.8</v>
      </c>
      <c r="P167" s="11">
        <f>VALUE(spy_long_term[[#This Row],[close inf adj]])</f>
        <v>10.199999999999999</v>
      </c>
      <c r="R167" s="10">
        <v>40256</v>
      </c>
      <c r="S167">
        <v>5.4720000000000003E-3</v>
      </c>
      <c r="T167" s="9"/>
      <c r="U167" s="9"/>
      <c r="V167" s="9"/>
    </row>
    <row r="168" spans="1:22" x14ac:dyDescent="0.35">
      <c r="A168" t="s">
        <v>29</v>
      </c>
      <c r="B168">
        <v>1941</v>
      </c>
      <c r="C168">
        <v>10</v>
      </c>
      <c r="D168">
        <v>1</v>
      </c>
      <c r="F168" s="10">
        <f>DATE(spy_long_term[[#This Row],[year]],spy_long_term[[#This Row],[month]],spy_long_term[[#This Row],[day]])</f>
        <v>15250</v>
      </c>
      <c r="G168" s="6">
        <f>VALUE(spy_long_term[[#This Row],[close]])</f>
        <v>194.68</v>
      </c>
      <c r="H168" t="s">
        <v>353</v>
      </c>
      <c r="I168" t="s">
        <v>124</v>
      </c>
      <c r="J168">
        <f t="shared" si="2"/>
        <v>167</v>
      </c>
      <c r="K168" t="str">
        <f>spy_long_term[[#This Row],[close]]</f>
        <v>194.68</v>
      </c>
      <c r="L168">
        <f>LOG(spy_long_term[[#This Row],[index]])</f>
        <v>2.2227164711475833</v>
      </c>
      <c r="M168">
        <f>LOG(spy_long_term[[#This Row],[close inf adj]])</f>
        <v>0.97772360528884772</v>
      </c>
      <c r="N168">
        <f>LOG(spy_long_term[[#This Row],[close]])</f>
        <v>2.2893213375714687</v>
      </c>
      <c r="O168" s="11">
        <f>VALUE(spy_long_term[[#This Row],[close]])</f>
        <v>194.68</v>
      </c>
      <c r="P168" s="11">
        <f>VALUE(spy_long_term[[#This Row],[close inf adj]])</f>
        <v>9.5</v>
      </c>
      <c r="R168" s="10">
        <v>40257</v>
      </c>
      <c r="S168">
        <v>5.4720000000000003E-3</v>
      </c>
      <c r="T168" s="8"/>
      <c r="U168" s="8"/>
      <c r="V168" s="8"/>
    </row>
    <row r="169" spans="1:22" x14ac:dyDescent="0.35">
      <c r="A169" t="s">
        <v>29</v>
      </c>
      <c r="B169">
        <v>1941</v>
      </c>
      <c r="C169">
        <v>11</v>
      </c>
      <c r="D169">
        <v>1</v>
      </c>
      <c r="F169" s="10">
        <f>DATE(spy_long_term[[#This Row],[year]],spy_long_term[[#This Row],[month]],spy_long_term[[#This Row],[day]])</f>
        <v>15281</v>
      </c>
      <c r="G169" s="6">
        <f>VALUE(spy_long_term[[#This Row],[close]])</f>
        <v>185.28</v>
      </c>
      <c r="H169" t="s">
        <v>354</v>
      </c>
      <c r="I169" t="s">
        <v>192</v>
      </c>
      <c r="J169">
        <f t="shared" si="2"/>
        <v>168</v>
      </c>
      <c r="K169" t="str">
        <f>spy_long_term[[#This Row],[close]]</f>
        <v>185.28</v>
      </c>
      <c r="L169">
        <f>LOG(spy_long_term[[#This Row],[index]])</f>
        <v>2.2253092817258628</v>
      </c>
      <c r="M169">
        <f>LOG(spy_long_term[[#This Row],[close inf adj]])</f>
        <v>0.95904139232109353</v>
      </c>
      <c r="N169">
        <f>LOG(spy_long_term[[#This Row],[close]])</f>
        <v>2.2678285420473423</v>
      </c>
      <c r="O169" s="11">
        <f>VALUE(spy_long_term[[#This Row],[close]])</f>
        <v>185.28</v>
      </c>
      <c r="P169" s="11">
        <f>VALUE(spy_long_term[[#This Row],[close inf adj]])</f>
        <v>9.1</v>
      </c>
      <c r="R169" s="10">
        <v>40258</v>
      </c>
      <c r="S169">
        <v>5.4720000000000003E-3</v>
      </c>
      <c r="T169" s="9"/>
      <c r="U169" s="9"/>
      <c r="V169" s="9"/>
    </row>
    <row r="170" spans="1:22" x14ac:dyDescent="0.35">
      <c r="A170" t="s">
        <v>29</v>
      </c>
      <c r="B170">
        <v>1941</v>
      </c>
      <c r="C170">
        <v>12</v>
      </c>
      <c r="D170">
        <v>1</v>
      </c>
      <c r="F170" s="10">
        <f>DATE(spy_long_term[[#This Row],[year]],spy_long_term[[#This Row],[month]],spy_long_term[[#This Row],[day]])</f>
        <v>15311</v>
      </c>
      <c r="G170" s="6">
        <f>VALUE(spy_long_term[[#This Row],[close]])</f>
        <v>175.79</v>
      </c>
      <c r="H170" t="s">
        <v>355</v>
      </c>
      <c r="I170" t="s">
        <v>356</v>
      </c>
      <c r="J170">
        <f t="shared" si="2"/>
        <v>169</v>
      </c>
      <c r="K170" t="str">
        <f>spy_long_term[[#This Row],[close]]</f>
        <v>175.79</v>
      </c>
      <c r="L170">
        <f>LOG(spy_long_term[[#This Row],[index]])</f>
        <v>2.2278867046136734</v>
      </c>
      <c r="M170">
        <f>LOG(spy_long_term[[#This Row],[close inf adj]])</f>
        <v>0.93901977644866641</v>
      </c>
      <c r="N170">
        <f>LOG(spy_long_term[[#This Row],[close]])</f>
        <v>2.2449941661396688</v>
      </c>
      <c r="O170" s="11">
        <f>VALUE(spy_long_term[[#This Row],[close]])</f>
        <v>175.79</v>
      </c>
      <c r="P170" s="11">
        <f>VALUE(spy_long_term[[#This Row],[close inf adj]])</f>
        <v>8.69</v>
      </c>
      <c r="R170" s="10">
        <v>40259</v>
      </c>
      <c r="S170">
        <v>5.4720000000000003E-3</v>
      </c>
      <c r="T170" s="8"/>
      <c r="U170" s="8"/>
      <c r="V170" s="8"/>
    </row>
    <row r="171" spans="1:22" x14ac:dyDescent="0.35">
      <c r="A171" t="s">
        <v>29</v>
      </c>
      <c r="B171">
        <v>1942</v>
      </c>
      <c r="C171">
        <v>1</v>
      </c>
      <c r="D171">
        <v>1</v>
      </c>
      <c r="F171" s="10">
        <f>DATE(spy_long_term[[#This Row],[year]],spy_long_term[[#This Row],[month]],spy_long_term[[#This Row],[day]])</f>
        <v>15342</v>
      </c>
      <c r="G171" s="6">
        <f>VALUE(spy_long_term[[#This Row],[close]])</f>
        <v>175.94</v>
      </c>
      <c r="H171" t="s">
        <v>357</v>
      </c>
      <c r="I171" t="s">
        <v>194</v>
      </c>
      <c r="J171">
        <f t="shared" si="2"/>
        <v>170</v>
      </c>
      <c r="K171" t="str">
        <f>spy_long_term[[#This Row],[close]]</f>
        <v>175.94</v>
      </c>
      <c r="L171">
        <f>LOG(spy_long_term[[#This Row],[index]])</f>
        <v>2.2304489213782741</v>
      </c>
      <c r="M171">
        <f>LOG(spy_long_term[[#This Row],[close inf adj]])</f>
        <v>0.94497590841204793</v>
      </c>
      <c r="N171">
        <f>LOG(spy_long_term[[#This Row],[close]])</f>
        <v>2.2453645876347634</v>
      </c>
      <c r="O171" s="11">
        <f>VALUE(spy_long_term[[#This Row],[close]])</f>
        <v>175.94</v>
      </c>
      <c r="P171" s="11">
        <f>VALUE(spy_long_term[[#This Row],[close inf adj]])</f>
        <v>8.81</v>
      </c>
      <c r="R171" s="10">
        <v>40260</v>
      </c>
      <c r="S171">
        <v>5.4720000000000003E-3</v>
      </c>
      <c r="T171" s="9"/>
      <c r="U171" s="9"/>
      <c r="V171" s="9"/>
    </row>
    <row r="172" spans="1:22" x14ac:dyDescent="0.35">
      <c r="A172" t="s">
        <v>29</v>
      </c>
      <c r="B172">
        <v>1942</v>
      </c>
      <c r="C172">
        <v>2</v>
      </c>
      <c r="D172">
        <v>1</v>
      </c>
      <c r="F172" s="10">
        <f>DATE(spy_long_term[[#This Row],[year]],spy_long_term[[#This Row],[month]],spy_long_term[[#This Row],[day]])</f>
        <v>15373</v>
      </c>
      <c r="G172" s="6">
        <f>VALUE(spy_long_term[[#This Row],[close]])</f>
        <v>170.47</v>
      </c>
      <c r="H172" t="s">
        <v>358</v>
      </c>
      <c r="I172" t="s">
        <v>359</v>
      </c>
      <c r="J172">
        <f t="shared" si="2"/>
        <v>171</v>
      </c>
      <c r="K172" t="str">
        <f>spy_long_term[[#This Row],[close]]</f>
        <v>170.47</v>
      </c>
      <c r="L172">
        <f>LOG(spy_long_term[[#This Row],[index]])</f>
        <v>2.2329961103921536</v>
      </c>
      <c r="M172">
        <f>LOG(spy_long_term[[#This Row],[close inf adj]])</f>
        <v>0.93399316383124231</v>
      </c>
      <c r="N172">
        <f>LOG(spy_long_term[[#This Row],[close]])</f>
        <v>2.2316479611535995</v>
      </c>
      <c r="O172" s="11">
        <f>VALUE(spy_long_term[[#This Row],[close]])</f>
        <v>170.47</v>
      </c>
      <c r="P172" s="11">
        <f>VALUE(spy_long_term[[#This Row],[close inf adj]])</f>
        <v>8.59</v>
      </c>
      <c r="R172" s="10">
        <v>40261</v>
      </c>
      <c r="S172">
        <v>5.4720000000000003E-3</v>
      </c>
      <c r="T172" s="8"/>
      <c r="U172" s="8"/>
      <c r="V172" s="8"/>
    </row>
    <row r="173" spans="1:22" x14ac:dyDescent="0.35">
      <c r="A173" t="s">
        <v>29</v>
      </c>
      <c r="B173">
        <v>1942</v>
      </c>
      <c r="C173">
        <v>3</v>
      </c>
      <c r="D173">
        <v>1</v>
      </c>
      <c r="F173" s="10">
        <f>DATE(spy_long_term[[#This Row],[year]],spy_long_term[[#This Row],[month]],spy_long_term[[#This Row],[day]])</f>
        <v>15401</v>
      </c>
      <c r="G173" s="6">
        <f>VALUE(spy_long_term[[#This Row],[close]])</f>
        <v>156.97</v>
      </c>
      <c r="H173" t="s">
        <v>360</v>
      </c>
      <c r="I173" t="s">
        <v>361</v>
      </c>
      <c r="J173">
        <f t="shared" si="2"/>
        <v>172</v>
      </c>
      <c r="K173" t="str">
        <f>spy_long_term[[#This Row],[close]]</f>
        <v>156.97</v>
      </c>
      <c r="L173">
        <f>LOG(spy_long_term[[#This Row],[index]])</f>
        <v>2.2355284469075487</v>
      </c>
      <c r="M173">
        <f>LOG(spy_long_term[[#This Row],[close inf adj]])</f>
        <v>0.90363251608423767</v>
      </c>
      <c r="N173">
        <f>LOG(spy_long_term[[#This Row],[close]])</f>
        <v>2.195816658272872</v>
      </c>
      <c r="O173" s="11">
        <f>VALUE(spy_long_term[[#This Row],[close]])</f>
        <v>156.97</v>
      </c>
      <c r="P173" s="11">
        <f>VALUE(spy_long_term[[#This Row],[close inf adj]])</f>
        <v>8.01</v>
      </c>
      <c r="R173" s="10">
        <v>40262</v>
      </c>
      <c r="S173">
        <v>5.4720000000000003E-3</v>
      </c>
      <c r="T173" s="9"/>
      <c r="U173" s="9"/>
      <c r="V173" s="9"/>
    </row>
    <row r="174" spans="1:22" x14ac:dyDescent="0.35">
      <c r="A174" t="s">
        <v>29</v>
      </c>
      <c r="B174">
        <v>1942</v>
      </c>
      <c r="C174">
        <v>4</v>
      </c>
      <c r="D174">
        <v>1</v>
      </c>
      <c r="F174" s="10">
        <f>DATE(spy_long_term[[#This Row],[year]],spy_long_term[[#This Row],[month]],spy_long_term[[#This Row],[day]])</f>
        <v>15432</v>
      </c>
      <c r="G174" s="6">
        <f>VALUE(spy_long_term[[#This Row],[close]])</f>
        <v>149.18</v>
      </c>
      <c r="H174" t="s">
        <v>362</v>
      </c>
      <c r="I174" t="s">
        <v>363</v>
      </c>
      <c r="J174">
        <f t="shared" si="2"/>
        <v>173</v>
      </c>
      <c r="K174" t="str">
        <f>spy_long_term[[#This Row],[close]]</f>
        <v>149.18</v>
      </c>
      <c r="L174">
        <f>LOG(spy_long_term[[#This Row],[index]])</f>
        <v>2.2380461031287955</v>
      </c>
      <c r="M174">
        <f>LOG(spy_long_term[[#This Row],[close inf adj]])</f>
        <v>0.88422876963260399</v>
      </c>
      <c r="N174">
        <f>LOG(spy_long_term[[#This Row],[close]])</f>
        <v>2.1737106028159108</v>
      </c>
      <c r="O174" s="11">
        <f>VALUE(spy_long_term[[#This Row],[close]])</f>
        <v>149.18</v>
      </c>
      <c r="P174" s="11">
        <f>VALUE(spy_long_term[[#This Row],[close inf adj]])</f>
        <v>7.66</v>
      </c>
      <c r="R174" s="10">
        <v>40263</v>
      </c>
      <c r="S174">
        <v>5.4720000000000003E-3</v>
      </c>
      <c r="T174" s="8"/>
      <c r="U174" s="8"/>
      <c r="V174" s="8"/>
    </row>
    <row r="175" spans="1:22" x14ac:dyDescent="0.35">
      <c r="A175" t="s">
        <v>29</v>
      </c>
      <c r="B175">
        <v>1942</v>
      </c>
      <c r="C175">
        <v>5</v>
      </c>
      <c r="D175">
        <v>1</v>
      </c>
      <c r="F175" s="10">
        <f>DATE(spy_long_term[[#This Row],[year]],spy_long_term[[#This Row],[month]],spy_long_term[[#This Row],[day]])</f>
        <v>15462</v>
      </c>
      <c r="G175" s="6">
        <f>VALUE(spy_long_term[[#This Row],[close]])</f>
        <v>156.77000000000001</v>
      </c>
      <c r="H175" t="s">
        <v>364</v>
      </c>
      <c r="I175" t="s">
        <v>365</v>
      </c>
      <c r="J175">
        <f t="shared" si="2"/>
        <v>174</v>
      </c>
      <c r="K175" t="str">
        <f>spy_long_term[[#This Row],[close]]</f>
        <v>156.77</v>
      </c>
      <c r="L175">
        <f>LOG(spy_long_term[[#This Row],[index]])</f>
        <v>2.2405492482825999</v>
      </c>
      <c r="M175">
        <f>LOG(spy_long_term[[#This Row],[close inf adj]])</f>
        <v>0.91115760873997664</v>
      </c>
      <c r="N175">
        <f>LOG(spy_long_term[[#This Row],[close]])</f>
        <v>2.1952629583420618</v>
      </c>
      <c r="O175" s="11">
        <f>VALUE(spy_long_term[[#This Row],[close]])</f>
        <v>156.77000000000001</v>
      </c>
      <c r="P175" s="11">
        <f>VALUE(spy_long_term[[#This Row],[close inf adj]])</f>
        <v>8.15</v>
      </c>
      <c r="R175" s="10">
        <v>40264</v>
      </c>
      <c r="S175">
        <v>5.4720000000000003E-3</v>
      </c>
      <c r="T175" s="9"/>
      <c r="U175" s="9"/>
      <c r="V175" s="9"/>
    </row>
    <row r="176" spans="1:22" x14ac:dyDescent="0.35">
      <c r="A176" t="s">
        <v>29</v>
      </c>
      <c r="B176">
        <v>1942</v>
      </c>
      <c r="C176">
        <v>6</v>
      </c>
      <c r="D176">
        <v>1</v>
      </c>
      <c r="F176" s="10">
        <f>DATE(spy_long_term[[#This Row],[year]],spy_long_term[[#This Row],[month]],spy_long_term[[#This Row],[day]])</f>
        <v>15493</v>
      </c>
      <c r="G176" s="6">
        <f>VALUE(spy_long_term[[#This Row],[close]])</f>
        <v>159.66</v>
      </c>
      <c r="H176" t="s">
        <v>366</v>
      </c>
      <c r="I176" t="s">
        <v>367</v>
      </c>
      <c r="J176">
        <f t="shared" si="2"/>
        <v>175</v>
      </c>
      <c r="K176" t="str">
        <f>spy_long_term[[#This Row],[close]]</f>
        <v>159.66</v>
      </c>
      <c r="L176">
        <f>LOG(spy_long_term[[#This Row],[index]])</f>
        <v>2.2430380486862944</v>
      </c>
      <c r="M176">
        <f>LOG(spy_long_term[[#This Row],[close inf adj]])</f>
        <v>0.91907809237607396</v>
      </c>
      <c r="N176">
        <f>LOG(spy_long_term[[#This Row],[close]])</f>
        <v>2.2031961249350323</v>
      </c>
      <c r="O176" s="11">
        <f>VALUE(spy_long_term[[#This Row],[close]])</f>
        <v>159.66</v>
      </c>
      <c r="P176" s="11">
        <f>VALUE(spy_long_term[[#This Row],[close inf adj]])</f>
        <v>8.3000000000000007</v>
      </c>
      <c r="R176" s="10">
        <v>40265</v>
      </c>
      <c r="S176">
        <v>5.4720000000000003E-3</v>
      </c>
      <c r="T176" s="8"/>
      <c r="U176" s="8"/>
      <c r="V176" s="8"/>
    </row>
    <row r="177" spans="1:22" x14ac:dyDescent="0.35">
      <c r="A177" t="s">
        <v>29</v>
      </c>
      <c r="B177">
        <v>1942</v>
      </c>
      <c r="C177">
        <v>7</v>
      </c>
      <c r="D177">
        <v>1</v>
      </c>
      <c r="F177" s="10">
        <f>DATE(spy_long_term[[#This Row],[year]],spy_long_term[[#This Row],[month]],spy_long_term[[#This Row],[day]])</f>
        <v>15523</v>
      </c>
      <c r="G177" s="6">
        <f>VALUE(spy_long_term[[#This Row],[close]])</f>
        <v>163.66</v>
      </c>
      <c r="H177" t="s">
        <v>368</v>
      </c>
      <c r="I177" t="s">
        <v>369</v>
      </c>
      <c r="J177">
        <f t="shared" si="2"/>
        <v>176</v>
      </c>
      <c r="K177" t="str">
        <f>spy_long_term[[#This Row],[close]]</f>
        <v>163.66</v>
      </c>
      <c r="L177">
        <f>LOG(spy_long_term[[#This Row],[index]])</f>
        <v>2.2455126678141499</v>
      </c>
      <c r="M177">
        <f>LOG(spy_long_term[[#This Row],[close inf adj]])</f>
        <v>0.93247376467715326</v>
      </c>
      <c r="N177">
        <f>LOG(spy_long_term[[#This Row],[close]])</f>
        <v>2.213942546840078</v>
      </c>
      <c r="O177" s="11">
        <f>VALUE(spy_long_term[[#This Row],[close]])</f>
        <v>163.66</v>
      </c>
      <c r="P177" s="11">
        <f>VALUE(spy_long_term[[#This Row],[close inf adj]])</f>
        <v>8.56</v>
      </c>
      <c r="R177" s="10">
        <v>40266</v>
      </c>
      <c r="S177">
        <v>5.4720000000000003E-3</v>
      </c>
      <c r="T177" s="9"/>
      <c r="U177" s="9"/>
      <c r="V177" s="9"/>
    </row>
    <row r="178" spans="1:22" x14ac:dyDescent="0.35">
      <c r="A178" t="s">
        <v>29</v>
      </c>
      <c r="B178">
        <v>1942</v>
      </c>
      <c r="C178">
        <v>8</v>
      </c>
      <c r="D178">
        <v>1</v>
      </c>
      <c r="F178" s="10">
        <f>DATE(spy_long_term[[#This Row],[year]],spy_long_term[[#This Row],[month]],spy_long_term[[#This Row],[day]])</f>
        <v>15554</v>
      </c>
      <c r="G178" s="6">
        <f>VALUE(spy_long_term[[#This Row],[close]])</f>
        <v>163.81</v>
      </c>
      <c r="H178" t="s">
        <v>370</v>
      </c>
      <c r="I178" t="s">
        <v>371</v>
      </c>
      <c r="J178">
        <f t="shared" si="2"/>
        <v>177</v>
      </c>
      <c r="K178" t="str">
        <f>spy_long_term[[#This Row],[close]]</f>
        <v>163.81</v>
      </c>
      <c r="L178">
        <f>LOG(spy_long_term[[#This Row],[index]])</f>
        <v>2.2479732663618068</v>
      </c>
      <c r="M178">
        <f>LOG(spy_long_term[[#This Row],[close inf adj]])</f>
        <v>0.93550726582471277</v>
      </c>
      <c r="N178">
        <f>LOG(spy_long_term[[#This Row],[close]])</f>
        <v>2.2143404103197351</v>
      </c>
      <c r="O178" s="11">
        <f>VALUE(spy_long_term[[#This Row],[close]])</f>
        <v>163.81</v>
      </c>
      <c r="P178" s="11">
        <f>VALUE(spy_long_term[[#This Row],[close inf adj]])</f>
        <v>8.6199999999999992</v>
      </c>
      <c r="R178" s="10">
        <v>40267</v>
      </c>
      <c r="S178">
        <v>5.4720000000000003E-3</v>
      </c>
      <c r="T178" s="8"/>
      <c r="U178" s="8"/>
      <c r="V178" s="8"/>
    </row>
    <row r="179" spans="1:22" x14ac:dyDescent="0.35">
      <c r="A179" t="s">
        <v>29</v>
      </c>
      <c r="B179">
        <v>1942</v>
      </c>
      <c r="C179">
        <v>9</v>
      </c>
      <c r="D179">
        <v>1</v>
      </c>
      <c r="F179" s="10">
        <f>DATE(spy_long_term[[#This Row],[year]],spy_long_term[[#This Row],[month]],spy_long_term[[#This Row],[day]])</f>
        <v>15585</v>
      </c>
      <c r="G179" s="6">
        <f>VALUE(spy_long_term[[#This Row],[close]])</f>
        <v>168.18</v>
      </c>
      <c r="H179" t="s">
        <v>372</v>
      </c>
      <c r="I179" t="s">
        <v>373</v>
      </c>
      <c r="J179">
        <f t="shared" si="2"/>
        <v>178</v>
      </c>
      <c r="K179" t="str">
        <f>spy_long_term[[#This Row],[close]]</f>
        <v>168.18</v>
      </c>
      <c r="L179">
        <f>LOG(spy_long_term[[#This Row],[index]])</f>
        <v>2.2504200023088941</v>
      </c>
      <c r="M179">
        <f>LOG(spy_long_term[[#This Row],[close inf adj]])</f>
        <v>0.94694327069782547</v>
      </c>
      <c r="N179">
        <f>LOG(spy_long_term[[#This Row],[close]])</f>
        <v>2.2257743481439296</v>
      </c>
      <c r="O179" s="11">
        <f>VALUE(spy_long_term[[#This Row],[close]])</f>
        <v>168.18</v>
      </c>
      <c r="P179" s="11">
        <f>VALUE(spy_long_term[[#This Row],[close inf adj]])</f>
        <v>8.85</v>
      </c>
      <c r="R179" s="10">
        <v>40268</v>
      </c>
      <c r="S179">
        <v>5.4720000000000003E-3</v>
      </c>
      <c r="T179" s="9"/>
      <c r="U179" s="9"/>
      <c r="V179" s="9"/>
    </row>
    <row r="180" spans="1:22" x14ac:dyDescent="0.35">
      <c r="A180" t="s">
        <v>29</v>
      </c>
      <c r="B180">
        <v>1942</v>
      </c>
      <c r="C180">
        <v>10</v>
      </c>
      <c r="D180">
        <v>1</v>
      </c>
      <c r="F180" s="10">
        <f>DATE(spy_long_term[[#This Row],[year]],spy_long_term[[#This Row],[month]],spy_long_term[[#This Row],[day]])</f>
        <v>15615</v>
      </c>
      <c r="G180" s="6">
        <f>VALUE(spy_long_term[[#This Row],[close]])</f>
        <v>176.86</v>
      </c>
      <c r="H180" t="s">
        <v>374</v>
      </c>
      <c r="I180" t="s">
        <v>375</v>
      </c>
      <c r="J180">
        <f t="shared" si="2"/>
        <v>179</v>
      </c>
      <c r="K180" t="str">
        <f>spy_long_term[[#This Row],[close]]</f>
        <v>176.86</v>
      </c>
      <c r="L180">
        <f>LOG(spy_long_term[[#This Row],[index]])</f>
        <v>2.2528530309798933</v>
      </c>
      <c r="M180">
        <f>LOG(spy_long_term[[#This Row],[close inf adj]])</f>
        <v>0.97405090279287732</v>
      </c>
      <c r="N180">
        <f>LOG(spy_long_term[[#This Row],[close]])</f>
        <v>2.2476296206791138</v>
      </c>
      <c r="O180" s="11">
        <f>VALUE(spy_long_term[[#This Row],[close]])</f>
        <v>176.86</v>
      </c>
      <c r="P180" s="11">
        <f>VALUE(spy_long_term[[#This Row],[close inf adj]])</f>
        <v>9.42</v>
      </c>
      <c r="R180" s="10">
        <v>40269</v>
      </c>
      <c r="S180">
        <v>5.4720000000000003E-3</v>
      </c>
      <c r="T180" s="8"/>
      <c r="U180" s="8"/>
      <c r="V180" s="8"/>
    </row>
    <row r="181" spans="1:22" x14ac:dyDescent="0.35">
      <c r="A181" t="s">
        <v>29</v>
      </c>
      <c r="B181">
        <v>1942</v>
      </c>
      <c r="C181">
        <v>11</v>
      </c>
      <c r="D181">
        <v>1</v>
      </c>
      <c r="F181" s="10">
        <f>DATE(spy_long_term[[#This Row],[year]],spy_long_term[[#This Row],[month]],spy_long_term[[#This Row],[day]])</f>
        <v>15646</v>
      </c>
      <c r="G181" s="6">
        <f>VALUE(spy_long_term[[#This Row],[close]])</f>
        <v>173.39</v>
      </c>
      <c r="H181" t="s">
        <v>376</v>
      </c>
      <c r="I181" t="s">
        <v>377</v>
      </c>
      <c r="J181">
        <f t="shared" si="2"/>
        <v>180</v>
      </c>
      <c r="K181" t="str">
        <f>spy_long_term[[#This Row],[close]]</f>
        <v>173.39</v>
      </c>
      <c r="L181">
        <f>LOG(spy_long_term[[#This Row],[index]])</f>
        <v>2.255272505103306</v>
      </c>
      <c r="M181">
        <f>LOG(spy_long_term[[#This Row],[close inf adj]])</f>
        <v>0.96801571399364172</v>
      </c>
      <c r="N181">
        <f>LOG(spy_long_term[[#This Row],[close]])</f>
        <v>2.2390240466000937</v>
      </c>
      <c r="O181" s="11">
        <f>VALUE(spy_long_term[[#This Row],[close]])</f>
        <v>173.39</v>
      </c>
      <c r="P181" s="11">
        <f>VALUE(spy_long_term[[#This Row],[close inf adj]])</f>
        <v>9.2899999999999991</v>
      </c>
      <c r="R181" s="10">
        <v>40270</v>
      </c>
      <c r="S181">
        <v>5.4720000000000003E-3</v>
      </c>
      <c r="T181" s="9"/>
      <c r="U181" s="9"/>
      <c r="V181" s="9"/>
    </row>
    <row r="182" spans="1:22" x14ac:dyDescent="0.35">
      <c r="A182" t="s">
        <v>29</v>
      </c>
      <c r="B182">
        <v>1942</v>
      </c>
      <c r="C182">
        <v>12</v>
      </c>
      <c r="D182">
        <v>1</v>
      </c>
      <c r="F182" s="10">
        <f>DATE(spy_long_term[[#This Row],[year]],spy_long_term[[#This Row],[month]],spy_long_term[[#This Row],[day]])</f>
        <v>15676</v>
      </c>
      <c r="G182" s="6">
        <f>VALUE(spy_long_term[[#This Row],[close]])</f>
        <v>181.26</v>
      </c>
      <c r="H182" t="s">
        <v>378</v>
      </c>
      <c r="I182" t="s">
        <v>379</v>
      </c>
      <c r="J182">
        <f t="shared" si="2"/>
        <v>181</v>
      </c>
      <c r="K182" t="str">
        <f>spy_long_term[[#This Row],[close]]</f>
        <v>181.26</v>
      </c>
      <c r="L182">
        <f>LOG(spy_long_term[[#This Row],[index]])</f>
        <v>2.2576785748691846</v>
      </c>
      <c r="M182">
        <f>LOG(spy_long_term[[#This Row],[close inf adj]])</f>
        <v>0.98989456371877305</v>
      </c>
      <c r="N182">
        <f>LOG(spy_long_term[[#This Row],[close]])</f>
        <v>2.258301975656924</v>
      </c>
      <c r="O182" s="11">
        <f>VALUE(spy_long_term[[#This Row],[close]])</f>
        <v>181.26</v>
      </c>
      <c r="P182" s="11">
        <f>VALUE(spy_long_term[[#This Row],[close inf adj]])</f>
        <v>9.77</v>
      </c>
      <c r="R182" s="10">
        <v>40271</v>
      </c>
      <c r="S182">
        <v>5.4720000000000003E-3</v>
      </c>
      <c r="T182" s="8"/>
      <c r="U182" s="8"/>
      <c r="V182" s="8"/>
    </row>
    <row r="183" spans="1:22" x14ac:dyDescent="0.35">
      <c r="A183" t="s">
        <v>29</v>
      </c>
      <c r="B183">
        <v>1943</v>
      </c>
      <c r="C183">
        <v>1</v>
      </c>
      <c r="D183">
        <v>1</v>
      </c>
      <c r="F183" s="10">
        <f>DATE(spy_long_term[[#This Row],[year]],spy_long_term[[#This Row],[month]],spy_long_term[[#This Row],[day]])</f>
        <v>15707</v>
      </c>
      <c r="G183" s="6">
        <f>VALUE(spy_long_term[[#This Row],[close]])</f>
        <v>194.25</v>
      </c>
      <c r="H183" t="s">
        <v>380</v>
      </c>
      <c r="I183" t="s">
        <v>381</v>
      </c>
      <c r="J183">
        <f t="shared" si="2"/>
        <v>182</v>
      </c>
      <c r="K183" t="str">
        <f>spy_long_term[[#This Row],[close]]</f>
        <v>194.25</v>
      </c>
      <c r="L183">
        <f>LOG(spy_long_term[[#This Row],[index]])</f>
        <v>2.2600713879850747</v>
      </c>
      <c r="M183">
        <f>LOG(spy_long_term[[#This Row],[close inf adj]])</f>
        <v>1.0199466816788423</v>
      </c>
      <c r="N183">
        <f>LOG(spy_long_term[[#This Row],[close]])</f>
        <v>2.288361027472952</v>
      </c>
      <c r="O183" s="11">
        <f>VALUE(spy_long_term[[#This Row],[close]])</f>
        <v>194.25</v>
      </c>
      <c r="P183" s="11">
        <f>VALUE(spy_long_term[[#This Row],[close inf adj]])</f>
        <v>10.47</v>
      </c>
      <c r="R183" s="10">
        <v>40272</v>
      </c>
      <c r="S183">
        <v>5.4720000000000003E-3</v>
      </c>
      <c r="T183" s="9"/>
      <c r="U183" s="9"/>
      <c r="V183" s="9"/>
    </row>
    <row r="184" spans="1:22" x14ac:dyDescent="0.35">
      <c r="A184" t="s">
        <v>29</v>
      </c>
      <c r="B184">
        <v>1943</v>
      </c>
      <c r="C184">
        <v>2</v>
      </c>
      <c r="D184">
        <v>1</v>
      </c>
      <c r="F184" s="10">
        <f>DATE(spy_long_term[[#This Row],[year]],spy_long_term[[#This Row],[month]],spy_long_term[[#This Row],[day]])</f>
        <v>15738</v>
      </c>
      <c r="G184" s="6">
        <f>VALUE(spy_long_term[[#This Row],[close]])</f>
        <v>204.08</v>
      </c>
      <c r="H184" t="s">
        <v>382</v>
      </c>
      <c r="I184" t="s">
        <v>383</v>
      </c>
      <c r="J184">
        <f t="shared" si="2"/>
        <v>183</v>
      </c>
      <c r="K184" t="str">
        <f>spy_long_term[[#This Row],[close]]</f>
        <v>204.08</v>
      </c>
      <c r="L184">
        <f>LOG(spy_long_term[[#This Row],[index]])</f>
        <v>2.2624510897304293</v>
      </c>
      <c r="M184">
        <f>LOG(spy_long_term[[#This Row],[close inf adj]])</f>
        <v>1.0413926851582251</v>
      </c>
      <c r="N184">
        <f>LOG(spy_long_term[[#This Row],[close]])</f>
        <v>2.3098004456017338</v>
      </c>
      <c r="O184" s="11">
        <f>VALUE(spy_long_term[[#This Row],[close]])</f>
        <v>204.08</v>
      </c>
      <c r="P184" s="11">
        <f>VALUE(spy_long_term[[#This Row],[close inf adj]])</f>
        <v>11</v>
      </c>
      <c r="R184" s="10">
        <v>40273</v>
      </c>
      <c r="S184">
        <v>5.4720000000000003E-3</v>
      </c>
      <c r="T184" s="8"/>
      <c r="U184" s="8"/>
      <c r="V184" s="8"/>
    </row>
    <row r="185" spans="1:22" x14ac:dyDescent="0.35">
      <c r="A185" t="s">
        <v>29</v>
      </c>
      <c r="B185">
        <v>1943</v>
      </c>
      <c r="C185">
        <v>3</v>
      </c>
      <c r="D185">
        <v>1</v>
      </c>
      <c r="F185" s="10">
        <f>DATE(spy_long_term[[#This Row],[year]],spy_long_term[[#This Row],[month]],spy_long_term[[#This Row],[day]])</f>
        <v>15766</v>
      </c>
      <c r="G185" s="6">
        <f>VALUE(spy_long_term[[#This Row],[close]])</f>
        <v>211.1</v>
      </c>
      <c r="H185" t="s">
        <v>384</v>
      </c>
      <c r="I185" t="s">
        <v>385</v>
      </c>
      <c r="J185">
        <f t="shared" si="2"/>
        <v>184</v>
      </c>
      <c r="K185" t="str">
        <f>spy_long_term[[#This Row],[close]]</f>
        <v>211.10</v>
      </c>
      <c r="L185">
        <f>LOG(spy_long_term[[#This Row],[index]])</f>
        <v>2.2648178230095364</v>
      </c>
      <c r="M185">
        <f>LOG(spy_long_term[[#This Row],[close inf adj]])</f>
        <v>1.0637085593914173</v>
      </c>
      <c r="N185">
        <f>LOG(spy_long_term[[#This Row],[close]])</f>
        <v>2.3244882333076564</v>
      </c>
      <c r="O185" s="11">
        <f>VALUE(spy_long_term[[#This Row],[close]])</f>
        <v>211.1</v>
      </c>
      <c r="P185" s="11">
        <f>VALUE(spy_long_term[[#This Row],[close inf adj]])</f>
        <v>11.58</v>
      </c>
      <c r="R185" s="10">
        <v>40274</v>
      </c>
      <c r="S185">
        <v>5.4720000000000003E-3</v>
      </c>
      <c r="T185" s="9"/>
      <c r="U185" s="9"/>
      <c r="V185" s="9"/>
    </row>
    <row r="186" spans="1:22" x14ac:dyDescent="0.35">
      <c r="A186" t="s">
        <v>29</v>
      </c>
      <c r="B186">
        <v>1943</v>
      </c>
      <c r="C186">
        <v>4</v>
      </c>
      <c r="D186">
        <v>1</v>
      </c>
      <c r="F186" s="10">
        <f>DATE(spy_long_term[[#This Row],[year]],spy_long_term[[#This Row],[month]],spy_long_term[[#This Row],[day]])</f>
        <v>15797</v>
      </c>
      <c r="G186" s="6">
        <f>VALUE(spy_long_term[[#This Row],[close]])</f>
        <v>208.85</v>
      </c>
      <c r="H186" t="s">
        <v>386</v>
      </c>
      <c r="I186" t="s">
        <v>212</v>
      </c>
      <c r="J186">
        <f t="shared" si="2"/>
        <v>185</v>
      </c>
      <c r="K186" t="str">
        <f>spy_long_term[[#This Row],[close]]</f>
        <v>208.85</v>
      </c>
      <c r="L186">
        <f>LOG(spy_long_term[[#This Row],[index]])</f>
        <v>2.2671717284030137</v>
      </c>
      <c r="M186">
        <f>LOG(spy_long_term[[#This Row],[close inf adj]])</f>
        <v>1.064083435963596</v>
      </c>
      <c r="N186">
        <f>LOG(spy_long_term[[#This Row],[close]])</f>
        <v>2.3198344796011399</v>
      </c>
      <c r="O186" s="11">
        <f>VALUE(spy_long_term[[#This Row],[close]])</f>
        <v>208.85</v>
      </c>
      <c r="P186" s="11">
        <f>VALUE(spy_long_term[[#This Row],[close inf adj]])</f>
        <v>11.59</v>
      </c>
      <c r="R186" s="10">
        <v>40275</v>
      </c>
      <c r="S186">
        <v>5.4720000000000003E-3</v>
      </c>
      <c r="T186" s="8"/>
      <c r="U186" s="8"/>
      <c r="V186" s="8"/>
    </row>
    <row r="187" spans="1:22" x14ac:dyDescent="0.35">
      <c r="A187" t="s">
        <v>29</v>
      </c>
      <c r="B187">
        <v>1943</v>
      </c>
      <c r="C187">
        <v>5</v>
      </c>
      <c r="D187">
        <v>1</v>
      </c>
      <c r="F187" s="10">
        <f>DATE(spy_long_term[[#This Row],[year]],spy_long_term[[#This Row],[month]],spy_long_term[[#This Row],[day]])</f>
        <v>15827</v>
      </c>
      <c r="G187" s="6">
        <f>VALUE(spy_long_term[[#This Row],[close]])</f>
        <v>216.97</v>
      </c>
      <c r="H187" t="s">
        <v>387</v>
      </c>
      <c r="I187" t="s">
        <v>388</v>
      </c>
      <c r="J187">
        <f t="shared" si="2"/>
        <v>186</v>
      </c>
      <c r="K187" t="str">
        <f>spy_long_term[[#This Row],[close]]</f>
        <v>216.97</v>
      </c>
      <c r="L187">
        <f>LOG(spy_long_term[[#This Row],[index]])</f>
        <v>2.2695129442179165</v>
      </c>
      <c r="M187">
        <f>LOG(spy_long_term[[#This Row],[close inf adj]])</f>
        <v>1.0831441431430522</v>
      </c>
      <c r="N187">
        <f>LOG(spy_long_term[[#This Row],[close]])</f>
        <v>2.3363996889860834</v>
      </c>
      <c r="O187" s="11">
        <f>VALUE(spy_long_term[[#This Row],[close]])</f>
        <v>216.97</v>
      </c>
      <c r="P187" s="11">
        <f>VALUE(spy_long_term[[#This Row],[close inf adj]])</f>
        <v>12.11</v>
      </c>
      <c r="R187" s="10">
        <v>40276</v>
      </c>
      <c r="S187">
        <v>5.4720000000000003E-3</v>
      </c>
      <c r="T187" s="9"/>
      <c r="U187" s="9"/>
      <c r="V187" s="9"/>
    </row>
    <row r="188" spans="1:22" x14ac:dyDescent="0.35">
      <c r="A188" t="s">
        <v>29</v>
      </c>
      <c r="B188">
        <v>1943</v>
      </c>
      <c r="C188">
        <v>6</v>
      </c>
      <c r="D188">
        <v>1</v>
      </c>
      <c r="F188" s="10">
        <f>DATE(spy_long_term[[#This Row],[year]],spy_long_term[[#This Row],[month]],spy_long_term[[#This Row],[day]])</f>
        <v>15858</v>
      </c>
      <c r="G188" s="6">
        <f>VALUE(spy_long_term[[#This Row],[close]])</f>
        <v>221.27</v>
      </c>
      <c r="H188" t="s">
        <v>389</v>
      </c>
      <c r="I188" t="s">
        <v>390</v>
      </c>
      <c r="J188">
        <f t="shared" si="2"/>
        <v>187</v>
      </c>
      <c r="K188" t="str">
        <f>spy_long_term[[#This Row],[close]]</f>
        <v>221.27</v>
      </c>
      <c r="L188">
        <f>LOG(spy_long_term[[#This Row],[index]])</f>
        <v>2.271841606536499</v>
      </c>
      <c r="M188">
        <f>LOG(spy_long_term[[#This Row],[close inf adj]])</f>
        <v>1.0916669575956846</v>
      </c>
      <c r="N188">
        <f>LOG(spy_long_term[[#This Row],[close]])</f>
        <v>2.3449225358538364</v>
      </c>
      <c r="O188" s="11">
        <f>VALUE(spy_long_term[[#This Row],[close]])</f>
        <v>221.27</v>
      </c>
      <c r="P188" s="11">
        <f>VALUE(spy_long_term[[#This Row],[close inf adj]])</f>
        <v>12.35</v>
      </c>
      <c r="R188" s="10">
        <v>40277</v>
      </c>
      <c r="S188">
        <v>5.4720000000000003E-3</v>
      </c>
      <c r="T188" s="8"/>
      <c r="U188" s="8"/>
      <c r="V188" s="8"/>
    </row>
    <row r="189" spans="1:22" x14ac:dyDescent="0.35">
      <c r="A189" t="s">
        <v>29</v>
      </c>
      <c r="B189">
        <v>1943</v>
      </c>
      <c r="C189">
        <v>7</v>
      </c>
      <c r="D189">
        <v>1</v>
      </c>
      <c r="F189" s="10">
        <f>DATE(spy_long_term[[#This Row],[year]],spy_long_term[[#This Row],[month]],spy_long_term[[#This Row],[day]])</f>
        <v>15888</v>
      </c>
      <c r="G189" s="6">
        <f>VALUE(spy_long_term[[#This Row],[close]])</f>
        <v>210.47</v>
      </c>
      <c r="H189" t="s">
        <v>391</v>
      </c>
      <c r="I189" t="s">
        <v>392</v>
      </c>
      <c r="J189">
        <f t="shared" si="2"/>
        <v>188</v>
      </c>
      <c r="K189" t="str">
        <f>spy_long_term[[#This Row],[close]]</f>
        <v>210.47</v>
      </c>
      <c r="L189">
        <f>LOG(spy_long_term[[#This Row],[index]])</f>
        <v>2.27415784926368</v>
      </c>
      <c r="M189">
        <f>LOG(spy_long_term[[#This Row],[close inf adj]])</f>
        <v>1.0674428427763807</v>
      </c>
      <c r="N189">
        <f>LOG(spy_long_term[[#This Row],[close]])</f>
        <v>2.3231902010602106</v>
      </c>
      <c r="O189" s="11">
        <f>VALUE(spy_long_term[[#This Row],[close]])</f>
        <v>210.47</v>
      </c>
      <c r="P189" s="11">
        <f>VALUE(spy_long_term[[#This Row],[close inf adj]])</f>
        <v>11.68</v>
      </c>
      <c r="R189" s="10">
        <v>40278</v>
      </c>
      <c r="S189">
        <v>5.4720000000000003E-3</v>
      </c>
      <c r="T189" s="9"/>
      <c r="U189" s="9"/>
      <c r="V189" s="9"/>
    </row>
    <row r="190" spans="1:22" x14ac:dyDescent="0.35">
      <c r="A190" t="s">
        <v>29</v>
      </c>
      <c r="B190">
        <v>1943</v>
      </c>
      <c r="C190">
        <v>8</v>
      </c>
      <c r="D190">
        <v>1</v>
      </c>
      <c r="F190" s="10">
        <f>DATE(spy_long_term[[#This Row],[year]],spy_long_term[[#This Row],[month]],spy_long_term[[#This Row],[day]])</f>
        <v>15919</v>
      </c>
      <c r="G190" s="6">
        <f>VALUE(spy_long_term[[#This Row],[close]])</f>
        <v>213.86</v>
      </c>
      <c r="H190" t="s">
        <v>393</v>
      </c>
      <c r="I190" t="s">
        <v>394</v>
      </c>
      <c r="J190">
        <f t="shared" si="2"/>
        <v>189</v>
      </c>
      <c r="K190" t="str">
        <f>spy_long_term[[#This Row],[close]]</f>
        <v>213.86</v>
      </c>
      <c r="L190">
        <f>LOG(spy_long_term[[#This Row],[index]])</f>
        <v>2.2764618041732443</v>
      </c>
      <c r="M190">
        <f>LOG(spy_long_term[[#This Row],[close inf adj]])</f>
        <v>1.0718820073061255</v>
      </c>
      <c r="N190">
        <f>LOG(spy_long_term[[#This Row],[close]])</f>
        <v>2.330129562487524</v>
      </c>
      <c r="O190" s="11">
        <f>VALUE(spy_long_term[[#This Row],[close]])</f>
        <v>213.86</v>
      </c>
      <c r="P190" s="11">
        <f>VALUE(spy_long_term[[#This Row],[close inf adj]])</f>
        <v>11.8</v>
      </c>
      <c r="R190" s="10">
        <v>40279</v>
      </c>
      <c r="S190">
        <v>5.4720000000000003E-3</v>
      </c>
      <c r="T190" s="8"/>
      <c r="U190" s="8"/>
      <c r="V190" s="8"/>
    </row>
    <row r="191" spans="1:22" x14ac:dyDescent="0.35">
      <c r="A191" t="s">
        <v>29</v>
      </c>
      <c r="B191">
        <v>1943</v>
      </c>
      <c r="C191">
        <v>9</v>
      </c>
      <c r="D191">
        <v>1</v>
      </c>
      <c r="F191" s="10">
        <f>DATE(spy_long_term[[#This Row],[year]],spy_long_term[[#This Row],[month]],spy_long_term[[#This Row],[day]])</f>
        <v>15950</v>
      </c>
      <c r="G191" s="6">
        <f>VALUE(spy_long_term[[#This Row],[close]])</f>
        <v>217.68</v>
      </c>
      <c r="H191" t="s">
        <v>395</v>
      </c>
      <c r="I191" t="s">
        <v>396</v>
      </c>
      <c r="J191">
        <f t="shared" si="2"/>
        <v>190</v>
      </c>
      <c r="K191" t="str">
        <f>spy_long_term[[#This Row],[close]]</f>
        <v>217.68</v>
      </c>
      <c r="L191">
        <f>LOG(spy_long_term[[#This Row],[index]])</f>
        <v>2.2787536009528289</v>
      </c>
      <c r="M191">
        <f>LOG(spy_long_term[[#This Row],[close inf adj]])</f>
        <v>1.082066934285113</v>
      </c>
      <c r="N191">
        <f>LOG(spy_long_term[[#This Row],[close]])</f>
        <v>2.3378185287717015</v>
      </c>
      <c r="O191" s="11">
        <f>VALUE(spy_long_term[[#This Row],[close]])</f>
        <v>217.68</v>
      </c>
      <c r="P191" s="11">
        <f>VALUE(spy_long_term[[#This Row],[close inf adj]])</f>
        <v>12.08</v>
      </c>
      <c r="R191" s="10">
        <v>40280</v>
      </c>
      <c r="S191">
        <v>5.4720000000000003E-3</v>
      </c>
      <c r="T191" s="9"/>
      <c r="U191" s="9"/>
      <c r="V191" s="9"/>
    </row>
    <row r="192" spans="1:22" x14ac:dyDescent="0.35">
      <c r="A192" t="s">
        <v>29</v>
      </c>
      <c r="B192">
        <v>1943</v>
      </c>
      <c r="C192">
        <v>10</v>
      </c>
      <c r="D192">
        <v>1</v>
      </c>
      <c r="F192" s="10">
        <f>DATE(spy_long_term[[#This Row],[year]],spy_long_term[[#This Row],[month]],spy_long_term[[#This Row],[day]])</f>
        <v>15980</v>
      </c>
      <c r="G192" s="6">
        <f>VALUE(spy_long_term[[#This Row],[close]])</f>
        <v>214.8</v>
      </c>
      <c r="H192" t="s">
        <v>397</v>
      </c>
      <c r="I192" t="s">
        <v>398</v>
      </c>
      <c r="J192">
        <f t="shared" si="2"/>
        <v>191</v>
      </c>
      <c r="K192" t="str">
        <f>spy_long_term[[#This Row],[close]]</f>
        <v>214.80</v>
      </c>
      <c r="L192">
        <f>LOG(spy_long_term[[#This Row],[index]])</f>
        <v>2.2810333672477277</v>
      </c>
      <c r="M192">
        <f>LOG(spy_long_term[[#This Row],[close inf adj]])</f>
        <v>1.0762762554042176</v>
      </c>
      <c r="N192">
        <f>LOG(spy_long_term[[#This Row],[close]])</f>
        <v>2.332034277027518</v>
      </c>
      <c r="O192" s="11">
        <f>VALUE(spy_long_term[[#This Row],[close]])</f>
        <v>214.8</v>
      </c>
      <c r="P192" s="11">
        <f>VALUE(spy_long_term[[#This Row],[close inf adj]])</f>
        <v>11.92</v>
      </c>
      <c r="R192" s="10">
        <v>40281</v>
      </c>
      <c r="S192">
        <v>5.4720000000000003E-3</v>
      </c>
      <c r="T192" s="8"/>
      <c r="U192" s="8"/>
      <c r="V192" s="8"/>
    </row>
    <row r="193" spans="1:22" x14ac:dyDescent="0.35">
      <c r="A193" t="s">
        <v>29</v>
      </c>
      <c r="B193">
        <v>1943</v>
      </c>
      <c r="C193">
        <v>11</v>
      </c>
      <c r="D193">
        <v>1</v>
      </c>
      <c r="F193" s="10">
        <f>DATE(spy_long_term[[#This Row],[year]],spy_long_term[[#This Row],[month]],spy_long_term[[#This Row],[day]])</f>
        <v>16011</v>
      </c>
      <c r="G193" s="6">
        <f>VALUE(spy_long_term[[#This Row],[close]])</f>
        <v>198.58</v>
      </c>
      <c r="H193" t="s">
        <v>399</v>
      </c>
      <c r="I193" t="s">
        <v>400</v>
      </c>
      <c r="J193">
        <f t="shared" si="2"/>
        <v>192</v>
      </c>
      <c r="K193" t="str">
        <f>spy_long_term[[#This Row],[close]]</f>
        <v>198.58</v>
      </c>
      <c r="L193">
        <f>LOG(spy_long_term[[#This Row],[index]])</f>
        <v>2.2833012287035497</v>
      </c>
      <c r="M193">
        <f>LOG(spy_long_term[[#This Row],[close inf adj]])</f>
        <v>1.0421815945157662</v>
      </c>
      <c r="N193">
        <f>LOG(spy_long_term[[#This Row],[close]])</f>
        <v>2.2979355063596474</v>
      </c>
      <c r="O193" s="11">
        <f>VALUE(spy_long_term[[#This Row],[close]])</f>
        <v>198.58</v>
      </c>
      <c r="P193" s="11">
        <f>VALUE(spy_long_term[[#This Row],[close inf adj]])</f>
        <v>11.02</v>
      </c>
      <c r="R193" s="10">
        <v>40282</v>
      </c>
      <c r="S193">
        <v>5.4720000000000003E-3</v>
      </c>
      <c r="T193" s="9"/>
      <c r="U193" s="9"/>
      <c r="V193" s="9"/>
    </row>
    <row r="194" spans="1:22" x14ac:dyDescent="0.35">
      <c r="A194" t="s">
        <v>29</v>
      </c>
      <c r="B194">
        <v>1943</v>
      </c>
      <c r="C194">
        <v>12</v>
      </c>
      <c r="D194">
        <v>1</v>
      </c>
      <c r="F194" s="10">
        <f>DATE(spy_long_term[[#This Row],[year]],spy_long_term[[#This Row],[month]],spy_long_term[[#This Row],[day]])</f>
        <v>16041</v>
      </c>
      <c r="G194" s="6">
        <f>VALUE(spy_long_term[[#This Row],[close]])</f>
        <v>210.29</v>
      </c>
      <c r="H194" t="s">
        <v>401</v>
      </c>
      <c r="I194" t="s">
        <v>402</v>
      </c>
      <c r="J194">
        <f t="shared" si="2"/>
        <v>193</v>
      </c>
      <c r="K194" t="str">
        <f>spy_long_term[[#This Row],[close]]</f>
        <v>210.29</v>
      </c>
      <c r="L194">
        <f>LOG(spy_long_term[[#This Row],[index]])</f>
        <v>2.2855573090077739</v>
      </c>
      <c r="M194">
        <f>LOG(spy_long_term[[#This Row],[close inf adj]])</f>
        <v>1.0670708560453701</v>
      </c>
      <c r="N194">
        <f>LOG(spy_long_term[[#This Row],[close]])</f>
        <v>2.3228186210073947</v>
      </c>
      <c r="O194" s="11">
        <f>VALUE(spy_long_term[[#This Row],[close]])</f>
        <v>210.29</v>
      </c>
      <c r="P194" s="11">
        <f>VALUE(spy_long_term[[#This Row],[close inf adj]])</f>
        <v>11.67</v>
      </c>
      <c r="R194" s="10">
        <v>40283</v>
      </c>
      <c r="S194">
        <v>5.4720000000000003E-3</v>
      </c>
      <c r="T194" s="8"/>
      <c r="U194" s="8"/>
      <c r="V194" s="8"/>
    </row>
    <row r="195" spans="1:22" x14ac:dyDescent="0.35">
      <c r="A195" t="s">
        <v>29</v>
      </c>
      <c r="B195">
        <v>1944</v>
      </c>
      <c r="C195">
        <v>1</v>
      </c>
      <c r="D195">
        <v>1</v>
      </c>
      <c r="F195" s="10">
        <f>DATE(spy_long_term[[#This Row],[year]],spy_long_term[[#This Row],[month]],spy_long_term[[#This Row],[day]])</f>
        <v>16072</v>
      </c>
      <c r="G195" s="6">
        <f>VALUE(spy_long_term[[#This Row],[close]])</f>
        <v>213.54</v>
      </c>
      <c r="H195" t="s">
        <v>403</v>
      </c>
      <c r="I195" t="s">
        <v>404</v>
      </c>
      <c r="J195">
        <f t="shared" si="2"/>
        <v>194</v>
      </c>
      <c r="K195" t="str">
        <f>spy_long_term[[#This Row],[close]]</f>
        <v>213.54</v>
      </c>
      <c r="L195">
        <f>LOG(spy_long_term[[#This Row],[index]])</f>
        <v>2.287801729930226</v>
      </c>
      <c r="M195">
        <f>LOG(spy_long_term[[#This Row],[close inf adj]])</f>
        <v>1.0737183503461227</v>
      </c>
      <c r="N195">
        <f>LOG(spy_long_term[[#This Row],[close]])</f>
        <v>2.3294792383874894</v>
      </c>
      <c r="O195" s="11">
        <f>VALUE(spy_long_term[[#This Row],[close]])</f>
        <v>213.54</v>
      </c>
      <c r="P195" s="11">
        <f>VALUE(spy_long_term[[#This Row],[close inf adj]])</f>
        <v>11.85</v>
      </c>
      <c r="R195" s="10">
        <v>40284</v>
      </c>
      <c r="S195">
        <v>5.4720000000000003E-3</v>
      </c>
      <c r="T195" s="9"/>
      <c r="U195" s="9"/>
      <c r="V195" s="9"/>
    </row>
    <row r="196" spans="1:22" x14ac:dyDescent="0.35">
      <c r="A196" t="s">
        <v>29</v>
      </c>
      <c r="B196">
        <v>1944</v>
      </c>
      <c r="C196">
        <v>2</v>
      </c>
      <c r="D196">
        <v>1</v>
      </c>
      <c r="F196" s="10">
        <f>DATE(spy_long_term[[#This Row],[year]],spy_long_term[[#This Row],[month]],spy_long_term[[#This Row],[day]])</f>
        <v>16103</v>
      </c>
      <c r="G196" s="6">
        <f>VALUE(spy_long_term[[#This Row],[close]])</f>
        <v>213</v>
      </c>
      <c r="H196" t="s">
        <v>405</v>
      </c>
      <c r="I196" t="s">
        <v>406</v>
      </c>
      <c r="J196">
        <f t="shared" ref="J196:J259" si="3">J195+1</f>
        <v>195</v>
      </c>
      <c r="K196" t="str">
        <f>spy_long_term[[#This Row],[close]]</f>
        <v>213.00</v>
      </c>
      <c r="L196">
        <f>LOG(spy_long_term[[#This Row],[index]])</f>
        <v>2.2900346113625178</v>
      </c>
      <c r="M196">
        <f>LOG(spy_long_term[[#This Row],[close inf adj]])</f>
        <v>1.0726174765452365</v>
      </c>
      <c r="N196">
        <f>LOG(spy_long_term[[#This Row],[close]])</f>
        <v>2.3283796034387376</v>
      </c>
      <c r="O196" s="11">
        <f>VALUE(spy_long_term[[#This Row],[close]])</f>
        <v>213</v>
      </c>
      <c r="P196" s="11">
        <f>VALUE(spy_long_term[[#This Row],[close inf adj]])</f>
        <v>11.82</v>
      </c>
      <c r="R196" s="10">
        <v>40285</v>
      </c>
      <c r="S196">
        <v>5.4720000000000003E-3</v>
      </c>
      <c r="T196" s="8"/>
      <c r="U196" s="8"/>
      <c r="V196" s="8"/>
    </row>
    <row r="197" spans="1:22" x14ac:dyDescent="0.35">
      <c r="A197" t="s">
        <v>29</v>
      </c>
      <c r="B197">
        <v>1944</v>
      </c>
      <c r="C197">
        <v>3</v>
      </c>
      <c r="D197">
        <v>1</v>
      </c>
      <c r="F197" s="10">
        <f>DATE(spy_long_term[[#This Row],[year]],spy_long_term[[#This Row],[month]],spy_long_term[[#This Row],[day]])</f>
        <v>16132</v>
      </c>
      <c r="G197" s="6">
        <f>VALUE(spy_long_term[[#This Row],[close]])</f>
        <v>216.6</v>
      </c>
      <c r="H197" t="s">
        <v>407</v>
      </c>
      <c r="I197" t="s">
        <v>408</v>
      </c>
      <c r="J197">
        <f t="shared" si="3"/>
        <v>196</v>
      </c>
      <c r="K197" t="str">
        <f>spy_long_term[[#This Row],[close]]</f>
        <v>216.60</v>
      </c>
      <c r="L197">
        <f>LOG(spy_long_term[[#This Row],[index]])</f>
        <v>2.2922560713564759</v>
      </c>
      <c r="M197">
        <f>LOG(spy_long_term[[#This Row],[close inf adj]])</f>
        <v>1.0799044676667207</v>
      </c>
      <c r="N197">
        <f>LOG(spy_long_term[[#This Row],[close]])</f>
        <v>2.3356584522893016</v>
      </c>
      <c r="O197" s="11">
        <f>VALUE(spy_long_term[[#This Row],[close]])</f>
        <v>216.6</v>
      </c>
      <c r="P197" s="11">
        <f>VALUE(spy_long_term[[#This Row],[close inf adj]])</f>
        <v>12.02</v>
      </c>
      <c r="R197" s="10">
        <v>40286</v>
      </c>
      <c r="S197">
        <v>5.4720000000000003E-3</v>
      </c>
      <c r="T197" s="9"/>
      <c r="U197" s="9"/>
      <c r="V197" s="9"/>
    </row>
    <row r="198" spans="1:22" x14ac:dyDescent="0.35">
      <c r="A198" t="s">
        <v>29</v>
      </c>
      <c r="B198">
        <v>1944</v>
      </c>
      <c r="C198">
        <v>4</v>
      </c>
      <c r="D198">
        <v>1</v>
      </c>
      <c r="F198" s="10">
        <f>DATE(spy_long_term[[#This Row],[year]],spy_long_term[[#This Row],[month]],spy_long_term[[#This Row],[day]])</f>
        <v>16163</v>
      </c>
      <c r="G198" s="6">
        <f>VALUE(spy_long_term[[#This Row],[close]])</f>
        <v>212.67</v>
      </c>
      <c r="H198" t="s">
        <v>409</v>
      </c>
      <c r="I198" t="s">
        <v>410</v>
      </c>
      <c r="J198">
        <f t="shared" si="3"/>
        <v>197</v>
      </c>
      <c r="K198" t="str">
        <f>spy_long_term[[#This Row],[close]]</f>
        <v>212.67</v>
      </c>
      <c r="L198">
        <f>LOG(spy_long_term[[#This Row],[index]])</f>
        <v>2.2944662261615929</v>
      </c>
      <c r="M198">
        <f>LOG(spy_long_term[[#This Row],[close inf adj]])</f>
        <v>1.0744507189545911</v>
      </c>
      <c r="N198">
        <f>LOG(spy_long_term[[#This Row],[close]])</f>
        <v>2.3277062310716938</v>
      </c>
      <c r="O198" s="11">
        <f>VALUE(spy_long_term[[#This Row],[close]])</f>
        <v>212.67</v>
      </c>
      <c r="P198" s="11">
        <f>VALUE(spy_long_term[[#This Row],[close inf adj]])</f>
        <v>11.87</v>
      </c>
      <c r="R198" s="10">
        <v>40287</v>
      </c>
      <c r="S198">
        <v>5.4720000000000003E-3</v>
      </c>
      <c r="T198" s="8"/>
      <c r="U198" s="8"/>
      <c r="V198" s="8"/>
    </row>
    <row r="199" spans="1:22" x14ac:dyDescent="0.35">
      <c r="A199" t="s">
        <v>29</v>
      </c>
      <c r="B199">
        <v>1944</v>
      </c>
      <c r="C199">
        <v>5</v>
      </c>
      <c r="D199">
        <v>1</v>
      </c>
      <c r="F199" s="10">
        <f>DATE(spy_long_term[[#This Row],[year]],spy_long_term[[#This Row],[month]],spy_long_term[[#This Row],[day]])</f>
        <v>16193</v>
      </c>
      <c r="G199" s="6">
        <f>VALUE(spy_long_term[[#This Row],[close]])</f>
        <v>221.27</v>
      </c>
      <c r="H199" t="s">
        <v>389</v>
      </c>
      <c r="I199" t="s">
        <v>390</v>
      </c>
      <c r="J199">
        <f t="shared" si="3"/>
        <v>198</v>
      </c>
      <c r="K199" t="str">
        <f>spy_long_term[[#This Row],[close]]</f>
        <v>221.27</v>
      </c>
      <c r="L199">
        <f>LOG(spy_long_term[[#This Row],[index]])</f>
        <v>2.2966651902615309</v>
      </c>
      <c r="M199">
        <f>LOG(spy_long_term[[#This Row],[close inf adj]])</f>
        <v>1.0916669575956846</v>
      </c>
      <c r="N199">
        <f>LOG(spy_long_term[[#This Row],[close]])</f>
        <v>2.3449225358538364</v>
      </c>
      <c r="O199" s="11">
        <f>VALUE(spy_long_term[[#This Row],[close]])</f>
        <v>221.27</v>
      </c>
      <c r="P199" s="11">
        <f>VALUE(spy_long_term[[#This Row],[close inf adj]])</f>
        <v>12.35</v>
      </c>
      <c r="R199" s="10">
        <v>40288</v>
      </c>
      <c r="S199">
        <v>5.4720000000000003E-3</v>
      </c>
      <c r="T199" s="9"/>
      <c r="U199" s="9"/>
      <c r="V199" s="9"/>
    </row>
    <row r="200" spans="1:22" x14ac:dyDescent="0.35">
      <c r="A200" t="s">
        <v>29</v>
      </c>
      <c r="B200">
        <v>1944</v>
      </c>
      <c r="C200">
        <v>6</v>
      </c>
      <c r="D200">
        <v>1</v>
      </c>
      <c r="F200" s="10">
        <f>DATE(spy_long_term[[#This Row],[year]],spy_long_term[[#This Row],[month]],spy_long_term[[#This Row],[day]])</f>
        <v>16224</v>
      </c>
      <c r="G200" s="6">
        <f>VALUE(spy_long_term[[#This Row],[close]])</f>
        <v>231.24</v>
      </c>
      <c r="H200" t="s">
        <v>411</v>
      </c>
      <c r="I200" t="s">
        <v>412</v>
      </c>
      <c r="J200">
        <f t="shared" si="3"/>
        <v>199</v>
      </c>
      <c r="K200" t="str">
        <f>spy_long_term[[#This Row],[close]]</f>
        <v>231.24</v>
      </c>
      <c r="L200">
        <f>LOG(spy_long_term[[#This Row],[index]])</f>
        <v>2.2988530764097068</v>
      </c>
      <c r="M200">
        <f>LOG(spy_long_term[[#This Row],[close inf adj]])</f>
        <v>1.1132746924643504</v>
      </c>
      <c r="N200">
        <f>LOG(spy_long_term[[#This Row],[close]])</f>
        <v>2.3640629607030776</v>
      </c>
      <c r="O200" s="11">
        <f>VALUE(spy_long_term[[#This Row],[close]])</f>
        <v>231.24</v>
      </c>
      <c r="P200" s="11">
        <f>VALUE(spy_long_term[[#This Row],[close inf adj]])</f>
        <v>12.98</v>
      </c>
      <c r="R200" s="10">
        <v>40289</v>
      </c>
      <c r="S200">
        <v>5.4720000000000003E-3</v>
      </c>
      <c r="T200" s="8"/>
      <c r="U200" s="8"/>
      <c r="V200" s="8"/>
    </row>
    <row r="201" spans="1:22" x14ac:dyDescent="0.35">
      <c r="A201" t="s">
        <v>29</v>
      </c>
      <c r="B201">
        <v>1944</v>
      </c>
      <c r="C201">
        <v>7</v>
      </c>
      <c r="D201">
        <v>1</v>
      </c>
      <c r="F201" s="10">
        <f>DATE(spy_long_term[[#This Row],[year]],spy_long_term[[#This Row],[month]],spy_long_term[[#This Row],[day]])</f>
        <v>16254</v>
      </c>
      <c r="G201" s="6">
        <f>VALUE(spy_long_term[[#This Row],[close]])</f>
        <v>225.16</v>
      </c>
      <c r="H201" t="s">
        <v>413</v>
      </c>
      <c r="I201" t="s">
        <v>414</v>
      </c>
      <c r="J201">
        <f t="shared" si="3"/>
        <v>200</v>
      </c>
      <c r="K201" t="str">
        <f>spy_long_term[[#This Row],[close]]</f>
        <v>225.16</v>
      </c>
      <c r="L201">
        <f>LOG(spy_long_term[[#This Row],[index]])</f>
        <v>2.3010299956639813</v>
      </c>
      <c r="M201">
        <f>LOG(spy_long_term[[#This Row],[close inf adj]])</f>
        <v>1.1041455505540081</v>
      </c>
      <c r="N201">
        <f>LOG(spy_long_term[[#This Row],[close]])</f>
        <v>2.3524912399881646</v>
      </c>
      <c r="O201" s="11">
        <f>VALUE(spy_long_term[[#This Row],[close]])</f>
        <v>225.16</v>
      </c>
      <c r="P201" s="11">
        <f>VALUE(spy_long_term[[#This Row],[close inf adj]])</f>
        <v>12.71</v>
      </c>
      <c r="R201" s="10">
        <v>40290</v>
      </c>
      <c r="S201">
        <v>5.4720000000000003E-3</v>
      </c>
      <c r="T201" s="9"/>
      <c r="U201" s="9"/>
      <c r="V201" s="9"/>
    </row>
    <row r="202" spans="1:22" x14ac:dyDescent="0.35">
      <c r="A202" t="s">
        <v>29</v>
      </c>
      <c r="B202">
        <v>1944</v>
      </c>
      <c r="C202">
        <v>8</v>
      </c>
      <c r="D202">
        <v>1</v>
      </c>
      <c r="F202" s="10">
        <f>DATE(spy_long_term[[#This Row],[year]],spy_long_term[[#This Row],[month]],spy_long_term[[#This Row],[day]])</f>
        <v>16285</v>
      </c>
      <c r="G202" s="6">
        <f>VALUE(spy_long_term[[#This Row],[close]])</f>
        <v>227.11</v>
      </c>
      <c r="H202" t="s">
        <v>415</v>
      </c>
      <c r="I202" t="s">
        <v>416</v>
      </c>
      <c r="J202">
        <f t="shared" si="3"/>
        <v>201</v>
      </c>
      <c r="K202" t="str">
        <f>spy_long_term[[#This Row],[close]]</f>
        <v>227.11</v>
      </c>
      <c r="L202">
        <f>LOG(spy_long_term[[#This Row],[index]])</f>
        <v>2.3031960574204891</v>
      </c>
      <c r="M202">
        <f>LOG(spy_long_term[[#This Row],[close inf adj]])</f>
        <v>1.1078880251827987</v>
      </c>
      <c r="N202">
        <f>LOG(spy_long_term[[#This Row],[close]])</f>
        <v>2.3562362572897677</v>
      </c>
      <c r="O202" s="11">
        <f>VALUE(spy_long_term[[#This Row],[close]])</f>
        <v>227.11</v>
      </c>
      <c r="P202" s="11">
        <f>VALUE(spy_long_term[[#This Row],[close inf adj]])</f>
        <v>12.82</v>
      </c>
      <c r="R202" s="10">
        <v>40291</v>
      </c>
      <c r="S202">
        <v>5.4720000000000003E-3</v>
      </c>
      <c r="T202" s="8"/>
      <c r="U202" s="8"/>
      <c r="V202" s="8"/>
    </row>
    <row r="203" spans="1:22" x14ac:dyDescent="0.35">
      <c r="A203" t="s">
        <v>29</v>
      </c>
      <c r="B203">
        <v>1944</v>
      </c>
      <c r="C203">
        <v>9</v>
      </c>
      <c r="D203">
        <v>1</v>
      </c>
      <c r="F203" s="10">
        <f>DATE(spy_long_term[[#This Row],[year]],spy_long_term[[#This Row],[month]],spy_long_term[[#This Row],[day]])</f>
        <v>16316</v>
      </c>
      <c r="G203" s="6">
        <f>VALUE(spy_long_term[[#This Row],[close]])</f>
        <v>226.4</v>
      </c>
      <c r="H203" t="s">
        <v>417</v>
      </c>
      <c r="I203" t="s">
        <v>418</v>
      </c>
      <c r="J203">
        <f t="shared" si="3"/>
        <v>202</v>
      </c>
      <c r="K203" t="str">
        <f>spy_long_term[[#This Row],[close]]</f>
        <v>226.40</v>
      </c>
      <c r="L203">
        <f>LOG(spy_long_term[[#This Row],[index]])</f>
        <v>2.3053513694466239</v>
      </c>
      <c r="M203">
        <f>LOG(spy_long_term[[#This Row],[close inf adj]])</f>
        <v>1.1065308538223813</v>
      </c>
      <c r="N203">
        <f>LOG(spy_long_term[[#This Row],[close]])</f>
        <v>2.354876422516234</v>
      </c>
      <c r="O203" s="11">
        <f>VALUE(spy_long_term[[#This Row],[close]])</f>
        <v>226.4</v>
      </c>
      <c r="P203" s="11">
        <f>VALUE(spy_long_term[[#This Row],[close inf adj]])</f>
        <v>12.78</v>
      </c>
      <c r="R203" s="10">
        <v>40292</v>
      </c>
      <c r="S203">
        <v>5.4720000000000003E-3</v>
      </c>
      <c r="T203" s="9"/>
      <c r="U203" s="9"/>
      <c r="V203" s="9"/>
    </row>
    <row r="204" spans="1:22" x14ac:dyDescent="0.35">
      <c r="A204" t="s">
        <v>29</v>
      </c>
      <c r="B204">
        <v>1944</v>
      </c>
      <c r="C204">
        <v>10</v>
      </c>
      <c r="D204">
        <v>1</v>
      </c>
      <c r="F204" s="10">
        <f>DATE(spy_long_term[[#This Row],[year]],spy_long_term[[#This Row],[month]],spy_long_term[[#This Row],[day]])</f>
        <v>16346</v>
      </c>
      <c r="G204" s="6">
        <f>VALUE(spy_long_term[[#This Row],[close]])</f>
        <v>226.4</v>
      </c>
      <c r="H204" t="s">
        <v>417</v>
      </c>
      <c r="I204" t="s">
        <v>418</v>
      </c>
      <c r="J204">
        <f t="shared" si="3"/>
        <v>203</v>
      </c>
      <c r="K204" t="str">
        <f>spy_long_term[[#This Row],[close]]</f>
        <v>226.40</v>
      </c>
      <c r="L204">
        <f>LOG(spy_long_term[[#This Row],[index]])</f>
        <v>2.307496037913213</v>
      </c>
      <c r="M204">
        <f>LOG(spy_long_term[[#This Row],[close inf adj]])</f>
        <v>1.1065308538223813</v>
      </c>
      <c r="N204">
        <f>LOG(spy_long_term[[#This Row],[close]])</f>
        <v>2.354876422516234</v>
      </c>
      <c r="O204" s="11">
        <f>VALUE(spy_long_term[[#This Row],[close]])</f>
        <v>226.4</v>
      </c>
      <c r="P204" s="11">
        <f>VALUE(spy_long_term[[#This Row],[close inf adj]])</f>
        <v>12.78</v>
      </c>
      <c r="R204" s="10">
        <v>40293</v>
      </c>
      <c r="S204">
        <v>3.0000000000000001E-3</v>
      </c>
      <c r="T204" s="8"/>
      <c r="U204" s="8"/>
      <c r="V204" s="8"/>
    </row>
    <row r="205" spans="1:22" x14ac:dyDescent="0.35">
      <c r="A205" t="s">
        <v>29</v>
      </c>
      <c r="B205">
        <v>1944</v>
      </c>
      <c r="C205">
        <v>11</v>
      </c>
      <c r="D205">
        <v>1</v>
      </c>
      <c r="F205" s="10">
        <f>DATE(spy_long_term[[#This Row],[year]],spy_long_term[[#This Row],[month]],spy_long_term[[#This Row],[day]])</f>
        <v>16377</v>
      </c>
      <c r="G205" s="6">
        <f>VALUE(spy_long_term[[#This Row],[close]])</f>
        <v>227.28</v>
      </c>
      <c r="H205" t="s">
        <v>419</v>
      </c>
      <c r="I205" t="s">
        <v>308</v>
      </c>
      <c r="J205">
        <f t="shared" si="3"/>
        <v>204</v>
      </c>
      <c r="K205" t="str">
        <f>spy_long_term[[#This Row],[close]]</f>
        <v>227.28</v>
      </c>
      <c r="L205">
        <f>LOG(spy_long_term[[#This Row],[index]])</f>
        <v>2.3096301674258988</v>
      </c>
      <c r="M205">
        <f>LOG(spy_long_term[[#This Row],[close inf adj]])</f>
        <v>1.1082266563749286</v>
      </c>
      <c r="N205">
        <f>LOG(spy_long_term[[#This Row],[close]])</f>
        <v>2.3565612207148794</v>
      </c>
      <c r="O205" s="11">
        <f>VALUE(spy_long_term[[#This Row],[close]])</f>
        <v>227.28</v>
      </c>
      <c r="P205" s="11">
        <f>VALUE(spy_long_term[[#This Row],[close inf adj]])</f>
        <v>12.83</v>
      </c>
      <c r="R205" s="10">
        <v>40294</v>
      </c>
      <c r="S205">
        <v>3.0000000000000001E-3</v>
      </c>
      <c r="T205" s="9"/>
      <c r="U205" s="9"/>
      <c r="V205" s="9"/>
    </row>
    <row r="206" spans="1:22" x14ac:dyDescent="0.35">
      <c r="A206" t="s">
        <v>29</v>
      </c>
      <c r="B206">
        <v>1944</v>
      </c>
      <c r="C206">
        <v>12</v>
      </c>
      <c r="D206">
        <v>1</v>
      </c>
      <c r="F206" s="10">
        <f>DATE(spy_long_term[[#This Row],[year]],spy_long_term[[#This Row],[month]],spy_long_term[[#This Row],[day]])</f>
        <v>16407</v>
      </c>
      <c r="G206" s="6">
        <f>VALUE(spy_long_term[[#This Row],[close]])</f>
        <v>233.93</v>
      </c>
      <c r="H206" t="s">
        <v>420</v>
      </c>
      <c r="I206" t="s">
        <v>421</v>
      </c>
      <c r="J206">
        <f t="shared" si="3"/>
        <v>205</v>
      </c>
      <c r="K206" t="str">
        <f>spy_long_term[[#This Row],[close]]</f>
        <v>233.93</v>
      </c>
      <c r="L206">
        <f>LOG(spy_long_term[[#This Row],[index]])</f>
        <v>2.3117538610557542</v>
      </c>
      <c r="M206">
        <f>LOG(spy_long_term[[#This Row],[close inf adj]])</f>
        <v>1.1231980750319988</v>
      </c>
      <c r="N206">
        <f>LOG(spy_long_term[[#This Row],[close]])</f>
        <v>2.3690859208215076</v>
      </c>
      <c r="O206" s="11">
        <f>VALUE(spy_long_term[[#This Row],[close]])</f>
        <v>233.93</v>
      </c>
      <c r="P206" s="11">
        <f>VALUE(spy_long_term[[#This Row],[close inf adj]])</f>
        <v>13.28</v>
      </c>
      <c r="R206" s="10">
        <v>40295</v>
      </c>
      <c r="S206">
        <v>3.0000000000000001E-3</v>
      </c>
      <c r="T206" s="8"/>
      <c r="U206" s="8"/>
      <c r="V206" s="8"/>
    </row>
    <row r="207" spans="1:22" x14ac:dyDescent="0.35">
      <c r="A207" t="s">
        <v>29</v>
      </c>
      <c r="B207">
        <v>1945</v>
      </c>
      <c r="C207">
        <v>1</v>
      </c>
      <c r="D207">
        <v>1</v>
      </c>
      <c r="F207" s="10">
        <f>DATE(spy_long_term[[#This Row],[year]],spy_long_term[[#This Row],[month]],spy_long_term[[#This Row],[day]])</f>
        <v>16438</v>
      </c>
      <c r="G207" s="6">
        <f>VALUE(spy_long_term[[#This Row],[close]])</f>
        <v>237.27</v>
      </c>
      <c r="H207" t="s">
        <v>422</v>
      </c>
      <c r="I207" t="s">
        <v>423</v>
      </c>
      <c r="J207">
        <f t="shared" si="3"/>
        <v>206</v>
      </c>
      <c r="K207" t="str">
        <f>spy_long_term[[#This Row],[close]]</f>
        <v>237.27</v>
      </c>
      <c r="L207">
        <f>LOG(spy_long_term[[#This Row],[index]])</f>
        <v>2.3138672203691533</v>
      </c>
      <c r="M207">
        <f>LOG(spy_long_term[[#This Row],[close inf adj]])</f>
        <v>1.1293675957229856</v>
      </c>
      <c r="N207">
        <f>LOG(spy_long_term[[#This Row],[close]])</f>
        <v>2.37524283026077</v>
      </c>
      <c r="O207" s="11">
        <f>VALUE(spy_long_term[[#This Row],[close]])</f>
        <v>237.27</v>
      </c>
      <c r="P207" s="11">
        <f>VALUE(spy_long_term[[#This Row],[close inf adj]])</f>
        <v>13.47</v>
      </c>
      <c r="R207" s="10">
        <v>40296</v>
      </c>
      <c r="S207">
        <v>3.0000000000000001E-3</v>
      </c>
      <c r="T207" s="9"/>
      <c r="U207" s="9"/>
      <c r="V207" s="9"/>
    </row>
    <row r="208" spans="1:22" x14ac:dyDescent="0.35">
      <c r="A208" t="s">
        <v>29</v>
      </c>
      <c r="B208">
        <v>1945</v>
      </c>
      <c r="C208">
        <v>2</v>
      </c>
      <c r="D208">
        <v>1</v>
      </c>
      <c r="F208" s="10">
        <f>DATE(spy_long_term[[#This Row],[year]],spy_long_term[[#This Row],[month]],spy_long_term[[#This Row],[day]])</f>
        <v>16469</v>
      </c>
      <c r="G208" s="6">
        <f>VALUE(spy_long_term[[#This Row],[close]])</f>
        <v>251.89</v>
      </c>
      <c r="H208" t="s">
        <v>424</v>
      </c>
      <c r="I208" t="s">
        <v>425</v>
      </c>
      <c r="J208">
        <f t="shared" si="3"/>
        <v>207</v>
      </c>
      <c r="K208" t="str">
        <f>spy_long_term[[#This Row],[close]]</f>
        <v>251.89</v>
      </c>
      <c r="L208">
        <f>LOG(spy_long_term[[#This Row],[index]])</f>
        <v>2.3159703454569178</v>
      </c>
      <c r="M208">
        <f>LOG(spy_long_term[[#This Row],[close inf adj]])</f>
        <v>1.1553360374650619</v>
      </c>
      <c r="N208">
        <f>LOG(spy_long_term[[#This Row],[close]])</f>
        <v>2.4012109264063106</v>
      </c>
      <c r="O208" s="11">
        <f>VALUE(spy_long_term[[#This Row],[close]])</f>
        <v>251.89</v>
      </c>
      <c r="P208" s="11">
        <f>VALUE(spy_long_term[[#This Row],[close inf adj]])</f>
        <v>14.3</v>
      </c>
      <c r="R208" s="10">
        <v>40297</v>
      </c>
      <c r="S208">
        <v>3.0000000000000001E-3</v>
      </c>
      <c r="T208" s="8"/>
      <c r="U208" s="8"/>
      <c r="V208" s="8"/>
    </row>
    <row r="209" spans="1:22" x14ac:dyDescent="0.35">
      <c r="A209" t="s">
        <v>29</v>
      </c>
      <c r="B209">
        <v>1945</v>
      </c>
      <c r="C209">
        <v>3</v>
      </c>
      <c r="D209">
        <v>1</v>
      </c>
      <c r="F209" s="10">
        <f>DATE(spy_long_term[[#This Row],[year]],spy_long_term[[#This Row],[month]],spy_long_term[[#This Row],[day]])</f>
        <v>16497</v>
      </c>
      <c r="G209" s="6">
        <f>VALUE(spy_long_term[[#This Row],[close]])</f>
        <v>240.27</v>
      </c>
      <c r="H209" t="s">
        <v>426</v>
      </c>
      <c r="I209" t="s">
        <v>427</v>
      </c>
      <c r="J209">
        <f t="shared" si="3"/>
        <v>208</v>
      </c>
      <c r="K209" t="str">
        <f>spy_long_term[[#This Row],[close]]</f>
        <v>240.27</v>
      </c>
      <c r="L209">
        <f>LOG(spy_long_term[[#This Row],[index]])</f>
        <v>2.3180633349627615</v>
      </c>
      <c r="M209">
        <f>LOG(spy_long_term[[#This Row],[close inf adj]])</f>
        <v>1.1348143703204601</v>
      </c>
      <c r="N209">
        <f>LOG(spy_long_term[[#This Row],[close]])</f>
        <v>2.3806995483827169</v>
      </c>
      <c r="O209" s="11">
        <f>VALUE(spy_long_term[[#This Row],[close]])</f>
        <v>240.27</v>
      </c>
      <c r="P209" s="11">
        <f>VALUE(spy_long_term[[#This Row],[close inf adj]])</f>
        <v>13.64</v>
      </c>
      <c r="R209" s="10">
        <v>40298</v>
      </c>
      <c r="S209">
        <v>3.0000000000000001E-3</v>
      </c>
      <c r="T209" s="9"/>
      <c r="U209" s="9"/>
      <c r="V209" s="9"/>
    </row>
    <row r="210" spans="1:22" x14ac:dyDescent="0.35">
      <c r="A210" t="s">
        <v>29</v>
      </c>
      <c r="B210">
        <v>1945</v>
      </c>
      <c r="C210">
        <v>4</v>
      </c>
      <c r="D210">
        <v>1</v>
      </c>
      <c r="F210" s="10">
        <f>DATE(spy_long_term[[#This Row],[year]],spy_long_term[[#This Row],[month]],spy_long_term[[#This Row],[day]])</f>
        <v>16528</v>
      </c>
      <c r="G210" s="6">
        <f>VALUE(spy_long_term[[#This Row],[close]])</f>
        <v>261.41000000000003</v>
      </c>
      <c r="H210" t="s">
        <v>428</v>
      </c>
      <c r="I210" t="s">
        <v>230</v>
      </c>
      <c r="J210">
        <f t="shared" si="3"/>
        <v>209</v>
      </c>
      <c r="K210" t="str">
        <f>spy_long_term[[#This Row],[close]]</f>
        <v>261.41</v>
      </c>
      <c r="L210">
        <f>LOG(spy_long_term[[#This Row],[index]])</f>
        <v>2.3201462861110542</v>
      </c>
      <c r="M210">
        <f>LOG(spy_long_term[[#This Row],[close inf adj]])</f>
        <v>1.1714339009430084</v>
      </c>
      <c r="N210">
        <f>LOG(spy_long_term[[#This Row],[close]])</f>
        <v>2.4173221970997294</v>
      </c>
      <c r="O210" s="11">
        <f>VALUE(spy_long_term[[#This Row],[close]])</f>
        <v>261.41000000000003</v>
      </c>
      <c r="P210" s="11">
        <f>VALUE(spy_long_term[[#This Row],[close inf adj]])</f>
        <v>14.84</v>
      </c>
      <c r="R210" s="10">
        <v>40299</v>
      </c>
      <c r="S210">
        <v>3.0000000000000001E-3</v>
      </c>
      <c r="T210" s="8"/>
      <c r="U210" s="8"/>
      <c r="V210" s="8"/>
    </row>
    <row r="211" spans="1:22" x14ac:dyDescent="0.35">
      <c r="A211" t="s">
        <v>29</v>
      </c>
      <c r="B211">
        <v>1945</v>
      </c>
      <c r="C211">
        <v>5</v>
      </c>
      <c r="D211">
        <v>1</v>
      </c>
      <c r="F211" s="10">
        <f>DATE(spy_long_term[[#This Row],[year]],spy_long_term[[#This Row],[month]],spy_long_term[[#This Row],[day]])</f>
        <v>16558</v>
      </c>
      <c r="G211" s="6">
        <f>VALUE(spy_long_term[[#This Row],[close]])</f>
        <v>262.93</v>
      </c>
      <c r="H211" t="s">
        <v>429</v>
      </c>
      <c r="I211" t="s">
        <v>430</v>
      </c>
      <c r="J211">
        <f t="shared" si="3"/>
        <v>210</v>
      </c>
      <c r="K211" t="str">
        <f>spy_long_term[[#This Row],[close]]</f>
        <v>262.93</v>
      </c>
      <c r="L211">
        <f>LOG(spy_long_term[[#This Row],[index]])</f>
        <v>2.3222192947339191</v>
      </c>
      <c r="M211">
        <f>LOG(spy_long_term[[#This Row],[close inf adj]])</f>
        <v>1.1763806922432705</v>
      </c>
      <c r="N211">
        <f>LOG(spy_long_term[[#This Row],[close]])</f>
        <v>2.4198401414169051</v>
      </c>
      <c r="O211" s="11">
        <f>VALUE(spy_long_term[[#This Row],[close]])</f>
        <v>262.93</v>
      </c>
      <c r="P211" s="11">
        <f>VALUE(spy_long_term[[#This Row],[close inf adj]])</f>
        <v>15.01</v>
      </c>
      <c r="R211" s="10">
        <v>40300</v>
      </c>
      <c r="S211">
        <v>3.0000000000000001E-3</v>
      </c>
      <c r="T211" s="9"/>
      <c r="U211" s="9"/>
      <c r="V211" s="9"/>
    </row>
    <row r="212" spans="1:22" x14ac:dyDescent="0.35">
      <c r="A212" t="s">
        <v>29</v>
      </c>
      <c r="B212">
        <v>1945</v>
      </c>
      <c r="C212">
        <v>6</v>
      </c>
      <c r="D212">
        <v>1</v>
      </c>
      <c r="F212" s="10">
        <f>DATE(spy_long_term[[#This Row],[year]],spy_long_term[[#This Row],[month]],spy_long_term[[#This Row],[day]])</f>
        <v>16589</v>
      </c>
      <c r="G212" s="6">
        <f>VALUE(spy_long_term[[#This Row],[close]])</f>
        <v>259.14999999999998</v>
      </c>
      <c r="H212" t="s">
        <v>431</v>
      </c>
      <c r="I212" t="s">
        <v>432</v>
      </c>
      <c r="J212">
        <f t="shared" si="3"/>
        <v>211</v>
      </c>
      <c r="K212" t="str">
        <f>spy_long_term[[#This Row],[close]]</f>
        <v>259.15</v>
      </c>
      <c r="L212">
        <f>LOG(spy_long_term[[#This Row],[index]])</f>
        <v>2.3242824552976926</v>
      </c>
      <c r="M212">
        <f>LOG(spy_long_term[[#This Row],[close inf adj]])</f>
        <v>1.1749315935284426</v>
      </c>
      <c r="N212">
        <f>LOG(spy_long_term[[#This Row],[close]])</f>
        <v>2.4135512131755501</v>
      </c>
      <c r="O212" s="11">
        <f>VALUE(spy_long_term[[#This Row],[close]])</f>
        <v>259.14999999999998</v>
      </c>
      <c r="P212" s="11">
        <f>VALUE(spy_long_term[[#This Row],[close inf adj]])</f>
        <v>14.96</v>
      </c>
      <c r="R212" s="10">
        <v>40301</v>
      </c>
      <c r="S212">
        <v>3.0000000000000001E-3</v>
      </c>
      <c r="T212" s="8"/>
      <c r="U212" s="8"/>
      <c r="V212" s="8"/>
    </row>
    <row r="213" spans="1:22" x14ac:dyDescent="0.35">
      <c r="A213" t="s">
        <v>29</v>
      </c>
      <c r="B213">
        <v>1945</v>
      </c>
      <c r="C213">
        <v>7</v>
      </c>
      <c r="D213">
        <v>1</v>
      </c>
      <c r="F213" s="10">
        <f>DATE(spy_long_term[[#This Row],[year]],spy_long_term[[#This Row],[month]],spy_long_term[[#This Row],[day]])</f>
        <v>16619</v>
      </c>
      <c r="G213" s="6">
        <f>VALUE(spy_long_term[[#This Row],[close]])</f>
        <v>253.96</v>
      </c>
      <c r="H213" t="s">
        <v>433</v>
      </c>
      <c r="I213" t="s">
        <v>434</v>
      </c>
      <c r="J213">
        <f t="shared" si="3"/>
        <v>212</v>
      </c>
      <c r="K213" t="str">
        <f>spy_long_term[[#This Row],[close]]</f>
        <v>253.96</v>
      </c>
      <c r="L213">
        <f>LOG(spy_long_term[[#This Row],[index]])</f>
        <v>2.3263358609287512</v>
      </c>
      <c r="M213">
        <f>LOG(spy_long_term[[#This Row],[close inf adj]])</f>
        <v>1.1661339703051092</v>
      </c>
      <c r="N213">
        <f>LOG(spy_long_term[[#This Row],[close]])</f>
        <v>2.4047653184023146</v>
      </c>
      <c r="O213" s="11">
        <f>VALUE(spy_long_term[[#This Row],[close]])</f>
        <v>253.96</v>
      </c>
      <c r="P213" s="11">
        <f>VALUE(spy_long_term[[#This Row],[close inf adj]])</f>
        <v>14.66</v>
      </c>
      <c r="R213" s="10">
        <v>40302</v>
      </c>
      <c r="S213">
        <v>3.0000000000000001E-3</v>
      </c>
      <c r="T213" s="9"/>
      <c r="U213" s="9"/>
      <c r="V213" s="9"/>
    </row>
    <row r="214" spans="1:22" x14ac:dyDescent="0.35">
      <c r="A214" t="s">
        <v>29</v>
      </c>
      <c r="B214">
        <v>1945</v>
      </c>
      <c r="C214">
        <v>8</v>
      </c>
      <c r="D214">
        <v>1</v>
      </c>
      <c r="F214" s="10">
        <f>DATE(spy_long_term[[#This Row],[year]],spy_long_term[[#This Row],[month]],spy_long_term[[#This Row],[day]])</f>
        <v>16650</v>
      </c>
      <c r="G214" s="6">
        <f>VALUE(spy_long_term[[#This Row],[close]])</f>
        <v>268.68</v>
      </c>
      <c r="H214" t="s">
        <v>435</v>
      </c>
      <c r="I214" t="s">
        <v>436</v>
      </c>
      <c r="J214">
        <f t="shared" si="3"/>
        <v>213</v>
      </c>
      <c r="K214" t="str">
        <f>spy_long_term[[#This Row],[close]]</f>
        <v>268.68</v>
      </c>
      <c r="L214">
        <f>LOG(spy_long_term[[#This Row],[index]])</f>
        <v>2.3283796034387376</v>
      </c>
      <c r="M214">
        <f>LOG(spy_long_term[[#This Row],[close inf adj]])</f>
        <v>1.190611797813605</v>
      </c>
      <c r="N214">
        <f>LOG(spy_long_term[[#This Row],[close]])</f>
        <v>2.4292353396266551</v>
      </c>
      <c r="O214" s="11">
        <f>VALUE(spy_long_term[[#This Row],[close]])</f>
        <v>268.68</v>
      </c>
      <c r="P214" s="11">
        <f>VALUE(spy_long_term[[#This Row],[close inf adj]])</f>
        <v>15.51</v>
      </c>
      <c r="R214" s="10">
        <v>40303</v>
      </c>
      <c r="S214">
        <v>3.284E-3</v>
      </c>
      <c r="T214" s="8"/>
      <c r="U214" s="8"/>
      <c r="V214" s="8"/>
    </row>
    <row r="215" spans="1:22" x14ac:dyDescent="0.35">
      <c r="A215" t="s">
        <v>29</v>
      </c>
      <c r="B215">
        <v>1945</v>
      </c>
      <c r="C215">
        <v>9</v>
      </c>
      <c r="D215">
        <v>1</v>
      </c>
      <c r="F215" s="10">
        <f>DATE(spy_long_term[[#This Row],[year]],spy_long_term[[#This Row],[month]],spy_long_term[[#This Row],[day]])</f>
        <v>16681</v>
      </c>
      <c r="G215" s="6">
        <f>VALUE(spy_long_term[[#This Row],[close]])</f>
        <v>279.94</v>
      </c>
      <c r="H215" t="s">
        <v>437</v>
      </c>
      <c r="I215" t="s">
        <v>438</v>
      </c>
      <c r="J215">
        <f t="shared" si="3"/>
        <v>214</v>
      </c>
      <c r="K215" t="str">
        <f>spy_long_term[[#This Row],[close]]</f>
        <v>279.94</v>
      </c>
      <c r="L215">
        <f>LOG(spy_long_term[[#This Row],[index]])</f>
        <v>2.330413773349191</v>
      </c>
      <c r="M215">
        <f>LOG(spy_long_term[[#This Row],[close inf adj]])</f>
        <v>1.2084413564385674</v>
      </c>
      <c r="N215">
        <f>LOG(spy_long_term[[#This Row],[close]])</f>
        <v>2.4470649582664827</v>
      </c>
      <c r="O215" s="11">
        <f>VALUE(spy_long_term[[#This Row],[close]])</f>
        <v>279.94</v>
      </c>
      <c r="P215" s="11">
        <f>VALUE(spy_long_term[[#This Row],[close inf adj]])</f>
        <v>16.16</v>
      </c>
      <c r="R215" s="10">
        <v>40304</v>
      </c>
      <c r="S215">
        <v>4.0140000000000002E-3</v>
      </c>
      <c r="T215" s="9"/>
      <c r="U215" s="9"/>
      <c r="V215" s="9"/>
    </row>
    <row r="216" spans="1:22" x14ac:dyDescent="0.35">
      <c r="A216" t="s">
        <v>29</v>
      </c>
      <c r="B216">
        <v>1945</v>
      </c>
      <c r="C216">
        <v>10</v>
      </c>
      <c r="D216">
        <v>1</v>
      </c>
      <c r="F216" s="10">
        <f>DATE(spy_long_term[[#This Row],[year]],spy_long_term[[#This Row],[month]],spy_long_term[[#This Row],[day]])</f>
        <v>16711</v>
      </c>
      <c r="G216" s="6">
        <f>VALUE(spy_long_term[[#This Row],[close]])</f>
        <v>288.43</v>
      </c>
      <c r="H216" t="s">
        <v>439</v>
      </c>
      <c r="I216" t="s">
        <v>440</v>
      </c>
      <c r="J216">
        <f t="shared" si="3"/>
        <v>215</v>
      </c>
      <c r="K216" t="str">
        <f>spy_long_term[[#This Row],[close]]</f>
        <v>288.43</v>
      </c>
      <c r="L216">
        <f>LOG(spy_long_term[[#This Row],[index]])</f>
        <v>2.3324384599156054</v>
      </c>
      <c r="M216">
        <f>LOG(spy_long_term[[#This Row],[close inf adj]])</f>
        <v>1.2214142378423387</v>
      </c>
      <c r="N216">
        <f>LOG(spy_long_term[[#This Row],[close]])</f>
        <v>2.4600404299616083</v>
      </c>
      <c r="O216" s="11">
        <f>VALUE(spy_long_term[[#This Row],[close]])</f>
        <v>288.43</v>
      </c>
      <c r="P216" s="11">
        <f>VALUE(spy_long_term[[#This Row],[close inf adj]])</f>
        <v>16.649999999999999</v>
      </c>
      <c r="R216" s="10">
        <v>40305</v>
      </c>
      <c r="S216">
        <v>4.2059999999999997E-3</v>
      </c>
      <c r="T216" s="8"/>
      <c r="U216" s="8"/>
      <c r="V216" s="8"/>
    </row>
    <row r="217" spans="1:22" x14ac:dyDescent="0.35">
      <c r="A217" t="s">
        <v>29</v>
      </c>
      <c r="B217">
        <v>1945</v>
      </c>
      <c r="C217">
        <v>11</v>
      </c>
      <c r="D217">
        <v>1</v>
      </c>
      <c r="F217" s="10">
        <f>DATE(spy_long_term[[#This Row],[year]],spy_long_term[[#This Row],[month]],spy_long_term[[#This Row],[day]])</f>
        <v>16742</v>
      </c>
      <c r="G217" s="6">
        <f>VALUE(spy_long_term[[#This Row],[close]])</f>
        <v>297.77999999999997</v>
      </c>
      <c r="H217" t="s">
        <v>441</v>
      </c>
      <c r="I217" t="s">
        <v>442</v>
      </c>
      <c r="J217">
        <f t="shared" si="3"/>
        <v>216</v>
      </c>
      <c r="K217" t="str">
        <f>spy_long_term[[#This Row],[close]]</f>
        <v>297.78</v>
      </c>
      <c r="L217">
        <f>LOG(spy_long_term[[#This Row],[index]])</f>
        <v>2.3344537511509307</v>
      </c>
      <c r="M217">
        <f>LOG(spy_long_term[[#This Row],[close inf adj]])</f>
        <v>1.2352758766870524</v>
      </c>
      <c r="N217">
        <f>LOG(spy_long_term[[#This Row],[close]])</f>
        <v>2.4738955255809669</v>
      </c>
      <c r="O217" s="11">
        <f>VALUE(spy_long_term[[#This Row],[close]])</f>
        <v>297.77999999999997</v>
      </c>
      <c r="P217" s="11">
        <f>VALUE(spy_long_term[[#This Row],[close inf adj]])</f>
        <v>17.190000000000001</v>
      </c>
      <c r="R217" s="10">
        <v>40306</v>
      </c>
      <c r="S217">
        <v>3.4989999999999999E-3</v>
      </c>
      <c r="T217" s="9"/>
      <c r="U217" s="9"/>
      <c r="V217" s="9"/>
    </row>
    <row r="218" spans="1:22" x14ac:dyDescent="0.35">
      <c r="A218" t="s">
        <v>29</v>
      </c>
      <c r="B218">
        <v>1945</v>
      </c>
      <c r="C218">
        <v>12</v>
      </c>
      <c r="D218">
        <v>1</v>
      </c>
      <c r="F218" s="10">
        <f>DATE(spy_long_term[[#This Row],[year]],spy_long_term[[#This Row],[month]],spy_long_term[[#This Row],[day]])</f>
        <v>16772</v>
      </c>
      <c r="G218" s="6">
        <f>VALUE(spy_long_term[[#This Row],[close]])</f>
        <v>299.08</v>
      </c>
      <c r="H218" t="s">
        <v>443</v>
      </c>
      <c r="I218" t="s">
        <v>444</v>
      </c>
      <c r="J218">
        <f t="shared" si="3"/>
        <v>217</v>
      </c>
      <c r="K218" t="str">
        <f>spy_long_term[[#This Row],[close]]</f>
        <v>299.08</v>
      </c>
      <c r="L218">
        <f>LOG(spy_long_term[[#This Row],[index]])</f>
        <v>2.3364597338485296</v>
      </c>
      <c r="M218">
        <f>LOG(spy_long_term[[#This Row],[close inf adj]])</f>
        <v>1.2395497208404731</v>
      </c>
      <c r="N218">
        <f>LOG(spy_long_term[[#This Row],[close]])</f>
        <v>2.4757873719746417</v>
      </c>
      <c r="O218" s="11">
        <f>VALUE(spy_long_term[[#This Row],[close]])</f>
        <v>299.08</v>
      </c>
      <c r="P218" s="11">
        <f>VALUE(spy_long_term[[#This Row],[close inf adj]])</f>
        <v>17.36</v>
      </c>
      <c r="R218" s="10">
        <v>40307</v>
      </c>
      <c r="S218">
        <v>3.4989999999999999E-3</v>
      </c>
      <c r="T218" s="8"/>
      <c r="U218" s="8"/>
      <c r="V218" s="8"/>
    </row>
    <row r="219" spans="1:22" x14ac:dyDescent="0.35">
      <c r="A219" t="s">
        <v>29</v>
      </c>
      <c r="B219">
        <v>1946</v>
      </c>
      <c r="C219">
        <v>1</v>
      </c>
      <c r="D219">
        <v>1</v>
      </c>
      <c r="F219" s="10">
        <f>DATE(spy_long_term[[#This Row],[year]],spy_long_term[[#This Row],[month]],spy_long_term[[#This Row],[day]])</f>
        <v>16803</v>
      </c>
      <c r="G219" s="6">
        <f>VALUE(spy_long_term[[#This Row],[close]])</f>
        <v>319.92</v>
      </c>
      <c r="H219" t="s">
        <v>445</v>
      </c>
      <c r="I219" t="s">
        <v>446</v>
      </c>
      <c r="J219">
        <f t="shared" si="3"/>
        <v>218</v>
      </c>
      <c r="K219" t="str">
        <f>spy_long_term[[#This Row],[close]]</f>
        <v>319.92</v>
      </c>
      <c r="L219">
        <f>LOG(spy_long_term[[#This Row],[index]])</f>
        <v>2.3384564936046046</v>
      </c>
      <c r="M219">
        <f>LOG(spy_long_term[[#This Row],[close inf adj]])</f>
        <v>1.2688119037397805</v>
      </c>
      <c r="N219">
        <f>LOG(spy_long_term[[#This Row],[close]])</f>
        <v>2.5050413911254652</v>
      </c>
      <c r="O219" s="11">
        <f>VALUE(spy_long_term[[#This Row],[close]])</f>
        <v>319.92</v>
      </c>
      <c r="P219" s="11">
        <f>VALUE(spy_long_term[[#This Row],[close inf adj]])</f>
        <v>18.57</v>
      </c>
      <c r="R219" s="10">
        <v>40308</v>
      </c>
      <c r="S219">
        <v>3.8999999999999998E-3</v>
      </c>
      <c r="T219" s="9"/>
      <c r="U219" s="9"/>
      <c r="V219" s="9"/>
    </row>
    <row r="220" spans="1:22" x14ac:dyDescent="0.35">
      <c r="A220" t="s">
        <v>29</v>
      </c>
      <c r="B220">
        <v>1946</v>
      </c>
      <c r="C220">
        <v>2</v>
      </c>
      <c r="D220">
        <v>1</v>
      </c>
      <c r="F220" s="10">
        <f>DATE(spy_long_term[[#This Row],[year]],spy_long_term[[#This Row],[month]],spy_long_term[[#This Row],[day]])</f>
        <v>16834</v>
      </c>
      <c r="G220" s="6">
        <f>VALUE(spy_long_term[[#This Row],[close]])</f>
        <v>299.33999999999997</v>
      </c>
      <c r="H220" t="s">
        <v>447</v>
      </c>
      <c r="I220" t="s">
        <v>240</v>
      </c>
      <c r="J220">
        <f t="shared" si="3"/>
        <v>219</v>
      </c>
      <c r="K220" t="str">
        <f>spy_long_term[[#This Row],[close]]</f>
        <v>299.34</v>
      </c>
      <c r="L220">
        <f>LOG(spy_long_term[[#This Row],[index]])</f>
        <v>2.3404441148401185</v>
      </c>
      <c r="M220">
        <f>LOG(spy_long_term[[#This Row],[close inf adj]])</f>
        <v>1.2375437381428744</v>
      </c>
      <c r="N220">
        <f>LOG(spy_long_term[[#This Row],[close]])</f>
        <v>2.4761647543228253</v>
      </c>
      <c r="O220" s="11">
        <f>VALUE(spy_long_term[[#This Row],[close]])</f>
        <v>299.33999999999997</v>
      </c>
      <c r="P220" s="11">
        <f>VALUE(spy_long_term[[#This Row],[close inf adj]])</f>
        <v>17.28</v>
      </c>
      <c r="R220" s="10">
        <v>40309</v>
      </c>
      <c r="S220">
        <v>4.0429999999999997E-3</v>
      </c>
      <c r="T220" s="8"/>
      <c r="U220" s="8"/>
      <c r="V220" s="8"/>
    </row>
    <row r="221" spans="1:22" x14ac:dyDescent="0.35">
      <c r="A221" t="s">
        <v>29</v>
      </c>
      <c r="B221">
        <v>1946</v>
      </c>
      <c r="C221">
        <v>3</v>
      </c>
      <c r="D221">
        <v>1</v>
      </c>
      <c r="F221" s="10">
        <f>DATE(spy_long_term[[#This Row],[year]],spy_long_term[[#This Row],[month]],spy_long_term[[#This Row],[day]])</f>
        <v>16862</v>
      </c>
      <c r="G221" s="6">
        <f>VALUE(spy_long_term[[#This Row],[close]])</f>
        <v>309.77999999999997</v>
      </c>
      <c r="H221" t="s">
        <v>448</v>
      </c>
      <c r="I221" t="s">
        <v>449</v>
      </c>
      <c r="J221">
        <f t="shared" si="3"/>
        <v>220</v>
      </c>
      <c r="K221" t="str">
        <f>spy_long_term[[#This Row],[close]]</f>
        <v>309.78</v>
      </c>
      <c r="L221">
        <f>LOG(spy_long_term[[#This Row],[index]])</f>
        <v>2.3424226808222062</v>
      </c>
      <c r="M221">
        <f>LOG(spy_long_term[[#This Row],[close inf adj]])</f>
        <v>1.2571984261393445</v>
      </c>
      <c r="N221">
        <f>LOG(spy_long_term[[#This Row],[close]])</f>
        <v>2.4910533754308664</v>
      </c>
      <c r="O221" s="11">
        <f>VALUE(spy_long_term[[#This Row],[close]])</f>
        <v>309.77999999999997</v>
      </c>
      <c r="P221" s="11">
        <f>VALUE(spy_long_term[[#This Row],[close inf adj]])</f>
        <v>18.079999999999998</v>
      </c>
      <c r="R221" s="10">
        <v>40310</v>
      </c>
      <c r="S221">
        <v>4.3759999999999997E-3</v>
      </c>
      <c r="T221" s="9"/>
      <c r="U221" s="9"/>
      <c r="V221" s="9"/>
    </row>
    <row r="222" spans="1:22" x14ac:dyDescent="0.35">
      <c r="A222" t="s">
        <v>29</v>
      </c>
      <c r="B222">
        <v>1946</v>
      </c>
      <c r="C222">
        <v>4</v>
      </c>
      <c r="D222">
        <v>1</v>
      </c>
      <c r="F222" s="10">
        <f>DATE(spy_long_term[[#This Row],[year]],spy_long_term[[#This Row],[month]],spy_long_term[[#This Row],[day]])</f>
        <v>16893</v>
      </c>
      <c r="G222" s="6">
        <f>VALUE(spy_long_term[[#This Row],[close]])</f>
        <v>319.69</v>
      </c>
      <c r="H222" t="s">
        <v>450</v>
      </c>
      <c r="I222" t="s">
        <v>451</v>
      </c>
      <c r="J222">
        <f t="shared" si="3"/>
        <v>221</v>
      </c>
      <c r="K222" t="str">
        <f>spy_long_term[[#This Row],[close]]</f>
        <v>319.69</v>
      </c>
      <c r="L222">
        <f>LOG(spy_long_term[[#This Row],[index]])</f>
        <v>2.3443922736851106</v>
      </c>
      <c r="M222">
        <f>LOG(spy_long_term[[#This Row],[close inf adj]])</f>
        <v>1.2732328340430457</v>
      </c>
      <c r="N222">
        <f>LOG(spy_long_term[[#This Row],[close]])</f>
        <v>2.5047290516212573</v>
      </c>
      <c r="O222" s="11">
        <f>VALUE(spy_long_term[[#This Row],[close]])</f>
        <v>319.69</v>
      </c>
      <c r="P222" s="11">
        <f>VALUE(spy_long_term[[#This Row],[close inf adj]])</f>
        <v>18.760000000000002</v>
      </c>
      <c r="R222" s="10">
        <v>40311</v>
      </c>
      <c r="S222">
        <v>4.3759999999999997E-3</v>
      </c>
      <c r="T222" s="8"/>
      <c r="U222" s="8"/>
      <c r="V222" s="8"/>
    </row>
    <row r="223" spans="1:22" x14ac:dyDescent="0.35">
      <c r="A223" t="s">
        <v>29</v>
      </c>
      <c r="B223">
        <v>1946</v>
      </c>
      <c r="C223">
        <v>5</v>
      </c>
      <c r="D223">
        <v>1</v>
      </c>
      <c r="F223" s="10">
        <f>DATE(spy_long_term[[#This Row],[year]],spy_long_term[[#This Row],[month]],spy_long_term[[#This Row],[day]])</f>
        <v>16923</v>
      </c>
      <c r="G223" s="6">
        <f>VALUE(spy_long_term[[#This Row],[close]])</f>
        <v>325.08</v>
      </c>
      <c r="H223" t="s">
        <v>452</v>
      </c>
      <c r="I223" t="s">
        <v>453</v>
      </c>
      <c r="J223">
        <f t="shared" si="3"/>
        <v>222</v>
      </c>
      <c r="K223" t="str">
        <f>spy_long_term[[#This Row],[close]]</f>
        <v>325.08</v>
      </c>
      <c r="L223">
        <f>LOG(spy_long_term[[#This Row],[index]])</f>
        <v>2.3463529744506388</v>
      </c>
      <c r="M223">
        <f>LOG(spy_long_term[[#This Row],[close inf adj]])</f>
        <v>1.2828486028346449</v>
      </c>
      <c r="N223">
        <f>LOG(spy_long_term[[#This Row],[close]])</f>
        <v>2.511990251080793</v>
      </c>
      <c r="O223" s="11">
        <f>VALUE(spy_long_term[[#This Row],[close]])</f>
        <v>325.08</v>
      </c>
      <c r="P223" s="11">
        <f>VALUE(spy_long_term[[#This Row],[close inf adj]])</f>
        <v>19.18</v>
      </c>
      <c r="R223" s="10">
        <v>40312</v>
      </c>
      <c r="S223">
        <v>4.0000000000000001E-3</v>
      </c>
      <c r="T223" s="9"/>
      <c r="U223" s="9"/>
      <c r="V223" s="9"/>
    </row>
    <row r="224" spans="1:22" x14ac:dyDescent="0.35">
      <c r="A224" t="s">
        <v>29</v>
      </c>
      <c r="B224">
        <v>1946</v>
      </c>
      <c r="C224">
        <v>6</v>
      </c>
      <c r="D224">
        <v>1</v>
      </c>
      <c r="F224" s="10">
        <f>DATE(spy_long_term[[#This Row],[year]],spy_long_term[[#This Row],[month]],spy_long_term[[#This Row],[day]])</f>
        <v>16954</v>
      </c>
      <c r="G224" s="6">
        <f>VALUE(spy_long_term[[#This Row],[close]])</f>
        <v>309.02</v>
      </c>
      <c r="H224" t="s">
        <v>454</v>
      </c>
      <c r="I224" t="s">
        <v>455</v>
      </c>
      <c r="J224">
        <f t="shared" si="3"/>
        <v>223</v>
      </c>
      <c r="K224" t="str">
        <f>spy_long_term[[#This Row],[close]]</f>
        <v>309.02</v>
      </c>
      <c r="L224">
        <f>LOG(spy_long_term[[#This Row],[index]])</f>
        <v>2.3483048630481607</v>
      </c>
      <c r="M224">
        <f>LOG(spy_long_term[[#This Row],[close inf adj]])</f>
        <v>1.2655253352190738</v>
      </c>
      <c r="N224">
        <f>LOG(spy_long_term[[#This Row],[close]])</f>
        <v>2.4899865881903795</v>
      </c>
      <c r="O224" s="11">
        <f>VALUE(spy_long_term[[#This Row],[close]])</f>
        <v>309.02</v>
      </c>
      <c r="P224" s="11">
        <f>VALUE(spy_long_term[[#This Row],[close inf adj]])</f>
        <v>18.43</v>
      </c>
      <c r="R224" s="10">
        <v>40313</v>
      </c>
      <c r="S224">
        <v>4.0000000000000001E-3</v>
      </c>
      <c r="T224" s="8"/>
      <c r="U224" s="8"/>
      <c r="V224" s="8"/>
    </row>
    <row r="225" spans="1:22" x14ac:dyDescent="0.35">
      <c r="A225" t="s">
        <v>29</v>
      </c>
      <c r="B225">
        <v>1946</v>
      </c>
      <c r="C225">
        <v>7</v>
      </c>
      <c r="D225">
        <v>1</v>
      </c>
      <c r="F225" s="10">
        <f>DATE(spy_long_term[[#This Row],[year]],spy_long_term[[#This Row],[month]],spy_long_term[[#This Row],[day]])</f>
        <v>16984</v>
      </c>
      <c r="G225" s="6">
        <f>VALUE(spy_long_term[[#This Row],[close]])</f>
        <v>284.41000000000003</v>
      </c>
      <c r="H225" t="s">
        <v>456</v>
      </c>
      <c r="I225" t="s">
        <v>457</v>
      </c>
      <c r="J225">
        <f t="shared" si="3"/>
        <v>224</v>
      </c>
      <c r="K225" t="str">
        <f>spy_long_term[[#This Row],[close]]</f>
        <v>284.41</v>
      </c>
      <c r="L225">
        <f>LOG(spy_long_term[[#This Row],[index]])</f>
        <v>2.3502480183341627</v>
      </c>
      <c r="M225">
        <f>LOG(spy_long_term[[#This Row],[close inf adj]])</f>
        <v>1.2543063323312855</v>
      </c>
      <c r="N225">
        <f>LOG(spy_long_term[[#This Row],[close]])</f>
        <v>2.4539448623406686</v>
      </c>
      <c r="O225" s="11">
        <f>VALUE(spy_long_term[[#This Row],[close]])</f>
        <v>284.41000000000003</v>
      </c>
      <c r="P225" s="11">
        <f>VALUE(spy_long_term[[#This Row],[close inf adj]])</f>
        <v>17.96</v>
      </c>
      <c r="R225" s="10">
        <v>40314</v>
      </c>
      <c r="S225">
        <v>4.0000000000000001E-3</v>
      </c>
      <c r="T225" s="9"/>
      <c r="U225" s="9"/>
      <c r="V225" s="9"/>
    </row>
    <row r="226" spans="1:22" x14ac:dyDescent="0.35">
      <c r="A226" t="s">
        <v>29</v>
      </c>
      <c r="B226">
        <v>1946</v>
      </c>
      <c r="C226">
        <v>8</v>
      </c>
      <c r="D226">
        <v>1</v>
      </c>
      <c r="F226" s="10">
        <f>DATE(spy_long_term[[#This Row],[year]],spy_long_term[[#This Row],[month]],spy_long_term[[#This Row],[day]])</f>
        <v>17015</v>
      </c>
      <c r="G226" s="6">
        <f>VALUE(spy_long_term[[#This Row],[close]])</f>
        <v>258.44</v>
      </c>
      <c r="H226" t="s">
        <v>458</v>
      </c>
      <c r="I226" t="s">
        <v>440</v>
      </c>
      <c r="J226">
        <f t="shared" si="3"/>
        <v>225</v>
      </c>
      <c r="K226" t="str">
        <f>spy_long_term[[#This Row],[close]]</f>
        <v>258.44</v>
      </c>
      <c r="L226">
        <f>LOG(spy_long_term[[#This Row],[index]])</f>
        <v>2.3521825181113627</v>
      </c>
      <c r="M226">
        <f>LOG(spy_long_term[[#This Row],[close inf adj]])</f>
        <v>1.2214142378423387</v>
      </c>
      <c r="N226">
        <f>LOG(spy_long_term[[#This Row],[close]])</f>
        <v>2.4123597323681314</v>
      </c>
      <c r="O226" s="11">
        <f>VALUE(spy_long_term[[#This Row],[close]])</f>
        <v>258.44</v>
      </c>
      <c r="P226" s="11">
        <f>VALUE(spy_long_term[[#This Row],[close inf adj]])</f>
        <v>16.649999999999999</v>
      </c>
      <c r="R226" s="10">
        <v>40315</v>
      </c>
      <c r="S226">
        <v>4.0000000000000001E-3</v>
      </c>
      <c r="T226" s="8"/>
      <c r="U226" s="8"/>
      <c r="V226" s="8"/>
    </row>
    <row r="227" spans="1:22" x14ac:dyDescent="0.35">
      <c r="A227" t="s">
        <v>29</v>
      </c>
      <c r="B227">
        <v>1946</v>
      </c>
      <c r="C227">
        <v>9</v>
      </c>
      <c r="D227">
        <v>1</v>
      </c>
      <c r="F227" s="10">
        <f>DATE(spy_long_term[[#This Row],[year]],spy_long_term[[#This Row],[month]],spy_long_term[[#This Row],[day]])</f>
        <v>17046</v>
      </c>
      <c r="G227" s="6">
        <f>VALUE(spy_long_term[[#This Row],[close]])</f>
        <v>229.94</v>
      </c>
      <c r="H227" t="s">
        <v>459</v>
      </c>
      <c r="I227" t="s">
        <v>432</v>
      </c>
      <c r="J227">
        <f t="shared" si="3"/>
        <v>226</v>
      </c>
      <c r="K227" t="str">
        <f>spy_long_term[[#This Row],[close]]</f>
        <v>229.94</v>
      </c>
      <c r="L227">
        <f>LOG(spy_long_term[[#This Row],[index]])</f>
        <v>2.3541084391474008</v>
      </c>
      <c r="M227">
        <f>LOG(spy_long_term[[#This Row],[close inf adj]])</f>
        <v>1.1749315935284426</v>
      </c>
      <c r="N227">
        <f>LOG(spy_long_term[[#This Row],[close]])</f>
        <v>2.3616145270248459</v>
      </c>
      <c r="O227" s="11">
        <f>VALUE(spy_long_term[[#This Row],[close]])</f>
        <v>229.94</v>
      </c>
      <c r="P227" s="11">
        <f>VALUE(spy_long_term[[#This Row],[close inf adj]])</f>
        <v>14.96</v>
      </c>
      <c r="R227" s="10">
        <v>40316</v>
      </c>
      <c r="S227">
        <v>4.6470000000000001E-3</v>
      </c>
      <c r="T227" s="9"/>
      <c r="U227" s="9"/>
      <c r="V227" s="9"/>
    </row>
    <row r="228" spans="1:22" x14ac:dyDescent="0.35">
      <c r="A228" t="s">
        <v>29</v>
      </c>
      <c r="B228">
        <v>1946</v>
      </c>
      <c r="C228">
        <v>10</v>
      </c>
      <c r="D228">
        <v>1</v>
      </c>
      <c r="F228" s="10">
        <f>DATE(spy_long_term[[#This Row],[year]],spy_long_term[[#This Row],[month]],spy_long_term[[#This Row],[day]])</f>
        <v>17076</v>
      </c>
      <c r="G228" s="6">
        <f>VALUE(spy_long_term[[#This Row],[close]])</f>
        <v>223.7</v>
      </c>
      <c r="H228" t="s">
        <v>460</v>
      </c>
      <c r="I228" t="s">
        <v>230</v>
      </c>
      <c r="J228">
        <f t="shared" si="3"/>
        <v>227</v>
      </c>
      <c r="K228" t="str">
        <f>spy_long_term[[#This Row],[close]]</f>
        <v>223.70</v>
      </c>
      <c r="L228">
        <f>LOG(spy_long_term[[#This Row],[index]])</f>
        <v>2.3560258571931225</v>
      </c>
      <c r="M228">
        <f>LOG(spy_long_term[[#This Row],[close inf adj]])</f>
        <v>1.1714339009430084</v>
      </c>
      <c r="N228">
        <f>LOG(spy_long_term[[#This Row],[close]])</f>
        <v>2.3496659840966299</v>
      </c>
      <c r="O228" s="11">
        <f>VALUE(spy_long_term[[#This Row],[close]])</f>
        <v>223.7</v>
      </c>
      <c r="P228" s="11">
        <f>VALUE(spy_long_term[[#This Row],[close inf adj]])</f>
        <v>14.84</v>
      </c>
      <c r="R228" s="10">
        <v>40317</v>
      </c>
      <c r="S228">
        <v>4.5710000000000004E-3</v>
      </c>
      <c r="T228" s="8"/>
      <c r="U228" s="8"/>
      <c r="V228" s="8"/>
    </row>
    <row r="229" spans="1:22" x14ac:dyDescent="0.35">
      <c r="A229" t="s">
        <v>29</v>
      </c>
      <c r="B229">
        <v>1946</v>
      </c>
      <c r="C229">
        <v>11</v>
      </c>
      <c r="D229">
        <v>1</v>
      </c>
      <c r="F229" s="10">
        <f>DATE(spy_long_term[[#This Row],[year]],spy_long_term[[#This Row],[month]],spy_long_term[[#This Row],[day]])</f>
        <v>17107</v>
      </c>
      <c r="G229" s="6">
        <f>VALUE(spy_long_term[[#This Row],[close]])</f>
        <v>215.96</v>
      </c>
      <c r="H229" t="s">
        <v>461</v>
      </c>
      <c r="I229" t="s">
        <v>462</v>
      </c>
      <c r="J229">
        <f t="shared" si="3"/>
        <v>228</v>
      </c>
      <c r="K229" t="str">
        <f>spy_long_term[[#This Row],[close]]</f>
        <v>215.96</v>
      </c>
      <c r="L229">
        <f>LOG(spy_long_term[[#This Row],[index]])</f>
        <v>2.357934847000454</v>
      </c>
      <c r="M229">
        <f>LOG(spy_long_term[[#This Row],[close inf adj]])</f>
        <v>1.1664301138432827</v>
      </c>
      <c r="N229">
        <f>LOG(spy_long_term[[#This Row],[close]])</f>
        <v>2.3343733187992051</v>
      </c>
      <c r="O229" s="11">
        <f>VALUE(spy_long_term[[#This Row],[close]])</f>
        <v>215.96</v>
      </c>
      <c r="P229" s="11">
        <f>VALUE(spy_long_term[[#This Row],[close inf adj]])</f>
        <v>14.67</v>
      </c>
      <c r="R229" s="10">
        <v>40318</v>
      </c>
      <c r="S229">
        <v>4.4999999999999997E-3</v>
      </c>
      <c r="T229" s="9"/>
      <c r="U229" s="9"/>
      <c r="V229" s="9"/>
    </row>
    <row r="230" spans="1:22" x14ac:dyDescent="0.35">
      <c r="A230" t="s">
        <v>29</v>
      </c>
      <c r="B230">
        <v>1946</v>
      </c>
      <c r="C230">
        <v>12</v>
      </c>
      <c r="D230">
        <v>1</v>
      </c>
      <c r="F230" s="10">
        <f>DATE(spy_long_term[[#This Row],[year]],spy_long_term[[#This Row],[month]],spy_long_term[[#This Row],[day]])</f>
        <v>17137</v>
      </c>
      <c r="G230" s="6">
        <f>VALUE(spy_long_term[[#This Row],[close]])</f>
        <v>223.14</v>
      </c>
      <c r="H230" t="s">
        <v>463</v>
      </c>
      <c r="I230" t="s">
        <v>464</v>
      </c>
      <c r="J230">
        <f t="shared" si="3"/>
        <v>229</v>
      </c>
      <c r="K230" t="str">
        <f>spy_long_term[[#This Row],[close]]</f>
        <v>223.14</v>
      </c>
      <c r="L230">
        <f>LOG(spy_long_term[[#This Row],[index]])</f>
        <v>2.3598354823398879</v>
      </c>
      <c r="M230">
        <f>LOG(spy_long_term[[#This Row],[close inf adj]])</f>
        <v>1.1846914308175989</v>
      </c>
      <c r="N230">
        <f>LOG(spy_long_term[[#This Row],[close]])</f>
        <v>2.3485774287426162</v>
      </c>
      <c r="O230" s="11">
        <f>VALUE(spy_long_term[[#This Row],[close]])</f>
        <v>223.14</v>
      </c>
      <c r="P230" s="11">
        <f>VALUE(spy_long_term[[#This Row],[close inf adj]])</f>
        <v>15.3</v>
      </c>
      <c r="R230" s="10">
        <v>40319</v>
      </c>
      <c r="S230">
        <v>4.4999999999999997E-3</v>
      </c>
      <c r="T230" s="8"/>
      <c r="U230" s="8"/>
      <c r="V230" s="8"/>
    </row>
    <row r="231" spans="1:22" x14ac:dyDescent="0.35">
      <c r="A231" t="s">
        <v>29</v>
      </c>
      <c r="B231">
        <v>1947</v>
      </c>
      <c r="C231">
        <v>1</v>
      </c>
      <c r="D231">
        <v>1</v>
      </c>
      <c r="F231" s="10">
        <f>DATE(spy_long_term[[#This Row],[year]],spy_long_term[[#This Row],[month]],spy_long_term[[#This Row],[day]])</f>
        <v>17168</v>
      </c>
      <c r="G231" s="6">
        <f>VALUE(spy_long_term[[#This Row],[close]])</f>
        <v>228.39</v>
      </c>
      <c r="H231" t="s">
        <v>465</v>
      </c>
      <c r="I231" t="s">
        <v>466</v>
      </c>
      <c r="J231">
        <f t="shared" si="3"/>
        <v>230</v>
      </c>
      <c r="K231" t="str">
        <f>spy_long_term[[#This Row],[close]]</f>
        <v>228.39</v>
      </c>
      <c r="L231">
        <f>LOG(spy_long_term[[#This Row],[index]])</f>
        <v>2.3617278360175931</v>
      </c>
      <c r="M231">
        <f>LOG(spy_long_term[[#This Row],[close inf adj]])</f>
        <v>1.1947917577219247</v>
      </c>
      <c r="N231">
        <f>LOG(spy_long_term[[#This Row],[close]])</f>
        <v>2.3586770845129741</v>
      </c>
      <c r="O231" s="11">
        <f>VALUE(spy_long_term[[#This Row],[close]])</f>
        <v>228.39</v>
      </c>
      <c r="P231" s="11">
        <f>VALUE(spy_long_term[[#This Row],[close inf adj]])</f>
        <v>15.66</v>
      </c>
      <c r="R231" s="10">
        <v>40320</v>
      </c>
      <c r="S231">
        <v>4.4730000000000004E-3</v>
      </c>
      <c r="T231" s="9"/>
      <c r="U231" s="9"/>
      <c r="V231" s="9"/>
    </row>
    <row r="232" spans="1:22" x14ac:dyDescent="0.35">
      <c r="A232" t="s">
        <v>29</v>
      </c>
      <c r="B232">
        <v>1947</v>
      </c>
      <c r="C232">
        <v>2</v>
      </c>
      <c r="D232">
        <v>1</v>
      </c>
      <c r="F232" s="10">
        <f>DATE(spy_long_term[[#This Row],[year]],spy_long_term[[#This Row],[month]],spy_long_term[[#This Row],[day]])</f>
        <v>17199</v>
      </c>
      <c r="G232" s="6">
        <f>VALUE(spy_long_term[[#This Row],[close]])</f>
        <v>225.03</v>
      </c>
      <c r="H232" t="s">
        <v>467</v>
      </c>
      <c r="I232" t="s">
        <v>468</v>
      </c>
      <c r="J232">
        <f t="shared" si="3"/>
        <v>231</v>
      </c>
      <c r="K232" t="str">
        <f>spy_long_term[[#This Row],[close]]</f>
        <v>225.03</v>
      </c>
      <c r="L232">
        <f>LOG(spy_long_term[[#This Row],[index]])</f>
        <v>2.3636119798921444</v>
      </c>
      <c r="M232">
        <f>LOG(spy_long_term[[#This Row],[close inf adj]])</f>
        <v>1.1883659260631483</v>
      </c>
      <c r="N232">
        <f>LOG(spy_long_term[[#This Row],[close]])</f>
        <v>2.3522404201822305</v>
      </c>
      <c r="O232" s="11">
        <f>VALUE(spy_long_term[[#This Row],[close]])</f>
        <v>225.03</v>
      </c>
      <c r="P232" s="11">
        <f>VALUE(spy_long_term[[#This Row],[close inf adj]])</f>
        <v>15.43</v>
      </c>
      <c r="R232" s="10">
        <v>40321</v>
      </c>
      <c r="S232">
        <v>4.7000000000000002E-3</v>
      </c>
      <c r="T232" s="8"/>
      <c r="U232" s="8"/>
      <c r="V232" s="8"/>
    </row>
    <row r="233" spans="1:22" x14ac:dyDescent="0.35">
      <c r="A233" t="s">
        <v>29</v>
      </c>
      <c r="B233">
        <v>1947</v>
      </c>
      <c r="C233">
        <v>3</v>
      </c>
      <c r="D233">
        <v>1</v>
      </c>
      <c r="F233" s="10">
        <f>DATE(spy_long_term[[#This Row],[year]],spy_long_term[[#This Row],[month]],spy_long_term[[#This Row],[day]])</f>
        <v>17227</v>
      </c>
      <c r="G233" s="6">
        <f>VALUE(spy_long_term[[#This Row],[close]])</f>
        <v>217.19</v>
      </c>
      <c r="H233" t="s">
        <v>469</v>
      </c>
      <c r="I233" t="s">
        <v>470</v>
      </c>
      <c r="J233">
        <f t="shared" si="3"/>
        <v>232</v>
      </c>
      <c r="K233" t="str">
        <f>spy_long_term[[#This Row],[close]]</f>
        <v>217.19</v>
      </c>
      <c r="L233">
        <f>LOG(spy_long_term[[#This Row],[index]])</f>
        <v>2.3654879848908998</v>
      </c>
      <c r="M233">
        <f>LOG(spy_long_term[[#This Row],[close inf adj]])</f>
        <v>1.1809855807867304</v>
      </c>
      <c r="N233">
        <f>LOG(spy_long_term[[#This Row],[close]])</f>
        <v>2.3368398253146094</v>
      </c>
      <c r="O233" s="11">
        <f>VALUE(spy_long_term[[#This Row],[close]])</f>
        <v>217.19</v>
      </c>
      <c r="P233" s="11">
        <f>VALUE(spy_long_term[[#This Row],[close inf adj]])</f>
        <v>15.17</v>
      </c>
      <c r="R233" s="10">
        <v>40322</v>
      </c>
      <c r="S233">
        <v>4.7000000000000002E-3</v>
      </c>
      <c r="T233" s="9"/>
      <c r="U233" s="9"/>
      <c r="V233" s="9"/>
    </row>
    <row r="234" spans="1:22" x14ac:dyDescent="0.35">
      <c r="A234" t="s">
        <v>29</v>
      </c>
      <c r="B234">
        <v>1947</v>
      </c>
      <c r="C234">
        <v>4</v>
      </c>
      <c r="D234">
        <v>1</v>
      </c>
      <c r="F234" s="10">
        <f>DATE(spy_long_term[[#This Row],[year]],spy_long_term[[#This Row],[month]],spy_long_term[[#This Row],[day]])</f>
        <v>17258</v>
      </c>
      <c r="G234" s="6">
        <f>VALUE(spy_long_term[[#This Row],[close]])</f>
        <v>208.74</v>
      </c>
      <c r="H234" t="s">
        <v>471</v>
      </c>
      <c r="I234" t="s">
        <v>472</v>
      </c>
      <c r="J234">
        <f t="shared" si="3"/>
        <v>233</v>
      </c>
      <c r="K234" t="str">
        <f>spy_long_term[[#This Row],[close]]</f>
        <v>208.74</v>
      </c>
      <c r="L234">
        <f>LOG(spy_long_term[[#This Row],[index]])</f>
        <v>2.3673559210260189</v>
      </c>
      <c r="M234">
        <f>LOG(spy_long_term[[#This Row],[close inf adj]])</f>
        <v>1.1637575239819558</v>
      </c>
      <c r="N234">
        <f>LOG(spy_long_term[[#This Row],[close]])</f>
        <v>2.3196056791312327</v>
      </c>
      <c r="O234" s="11">
        <f>VALUE(spy_long_term[[#This Row],[close]])</f>
        <v>208.74</v>
      </c>
      <c r="P234" s="11">
        <f>VALUE(spy_long_term[[#This Row],[close inf adj]])</f>
        <v>14.58</v>
      </c>
      <c r="R234" s="10">
        <v>40323</v>
      </c>
      <c r="S234">
        <v>4.8450000000000003E-3</v>
      </c>
      <c r="T234" s="8"/>
      <c r="U234" s="8"/>
      <c r="V234" s="8"/>
    </row>
    <row r="235" spans="1:22" x14ac:dyDescent="0.35">
      <c r="A235" t="s">
        <v>29</v>
      </c>
      <c r="B235">
        <v>1947</v>
      </c>
      <c r="C235">
        <v>5</v>
      </c>
      <c r="D235">
        <v>1</v>
      </c>
      <c r="F235" s="10">
        <f>DATE(spy_long_term[[#This Row],[year]],spy_long_term[[#This Row],[month]],spy_long_term[[#This Row],[day]])</f>
        <v>17288</v>
      </c>
      <c r="G235" s="6">
        <f>VALUE(spy_long_term[[#This Row],[close]])</f>
        <v>206.88</v>
      </c>
      <c r="H235" t="s">
        <v>473</v>
      </c>
      <c r="I235" t="s">
        <v>474</v>
      </c>
      <c r="J235">
        <f t="shared" si="3"/>
        <v>234</v>
      </c>
      <c r="K235" t="str">
        <f>spy_long_term[[#This Row],[close]]</f>
        <v>206.88</v>
      </c>
      <c r="L235">
        <f>LOG(spy_long_term[[#This Row],[index]])</f>
        <v>2.369215857410143</v>
      </c>
      <c r="M235">
        <f>LOG(spy_long_term[[#This Row],[close inf adj]])</f>
        <v>1.1598678470925667</v>
      </c>
      <c r="N235">
        <f>LOG(spy_long_term[[#This Row],[close]])</f>
        <v>2.3157185075363187</v>
      </c>
      <c r="O235" s="11">
        <f>VALUE(spy_long_term[[#This Row],[close]])</f>
        <v>206.88</v>
      </c>
      <c r="P235" s="11">
        <f>VALUE(spy_long_term[[#This Row],[close inf adj]])</f>
        <v>14.45</v>
      </c>
      <c r="R235" s="10">
        <v>40324</v>
      </c>
      <c r="S235">
        <v>4.5979999999999997E-3</v>
      </c>
      <c r="T235" s="9"/>
      <c r="U235" s="9"/>
      <c r="V235" s="9"/>
    </row>
    <row r="236" spans="1:22" x14ac:dyDescent="0.35">
      <c r="A236" t="s">
        <v>29</v>
      </c>
      <c r="B236">
        <v>1947</v>
      </c>
      <c r="C236">
        <v>6</v>
      </c>
      <c r="D236">
        <v>1</v>
      </c>
      <c r="F236" s="10">
        <f>DATE(spy_long_term[[#This Row],[year]],spy_long_term[[#This Row],[month]],spy_long_term[[#This Row],[day]])</f>
        <v>17319</v>
      </c>
      <c r="G236" s="6">
        <f>VALUE(spy_long_term[[#This Row],[close]])</f>
        <v>216.77</v>
      </c>
      <c r="H236" t="s">
        <v>475</v>
      </c>
      <c r="I236" t="s">
        <v>476</v>
      </c>
      <c r="J236">
        <f t="shared" si="3"/>
        <v>235</v>
      </c>
      <c r="K236" t="str">
        <f>spy_long_term[[#This Row],[close]]</f>
        <v>216.77</v>
      </c>
      <c r="L236">
        <f>LOG(spy_long_term[[#This Row],[index]])</f>
        <v>2.3710678622717363</v>
      </c>
      <c r="M236">
        <f>LOG(spy_long_term[[#This Row],[close inf adj]])</f>
        <v>1.1821292140529984</v>
      </c>
      <c r="N236">
        <f>LOG(spy_long_term[[#This Row],[close]])</f>
        <v>2.335999177608131</v>
      </c>
      <c r="O236" s="11">
        <f>VALUE(spy_long_term[[#This Row],[close]])</f>
        <v>216.77</v>
      </c>
      <c r="P236" s="11">
        <f>VALUE(spy_long_term[[#This Row],[close inf adj]])</f>
        <v>15.21</v>
      </c>
      <c r="R236" s="10">
        <v>40325</v>
      </c>
      <c r="S236">
        <v>4.5979999999999997E-3</v>
      </c>
      <c r="T236" s="8"/>
      <c r="U236" s="8"/>
      <c r="V236" s="8"/>
    </row>
    <row r="237" spans="1:22" x14ac:dyDescent="0.35">
      <c r="A237" t="s">
        <v>29</v>
      </c>
      <c r="B237">
        <v>1947</v>
      </c>
      <c r="C237">
        <v>7</v>
      </c>
      <c r="D237">
        <v>1</v>
      </c>
      <c r="F237" s="10">
        <f>DATE(spy_long_term[[#This Row],[year]],spy_long_term[[#This Row],[month]],spy_long_term[[#This Row],[day]])</f>
        <v>17349</v>
      </c>
      <c r="G237" s="6">
        <f>VALUE(spy_long_term[[#This Row],[close]])</f>
        <v>222.59</v>
      </c>
      <c r="H237" t="s">
        <v>477</v>
      </c>
      <c r="I237" t="s">
        <v>478</v>
      </c>
      <c r="J237">
        <f t="shared" si="3"/>
        <v>236</v>
      </c>
      <c r="K237" t="str">
        <f>spy_long_term[[#This Row],[close]]</f>
        <v>222.59</v>
      </c>
      <c r="L237">
        <f>LOG(spy_long_term[[#This Row],[index]])</f>
        <v>2.3729120029701067</v>
      </c>
      <c r="M237">
        <f>LOG(spy_long_term[[#This Row],[close inf adj]])</f>
        <v>1.1975562131535364</v>
      </c>
      <c r="N237">
        <f>LOG(spy_long_term[[#This Row],[close]])</f>
        <v>2.3475056494759023</v>
      </c>
      <c r="O237" s="11">
        <f>VALUE(spy_long_term[[#This Row],[close]])</f>
        <v>222.59</v>
      </c>
      <c r="P237" s="11">
        <f>VALUE(spy_long_term[[#This Row],[close inf adj]])</f>
        <v>15.76</v>
      </c>
      <c r="R237" s="10">
        <v>40326</v>
      </c>
      <c r="S237">
        <v>4.5469999999999998E-3</v>
      </c>
      <c r="T237" s="9"/>
      <c r="U237" s="9"/>
      <c r="V237" s="9"/>
    </row>
    <row r="238" spans="1:22" x14ac:dyDescent="0.35">
      <c r="A238" t="s">
        <v>29</v>
      </c>
      <c r="B238">
        <v>1947</v>
      </c>
      <c r="C238">
        <v>8</v>
      </c>
      <c r="D238">
        <v>1</v>
      </c>
      <c r="F238" s="10">
        <f>DATE(spy_long_term[[#This Row],[year]],spy_long_term[[#This Row],[month]],spy_long_term[[#This Row],[day]])</f>
        <v>17380</v>
      </c>
      <c r="G238" s="6">
        <f>VALUE(spy_long_term[[#This Row],[close]])</f>
        <v>213.48</v>
      </c>
      <c r="H238" t="s">
        <v>479</v>
      </c>
      <c r="I238" t="s">
        <v>480</v>
      </c>
      <c r="J238">
        <f t="shared" si="3"/>
        <v>237</v>
      </c>
      <c r="K238" t="str">
        <f>spy_long_term[[#This Row],[close]]</f>
        <v>213.48</v>
      </c>
      <c r="L238">
        <f>LOG(spy_long_term[[#This Row],[index]])</f>
        <v>2.374748346010104</v>
      </c>
      <c r="M238">
        <f>LOG(spy_long_term[[#This Row],[close inf adj]])</f>
        <v>1.1852587652965851</v>
      </c>
      <c r="N238">
        <f>LOG(spy_long_term[[#This Row],[close]])</f>
        <v>2.3293571941315498</v>
      </c>
      <c r="O238" s="11">
        <f>VALUE(spy_long_term[[#This Row],[close]])</f>
        <v>213.48</v>
      </c>
      <c r="P238" s="11">
        <f>VALUE(spy_long_term[[#This Row],[close inf adj]])</f>
        <v>15.32</v>
      </c>
      <c r="R238" s="10">
        <v>40327</v>
      </c>
      <c r="S238">
        <v>4.4850000000000003E-3</v>
      </c>
      <c r="T238" s="8"/>
      <c r="U238" s="8"/>
      <c r="V238" s="8"/>
    </row>
    <row r="239" spans="1:22" x14ac:dyDescent="0.35">
      <c r="A239" t="s">
        <v>29</v>
      </c>
      <c r="B239">
        <v>1947</v>
      </c>
      <c r="C239">
        <v>9</v>
      </c>
      <c r="D239">
        <v>1</v>
      </c>
      <c r="F239" s="10">
        <f>DATE(spy_long_term[[#This Row],[year]],spy_long_term[[#This Row],[month]],spy_long_term[[#This Row],[day]])</f>
        <v>17411</v>
      </c>
      <c r="G239" s="6">
        <f>VALUE(spy_long_term[[#This Row],[close]])</f>
        <v>205.99</v>
      </c>
      <c r="H239" t="s">
        <v>481</v>
      </c>
      <c r="I239" t="s">
        <v>482</v>
      </c>
      <c r="J239">
        <f t="shared" si="3"/>
        <v>238</v>
      </c>
      <c r="K239" t="str">
        <f>spy_long_term[[#This Row],[close]]</f>
        <v>205.99</v>
      </c>
      <c r="L239">
        <f>LOG(spy_long_term[[#This Row],[index]])</f>
        <v>2.3765769570565118</v>
      </c>
      <c r="M239">
        <f>LOG(spy_long_term[[#This Row],[close inf adj]])</f>
        <v>1.1792644643390253</v>
      </c>
      <c r="N239">
        <f>LOG(spy_long_term[[#This Row],[close]])</f>
        <v>2.3138461376010286</v>
      </c>
      <c r="O239" s="11">
        <f>VALUE(spy_long_term[[#This Row],[close]])</f>
        <v>205.99</v>
      </c>
      <c r="P239" s="11">
        <f>VALUE(spy_long_term[[#This Row],[close inf adj]])</f>
        <v>15.11</v>
      </c>
      <c r="R239" s="10">
        <v>40328</v>
      </c>
      <c r="S239">
        <v>4.4850000000000003E-3</v>
      </c>
      <c r="T239" s="9"/>
      <c r="U239" s="9"/>
      <c r="V239" s="9"/>
    </row>
    <row r="240" spans="1:22" x14ac:dyDescent="0.35">
      <c r="A240" t="s">
        <v>29</v>
      </c>
      <c r="B240">
        <v>1947</v>
      </c>
      <c r="C240">
        <v>10</v>
      </c>
      <c r="D240">
        <v>1</v>
      </c>
      <c r="F240" s="10">
        <f>DATE(spy_long_term[[#This Row],[year]],spy_long_term[[#This Row],[month]],spy_long_term[[#This Row],[day]])</f>
        <v>17441</v>
      </c>
      <c r="G240" s="6">
        <f>VALUE(spy_long_term[[#This Row],[close]])</f>
        <v>210.36</v>
      </c>
      <c r="H240" t="s">
        <v>483</v>
      </c>
      <c r="I240" t="s">
        <v>468</v>
      </c>
      <c r="J240">
        <f t="shared" si="3"/>
        <v>239</v>
      </c>
      <c r="K240" t="str">
        <f>spy_long_term[[#This Row],[close]]</f>
        <v>210.36</v>
      </c>
      <c r="L240">
        <f>LOG(spy_long_term[[#This Row],[index]])</f>
        <v>2.3783979009481375</v>
      </c>
      <c r="M240">
        <f>LOG(spy_long_term[[#This Row],[close inf adj]])</f>
        <v>1.1883659260631483</v>
      </c>
      <c r="N240">
        <f>LOG(spy_long_term[[#This Row],[close]])</f>
        <v>2.32296316214142</v>
      </c>
      <c r="O240" s="11">
        <f>VALUE(spy_long_term[[#This Row],[close]])</f>
        <v>210.36</v>
      </c>
      <c r="P240" s="11">
        <f>VALUE(spy_long_term[[#This Row],[close inf adj]])</f>
        <v>15.43</v>
      </c>
      <c r="R240" s="10">
        <v>40329</v>
      </c>
      <c r="S240">
        <v>4.4850000000000003E-3</v>
      </c>
      <c r="T240" s="8"/>
      <c r="U240" s="8"/>
      <c r="V240" s="8"/>
    </row>
    <row r="241" spans="1:22" x14ac:dyDescent="0.35">
      <c r="A241" t="s">
        <v>29</v>
      </c>
      <c r="B241">
        <v>1947</v>
      </c>
      <c r="C241">
        <v>11</v>
      </c>
      <c r="D241">
        <v>1</v>
      </c>
      <c r="F241" s="10">
        <f>DATE(spy_long_term[[#This Row],[year]],spy_long_term[[#This Row],[month]],spy_long_term[[#This Row],[day]])</f>
        <v>17472</v>
      </c>
      <c r="G241" s="6">
        <f>VALUE(spy_long_term[[#This Row],[close]])</f>
        <v>203.47</v>
      </c>
      <c r="H241" t="s">
        <v>484</v>
      </c>
      <c r="I241" t="s">
        <v>485</v>
      </c>
      <c r="J241">
        <f t="shared" si="3"/>
        <v>240</v>
      </c>
      <c r="K241" t="str">
        <f>spy_long_term[[#This Row],[close]]</f>
        <v>203.47</v>
      </c>
      <c r="L241">
        <f>LOG(spy_long_term[[#This Row],[index]])</f>
        <v>2.3802112417116059</v>
      </c>
      <c r="M241">
        <f>LOG(spy_long_term[[#This Row],[close inf adj]])</f>
        <v>1.1758016328482794</v>
      </c>
      <c r="N241">
        <f>LOG(spy_long_term[[#This Row],[close]])</f>
        <v>2.3085003850850332</v>
      </c>
      <c r="O241" s="11">
        <f>VALUE(spy_long_term[[#This Row],[close]])</f>
        <v>203.47</v>
      </c>
      <c r="P241" s="11">
        <f>VALUE(spy_long_term[[#This Row],[close inf adj]])</f>
        <v>14.99</v>
      </c>
      <c r="R241" s="10">
        <v>40330</v>
      </c>
      <c r="S241">
        <v>4.4850000000000003E-3</v>
      </c>
      <c r="T241" s="9"/>
      <c r="U241" s="9"/>
      <c r="V241" s="9"/>
    </row>
    <row r="242" spans="1:22" x14ac:dyDescent="0.35">
      <c r="A242" t="s">
        <v>29</v>
      </c>
      <c r="B242">
        <v>1947</v>
      </c>
      <c r="C242">
        <v>12</v>
      </c>
      <c r="D242">
        <v>1</v>
      </c>
      <c r="F242" s="10">
        <f>DATE(spy_long_term[[#This Row],[year]],spy_long_term[[#This Row],[month]],spy_long_term[[#This Row],[day]])</f>
        <v>17502</v>
      </c>
      <c r="G242" s="6">
        <f>VALUE(spy_long_term[[#This Row],[close]])</f>
        <v>205</v>
      </c>
      <c r="H242" t="s">
        <v>486</v>
      </c>
      <c r="I242" t="s">
        <v>464</v>
      </c>
      <c r="J242">
        <f t="shared" si="3"/>
        <v>241</v>
      </c>
      <c r="K242" t="str">
        <f>spy_long_term[[#This Row],[close]]</f>
        <v>205.00</v>
      </c>
      <c r="L242">
        <f>LOG(spy_long_term[[#This Row],[index]])</f>
        <v>2.3820170425748683</v>
      </c>
      <c r="M242">
        <f>LOG(spy_long_term[[#This Row],[close inf adj]])</f>
        <v>1.1846914308175989</v>
      </c>
      <c r="N242">
        <f>LOG(spy_long_term[[#This Row],[close]])</f>
        <v>2.3117538610557542</v>
      </c>
      <c r="O242" s="11">
        <f>VALUE(spy_long_term[[#This Row],[close]])</f>
        <v>205</v>
      </c>
      <c r="P242" s="11">
        <f>VALUE(spy_long_term[[#This Row],[close inf adj]])</f>
        <v>15.3</v>
      </c>
      <c r="R242" s="10">
        <v>40331</v>
      </c>
      <c r="S242">
        <v>4.4850000000000003E-3</v>
      </c>
      <c r="T242" s="8"/>
      <c r="U242" s="8"/>
      <c r="V242" s="8"/>
    </row>
    <row r="243" spans="1:22" x14ac:dyDescent="0.35">
      <c r="A243" t="s">
        <v>29</v>
      </c>
      <c r="B243">
        <v>1948</v>
      </c>
      <c r="C243">
        <v>1</v>
      </c>
      <c r="D243">
        <v>1</v>
      </c>
      <c r="F243" s="10">
        <f>DATE(spy_long_term[[#This Row],[year]],spy_long_term[[#This Row],[month]],spy_long_term[[#This Row],[day]])</f>
        <v>17533</v>
      </c>
      <c r="G243" s="6">
        <f>VALUE(spy_long_term[[#This Row],[close]])</f>
        <v>194.35</v>
      </c>
      <c r="H243" t="s">
        <v>487</v>
      </c>
      <c r="I243" t="s">
        <v>488</v>
      </c>
      <c r="J243">
        <f t="shared" si="3"/>
        <v>242</v>
      </c>
      <c r="K243" t="str">
        <f>spy_long_term[[#This Row],[close]]</f>
        <v>194.35</v>
      </c>
      <c r="L243">
        <f>LOG(spy_long_term[[#This Row],[index]])</f>
        <v>2.3838153659804311</v>
      </c>
      <c r="M243">
        <f>LOG(spy_long_term[[#This Row],[close inf adj]])</f>
        <v>1.1670217957902564</v>
      </c>
      <c r="N243">
        <f>LOG(spy_long_term[[#This Row],[close]])</f>
        <v>2.2885845449672853</v>
      </c>
      <c r="O243" s="11">
        <f>VALUE(spy_long_term[[#This Row],[close]])</f>
        <v>194.35</v>
      </c>
      <c r="P243" s="11">
        <f>VALUE(spy_long_term[[#This Row],[close inf adj]])</f>
        <v>14.69</v>
      </c>
      <c r="R243" s="10">
        <v>40332</v>
      </c>
      <c r="S243">
        <v>4.4850000000000003E-3</v>
      </c>
      <c r="T243" s="9"/>
      <c r="U243" s="9"/>
      <c r="V243" s="9"/>
    </row>
    <row r="244" spans="1:22" x14ac:dyDescent="0.35">
      <c r="A244" t="s">
        <v>29</v>
      </c>
      <c r="B244">
        <v>1948</v>
      </c>
      <c r="C244">
        <v>2</v>
      </c>
      <c r="D244">
        <v>1</v>
      </c>
      <c r="F244" s="10">
        <f>DATE(spy_long_term[[#This Row],[year]],spy_long_term[[#This Row],[month]],spy_long_term[[#This Row],[day]])</f>
        <v>17564</v>
      </c>
      <c r="G244" s="6">
        <f>VALUE(spy_long_term[[#This Row],[close]])</f>
        <v>186.79</v>
      </c>
      <c r="H244" t="s">
        <v>489</v>
      </c>
      <c r="I244" t="s">
        <v>490</v>
      </c>
      <c r="J244">
        <f t="shared" si="3"/>
        <v>243</v>
      </c>
      <c r="K244" t="str">
        <f>spy_long_term[[#This Row],[close]]</f>
        <v>186.79</v>
      </c>
      <c r="L244">
        <f>LOG(spy_long_term[[#This Row],[index]])</f>
        <v>2.3856062735983121</v>
      </c>
      <c r="M244">
        <f>LOG(spy_long_term[[#This Row],[close inf adj]])</f>
        <v>1.146128035678238</v>
      </c>
      <c r="N244">
        <f>LOG(spy_long_term[[#This Row],[close]])</f>
        <v>2.2713536221024846</v>
      </c>
      <c r="O244" s="11">
        <f>VALUE(spy_long_term[[#This Row],[close]])</f>
        <v>186.79</v>
      </c>
      <c r="P244" s="11">
        <f>VALUE(spy_long_term[[#This Row],[close inf adj]])</f>
        <v>14</v>
      </c>
      <c r="R244" s="10">
        <v>40333</v>
      </c>
      <c r="S244">
        <v>4.4850000000000003E-3</v>
      </c>
      <c r="T244" s="8"/>
      <c r="U244" s="8"/>
      <c r="V244" s="8"/>
    </row>
    <row r="245" spans="1:22" x14ac:dyDescent="0.35">
      <c r="A245" t="s">
        <v>29</v>
      </c>
      <c r="B245">
        <v>1948</v>
      </c>
      <c r="C245">
        <v>3</v>
      </c>
      <c r="D245">
        <v>1</v>
      </c>
      <c r="F245" s="10">
        <f>DATE(spy_long_term[[#This Row],[year]],spy_long_term[[#This Row],[month]],spy_long_term[[#This Row],[day]])</f>
        <v>17593</v>
      </c>
      <c r="G245" s="6">
        <f>VALUE(spy_long_term[[#This Row],[close]])</f>
        <v>202.06</v>
      </c>
      <c r="H245" t="s">
        <v>491</v>
      </c>
      <c r="I245" t="s">
        <v>492</v>
      </c>
      <c r="J245">
        <f t="shared" si="3"/>
        <v>244</v>
      </c>
      <c r="K245" t="str">
        <f>spy_long_term[[#This Row],[close]]</f>
        <v>202.06</v>
      </c>
      <c r="L245">
        <f>LOG(spy_long_term[[#This Row],[index]])</f>
        <v>2.3873898263387292</v>
      </c>
      <c r="M245">
        <f>LOG(spy_long_term[[#This Row],[close inf adj]])</f>
        <v>1.1784013415337553</v>
      </c>
      <c r="N245">
        <f>LOG(spy_long_term[[#This Row],[close]])</f>
        <v>2.3054803486532056</v>
      </c>
      <c r="O245" s="11">
        <f>VALUE(spy_long_term[[#This Row],[close]])</f>
        <v>202.06</v>
      </c>
      <c r="P245" s="11">
        <f>VALUE(spy_long_term[[#This Row],[close inf adj]])</f>
        <v>15.08</v>
      </c>
      <c r="R245" s="10">
        <v>40334</v>
      </c>
      <c r="S245">
        <v>4.4850000000000003E-3</v>
      </c>
      <c r="T245" s="9"/>
      <c r="U245" s="9"/>
      <c r="V245" s="9"/>
    </row>
    <row r="246" spans="1:22" x14ac:dyDescent="0.35">
      <c r="A246" t="s">
        <v>29</v>
      </c>
      <c r="B246">
        <v>1948</v>
      </c>
      <c r="C246">
        <v>4</v>
      </c>
      <c r="D246">
        <v>1</v>
      </c>
      <c r="F246" s="10">
        <f>DATE(spy_long_term[[#This Row],[year]],spy_long_term[[#This Row],[month]],spy_long_term[[#This Row],[day]])</f>
        <v>17624</v>
      </c>
      <c r="G246" s="6">
        <f>VALUE(spy_long_term[[#This Row],[close]])</f>
        <v>203.93</v>
      </c>
      <c r="H246" t="s">
        <v>493</v>
      </c>
      <c r="I246" t="s">
        <v>494</v>
      </c>
      <c r="J246">
        <f t="shared" si="3"/>
        <v>245</v>
      </c>
      <c r="K246" t="str">
        <f>spy_long_term[[#This Row],[close]]</f>
        <v>203.93</v>
      </c>
      <c r="L246">
        <f>LOG(spy_long_term[[#This Row],[index]])</f>
        <v>2.3891660843645326</v>
      </c>
      <c r="M246">
        <f>LOG(spy_long_term[[#This Row],[close inf adj]])</f>
        <v>1.1897709563468739</v>
      </c>
      <c r="N246">
        <f>LOG(spy_long_term[[#This Row],[close]])</f>
        <v>2.3094811192361036</v>
      </c>
      <c r="O246" s="11">
        <f>VALUE(spy_long_term[[#This Row],[close]])</f>
        <v>203.93</v>
      </c>
      <c r="P246" s="11">
        <f>VALUE(spy_long_term[[#This Row],[close inf adj]])</f>
        <v>15.48</v>
      </c>
      <c r="R246" s="10">
        <v>40335</v>
      </c>
      <c r="S246">
        <v>4.4850000000000003E-3</v>
      </c>
      <c r="T246" s="8"/>
      <c r="U246" s="8"/>
      <c r="V246" s="8"/>
    </row>
    <row r="247" spans="1:22" x14ac:dyDescent="0.35">
      <c r="A247" t="s">
        <v>29</v>
      </c>
      <c r="B247">
        <v>1948</v>
      </c>
      <c r="C247">
        <v>5</v>
      </c>
      <c r="D247">
        <v>1</v>
      </c>
      <c r="F247" s="10">
        <f>DATE(spy_long_term[[#This Row],[year]],spy_long_term[[#This Row],[month]],spy_long_term[[#This Row],[day]])</f>
        <v>17654</v>
      </c>
      <c r="G247" s="6">
        <f>VALUE(spy_long_term[[#This Row],[close]])</f>
        <v>218.96</v>
      </c>
      <c r="H247" t="s">
        <v>495</v>
      </c>
      <c r="I247" t="s">
        <v>108</v>
      </c>
      <c r="J247">
        <f t="shared" si="3"/>
        <v>246</v>
      </c>
      <c r="K247" t="str">
        <f>spy_long_term[[#This Row],[close]]</f>
        <v>218.96</v>
      </c>
      <c r="L247">
        <f>LOG(spy_long_term[[#This Row],[index]])</f>
        <v>2.3909351071033793</v>
      </c>
      <c r="M247">
        <f>LOG(spy_long_term[[#This Row],[close inf adj]])</f>
        <v>1.2224563366792467</v>
      </c>
      <c r="N247">
        <f>LOG(spy_long_term[[#This Row],[close]])</f>
        <v>2.3403647844020674</v>
      </c>
      <c r="O247" s="11">
        <f>VALUE(spy_long_term[[#This Row],[close]])</f>
        <v>218.96</v>
      </c>
      <c r="P247" s="11">
        <f>VALUE(spy_long_term[[#This Row],[close inf adj]])</f>
        <v>16.690000000000001</v>
      </c>
      <c r="R247" s="10">
        <v>40336</v>
      </c>
      <c r="S247">
        <v>4.5180000000000003E-3</v>
      </c>
      <c r="T247" s="9"/>
      <c r="U247" s="9"/>
      <c r="V247" s="9"/>
    </row>
    <row r="248" spans="1:22" x14ac:dyDescent="0.35">
      <c r="A248" t="s">
        <v>29</v>
      </c>
      <c r="B248">
        <v>1948</v>
      </c>
      <c r="C248">
        <v>6</v>
      </c>
      <c r="D248">
        <v>1</v>
      </c>
      <c r="F248" s="10">
        <f>DATE(spy_long_term[[#This Row],[year]],spy_long_term[[#This Row],[month]],spy_long_term[[#This Row],[day]])</f>
        <v>17685</v>
      </c>
      <c r="G248" s="6">
        <f>VALUE(spy_long_term[[#This Row],[close]])</f>
        <v>217.79</v>
      </c>
      <c r="H248" t="s">
        <v>496</v>
      </c>
      <c r="I248" t="s">
        <v>497</v>
      </c>
      <c r="J248">
        <f t="shared" si="3"/>
        <v>247</v>
      </c>
      <c r="K248" t="str">
        <f>spy_long_term[[#This Row],[close]]</f>
        <v>217.79</v>
      </c>
      <c r="L248">
        <f>LOG(spy_long_term[[#This Row],[index]])</f>
        <v>2.3926969532596658</v>
      </c>
      <c r="M248">
        <f>LOG(spy_long_term[[#This Row],[close inf adj]])</f>
        <v>1.2237554536572413</v>
      </c>
      <c r="N248">
        <f>LOG(spy_long_term[[#This Row],[close]])</f>
        <v>2.3380379349031246</v>
      </c>
      <c r="O248" s="11">
        <f>VALUE(spy_long_term[[#This Row],[close]])</f>
        <v>217.79</v>
      </c>
      <c r="P248" s="11">
        <f>VALUE(spy_long_term[[#This Row],[close inf adj]])</f>
        <v>16.739999999999998</v>
      </c>
      <c r="R248" s="10">
        <v>40337</v>
      </c>
      <c r="S248">
        <v>4.5180000000000003E-3</v>
      </c>
      <c r="T248" s="8"/>
      <c r="U248" s="8"/>
      <c r="V248" s="8"/>
    </row>
    <row r="249" spans="1:22" x14ac:dyDescent="0.35">
      <c r="A249" t="s">
        <v>29</v>
      </c>
      <c r="B249">
        <v>1948</v>
      </c>
      <c r="C249">
        <v>7</v>
      </c>
      <c r="D249">
        <v>1</v>
      </c>
      <c r="F249" s="10">
        <f>DATE(spy_long_term[[#This Row],[year]],spy_long_term[[#This Row],[month]],spy_long_term[[#This Row],[day]])</f>
        <v>17715</v>
      </c>
      <c r="G249" s="6">
        <f>VALUE(spy_long_term[[#This Row],[close]])</f>
        <v>203.67</v>
      </c>
      <c r="H249" t="s">
        <v>498</v>
      </c>
      <c r="I249" t="s">
        <v>232</v>
      </c>
      <c r="J249">
        <f t="shared" si="3"/>
        <v>248</v>
      </c>
      <c r="K249" t="str">
        <f>spy_long_term[[#This Row],[close]]</f>
        <v>203.67</v>
      </c>
      <c r="L249">
        <f>LOG(spy_long_term[[#This Row],[index]])</f>
        <v>2.3944516808262164</v>
      </c>
      <c r="M249">
        <f>LOG(spy_long_term[[#This Row],[close inf adj]])</f>
        <v>1.2000292665537702</v>
      </c>
      <c r="N249">
        <f>LOG(spy_long_term[[#This Row],[close]])</f>
        <v>2.3089270633940533</v>
      </c>
      <c r="O249" s="11">
        <f>VALUE(spy_long_term[[#This Row],[close]])</f>
        <v>203.67</v>
      </c>
      <c r="P249" s="11">
        <f>VALUE(spy_long_term[[#This Row],[close inf adj]])</f>
        <v>15.85</v>
      </c>
      <c r="R249" s="10">
        <v>40338</v>
      </c>
      <c r="S249">
        <v>4.5630000000000002E-3</v>
      </c>
      <c r="T249" s="9"/>
      <c r="U249" s="9"/>
      <c r="V249" s="9"/>
    </row>
    <row r="250" spans="1:22" x14ac:dyDescent="0.35">
      <c r="A250" t="s">
        <v>29</v>
      </c>
      <c r="B250">
        <v>1948</v>
      </c>
      <c r="C250">
        <v>8</v>
      </c>
      <c r="D250">
        <v>1</v>
      </c>
      <c r="F250" s="10">
        <f>DATE(spy_long_term[[#This Row],[year]],spy_long_term[[#This Row],[month]],spy_long_term[[#This Row],[day]])</f>
        <v>17746</v>
      </c>
      <c r="G250" s="6">
        <f>VALUE(spy_long_term[[#This Row],[close]])</f>
        <v>204.38</v>
      </c>
      <c r="H250" t="s">
        <v>499</v>
      </c>
      <c r="I250" t="s">
        <v>500</v>
      </c>
      <c r="J250">
        <f t="shared" si="3"/>
        <v>249</v>
      </c>
      <c r="K250" t="str">
        <f>spy_long_term[[#This Row],[close]]</f>
        <v>204.38</v>
      </c>
      <c r="L250">
        <f>LOG(spy_long_term[[#This Row],[index]])</f>
        <v>2.3961993470957363</v>
      </c>
      <c r="M250">
        <f>LOG(spy_long_term[[#This Row],[close inf adj]])</f>
        <v>1.203304916138483</v>
      </c>
      <c r="N250">
        <f>LOG(spy_long_term[[#This Row],[close]])</f>
        <v>2.310438394815848</v>
      </c>
      <c r="O250" s="11">
        <f>VALUE(spy_long_term[[#This Row],[close]])</f>
        <v>204.38</v>
      </c>
      <c r="P250" s="11">
        <f>VALUE(spy_long_term[[#This Row],[close inf adj]])</f>
        <v>15.97</v>
      </c>
      <c r="R250" s="10">
        <v>40339</v>
      </c>
      <c r="S250">
        <v>5.0000000000000001E-3</v>
      </c>
      <c r="T250" s="8"/>
      <c r="U250" s="8"/>
      <c r="V250" s="8"/>
    </row>
    <row r="251" spans="1:22" x14ac:dyDescent="0.35">
      <c r="A251" t="s">
        <v>29</v>
      </c>
      <c r="B251">
        <v>1948</v>
      </c>
      <c r="C251">
        <v>9</v>
      </c>
      <c r="D251">
        <v>1</v>
      </c>
      <c r="F251" s="10">
        <f>DATE(spy_long_term[[#This Row],[year]],spy_long_term[[#This Row],[month]],spy_long_term[[#This Row],[day]])</f>
        <v>17777</v>
      </c>
      <c r="G251" s="6">
        <f>VALUE(spy_long_term[[#This Row],[close]])</f>
        <v>198.24</v>
      </c>
      <c r="H251" t="s">
        <v>501</v>
      </c>
      <c r="I251" t="s">
        <v>502</v>
      </c>
      <c r="J251">
        <f t="shared" si="3"/>
        <v>250</v>
      </c>
      <c r="K251" t="str">
        <f>spy_long_term[[#This Row],[close]]</f>
        <v>198.24</v>
      </c>
      <c r="L251">
        <f>LOG(spy_long_term[[#This Row],[index]])</f>
        <v>2.3979400086720375</v>
      </c>
      <c r="M251">
        <f>LOG(spy_long_term[[#This Row],[close inf adj]])</f>
        <v>1.1900514177592061</v>
      </c>
      <c r="N251">
        <f>LOG(spy_long_term[[#This Row],[close]])</f>
        <v>2.2971912890319883</v>
      </c>
      <c r="O251" s="11">
        <f>VALUE(spy_long_term[[#This Row],[close]])</f>
        <v>198.24</v>
      </c>
      <c r="P251" s="11">
        <f>VALUE(spy_long_term[[#This Row],[close inf adj]])</f>
        <v>15.49</v>
      </c>
      <c r="R251" s="10">
        <v>40340</v>
      </c>
      <c r="S251">
        <v>5.0000000000000001E-3</v>
      </c>
      <c r="T251" s="9"/>
      <c r="U251" s="9"/>
      <c r="V251" s="9"/>
    </row>
    <row r="252" spans="1:22" x14ac:dyDescent="0.35">
      <c r="A252" t="s">
        <v>29</v>
      </c>
      <c r="B252">
        <v>1948</v>
      </c>
      <c r="C252">
        <v>10</v>
      </c>
      <c r="D252">
        <v>1</v>
      </c>
      <c r="F252" s="10">
        <f>DATE(spy_long_term[[#This Row],[year]],spy_long_term[[#This Row],[month]],spy_long_term[[#This Row],[day]])</f>
        <v>17807</v>
      </c>
      <c r="G252" s="6">
        <f>VALUE(spy_long_term[[#This Row],[close]])</f>
        <v>212.54</v>
      </c>
      <c r="H252" t="s">
        <v>503</v>
      </c>
      <c r="I252" t="s">
        <v>504</v>
      </c>
      <c r="J252">
        <f t="shared" si="3"/>
        <v>251</v>
      </c>
      <c r="K252" t="str">
        <f>spy_long_term[[#This Row],[close]]</f>
        <v>212.54</v>
      </c>
      <c r="L252">
        <f>LOG(spy_long_term[[#This Row],[index]])</f>
        <v>2.399673721481038</v>
      </c>
      <c r="M252">
        <f>LOG(spy_long_term[[#This Row],[close inf adj]])</f>
        <v>1.2185355052165279</v>
      </c>
      <c r="N252">
        <f>LOG(spy_long_term[[#This Row],[close]])</f>
        <v>2.3274406762427553</v>
      </c>
      <c r="O252" s="11">
        <f>VALUE(spy_long_term[[#This Row],[close]])</f>
        <v>212.54</v>
      </c>
      <c r="P252" s="11">
        <f>VALUE(spy_long_term[[#This Row],[close inf adj]])</f>
        <v>16.54</v>
      </c>
      <c r="R252" s="10">
        <v>40341</v>
      </c>
      <c r="S252">
        <v>5.0000000000000001E-3</v>
      </c>
      <c r="T252" s="8"/>
      <c r="U252" s="8"/>
      <c r="V252" s="8"/>
    </row>
    <row r="253" spans="1:22" x14ac:dyDescent="0.35">
      <c r="A253" t="s">
        <v>29</v>
      </c>
      <c r="B253">
        <v>1948</v>
      </c>
      <c r="C253">
        <v>11</v>
      </c>
      <c r="D253">
        <v>1</v>
      </c>
      <c r="F253" s="10">
        <f>DATE(spy_long_term[[#This Row],[year]],spy_long_term[[#This Row],[month]],spy_long_term[[#This Row],[day]])</f>
        <v>17838</v>
      </c>
      <c r="G253" s="6">
        <f>VALUE(spy_long_term[[#This Row],[close]])</f>
        <v>191.12</v>
      </c>
      <c r="H253" t="s">
        <v>505</v>
      </c>
      <c r="I253" t="s">
        <v>506</v>
      </c>
      <c r="J253">
        <f t="shared" si="3"/>
        <v>252</v>
      </c>
      <c r="K253" t="str">
        <f>spy_long_term[[#This Row],[close]]</f>
        <v>191.12</v>
      </c>
      <c r="L253">
        <f>LOG(spy_long_term[[#This Row],[index]])</f>
        <v>2.4014005407815442</v>
      </c>
      <c r="M253">
        <f>LOG(spy_long_term[[#This Row],[close inf adj]])</f>
        <v>1.1687920203141817</v>
      </c>
      <c r="N253">
        <f>LOG(spy_long_term[[#This Row],[close]])</f>
        <v>2.2813061367418217</v>
      </c>
      <c r="O253" s="11">
        <f>VALUE(spy_long_term[[#This Row],[close]])</f>
        <v>191.12</v>
      </c>
      <c r="P253" s="11">
        <f>VALUE(spy_long_term[[#This Row],[close inf adj]])</f>
        <v>14.75</v>
      </c>
      <c r="R253" s="10">
        <v>40342</v>
      </c>
      <c r="S253">
        <v>5.0000000000000001E-3</v>
      </c>
      <c r="T253" s="9"/>
      <c r="U253" s="9"/>
      <c r="V253" s="9"/>
    </row>
    <row r="254" spans="1:22" x14ac:dyDescent="0.35">
      <c r="A254" t="s">
        <v>29</v>
      </c>
      <c r="B254">
        <v>1948</v>
      </c>
      <c r="C254">
        <v>12</v>
      </c>
      <c r="D254">
        <v>1</v>
      </c>
      <c r="F254" s="10">
        <f>DATE(spy_long_term[[#This Row],[year]],spy_long_term[[#This Row],[month]],spy_long_term[[#This Row],[day]])</f>
        <v>17868</v>
      </c>
      <c r="G254" s="6">
        <f>VALUE(spy_long_term[[#This Row],[close]])</f>
        <v>197.75</v>
      </c>
      <c r="H254" t="s">
        <v>507</v>
      </c>
      <c r="I254" t="s">
        <v>508</v>
      </c>
      <c r="J254">
        <f t="shared" si="3"/>
        <v>253</v>
      </c>
      <c r="K254" t="str">
        <f>spy_long_term[[#This Row],[close]]</f>
        <v>197.75</v>
      </c>
      <c r="L254">
        <f>LOG(spy_long_term[[#This Row],[index]])</f>
        <v>2.403120521175818</v>
      </c>
      <c r="M254">
        <f>LOG(spy_long_term[[#This Row],[close inf adj]])</f>
        <v>1.1818435879447726</v>
      </c>
      <c r="N254">
        <f>LOG(spy_long_term[[#This Row],[close]])</f>
        <v>2.2961164921697144</v>
      </c>
      <c r="O254" s="11">
        <f>VALUE(spy_long_term[[#This Row],[close]])</f>
        <v>197.75</v>
      </c>
      <c r="P254" s="11">
        <f>VALUE(spy_long_term[[#This Row],[close inf adj]])</f>
        <v>15.2</v>
      </c>
      <c r="R254" s="10">
        <v>40343</v>
      </c>
      <c r="S254">
        <v>5.0000000000000001E-3</v>
      </c>
      <c r="T254" s="8"/>
      <c r="U254" s="8"/>
      <c r="V254" s="8"/>
    </row>
    <row r="255" spans="1:22" x14ac:dyDescent="0.35">
      <c r="A255" t="s">
        <v>29</v>
      </c>
      <c r="B255">
        <v>1949</v>
      </c>
      <c r="C255">
        <v>1</v>
      </c>
      <c r="D255">
        <v>1</v>
      </c>
      <c r="F255" s="10">
        <f>DATE(spy_long_term[[#This Row],[year]],spy_long_term[[#This Row],[month]],spy_long_term[[#This Row],[day]])</f>
        <v>17899</v>
      </c>
      <c r="G255" s="6">
        <f>VALUE(spy_long_term[[#This Row],[close]])</f>
        <v>198.85</v>
      </c>
      <c r="H255" t="s">
        <v>509</v>
      </c>
      <c r="I255" t="s">
        <v>510</v>
      </c>
      <c r="J255">
        <f t="shared" si="3"/>
        <v>254</v>
      </c>
      <c r="K255" t="str">
        <f>spy_long_term[[#This Row],[close]]</f>
        <v>198.85</v>
      </c>
      <c r="L255">
        <f>LOG(spy_long_term[[#This Row],[index]])</f>
        <v>2.4048337166199381</v>
      </c>
      <c r="M255">
        <f>LOG(spy_long_term[[#This Row],[close inf adj]])</f>
        <v>1.182414652434554</v>
      </c>
      <c r="N255">
        <f>LOG(spy_long_term[[#This Row],[close]])</f>
        <v>2.298525595321999</v>
      </c>
      <c r="O255" s="11">
        <f>VALUE(spy_long_term[[#This Row],[close]])</f>
        <v>198.85</v>
      </c>
      <c r="P255" s="11">
        <f>VALUE(spy_long_term[[#This Row],[close inf adj]])</f>
        <v>15.22</v>
      </c>
      <c r="R255" s="10">
        <v>40344</v>
      </c>
      <c r="S255">
        <v>5.0000000000000001E-3</v>
      </c>
      <c r="T255" s="9"/>
      <c r="U255" s="9"/>
      <c r="V255" s="9"/>
    </row>
    <row r="256" spans="1:22" x14ac:dyDescent="0.35">
      <c r="A256" t="s">
        <v>29</v>
      </c>
      <c r="B256">
        <v>1949</v>
      </c>
      <c r="C256">
        <v>2</v>
      </c>
      <c r="D256">
        <v>1</v>
      </c>
      <c r="F256" s="10">
        <f>DATE(spy_long_term[[#This Row],[year]],spy_long_term[[#This Row],[month]],spy_long_term[[#This Row],[day]])</f>
        <v>17930</v>
      </c>
      <c r="G256" s="6">
        <f>VALUE(spy_long_term[[#This Row],[close]])</f>
        <v>192.6</v>
      </c>
      <c r="H256" t="s">
        <v>511</v>
      </c>
      <c r="I256" t="s">
        <v>512</v>
      </c>
      <c r="J256">
        <f t="shared" si="3"/>
        <v>255</v>
      </c>
      <c r="K256" t="str">
        <f>spy_long_term[[#This Row],[close]]</f>
        <v>192.60</v>
      </c>
      <c r="L256">
        <f>LOG(spy_long_term[[#This Row],[index]])</f>
        <v>2.406540180433955</v>
      </c>
      <c r="M256">
        <f>LOG(spy_long_term[[#This Row],[close inf adj]])</f>
        <v>1.1649473726218416</v>
      </c>
      <c r="N256">
        <f>LOG(spy_long_term[[#This Row],[close]])</f>
        <v>2.2846562827885157</v>
      </c>
      <c r="O256" s="11">
        <f>VALUE(spy_long_term[[#This Row],[close]])</f>
        <v>192.6</v>
      </c>
      <c r="P256" s="11">
        <f>VALUE(spy_long_term[[#This Row],[close inf adj]])</f>
        <v>14.62</v>
      </c>
      <c r="R256" s="10">
        <v>40345</v>
      </c>
      <c r="S256">
        <v>5.0000000000000001E-3</v>
      </c>
      <c r="T256" s="8"/>
      <c r="U256" s="8"/>
      <c r="V256" s="8"/>
    </row>
    <row r="257" spans="1:22" x14ac:dyDescent="0.35">
      <c r="A257" t="s">
        <v>29</v>
      </c>
      <c r="B257">
        <v>1949</v>
      </c>
      <c r="C257">
        <v>3</v>
      </c>
      <c r="D257">
        <v>1</v>
      </c>
      <c r="F257" s="10">
        <f>DATE(spy_long_term[[#This Row],[year]],spy_long_term[[#This Row],[month]],spy_long_term[[#This Row],[day]])</f>
        <v>17958</v>
      </c>
      <c r="G257" s="6">
        <f>VALUE(spy_long_term[[#This Row],[close]])</f>
        <v>198.4</v>
      </c>
      <c r="H257" t="s">
        <v>513</v>
      </c>
      <c r="I257" t="s">
        <v>514</v>
      </c>
      <c r="J257">
        <f t="shared" si="3"/>
        <v>256</v>
      </c>
      <c r="K257" t="str">
        <f>spy_long_term[[#This Row],[close]]</f>
        <v>198.40</v>
      </c>
      <c r="L257">
        <f>LOG(spy_long_term[[#This Row],[index]])</f>
        <v>2.4082399653118496</v>
      </c>
      <c r="M257">
        <f>LOG(spy_long_term[[#This Row],[close inf adj]])</f>
        <v>1.1778249718646818</v>
      </c>
      <c r="N257">
        <f>LOG(spy_long_term[[#This Row],[close]])</f>
        <v>2.2975416678181597</v>
      </c>
      <c r="O257" s="11">
        <f>VALUE(spy_long_term[[#This Row],[close]])</f>
        <v>198.4</v>
      </c>
      <c r="P257" s="11">
        <f>VALUE(spy_long_term[[#This Row],[close inf adj]])</f>
        <v>15.06</v>
      </c>
      <c r="R257" s="10">
        <v>40346</v>
      </c>
      <c r="S257">
        <v>5.0000000000000001E-3</v>
      </c>
      <c r="T257" s="9"/>
      <c r="U257" s="9"/>
      <c r="V257" s="9"/>
    </row>
    <row r="258" spans="1:22" x14ac:dyDescent="0.35">
      <c r="A258" t="s">
        <v>29</v>
      </c>
      <c r="B258">
        <v>1949</v>
      </c>
      <c r="C258">
        <v>4</v>
      </c>
      <c r="D258">
        <v>1</v>
      </c>
      <c r="F258" s="10">
        <f>DATE(spy_long_term[[#This Row],[year]],spy_long_term[[#This Row],[month]],spy_long_term[[#This Row],[day]])</f>
        <v>17989</v>
      </c>
      <c r="G258" s="6">
        <f>VALUE(spy_long_term[[#This Row],[close]])</f>
        <v>193.37</v>
      </c>
      <c r="H258" t="s">
        <v>515</v>
      </c>
      <c r="I258" t="s">
        <v>516</v>
      </c>
      <c r="J258">
        <f t="shared" si="3"/>
        <v>257</v>
      </c>
      <c r="K258" t="str">
        <f>spy_long_term[[#This Row],[close]]</f>
        <v>193.37</v>
      </c>
      <c r="L258">
        <f>LOG(spy_long_term[[#This Row],[index]])</f>
        <v>2.4099331233312946</v>
      </c>
      <c r="M258">
        <f>LOG(spy_long_term[[#This Row],[close inf adj]])</f>
        <v>1.1684974835230326</v>
      </c>
      <c r="N258">
        <f>LOG(spy_long_term[[#This Row],[close]])</f>
        <v>2.2863890972285184</v>
      </c>
      <c r="O258" s="11">
        <f>VALUE(spy_long_term[[#This Row],[close]])</f>
        <v>193.37</v>
      </c>
      <c r="P258" s="11">
        <f>VALUE(spy_long_term[[#This Row],[close inf adj]])</f>
        <v>14.74</v>
      </c>
      <c r="R258" s="10">
        <v>40347</v>
      </c>
      <c r="S258">
        <v>4.9750000000000003E-3</v>
      </c>
      <c r="T258" s="8"/>
      <c r="U258" s="8"/>
      <c r="V258" s="8"/>
    </row>
    <row r="259" spans="1:22" x14ac:dyDescent="0.35">
      <c r="A259" t="s">
        <v>29</v>
      </c>
      <c r="B259">
        <v>1949</v>
      </c>
      <c r="C259">
        <v>5</v>
      </c>
      <c r="D259">
        <v>1</v>
      </c>
      <c r="F259" s="10">
        <f>DATE(spy_long_term[[#This Row],[year]],spy_long_term[[#This Row],[month]],spy_long_term[[#This Row],[day]])</f>
        <v>18019</v>
      </c>
      <c r="G259" s="6">
        <f>VALUE(spy_long_term[[#This Row],[close]])</f>
        <v>186.94</v>
      </c>
      <c r="H259" t="s">
        <v>517</v>
      </c>
      <c r="I259" t="s">
        <v>518</v>
      </c>
      <c r="J259">
        <f t="shared" si="3"/>
        <v>258</v>
      </c>
      <c r="K259" t="str">
        <f>spy_long_term[[#This Row],[close]]</f>
        <v>186.94</v>
      </c>
      <c r="L259">
        <f>LOG(spy_long_term[[#This Row],[index]])</f>
        <v>2.4116197059632301</v>
      </c>
      <c r="M259">
        <f>LOG(spy_long_term[[#This Row],[close inf adj]])</f>
        <v>1.1519823954574739</v>
      </c>
      <c r="N259">
        <f>LOG(spy_long_term[[#This Row],[close]])</f>
        <v>2.2717022383537007</v>
      </c>
      <c r="O259" s="11">
        <f>VALUE(spy_long_term[[#This Row],[close]])</f>
        <v>186.94</v>
      </c>
      <c r="P259" s="11">
        <f>VALUE(spy_long_term[[#This Row],[close inf adj]])</f>
        <v>14.19</v>
      </c>
      <c r="R259" s="10">
        <v>40348</v>
      </c>
      <c r="S259">
        <v>4.9750000000000003E-3</v>
      </c>
      <c r="T259" s="9"/>
      <c r="U259" s="9"/>
      <c r="V259" s="9"/>
    </row>
    <row r="260" spans="1:22" x14ac:dyDescent="0.35">
      <c r="A260" t="s">
        <v>29</v>
      </c>
      <c r="B260">
        <v>1949</v>
      </c>
      <c r="C260">
        <v>6</v>
      </c>
      <c r="D260">
        <v>1</v>
      </c>
      <c r="F260" s="10">
        <f>DATE(spy_long_term[[#This Row],[year]],spy_long_term[[#This Row],[month]],spy_long_term[[#This Row],[day]])</f>
        <v>18050</v>
      </c>
      <c r="G260" s="6">
        <f>VALUE(spy_long_term[[#This Row],[close]])</f>
        <v>185.77</v>
      </c>
      <c r="H260" t="s">
        <v>519</v>
      </c>
      <c r="I260" t="s">
        <v>520</v>
      </c>
      <c r="J260">
        <f t="shared" ref="J260:J323" si="4">J259+1</f>
        <v>259</v>
      </c>
      <c r="K260" t="str">
        <f>spy_long_term[[#This Row],[close]]</f>
        <v>185.77</v>
      </c>
      <c r="L260">
        <f>LOG(spy_long_term[[#This Row],[index]])</f>
        <v>2.4132997640812519</v>
      </c>
      <c r="M260">
        <f>LOG(spy_long_term[[#This Row],[close inf adj]])</f>
        <v>1.1510632533537501</v>
      </c>
      <c r="N260">
        <f>LOG(spy_long_term[[#This Row],[close]])</f>
        <v>2.2689755810978069</v>
      </c>
      <c r="O260" s="11">
        <f>VALUE(spy_long_term[[#This Row],[close]])</f>
        <v>185.77</v>
      </c>
      <c r="P260" s="11">
        <f>VALUE(spy_long_term[[#This Row],[close inf adj]])</f>
        <v>14.16</v>
      </c>
      <c r="R260" s="10">
        <v>40349</v>
      </c>
      <c r="S260">
        <v>4.9750000000000003E-3</v>
      </c>
      <c r="T260" s="8"/>
      <c r="U260" s="8"/>
      <c r="V260" s="8"/>
    </row>
    <row r="261" spans="1:22" x14ac:dyDescent="0.35">
      <c r="A261" t="s">
        <v>29</v>
      </c>
      <c r="B261">
        <v>1949</v>
      </c>
      <c r="C261">
        <v>7</v>
      </c>
      <c r="D261">
        <v>1</v>
      </c>
      <c r="F261" s="10">
        <f>DATE(spy_long_term[[#This Row],[year]],spy_long_term[[#This Row],[month]],spy_long_term[[#This Row],[day]])</f>
        <v>18080</v>
      </c>
      <c r="G261" s="6">
        <f>VALUE(spy_long_term[[#This Row],[close]])</f>
        <v>198.98</v>
      </c>
      <c r="H261" t="s">
        <v>521</v>
      </c>
      <c r="I261" t="s">
        <v>522</v>
      </c>
      <c r="J261">
        <f t="shared" si="4"/>
        <v>260</v>
      </c>
      <c r="K261" t="str">
        <f>spy_long_term[[#This Row],[close]]</f>
        <v>198.98</v>
      </c>
      <c r="L261">
        <f>LOG(spy_long_term[[#This Row],[index]])</f>
        <v>2.4149733479708178</v>
      </c>
      <c r="M261">
        <f>LOG(spy_long_term[[#This Row],[close inf adj]])</f>
        <v>1.1772478362556233</v>
      </c>
      <c r="N261">
        <f>LOG(spy_long_term[[#This Row],[close]])</f>
        <v>2.2988094265295853</v>
      </c>
      <c r="O261" s="11">
        <f>VALUE(spy_long_term[[#This Row],[close]])</f>
        <v>198.98</v>
      </c>
      <c r="P261" s="11">
        <f>VALUE(spy_long_term[[#This Row],[close inf adj]])</f>
        <v>15.04</v>
      </c>
      <c r="R261" s="10">
        <v>40350</v>
      </c>
      <c r="S261">
        <v>4.9750000000000003E-3</v>
      </c>
      <c r="T261" s="9"/>
      <c r="U261" s="9"/>
      <c r="V261" s="9"/>
    </row>
    <row r="262" spans="1:22" x14ac:dyDescent="0.35">
      <c r="A262" t="s">
        <v>29</v>
      </c>
      <c r="B262">
        <v>1949</v>
      </c>
      <c r="C262">
        <v>8</v>
      </c>
      <c r="D262">
        <v>1</v>
      </c>
      <c r="F262" s="10">
        <f>DATE(spy_long_term[[#This Row],[year]],spy_long_term[[#This Row],[month]],spy_long_term[[#This Row],[day]])</f>
        <v>18111</v>
      </c>
      <c r="G262" s="6">
        <f>VALUE(spy_long_term[[#This Row],[close]])</f>
        <v>200.51</v>
      </c>
      <c r="H262" t="s">
        <v>523</v>
      </c>
      <c r="I262" t="s">
        <v>510</v>
      </c>
      <c r="J262">
        <f t="shared" si="4"/>
        <v>261</v>
      </c>
      <c r="K262" t="str">
        <f>spy_long_term[[#This Row],[close]]</f>
        <v>200.51</v>
      </c>
      <c r="L262">
        <f>LOG(spy_long_term[[#This Row],[index]])</f>
        <v>2.4166405073382808</v>
      </c>
      <c r="M262">
        <f>LOG(spy_long_term[[#This Row],[close inf adj]])</f>
        <v>1.182414652434554</v>
      </c>
      <c r="N262">
        <f>LOG(spy_long_term[[#This Row],[close]])</f>
        <v>2.3021360369887187</v>
      </c>
      <c r="O262" s="11">
        <f>VALUE(spy_long_term[[#This Row],[close]])</f>
        <v>200.51</v>
      </c>
      <c r="P262" s="11">
        <f>VALUE(spy_long_term[[#This Row],[close inf adj]])</f>
        <v>15.22</v>
      </c>
      <c r="R262" s="10">
        <v>40351</v>
      </c>
      <c r="S262">
        <v>4.9750000000000003E-3</v>
      </c>
      <c r="T262" s="8"/>
      <c r="U262" s="8"/>
      <c r="V262" s="8"/>
    </row>
    <row r="263" spans="1:22" x14ac:dyDescent="0.35">
      <c r="A263" t="s">
        <v>29</v>
      </c>
      <c r="B263">
        <v>1949</v>
      </c>
      <c r="C263">
        <v>9</v>
      </c>
      <c r="D263">
        <v>1</v>
      </c>
      <c r="F263" s="10">
        <f>DATE(spy_long_term[[#This Row],[year]],spy_long_term[[#This Row],[month]],spy_long_term[[#This Row],[day]])</f>
        <v>18142</v>
      </c>
      <c r="G263" s="6">
        <f>VALUE(spy_long_term[[#This Row],[close]])</f>
        <v>204.39</v>
      </c>
      <c r="H263" t="s">
        <v>524</v>
      </c>
      <c r="I263" t="s">
        <v>525</v>
      </c>
      <c r="J263">
        <f t="shared" si="4"/>
        <v>262</v>
      </c>
      <c r="K263" t="str">
        <f>spy_long_term[[#This Row],[close]]</f>
        <v>204.39</v>
      </c>
      <c r="L263">
        <f>LOG(spy_long_term[[#This Row],[index]])</f>
        <v>2.4183012913197452</v>
      </c>
      <c r="M263">
        <f>LOG(spy_long_term[[#This Row],[close inf adj]])</f>
        <v>1.1925674533365456</v>
      </c>
      <c r="N263">
        <f>LOG(spy_long_term[[#This Row],[close]])</f>
        <v>2.3104596436590601</v>
      </c>
      <c r="O263" s="11">
        <f>VALUE(spy_long_term[[#This Row],[close]])</f>
        <v>204.39</v>
      </c>
      <c r="P263" s="11">
        <f>VALUE(spy_long_term[[#This Row],[close inf adj]])</f>
        <v>15.58</v>
      </c>
      <c r="R263" s="10">
        <v>40352</v>
      </c>
      <c r="S263">
        <v>4.9670000000000001E-3</v>
      </c>
      <c r="T263" s="9"/>
      <c r="U263" s="9"/>
      <c r="V263" s="9"/>
    </row>
    <row r="264" spans="1:22" x14ac:dyDescent="0.35">
      <c r="A264" t="s">
        <v>29</v>
      </c>
      <c r="B264">
        <v>1949</v>
      </c>
      <c r="C264">
        <v>10</v>
      </c>
      <c r="D264">
        <v>1</v>
      </c>
      <c r="F264" s="10">
        <f>DATE(spy_long_term[[#This Row],[year]],spy_long_term[[#This Row],[month]],spy_long_term[[#This Row],[day]])</f>
        <v>18172</v>
      </c>
      <c r="G264" s="6">
        <f>VALUE(spy_long_term[[#This Row],[close]])</f>
        <v>212.21</v>
      </c>
      <c r="H264" t="s">
        <v>526</v>
      </c>
      <c r="I264" t="s">
        <v>258</v>
      </c>
      <c r="J264">
        <f t="shared" si="4"/>
        <v>263</v>
      </c>
      <c r="K264" t="str">
        <f>spy_long_term[[#This Row],[close]]</f>
        <v>212.21</v>
      </c>
      <c r="L264">
        <f>LOG(spy_long_term[[#This Row],[index]])</f>
        <v>2.419955748489758</v>
      </c>
      <c r="M264">
        <f>LOG(spy_long_term[[#This Row],[close inf adj]])</f>
        <v>1.2052043639481447</v>
      </c>
      <c r="N264">
        <f>LOG(spy_long_term[[#This Row],[close]])</f>
        <v>2.3267658453640534</v>
      </c>
      <c r="O264" s="11">
        <f>VALUE(spy_long_term[[#This Row],[close]])</f>
        <v>212.21</v>
      </c>
      <c r="P264" s="11">
        <f>VALUE(spy_long_term[[#This Row],[close inf adj]])</f>
        <v>16.04</v>
      </c>
      <c r="R264" s="10">
        <v>40353</v>
      </c>
      <c r="S264">
        <v>5.1809999999999998E-3</v>
      </c>
      <c r="T264" s="8"/>
      <c r="U264" s="8"/>
      <c r="V264" s="8"/>
    </row>
    <row r="265" spans="1:22" x14ac:dyDescent="0.35">
      <c r="A265" t="s">
        <v>29</v>
      </c>
      <c r="B265">
        <v>1949</v>
      </c>
      <c r="C265">
        <v>11</v>
      </c>
      <c r="D265">
        <v>1</v>
      </c>
      <c r="F265" s="10">
        <f>DATE(spy_long_term[[#This Row],[year]],spy_long_term[[#This Row],[month]],spy_long_term[[#This Row],[day]])</f>
        <v>18203</v>
      </c>
      <c r="G265" s="6">
        <f>VALUE(spy_long_term[[#This Row],[close]])</f>
        <v>211.57</v>
      </c>
      <c r="H265" t="s">
        <v>527</v>
      </c>
      <c r="I265" t="s">
        <v>528</v>
      </c>
      <c r="J265">
        <f t="shared" si="4"/>
        <v>264</v>
      </c>
      <c r="K265" t="str">
        <f>spy_long_term[[#This Row],[close]]</f>
        <v>211.57</v>
      </c>
      <c r="L265">
        <f>LOG(spy_long_term[[#This Row],[index]])</f>
        <v>2.4216039268698313</v>
      </c>
      <c r="M265">
        <f>LOG(spy_long_term[[#This Row],[close inf adj]])</f>
        <v>1.2057455409426621</v>
      </c>
      <c r="N265">
        <f>LOG(spy_long_term[[#This Row],[close]])</f>
        <v>2.3254540860562551</v>
      </c>
      <c r="O265" s="11">
        <f>VALUE(spy_long_term[[#This Row],[close]])</f>
        <v>211.57</v>
      </c>
      <c r="P265" s="11">
        <f>VALUE(spy_long_term[[#This Row],[close inf adj]])</f>
        <v>16.059999999999999</v>
      </c>
      <c r="R265" s="10">
        <v>40354</v>
      </c>
      <c r="S265">
        <v>5.1809999999999998E-3</v>
      </c>
      <c r="T265" s="9"/>
      <c r="U265" s="9"/>
      <c r="V265" s="9"/>
    </row>
    <row r="266" spans="1:22" x14ac:dyDescent="0.35">
      <c r="A266" t="s">
        <v>29</v>
      </c>
      <c r="B266">
        <v>1949</v>
      </c>
      <c r="C266">
        <v>12</v>
      </c>
      <c r="D266">
        <v>1</v>
      </c>
      <c r="F266" s="10">
        <f>DATE(spy_long_term[[#This Row],[year]],spy_long_term[[#This Row],[month]],spy_long_term[[#This Row],[day]])</f>
        <v>18233</v>
      </c>
      <c r="G266" s="6">
        <f>VALUE(spy_long_term[[#This Row],[close]])</f>
        <v>222.67</v>
      </c>
      <c r="H266" t="s">
        <v>529</v>
      </c>
      <c r="I266" t="s">
        <v>530</v>
      </c>
      <c r="J266">
        <f t="shared" si="4"/>
        <v>265</v>
      </c>
      <c r="K266" t="str">
        <f>spy_long_term[[#This Row],[close]]</f>
        <v>222.67</v>
      </c>
      <c r="L266">
        <f>LOG(spy_long_term[[#This Row],[index]])</f>
        <v>2.4232458739368079</v>
      </c>
      <c r="M266">
        <f>LOG(spy_long_term[[#This Row],[close inf adj]])</f>
        <v>1.2242740142942576</v>
      </c>
      <c r="N266">
        <f>LOG(spy_long_term[[#This Row],[close]])</f>
        <v>2.3476617091216201</v>
      </c>
      <c r="O266" s="11">
        <f>VALUE(spy_long_term[[#This Row],[close]])</f>
        <v>222.67</v>
      </c>
      <c r="P266" s="11">
        <f>VALUE(spy_long_term[[#This Row],[close inf adj]])</f>
        <v>16.760000000000002</v>
      </c>
      <c r="R266" s="10">
        <v>40355</v>
      </c>
      <c r="S266">
        <v>4.4000000000000003E-3</v>
      </c>
      <c r="T266" s="8"/>
      <c r="U266" s="8"/>
      <c r="V266" s="8"/>
    </row>
    <row r="267" spans="1:22" x14ac:dyDescent="0.35">
      <c r="A267" t="s">
        <v>29</v>
      </c>
      <c r="B267">
        <v>1950</v>
      </c>
      <c r="C267">
        <v>1</v>
      </c>
      <c r="D267">
        <v>1</v>
      </c>
      <c r="F267" s="10">
        <f>DATE(spy_long_term[[#This Row],[year]],spy_long_term[[#This Row],[month]],spy_long_term[[#This Row],[day]])</f>
        <v>18264</v>
      </c>
      <c r="G267" s="6">
        <f>VALUE(spy_long_term[[#This Row],[close]])</f>
        <v>227.48</v>
      </c>
      <c r="H267" t="s">
        <v>531</v>
      </c>
      <c r="I267" t="s">
        <v>532</v>
      </c>
      <c r="J267">
        <f t="shared" si="4"/>
        <v>266</v>
      </c>
      <c r="K267" t="str">
        <f>spy_long_term[[#This Row],[close]]</f>
        <v>227.48</v>
      </c>
      <c r="L267">
        <f>LOG(spy_long_term[[#This Row],[index]])</f>
        <v>2.424881636631067</v>
      </c>
      <c r="M267">
        <f>LOG(spy_long_term[[#This Row],[close inf adj]])</f>
        <v>1.2317243833285165</v>
      </c>
      <c r="N267">
        <f>LOG(spy_long_term[[#This Row],[close]])</f>
        <v>2.3569432195801299</v>
      </c>
      <c r="O267" s="11">
        <f>VALUE(spy_long_term[[#This Row],[close]])</f>
        <v>227.48</v>
      </c>
      <c r="P267" s="11">
        <f>VALUE(spy_long_term[[#This Row],[close inf adj]])</f>
        <v>17.05</v>
      </c>
      <c r="R267" s="10">
        <v>40356</v>
      </c>
      <c r="S267">
        <v>4.4000000000000003E-3</v>
      </c>
      <c r="T267" s="9"/>
      <c r="U267" s="9"/>
      <c r="V267" s="9"/>
    </row>
    <row r="268" spans="1:22" x14ac:dyDescent="0.35">
      <c r="A268" t="s">
        <v>29</v>
      </c>
      <c r="B268">
        <v>1950</v>
      </c>
      <c r="C268">
        <v>2</v>
      </c>
      <c r="D268">
        <v>1</v>
      </c>
      <c r="F268" s="10">
        <f>DATE(spy_long_term[[#This Row],[year]],spy_long_term[[#This Row],[month]],spy_long_term[[#This Row],[day]])</f>
        <v>18295</v>
      </c>
      <c r="G268" s="6">
        <f>VALUE(spy_long_term[[#This Row],[close]])</f>
        <v>229.75</v>
      </c>
      <c r="H268" t="s">
        <v>533</v>
      </c>
      <c r="I268" t="s">
        <v>534</v>
      </c>
      <c r="J268">
        <f t="shared" si="4"/>
        <v>267</v>
      </c>
      <c r="K268" t="str">
        <f>spy_long_term[[#This Row],[close]]</f>
        <v>229.75</v>
      </c>
      <c r="L268">
        <f>LOG(spy_long_term[[#This Row],[index]])</f>
        <v>2.4265112613645754</v>
      </c>
      <c r="M268">
        <f>LOG(spy_long_term[[#This Row],[close inf adj]])</f>
        <v>1.236033147117636</v>
      </c>
      <c r="N268">
        <f>LOG(spy_long_term[[#This Row],[close]])</f>
        <v>2.3612555200581489</v>
      </c>
      <c r="O268" s="11">
        <f>VALUE(spy_long_term[[#This Row],[close]])</f>
        <v>229.75</v>
      </c>
      <c r="P268" s="11">
        <f>VALUE(spy_long_term[[#This Row],[close inf adj]])</f>
        <v>17.22</v>
      </c>
      <c r="R268" s="10">
        <v>40357</v>
      </c>
      <c r="S268">
        <v>5.3280000000000003E-3</v>
      </c>
      <c r="T268" s="8"/>
      <c r="U268" s="8"/>
      <c r="V268" s="8"/>
    </row>
    <row r="269" spans="1:22" x14ac:dyDescent="0.35">
      <c r="A269" t="s">
        <v>29</v>
      </c>
      <c r="B269">
        <v>1950</v>
      </c>
      <c r="C269">
        <v>3</v>
      </c>
      <c r="D269">
        <v>1</v>
      </c>
      <c r="F269" s="10">
        <f>DATE(spy_long_term[[#This Row],[year]],spy_long_term[[#This Row],[month]],spy_long_term[[#This Row],[day]])</f>
        <v>18323</v>
      </c>
      <c r="G269" s="6">
        <f>VALUE(spy_long_term[[#This Row],[close]])</f>
        <v>229.71</v>
      </c>
      <c r="H269" t="s">
        <v>535</v>
      </c>
      <c r="I269" t="s">
        <v>536</v>
      </c>
      <c r="J269">
        <f t="shared" si="4"/>
        <v>268</v>
      </c>
      <c r="K269" t="str">
        <f>spy_long_term[[#This Row],[close]]</f>
        <v>229.71</v>
      </c>
      <c r="L269">
        <f>LOG(spy_long_term[[#This Row],[index]])</f>
        <v>2.428134794028789</v>
      </c>
      <c r="M269">
        <f>LOG(spy_long_term[[#This Row],[close inf adj]])</f>
        <v>1.2377949932739225</v>
      </c>
      <c r="N269">
        <f>LOG(spy_long_term[[#This Row],[close]])</f>
        <v>2.361179901813601</v>
      </c>
      <c r="O269" s="11">
        <f>VALUE(spy_long_term[[#This Row],[close]])</f>
        <v>229.71</v>
      </c>
      <c r="P269" s="11">
        <f>VALUE(spy_long_term[[#This Row],[close inf adj]])</f>
        <v>17.29</v>
      </c>
      <c r="R269" s="10">
        <v>40358</v>
      </c>
      <c r="S269">
        <v>5.3280000000000003E-3</v>
      </c>
      <c r="T269" s="9"/>
      <c r="U269" s="9"/>
      <c r="V269" s="9"/>
    </row>
    <row r="270" spans="1:22" x14ac:dyDescent="0.35">
      <c r="A270" t="s">
        <v>29</v>
      </c>
      <c r="B270">
        <v>1950</v>
      </c>
      <c r="C270">
        <v>4</v>
      </c>
      <c r="D270">
        <v>1</v>
      </c>
      <c r="F270" s="10">
        <f>DATE(spy_long_term[[#This Row],[year]],spy_long_term[[#This Row],[month]],spy_long_term[[#This Row],[day]])</f>
        <v>18354</v>
      </c>
      <c r="G270" s="6">
        <f>VALUE(spy_long_term[[#This Row],[close]])</f>
        <v>240.08</v>
      </c>
      <c r="H270" t="s">
        <v>537</v>
      </c>
      <c r="I270" t="s">
        <v>538</v>
      </c>
      <c r="J270">
        <f t="shared" si="4"/>
        <v>269</v>
      </c>
      <c r="K270" t="str">
        <f>spy_long_term[[#This Row],[close]]</f>
        <v>240.08</v>
      </c>
      <c r="L270">
        <f>LOG(spy_long_term[[#This Row],[index]])</f>
        <v>2.4297522800024081</v>
      </c>
      <c r="M270">
        <f>LOG(spy_long_term[[#This Row],[close inf adj]])</f>
        <v>1.2569581525609319</v>
      </c>
      <c r="N270">
        <f>LOG(spy_long_term[[#This Row],[close]])</f>
        <v>2.3803559824167961</v>
      </c>
      <c r="O270" s="11">
        <f>VALUE(spy_long_term[[#This Row],[close]])</f>
        <v>240.08</v>
      </c>
      <c r="P270" s="11">
        <f>VALUE(spy_long_term[[#This Row],[close inf adj]])</f>
        <v>18.07</v>
      </c>
      <c r="R270" s="10">
        <v>40359</v>
      </c>
      <c r="S270">
        <v>5.4000000000000003E-3</v>
      </c>
      <c r="T270" s="8"/>
      <c r="U270" s="8"/>
      <c r="V270" s="8"/>
    </row>
    <row r="271" spans="1:22" x14ac:dyDescent="0.35">
      <c r="A271" t="s">
        <v>29</v>
      </c>
      <c r="B271">
        <v>1950</v>
      </c>
      <c r="C271">
        <v>5</v>
      </c>
      <c r="D271">
        <v>1</v>
      </c>
      <c r="F271" s="10">
        <f>DATE(spy_long_term[[#This Row],[year]],spy_long_term[[#This Row],[month]],spy_long_term[[#This Row],[day]])</f>
        <v>18384</v>
      </c>
      <c r="G271" s="6">
        <f>VALUE(spy_long_term[[#This Row],[close]])</f>
        <v>248.46</v>
      </c>
      <c r="H271" t="s">
        <v>539</v>
      </c>
      <c r="I271" t="s">
        <v>540</v>
      </c>
      <c r="J271">
        <f t="shared" si="4"/>
        <v>270</v>
      </c>
      <c r="K271" t="str">
        <f>spy_long_term[[#This Row],[close]]</f>
        <v>248.46</v>
      </c>
      <c r="L271">
        <f>LOG(spy_long_term[[#This Row],[index]])</f>
        <v>2.4313637641589874</v>
      </c>
      <c r="M271">
        <f>LOG(spy_long_term[[#This Row],[close inf adj]])</f>
        <v>1.2736955879300922</v>
      </c>
      <c r="N271">
        <f>LOG(spy_long_term[[#This Row],[close]])</f>
        <v>2.3952564808860215</v>
      </c>
      <c r="O271" s="11">
        <f>VALUE(spy_long_term[[#This Row],[close]])</f>
        <v>248.46</v>
      </c>
      <c r="P271" s="11">
        <f>VALUE(spy_long_term[[#This Row],[close inf adj]])</f>
        <v>18.78</v>
      </c>
      <c r="R271" s="10">
        <v>40360</v>
      </c>
      <c r="S271">
        <v>6.032E-3</v>
      </c>
      <c r="T271" s="9"/>
      <c r="U271" s="9"/>
      <c r="V271" s="9"/>
    </row>
    <row r="272" spans="1:22" x14ac:dyDescent="0.35">
      <c r="A272" t="s">
        <v>29</v>
      </c>
      <c r="B272">
        <v>1950</v>
      </c>
      <c r="C272">
        <v>6</v>
      </c>
      <c r="D272">
        <v>1</v>
      </c>
      <c r="F272" s="10">
        <f>DATE(spy_long_term[[#This Row],[year]],spy_long_term[[#This Row],[month]],spy_long_term[[#This Row],[day]])</f>
        <v>18415</v>
      </c>
      <c r="G272" s="6">
        <f>VALUE(spy_long_term[[#This Row],[close]])</f>
        <v>233.05</v>
      </c>
      <c r="H272" t="s">
        <v>541</v>
      </c>
      <c r="I272" t="s">
        <v>542</v>
      </c>
      <c r="J272">
        <f t="shared" si="4"/>
        <v>271</v>
      </c>
      <c r="K272" t="str">
        <f>spy_long_term[[#This Row],[close]]</f>
        <v>233.05</v>
      </c>
      <c r="L272">
        <f>LOG(spy_long_term[[#This Row],[index]])</f>
        <v>2.4329692908744058</v>
      </c>
      <c r="M272">
        <f>LOG(spy_long_term[[#This Row],[close inf adj]])</f>
        <v>1.2477278329097232</v>
      </c>
      <c r="N272">
        <f>LOG(spy_long_term[[#This Row],[close]])</f>
        <v>2.3674491072686044</v>
      </c>
      <c r="O272" s="11">
        <f>VALUE(spy_long_term[[#This Row],[close]])</f>
        <v>233.05</v>
      </c>
      <c r="P272" s="11">
        <f>VALUE(spy_long_term[[#This Row],[close inf adj]])</f>
        <v>17.690000000000001</v>
      </c>
      <c r="R272" s="10">
        <v>40361</v>
      </c>
      <c r="S272">
        <v>5.4999999999999997E-3</v>
      </c>
      <c r="T272" s="8"/>
      <c r="U272" s="8"/>
      <c r="V272" s="8"/>
    </row>
    <row r="273" spans="1:22" x14ac:dyDescent="0.35">
      <c r="A273" t="s">
        <v>29</v>
      </c>
      <c r="B273">
        <v>1950</v>
      </c>
      <c r="C273">
        <v>7</v>
      </c>
      <c r="D273">
        <v>1</v>
      </c>
      <c r="F273" s="10">
        <f>DATE(spy_long_term[[#This Row],[year]],spy_long_term[[#This Row],[month]],spy_long_term[[#This Row],[day]])</f>
        <v>18445</v>
      </c>
      <c r="G273" s="6">
        <f>VALUE(spy_long_term[[#This Row],[close]])</f>
        <v>232.1</v>
      </c>
      <c r="H273" t="s">
        <v>543</v>
      </c>
      <c r="I273" t="s">
        <v>544</v>
      </c>
      <c r="J273">
        <f t="shared" si="4"/>
        <v>272</v>
      </c>
      <c r="K273" t="str">
        <f>spy_long_term[[#This Row],[close]]</f>
        <v>232.10</v>
      </c>
      <c r="L273">
        <f>LOG(spy_long_term[[#This Row],[index]])</f>
        <v>2.4345689040341987</v>
      </c>
      <c r="M273">
        <f>LOG(spy_long_term[[#This Row],[close inf adj]])</f>
        <v>1.2513948500401042</v>
      </c>
      <c r="N273">
        <f>LOG(spy_long_term[[#This Row],[close]])</f>
        <v>2.3656751404559175</v>
      </c>
      <c r="O273" s="11">
        <f>VALUE(spy_long_term[[#This Row],[close]])</f>
        <v>232.1</v>
      </c>
      <c r="P273" s="11">
        <f>VALUE(spy_long_term[[#This Row],[close inf adj]])</f>
        <v>17.84</v>
      </c>
      <c r="R273" s="10">
        <v>40362</v>
      </c>
      <c r="S273">
        <v>6.4089999999999998E-3</v>
      </c>
      <c r="T273" s="9"/>
      <c r="U273" s="9"/>
      <c r="V273" s="9"/>
    </row>
    <row r="274" spans="1:22" x14ac:dyDescent="0.35">
      <c r="A274" t="s">
        <v>29</v>
      </c>
      <c r="B274">
        <v>1950</v>
      </c>
      <c r="C274">
        <v>8</v>
      </c>
      <c r="D274">
        <v>1</v>
      </c>
      <c r="F274" s="10">
        <f>DATE(spy_long_term[[#This Row],[year]],spy_long_term[[#This Row],[month]],spy_long_term[[#This Row],[day]])</f>
        <v>18476</v>
      </c>
      <c r="G274" s="6">
        <f>VALUE(spy_long_term[[#This Row],[close]])</f>
        <v>237.67</v>
      </c>
      <c r="H274" t="s">
        <v>545</v>
      </c>
      <c r="I274" t="s">
        <v>546</v>
      </c>
      <c r="J274">
        <f t="shared" si="4"/>
        <v>273</v>
      </c>
      <c r="K274" t="str">
        <f>spy_long_term[[#This Row],[close]]</f>
        <v>237.67</v>
      </c>
      <c r="L274">
        <f>LOG(spy_long_term[[#This Row],[index]])</f>
        <v>2.436162647040756</v>
      </c>
      <c r="M274">
        <f>LOG(spy_long_term[[#This Row],[close inf adj]])</f>
        <v>1.2652896258608302</v>
      </c>
      <c r="N274">
        <f>LOG(spy_long_term[[#This Row],[close]])</f>
        <v>2.3759743661761918</v>
      </c>
      <c r="O274" s="11">
        <f>VALUE(spy_long_term[[#This Row],[close]])</f>
        <v>237.67</v>
      </c>
      <c r="P274" s="11">
        <f>VALUE(spy_long_term[[#This Row],[close inf adj]])</f>
        <v>18.420000000000002</v>
      </c>
      <c r="R274" s="10">
        <v>40363</v>
      </c>
      <c r="S274">
        <v>6.777E-3</v>
      </c>
      <c r="T274" s="8"/>
      <c r="U274" s="8"/>
      <c r="V274" s="8"/>
    </row>
    <row r="275" spans="1:22" x14ac:dyDescent="0.35">
      <c r="A275" t="s">
        <v>29</v>
      </c>
      <c r="B275">
        <v>1950</v>
      </c>
      <c r="C275">
        <v>9</v>
      </c>
      <c r="D275">
        <v>1</v>
      </c>
      <c r="F275" s="10">
        <f>DATE(spy_long_term[[#This Row],[year]],spy_long_term[[#This Row],[month]],spy_long_term[[#This Row],[day]])</f>
        <v>18507</v>
      </c>
      <c r="G275" s="6">
        <f>VALUE(spy_long_term[[#This Row],[close]])</f>
        <v>249.93</v>
      </c>
      <c r="H275" t="s">
        <v>547</v>
      </c>
      <c r="I275" t="s">
        <v>548</v>
      </c>
      <c r="J275">
        <f t="shared" si="4"/>
        <v>274</v>
      </c>
      <c r="K275" t="str">
        <f>spy_long_term[[#This Row],[close]]</f>
        <v>249.93</v>
      </c>
      <c r="L275">
        <f>LOG(spy_long_term[[#This Row],[index]])</f>
        <v>2.4377505628203879</v>
      </c>
      <c r="M275">
        <f>LOG(spy_long_term[[#This Row],[close inf adj]])</f>
        <v>1.2889196056617265</v>
      </c>
      <c r="N275">
        <f>LOG(spy_long_term[[#This Row],[close]])</f>
        <v>2.3978183891895823</v>
      </c>
      <c r="O275" s="11">
        <f>VALUE(spy_long_term[[#This Row],[close]])</f>
        <v>249.93</v>
      </c>
      <c r="P275" s="11">
        <f>VALUE(spy_long_term[[#This Row],[close inf adj]])</f>
        <v>19.45</v>
      </c>
      <c r="R275" s="10">
        <v>40364</v>
      </c>
      <c r="S275">
        <v>7.1529999999999996E-3</v>
      </c>
      <c r="T275" s="9"/>
      <c r="U275" s="9"/>
      <c r="V275" s="9"/>
    </row>
    <row r="276" spans="1:22" x14ac:dyDescent="0.35">
      <c r="A276" t="s">
        <v>29</v>
      </c>
      <c r="B276">
        <v>1950</v>
      </c>
      <c r="C276">
        <v>10</v>
      </c>
      <c r="D276">
        <v>1</v>
      </c>
      <c r="F276" s="10">
        <f>DATE(spy_long_term[[#This Row],[year]],spy_long_term[[#This Row],[month]],spy_long_term[[#This Row],[day]])</f>
        <v>18537</v>
      </c>
      <c r="G276" s="6">
        <f>VALUE(spy_long_term[[#This Row],[close]])</f>
        <v>248.93</v>
      </c>
      <c r="H276" t="s">
        <v>549</v>
      </c>
      <c r="I276" t="s">
        <v>550</v>
      </c>
      <c r="J276">
        <f t="shared" si="4"/>
        <v>275</v>
      </c>
      <c r="K276" t="str">
        <f>spy_long_term[[#This Row],[close]]</f>
        <v>248.93</v>
      </c>
      <c r="L276">
        <f>LOG(spy_long_term[[#This Row],[index]])</f>
        <v>2.4393326938302629</v>
      </c>
      <c r="M276">
        <f>LOG(spy_long_term[[#This Row],[close inf adj]])</f>
        <v>1.2907022432878543</v>
      </c>
      <c r="N276">
        <f>LOG(spy_long_term[[#This Row],[close]])</f>
        <v>2.3960772391129534</v>
      </c>
      <c r="O276" s="11">
        <f>VALUE(spy_long_term[[#This Row],[close]])</f>
        <v>248.93</v>
      </c>
      <c r="P276" s="11">
        <f>VALUE(spy_long_term[[#This Row],[close inf adj]])</f>
        <v>19.53</v>
      </c>
      <c r="R276" s="10">
        <v>40365</v>
      </c>
      <c r="S276">
        <v>5.7499999999999999E-3</v>
      </c>
      <c r="T276" s="8"/>
      <c r="U276" s="8"/>
      <c r="V276" s="8"/>
    </row>
    <row r="277" spans="1:22" x14ac:dyDescent="0.35">
      <c r="A277" t="s">
        <v>29</v>
      </c>
      <c r="B277">
        <v>1950</v>
      </c>
      <c r="C277">
        <v>11</v>
      </c>
      <c r="D277">
        <v>1</v>
      </c>
      <c r="F277" s="10">
        <f>DATE(spy_long_term[[#This Row],[year]],spy_long_term[[#This Row],[month]],spy_long_term[[#This Row],[day]])</f>
        <v>18568</v>
      </c>
      <c r="G277" s="6">
        <f>VALUE(spy_long_term[[#This Row],[close]])</f>
        <v>247.66</v>
      </c>
      <c r="H277" t="s">
        <v>551</v>
      </c>
      <c r="I277" t="s">
        <v>552</v>
      </c>
      <c r="J277">
        <f t="shared" si="4"/>
        <v>276</v>
      </c>
      <c r="K277" t="str">
        <f>spy_long_term[[#This Row],[close]]</f>
        <v>247.66</v>
      </c>
      <c r="L277">
        <f>LOG(spy_long_term[[#This Row],[index]])</f>
        <v>2.4409090820652177</v>
      </c>
      <c r="M277">
        <f>LOG(spy_long_term[[#This Row],[close inf adj]])</f>
        <v>1.290257269394518</v>
      </c>
      <c r="N277">
        <f>LOG(spy_long_term[[#This Row],[close]])</f>
        <v>2.393855868587961</v>
      </c>
      <c r="O277" s="11">
        <f>VALUE(spy_long_term[[#This Row],[close]])</f>
        <v>247.66</v>
      </c>
      <c r="P277" s="11">
        <f>VALUE(spy_long_term[[#This Row],[close inf adj]])</f>
        <v>19.510000000000002</v>
      </c>
      <c r="R277" s="10">
        <v>40366</v>
      </c>
      <c r="S277">
        <v>7.8930000000000007E-3</v>
      </c>
      <c r="T277" s="9"/>
      <c r="U277" s="9"/>
      <c r="V277" s="9"/>
    </row>
    <row r="278" spans="1:22" x14ac:dyDescent="0.35">
      <c r="A278" t="s">
        <v>29</v>
      </c>
      <c r="B278">
        <v>1950</v>
      </c>
      <c r="C278">
        <v>12</v>
      </c>
      <c r="D278">
        <v>1</v>
      </c>
      <c r="F278" s="10">
        <f>DATE(spy_long_term[[#This Row],[year]],spy_long_term[[#This Row],[month]],spy_long_term[[#This Row],[day]])</f>
        <v>18598</v>
      </c>
      <c r="G278" s="6">
        <f>VALUE(spy_long_term[[#This Row],[close]])</f>
        <v>255.98</v>
      </c>
      <c r="H278" t="s">
        <v>553</v>
      </c>
      <c r="I278" t="s">
        <v>554</v>
      </c>
      <c r="J278">
        <f t="shared" si="4"/>
        <v>277</v>
      </c>
      <c r="K278" t="str">
        <f>spy_long_term[[#This Row],[close]]</f>
        <v>255.98</v>
      </c>
      <c r="L278">
        <f>LOG(spy_long_term[[#This Row],[index]])</f>
        <v>2.4424797690644486</v>
      </c>
      <c r="M278">
        <f>LOG(spy_long_term[[#This Row],[close inf adj]])</f>
        <v>1.3098430047160705</v>
      </c>
      <c r="N278">
        <f>LOG(spy_long_term[[#This Row],[close]])</f>
        <v>2.40820603473002</v>
      </c>
      <c r="O278" s="11">
        <f>VALUE(spy_long_term[[#This Row],[close]])</f>
        <v>255.98</v>
      </c>
      <c r="P278" s="11">
        <f>VALUE(spy_long_term[[#This Row],[close inf adj]])</f>
        <v>20.41</v>
      </c>
      <c r="R278" s="10">
        <v>40367</v>
      </c>
      <c r="S278">
        <v>6.2500000000000003E-3</v>
      </c>
      <c r="T278" s="8"/>
      <c r="U278" s="8"/>
      <c r="V278" s="8"/>
    </row>
    <row r="279" spans="1:22" x14ac:dyDescent="0.35">
      <c r="A279" t="s">
        <v>29</v>
      </c>
      <c r="B279">
        <v>1951</v>
      </c>
      <c r="C279">
        <v>1</v>
      </c>
      <c r="D279">
        <v>1</v>
      </c>
      <c r="F279" s="10">
        <f>DATE(spy_long_term[[#This Row],[year]],spy_long_term[[#This Row],[month]],spy_long_term[[#This Row],[day]])</f>
        <v>18629</v>
      </c>
      <c r="G279" s="6">
        <f>VALUE(spy_long_term[[#This Row],[close]])</f>
        <v>267.37</v>
      </c>
      <c r="H279" t="s">
        <v>555</v>
      </c>
      <c r="I279" t="s">
        <v>556</v>
      </c>
      <c r="J279">
        <f t="shared" si="4"/>
        <v>278</v>
      </c>
      <c r="K279" t="str">
        <f>spy_long_term[[#This Row],[close]]</f>
        <v>267.37</v>
      </c>
      <c r="L279">
        <f>LOG(spy_long_term[[#This Row],[index]])</f>
        <v>2.4440447959180762</v>
      </c>
      <c r="M279">
        <f>LOG(spy_long_term[[#This Row],[close inf adj]])</f>
        <v>1.3356584522893016</v>
      </c>
      <c r="N279">
        <f>LOG(spy_long_term[[#This Row],[close]])</f>
        <v>2.4271126760547097</v>
      </c>
      <c r="O279" s="11">
        <f>VALUE(spy_long_term[[#This Row],[close]])</f>
        <v>267.37</v>
      </c>
      <c r="P279" s="11">
        <f>VALUE(spy_long_term[[#This Row],[close inf adj]])</f>
        <v>21.66</v>
      </c>
      <c r="R279" s="10">
        <v>40368</v>
      </c>
      <c r="S279">
        <v>6.2500000000000003E-3</v>
      </c>
      <c r="T279" s="9"/>
      <c r="U279" s="9"/>
      <c r="V279" s="9"/>
    </row>
    <row r="280" spans="1:22" x14ac:dyDescent="0.35">
      <c r="A280" t="s">
        <v>29</v>
      </c>
      <c r="B280">
        <v>1951</v>
      </c>
      <c r="C280">
        <v>2</v>
      </c>
      <c r="D280">
        <v>1</v>
      </c>
      <c r="F280" s="10">
        <f>DATE(spy_long_term[[#This Row],[year]],spy_long_term[[#This Row],[month]],spy_long_term[[#This Row],[day]])</f>
        <v>18660</v>
      </c>
      <c r="G280" s="6">
        <f>VALUE(spy_long_term[[#This Row],[close]])</f>
        <v>265.95999999999998</v>
      </c>
      <c r="H280" t="s">
        <v>557</v>
      </c>
      <c r="I280" t="s">
        <v>558</v>
      </c>
      <c r="J280">
        <f t="shared" si="4"/>
        <v>279</v>
      </c>
      <c r="K280" t="str">
        <f>spy_long_term[[#This Row],[close]]</f>
        <v>265.96</v>
      </c>
      <c r="L280">
        <f>LOG(spy_long_term[[#This Row],[index]])</f>
        <v>2.4456042032735974</v>
      </c>
      <c r="M280">
        <f>LOG(spy_long_term[[#This Row],[close inf adj]])</f>
        <v>1.3384564936046048</v>
      </c>
      <c r="N280">
        <f>LOG(spy_long_term[[#This Row],[close]])</f>
        <v>2.424816324279353</v>
      </c>
      <c r="O280" s="11">
        <f>VALUE(spy_long_term[[#This Row],[close]])</f>
        <v>265.95999999999998</v>
      </c>
      <c r="P280" s="11">
        <f>VALUE(spy_long_term[[#This Row],[close inf adj]])</f>
        <v>21.8</v>
      </c>
      <c r="R280" s="10">
        <v>40369</v>
      </c>
      <c r="S280">
        <v>8.0990000000000003E-3</v>
      </c>
      <c r="T280" s="8"/>
      <c r="U280" s="8"/>
      <c r="V280" s="8"/>
    </row>
    <row r="281" spans="1:22" x14ac:dyDescent="0.35">
      <c r="A281" t="s">
        <v>29</v>
      </c>
      <c r="B281">
        <v>1951</v>
      </c>
      <c r="C281">
        <v>3</v>
      </c>
      <c r="D281">
        <v>1</v>
      </c>
      <c r="F281" s="10">
        <f>DATE(spy_long_term[[#This Row],[year]],spy_long_term[[#This Row],[month]],spy_long_term[[#This Row],[day]])</f>
        <v>18688</v>
      </c>
      <c r="G281" s="6">
        <f>VALUE(spy_long_term[[#This Row],[close]])</f>
        <v>260.07</v>
      </c>
      <c r="H281" t="s">
        <v>559</v>
      </c>
      <c r="I281" t="s">
        <v>560</v>
      </c>
      <c r="J281">
        <f t="shared" si="4"/>
        <v>280</v>
      </c>
      <c r="K281" t="str">
        <f>spy_long_term[[#This Row],[close]]</f>
        <v>260.07</v>
      </c>
      <c r="L281">
        <f>LOG(spy_long_term[[#This Row],[index]])</f>
        <v>2.4471580313422194</v>
      </c>
      <c r="M281">
        <f>LOG(spy_long_term[[#This Row],[close inf adj]])</f>
        <v>1.3304137733491908</v>
      </c>
      <c r="N281">
        <f>LOG(spy_long_term[[#This Row],[close]])</f>
        <v>2.4150902576711153</v>
      </c>
      <c r="O281" s="11">
        <f>VALUE(spy_long_term[[#This Row],[close]])</f>
        <v>260.07</v>
      </c>
      <c r="P281" s="11">
        <f>VALUE(spy_long_term[[#This Row],[close inf adj]])</f>
        <v>21.4</v>
      </c>
      <c r="R281" s="10">
        <v>40370</v>
      </c>
      <c r="S281">
        <v>7.8860000000000006E-3</v>
      </c>
      <c r="T281" s="9"/>
      <c r="U281" s="9"/>
      <c r="V281" s="9"/>
    </row>
    <row r="282" spans="1:22" x14ac:dyDescent="0.35">
      <c r="A282" t="s">
        <v>29</v>
      </c>
      <c r="B282">
        <v>1951</v>
      </c>
      <c r="C282">
        <v>4</v>
      </c>
      <c r="D282">
        <v>1</v>
      </c>
      <c r="F282" s="10">
        <f>DATE(spy_long_term[[#This Row],[year]],spy_long_term[[#This Row],[month]],spy_long_term[[#This Row],[day]])</f>
        <v>18719</v>
      </c>
      <c r="G282" s="6">
        <f>VALUE(spy_long_term[[#This Row],[close]])</f>
        <v>272.58999999999997</v>
      </c>
      <c r="H282" t="s">
        <v>561</v>
      </c>
      <c r="I282" t="s">
        <v>562</v>
      </c>
      <c r="J282">
        <f t="shared" si="4"/>
        <v>281</v>
      </c>
      <c r="K282" t="str">
        <f>spy_long_term[[#This Row],[close]]</f>
        <v>272.59</v>
      </c>
      <c r="L282">
        <f>LOG(spy_long_term[[#This Row],[index]])</f>
        <v>2.4487063199050798</v>
      </c>
      <c r="M282">
        <f>LOG(spy_long_term[[#This Row],[close inf adj]])</f>
        <v>1.3508292735829677</v>
      </c>
      <c r="N282">
        <f>LOG(spy_long_term[[#This Row],[close]])</f>
        <v>2.4355099196406989</v>
      </c>
      <c r="O282" s="11">
        <f>VALUE(spy_long_term[[#This Row],[close]])</f>
        <v>272.58999999999997</v>
      </c>
      <c r="P282" s="11">
        <f>VALUE(spy_long_term[[#This Row],[close inf adj]])</f>
        <v>22.43</v>
      </c>
      <c r="R282" s="10">
        <v>40371</v>
      </c>
      <c r="S282">
        <v>1.1932999999999999E-2</v>
      </c>
      <c r="T282" s="8"/>
      <c r="U282" s="8"/>
      <c r="V282" s="8"/>
    </row>
    <row r="283" spans="1:22" x14ac:dyDescent="0.35">
      <c r="A283" t="s">
        <v>29</v>
      </c>
      <c r="B283">
        <v>1951</v>
      </c>
      <c r="C283">
        <v>5</v>
      </c>
      <c r="D283">
        <v>1</v>
      </c>
      <c r="F283" s="10">
        <f>DATE(spy_long_term[[#This Row],[year]],spy_long_term[[#This Row],[month]],spy_long_term[[#This Row],[day]])</f>
        <v>18749</v>
      </c>
      <c r="G283" s="6">
        <f>VALUE(spy_long_term[[#This Row],[close]])</f>
        <v>260.52</v>
      </c>
      <c r="H283" t="s">
        <v>563</v>
      </c>
      <c r="I283" t="s">
        <v>564</v>
      </c>
      <c r="J283">
        <f t="shared" si="4"/>
        <v>282</v>
      </c>
      <c r="K283" t="str">
        <f>spy_long_term[[#This Row],[close]]</f>
        <v>260.52</v>
      </c>
      <c r="L283">
        <f>LOG(spy_long_term[[#This Row],[index]])</f>
        <v>2.4502491083193609</v>
      </c>
      <c r="M283">
        <f>LOG(spy_long_term[[#This Row],[close inf adj]])</f>
        <v>1.3328422669943516</v>
      </c>
      <c r="N283">
        <f>LOG(spy_long_term[[#This Row],[close]])</f>
        <v>2.4158410695020449</v>
      </c>
      <c r="O283" s="11">
        <f>VALUE(spy_long_term[[#This Row],[close]])</f>
        <v>260.52</v>
      </c>
      <c r="P283" s="11">
        <f>VALUE(spy_long_term[[#This Row],[close inf adj]])</f>
        <v>21.52</v>
      </c>
      <c r="R283" s="10">
        <v>40372</v>
      </c>
      <c r="S283">
        <v>1.6074999999999999E-2</v>
      </c>
      <c r="T283" s="9"/>
      <c r="U283" s="9"/>
      <c r="V283" s="9"/>
    </row>
    <row r="284" spans="1:22" x14ac:dyDescent="0.35">
      <c r="A284" t="s">
        <v>29</v>
      </c>
      <c r="B284">
        <v>1951</v>
      </c>
      <c r="C284">
        <v>6</v>
      </c>
      <c r="D284">
        <v>1</v>
      </c>
      <c r="F284" s="10">
        <f>DATE(spy_long_term[[#This Row],[year]],spy_long_term[[#This Row],[month]],spy_long_term[[#This Row],[day]])</f>
        <v>18780</v>
      </c>
      <c r="G284" s="6">
        <f>VALUE(spy_long_term[[#This Row],[close]])</f>
        <v>253.74</v>
      </c>
      <c r="H284" t="s">
        <v>565</v>
      </c>
      <c r="I284" t="s">
        <v>566</v>
      </c>
      <c r="J284">
        <f t="shared" si="4"/>
        <v>283</v>
      </c>
      <c r="K284" t="str">
        <f>spy_long_term[[#This Row],[close]]</f>
        <v>253.74</v>
      </c>
      <c r="L284">
        <f>LOG(spy_long_term[[#This Row],[index]])</f>
        <v>2.4517864355242902</v>
      </c>
      <c r="M284">
        <f>LOG(spy_long_term[[#This Row],[close inf adj]])</f>
        <v>1.321391278311689</v>
      </c>
      <c r="N284">
        <f>LOG(spy_long_term[[#This Row],[close]])</f>
        <v>2.4043889355305441</v>
      </c>
      <c r="O284" s="11">
        <f>VALUE(spy_long_term[[#This Row],[close]])</f>
        <v>253.74</v>
      </c>
      <c r="P284" s="11">
        <f>VALUE(spy_long_term[[#This Row],[close inf adj]])</f>
        <v>20.96</v>
      </c>
      <c r="R284" s="10">
        <v>40373</v>
      </c>
      <c r="S284">
        <v>1.9472E-2</v>
      </c>
      <c r="T284" s="8"/>
      <c r="U284" s="8"/>
      <c r="V284" s="8"/>
    </row>
    <row r="285" spans="1:22" x14ac:dyDescent="0.35">
      <c r="A285" t="s">
        <v>29</v>
      </c>
      <c r="B285">
        <v>1951</v>
      </c>
      <c r="C285">
        <v>7</v>
      </c>
      <c r="D285">
        <v>1</v>
      </c>
      <c r="F285" s="10">
        <f>DATE(spy_long_term[[#This Row],[year]],spy_long_term[[#This Row],[month]],spy_long_term[[#This Row],[day]])</f>
        <v>18810</v>
      </c>
      <c r="G285" s="6">
        <f>VALUE(spy_long_term[[#This Row],[close]])</f>
        <v>271.17</v>
      </c>
      <c r="H285" t="s">
        <v>567</v>
      </c>
      <c r="I285" t="s">
        <v>568</v>
      </c>
      <c r="J285">
        <f t="shared" si="4"/>
        <v>284</v>
      </c>
      <c r="K285" t="str">
        <f>spy_long_term[[#This Row],[close]]</f>
        <v>271.17</v>
      </c>
      <c r="L285">
        <f>LOG(spy_long_term[[#This Row],[index]])</f>
        <v>2.4533183400470375</v>
      </c>
      <c r="M285">
        <f>LOG(spy_long_term[[#This Row],[close inf adj]])</f>
        <v>1.3502480183341627</v>
      </c>
      <c r="N285">
        <f>LOG(spy_long_term[[#This Row],[close]])</f>
        <v>2.4332416411126818</v>
      </c>
      <c r="O285" s="11">
        <f>VALUE(spy_long_term[[#This Row],[close]])</f>
        <v>271.17</v>
      </c>
      <c r="P285" s="11">
        <f>VALUE(spy_long_term[[#This Row],[close inf adj]])</f>
        <v>22.4</v>
      </c>
      <c r="R285" s="10">
        <v>40374</v>
      </c>
      <c r="S285">
        <v>3.0863000000000002E-2</v>
      </c>
      <c r="T285" s="9"/>
      <c r="U285" s="9"/>
      <c r="V285" s="9"/>
    </row>
    <row r="286" spans="1:22" x14ac:dyDescent="0.35">
      <c r="A286" t="s">
        <v>29</v>
      </c>
      <c r="B286">
        <v>1951</v>
      </c>
      <c r="C286">
        <v>8</v>
      </c>
      <c r="D286">
        <v>1</v>
      </c>
      <c r="F286" s="10">
        <f>DATE(spy_long_term[[#This Row],[year]],spy_long_term[[#This Row],[month]],spy_long_term[[#This Row],[day]])</f>
        <v>18841</v>
      </c>
      <c r="G286" s="6">
        <f>VALUE(spy_long_term[[#This Row],[close]])</f>
        <v>281.83</v>
      </c>
      <c r="H286" t="s">
        <v>569</v>
      </c>
      <c r="I286" t="s">
        <v>83</v>
      </c>
      <c r="J286">
        <f t="shared" si="4"/>
        <v>285</v>
      </c>
      <c r="K286" t="str">
        <f>spy_long_term[[#This Row],[close]]</f>
        <v>281.83</v>
      </c>
      <c r="L286">
        <f>LOG(spy_long_term[[#This Row],[index]])</f>
        <v>2.4548448600085102</v>
      </c>
      <c r="M286">
        <f>LOG(spy_long_term[[#This Row],[close inf adj]])</f>
        <v>1.3669829759778509</v>
      </c>
      <c r="N286">
        <f>LOG(spy_long_term[[#This Row],[close]])</f>
        <v>2.4499872206434277</v>
      </c>
      <c r="O286" s="11">
        <f>VALUE(spy_long_term[[#This Row],[close]])</f>
        <v>281.83</v>
      </c>
      <c r="P286" s="11">
        <f>VALUE(spy_long_term[[#This Row],[close inf adj]])</f>
        <v>23.28</v>
      </c>
      <c r="R286" s="10">
        <v>40375</v>
      </c>
      <c r="S286">
        <v>6.0534999999999999E-2</v>
      </c>
      <c r="T286" s="8"/>
      <c r="U286" s="8"/>
      <c r="V286" s="8"/>
    </row>
    <row r="287" spans="1:22" x14ac:dyDescent="0.35">
      <c r="A287" t="s">
        <v>29</v>
      </c>
      <c r="B287">
        <v>1951</v>
      </c>
      <c r="C287">
        <v>9</v>
      </c>
      <c r="D287">
        <v>1</v>
      </c>
      <c r="F287" s="10">
        <f>DATE(spy_long_term[[#This Row],[year]],spy_long_term[[#This Row],[month]],spy_long_term[[#This Row],[day]])</f>
        <v>18872</v>
      </c>
      <c r="G287" s="6">
        <f>VALUE(spy_long_term[[#This Row],[close]])</f>
        <v>279.42</v>
      </c>
      <c r="H287" t="s">
        <v>570</v>
      </c>
      <c r="I287" t="s">
        <v>571</v>
      </c>
      <c r="J287">
        <f t="shared" si="4"/>
        <v>286</v>
      </c>
      <c r="K287" t="str">
        <f>spy_long_term[[#This Row],[close]]</f>
        <v>279.42</v>
      </c>
      <c r="L287">
        <f>LOG(spy_long_term[[#This Row],[index]])</f>
        <v>2.4563660331290431</v>
      </c>
      <c r="M287">
        <f>LOG(spy_long_term[[#This Row],[close inf adj]])</f>
        <v>1.3666097103924297</v>
      </c>
      <c r="N287">
        <f>LOG(spy_long_term[[#This Row],[close]])</f>
        <v>2.446257488316375</v>
      </c>
      <c r="O287" s="11">
        <f>VALUE(spy_long_term[[#This Row],[close]])</f>
        <v>279.42</v>
      </c>
      <c r="P287" s="11">
        <f>VALUE(spy_long_term[[#This Row],[close inf adj]])</f>
        <v>23.26</v>
      </c>
      <c r="R287" s="10">
        <v>40376</v>
      </c>
      <c r="S287">
        <v>6.8107000000000001E-2</v>
      </c>
      <c r="T287" s="9"/>
      <c r="U287" s="9"/>
      <c r="V287" s="9"/>
    </row>
    <row r="288" spans="1:22" x14ac:dyDescent="0.35">
      <c r="A288" t="s">
        <v>29</v>
      </c>
      <c r="B288">
        <v>1951</v>
      </c>
      <c r="C288">
        <v>10</v>
      </c>
      <c r="D288">
        <v>1</v>
      </c>
      <c r="F288" s="10">
        <f>DATE(spy_long_term[[#This Row],[year]],spy_long_term[[#This Row],[month]],spy_long_term[[#This Row],[day]])</f>
        <v>18902</v>
      </c>
      <c r="G288" s="6">
        <f>VALUE(spy_long_term[[#This Row],[close]])</f>
        <v>274.52</v>
      </c>
      <c r="H288" t="s">
        <v>572</v>
      </c>
      <c r="I288" t="s">
        <v>573</v>
      </c>
      <c r="J288">
        <f t="shared" si="4"/>
        <v>287</v>
      </c>
      <c r="K288" t="str">
        <f>spy_long_term[[#This Row],[close]]</f>
        <v>274.52</v>
      </c>
      <c r="L288">
        <f>LOG(spy_long_term[[#This Row],[index]])</f>
        <v>2.4578818967339924</v>
      </c>
      <c r="M288">
        <f>LOG(spy_long_term[[#This Row],[close inf adj]])</f>
        <v>1.3605934135652489</v>
      </c>
      <c r="N288">
        <f>LOG(spy_long_term[[#This Row],[close]])</f>
        <v>2.4385739902186336</v>
      </c>
      <c r="O288" s="11">
        <f>VALUE(spy_long_term[[#This Row],[close]])</f>
        <v>274.52</v>
      </c>
      <c r="P288" s="11">
        <f>VALUE(spy_long_term[[#This Row],[close inf adj]])</f>
        <v>22.94</v>
      </c>
      <c r="R288" s="10">
        <v>40377</v>
      </c>
      <c r="S288">
        <v>8.5800000000000001E-2</v>
      </c>
      <c r="T288" s="8"/>
      <c r="U288" s="8"/>
      <c r="V288" s="8"/>
    </row>
    <row r="289" spans="1:22" x14ac:dyDescent="0.35">
      <c r="A289" t="s">
        <v>29</v>
      </c>
      <c r="B289">
        <v>1951</v>
      </c>
      <c r="C289">
        <v>11</v>
      </c>
      <c r="D289">
        <v>1</v>
      </c>
      <c r="F289" s="10">
        <f>DATE(spy_long_term[[#This Row],[year]],spy_long_term[[#This Row],[month]],spy_long_term[[#This Row],[day]])</f>
        <v>18933</v>
      </c>
      <c r="G289" s="6">
        <f>VALUE(spy_long_term[[#This Row],[close]])</f>
        <v>271.75</v>
      </c>
      <c r="H289" t="s">
        <v>574</v>
      </c>
      <c r="I289" t="s">
        <v>575</v>
      </c>
      <c r="J289">
        <f t="shared" si="4"/>
        <v>288</v>
      </c>
      <c r="K289" t="str">
        <f>spy_long_term[[#This Row],[close]]</f>
        <v>271.75</v>
      </c>
      <c r="L289">
        <f>LOG(spy_long_term[[#This Row],[index]])</f>
        <v>2.459392487759231</v>
      </c>
      <c r="M289">
        <f>LOG(spy_long_term[[#This Row],[close inf adj]])</f>
        <v>1.3594560201209867</v>
      </c>
      <c r="N289">
        <f>LOG(spy_long_term[[#This Row],[close]])</f>
        <v>2.4341695527583322</v>
      </c>
      <c r="O289" s="11">
        <f>VALUE(spy_long_term[[#This Row],[close]])</f>
        <v>271.75</v>
      </c>
      <c r="P289" s="11">
        <f>VALUE(spy_long_term[[#This Row],[close inf adj]])</f>
        <v>22.88</v>
      </c>
      <c r="R289" s="10">
        <v>40378</v>
      </c>
      <c r="S289">
        <v>8.0799999999999997E-2</v>
      </c>
      <c r="T289" s="9"/>
      <c r="U289" s="9"/>
      <c r="V289" s="9"/>
    </row>
    <row r="290" spans="1:22" x14ac:dyDescent="0.35">
      <c r="A290" t="s">
        <v>29</v>
      </c>
      <c r="B290">
        <v>1951</v>
      </c>
      <c r="C290">
        <v>12</v>
      </c>
      <c r="D290">
        <v>1</v>
      </c>
      <c r="F290" s="10">
        <f>DATE(spy_long_term[[#This Row],[year]],spy_long_term[[#This Row],[month]],spy_long_term[[#This Row],[day]])</f>
        <v>18963</v>
      </c>
      <c r="G290" s="6">
        <f>VALUE(spy_long_term[[#This Row],[close]])</f>
        <v>281.25</v>
      </c>
      <c r="H290" t="s">
        <v>576</v>
      </c>
      <c r="I290" t="s">
        <v>577</v>
      </c>
      <c r="J290">
        <f t="shared" si="4"/>
        <v>289</v>
      </c>
      <c r="K290" t="str">
        <f>spy_long_term[[#This Row],[close]]</f>
        <v>281.25</v>
      </c>
      <c r="L290">
        <f>LOG(spy_long_term[[#This Row],[index]])</f>
        <v>2.4608978427565478</v>
      </c>
      <c r="M290">
        <f>LOG(spy_long_term[[#This Row],[close inf adj]])</f>
        <v>1.3760291817281802</v>
      </c>
      <c r="N290">
        <f>LOG(spy_long_term[[#This Row],[close]])</f>
        <v>2.4490925311194189</v>
      </c>
      <c r="O290" s="11">
        <f>VALUE(spy_long_term[[#This Row],[close]])</f>
        <v>281.25</v>
      </c>
      <c r="P290" s="11">
        <f>VALUE(spy_long_term[[#This Row],[close inf adj]])</f>
        <v>23.77</v>
      </c>
      <c r="R290" s="10">
        <v>40379</v>
      </c>
      <c r="S290">
        <v>7.4700000000000003E-2</v>
      </c>
      <c r="T290" s="8"/>
      <c r="U290" s="8"/>
      <c r="V290" s="8"/>
    </row>
    <row r="291" spans="1:22" x14ac:dyDescent="0.35">
      <c r="A291" t="s">
        <v>29</v>
      </c>
      <c r="B291">
        <v>1952</v>
      </c>
      <c r="C291">
        <v>1</v>
      </c>
      <c r="D291">
        <v>1</v>
      </c>
      <c r="F291" s="10">
        <f>DATE(spy_long_term[[#This Row],[year]],spy_long_term[[#This Row],[month]],spy_long_term[[#This Row],[day]])</f>
        <v>18994</v>
      </c>
      <c r="G291" s="6">
        <f>VALUE(spy_long_term[[#This Row],[close]])</f>
        <v>285.62</v>
      </c>
      <c r="H291" t="s">
        <v>578</v>
      </c>
      <c r="I291" t="s">
        <v>579</v>
      </c>
      <c r="J291">
        <f t="shared" si="4"/>
        <v>290</v>
      </c>
      <c r="K291" t="str">
        <f>spy_long_term[[#This Row],[close]]</f>
        <v>285.62</v>
      </c>
      <c r="L291">
        <f>LOG(spy_long_term[[#This Row],[index]])</f>
        <v>2.4623979978989561</v>
      </c>
      <c r="M291">
        <f>LOG(spy_long_term[[#This Row],[close inf adj]])</f>
        <v>1.3827372657613304</v>
      </c>
      <c r="N291">
        <f>LOG(spy_long_term[[#This Row],[close]])</f>
        <v>2.4557886148181582</v>
      </c>
      <c r="O291" s="11">
        <f>VALUE(spy_long_term[[#This Row],[close]])</f>
        <v>285.62</v>
      </c>
      <c r="P291" s="11">
        <f>VALUE(spy_long_term[[#This Row],[close inf adj]])</f>
        <v>24.14</v>
      </c>
      <c r="R291" s="10">
        <v>40380</v>
      </c>
      <c r="S291">
        <v>7.9200000000000007E-2</v>
      </c>
      <c r="T291" s="9"/>
      <c r="U291" s="9"/>
      <c r="V291" s="9"/>
    </row>
    <row r="292" spans="1:22" x14ac:dyDescent="0.35">
      <c r="A292" t="s">
        <v>29</v>
      </c>
      <c r="B292">
        <v>1952</v>
      </c>
      <c r="C292">
        <v>2</v>
      </c>
      <c r="D292">
        <v>1</v>
      </c>
      <c r="F292" s="10">
        <f>DATE(spy_long_term[[#This Row],[year]],spy_long_term[[#This Row],[month]],spy_long_term[[#This Row],[day]])</f>
        <v>19025</v>
      </c>
      <c r="G292" s="6">
        <f>VALUE(spy_long_term[[#This Row],[close]])</f>
        <v>277.31</v>
      </c>
      <c r="H292" t="s">
        <v>580</v>
      </c>
      <c r="I292" t="s">
        <v>571</v>
      </c>
      <c r="J292">
        <f t="shared" si="4"/>
        <v>291</v>
      </c>
      <c r="K292" t="str">
        <f>spy_long_term[[#This Row],[close]]</f>
        <v>277.31</v>
      </c>
      <c r="L292">
        <f>LOG(spy_long_term[[#This Row],[index]])</f>
        <v>2.4638929889859074</v>
      </c>
      <c r="M292">
        <f>LOG(spy_long_term[[#This Row],[close inf adj]])</f>
        <v>1.3666097103924297</v>
      </c>
      <c r="N292">
        <f>LOG(spy_long_term[[#This Row],[close]])</f>
        <v>2.4429655308346709</v>
      </c>
      <c r="O292" s="11">
        <f>VALUE(spy_long_term[[#This Row],[close]])</f>
        <v>277.31</v>
      </c>
      <c r="P292" s="11">
        <f>VALUE(spy_long_term[[#This Row],[close inf adj]])</f>
        <v>23.26</v>
      </c>
      <c r="R292" s="10">
        <v>40381</v>
      </c>
      <c r="S292">
        <v>5.0500000000000003E-2</v>
      </c>
      <c r="T292" s="8"/>
      <c r="U292" s="8"/>
      <c r="V292" s="8"/>
    </row>
    <row r="293" spans="1:22" x14ac:dyDescent="0.35">
      <c r="A293" t="s">
        <v>29</v>
      </c>
      <c r="B293">
        <v>1952</v>
      </c>
      <c r="C293">
        <v>3</v>
      </c>
      <c r="D293">
        <v>1</v>
      </c>
      <c r="F293" s="10">
        <f>DATE(spy_long_term[[#This Row],[year]],spy_long_term[[#This Row],[month]],spy_long_term[[#This Row],[day]])</f>
        <v>19054</v>
      </c>
      <c r="G293" s="6">
        <f>VALUE(spy_long_term[[#This Row],[close]])</f>
        <v>290.54000000000002</v>
      </c>
      <c r="H293" t="s">
        <v>581</v>
      </c>
      <c r="I293" t="s">
        <v>582</v>
      </c>
      <c r="J293">
        <f t="shared" si="4"/>
        <v>292</v>
      </c>
      <c r="K293" t="str">
        <f>spy_long_term[[#This Row],[close]]</f>
        <v>290.54</v>
      </c>
      <c r="L293">
        <f>LOG(spy_long_term[[#This Row],[index]])</f>
        <v>2.4653828514484184</v>
      </c>
      <c r="M293">
        <f>LOG(spy_long_term[[#This Row],[close inf adj]])</f>
        <v>1.3868555291847244</v>
      </c>
      <c r="N293">
        <f>LOG(spy_long_term[[#This Row],[close]])</f>
        <v>2.463205932194144</v>
      </c>
      <c r="O293" s="11">
        <f>VALUE(spy_long_term[[#This Row],[close]])</f>
        <v>290.54000000000002</v>
      </c>
      <c r="P293" s="11">
        <f>VALUE(spy_long_term[[#This Row],[close inf adj]])</f>
        <v>24.37</v>
      </c>
      <c r="R293" s="10">
        <v>40382</v>
      </c>
      <c r="S293">
        <v>6.2600000000000003E-2</v>
      </c>
      <c r="T293" s="9"/>
      <c r="U293" s="9"/>
      <c r="V293" s="9"/>
    </row>
    <row r="294" spans="1:22" x14ac:dyDescent="0.35">
      <c r="A294" t="s">
        <v>29</v>
      </c>
      <c r="B294">
        <v>1952</v>
      </c>
      <c r="C294">
        <v>4</v>
      </c>
      <c r="D294">
        <v>1</v>
      </c>
      <c r="F294" s="10">
        <f>DATE(spy_long_term[[#This Row],[year]],spy_long_term[[#This Row],[month]],spy_long_term[[#This Row],[day]])</f>
        <v>19085</v>
      </c>
      <c r="G294" s="6">
        <f>VALUE(spy_long_term[[#This Row],[close]])</f>
        <v>276.97000000000003</v>
      </c>
      <c r="H294" t="s">
        <v>583</v>
      </c>
      <c r="I294" t="s">
        <v>584</v>
      </c>
      <c r="J294">
        <f t="shared" si="4"/>
        <v>293</v>
      </c>
      <c r="K294" t="str">
        <f>spy_long_term[[#This Row],[close]]</f>
        <v>276.97</v>
      </c>
      <c r="L294">
        <f>LOG(spy_long_term[[#This Row],[index]])</f>
        <v>2.4668676203541096</v>
      </c>
      <c r="M294">
        <f>LOG(spy_long_term[[#This Row],[close inf adj]])</f>
        <v>1.3677285460869766</v>
      </c>
      <c r="N294">
        <f>LOG(spy_long_term[[#This Row],[close]])</f>
        <v>2.4424327310137603</v>
      </c>
      <c r="O294" s="11">
        <f>VALUE(spy_long_term[[#This Row],[close]])</f>
        <v>276.97000000000003</v>
      </c>
      <c r="P294" s="11">
        <f>VALUE(spy_long_term[[#This Row],[close inf adj]])</f>
        <v>23.32</v>
      </c>
      <c r="R294" s="10">
        <v>40383</v>
      </c>
      <c r="S294">
        <v>5.45E-2</v>
      </c>
      <c r="T294" s="8"/>
      <c r="U294" s="8"/>
      <c r="V294" s="8"/>
    </row>
    <row r="295" spans="1:22" x14ac:dyDescent="0.35">
      <c r="A295" t="s">
        <v>29</v>
      </c>
      <c r="B295">
        <v>1952</v>
      </c>
      <c r="C295">
        <v>5</v>
      </c>
      <c r="D295">
        <v>1</v>
      </c>
      <c r="F295" s="10">
        <f>DATE(spy_long_term[[#This Row],[year]],spy_long_term[[#This Row],[month]],spy_long_term[[#This Row],[day]])</f>
        <v>19115</v>
      </c>
      <c r="G295" s="6">
        <f>VALUE(spy_long_term[[#This Row],[close]])</f>
        <v>283.39</v>
      </c>
      <c r="H295" t="s">
        <v>585</v>
      </c>
      <c r="I295" t="s">
        <v>586</v>
      </c>
      <c r="J295">
        <f t="shared" si="4"/>
        <v>294</v>
      </c>
      <c r="K295" t="str">
        <f>spy_long_term[[#This Row],[close]]</f>
        <v>283.39</v>
      </c>
      <c r="L295">
        <f>LOG(spy_long_term[[#This Row],[index]])</f>
        <v>2.4683473304121573</v>
      </c>
      <c r="M295">
        <f>LOG(spy_long_term[[#This Row],[close inf adj]])</f>
        <v>1.3776704393343231</v>
      </c>
      <c r="N295">
        <f>LOG(spy_long_term[[#This Row],[close]])</f>
        <v>2.4523845212062794</v>
      </c>
      <c r="O295" s="11">
        <f>VALUE(spy_long_term[[#This Row],[close]])</f>
        <v>283.39</v>
      </c>
      <c r="P295" s="11">
        <f>VALUE(spy_long_term[[#This Row],[close inf adj]])</f>
        <v>23.86</v>
      </c>
      <c r="R295" s="10">
        <v>40384</v>
      </c>
      <c r="S295">
        <v>5.0500000000000003E-2</v>
      </c>
      <c r="T295" s="9"/>
      <c r="U295" s="9"/>
      <c r="V295" s="9"/>
    </row>
    <row r="296" spans="1:22" x14ac:dyDescent="0.35">
      <c r="A296" t="s">
        <v>29</v>
      </c>
      <c r="B296">
        <v>1952</v>
      </c>
      <c r="C296">
        <v>6</v>
      </c>
      <c r="D296">
        <v>1</v>
      </c>
      <c r="F296" s="10">
        <f>DATE(spy_long_term[[#This Row],[year]],spy_long_term[[#This Row],[month]],spy_long_term[[#This Row],[day]])</f>
        <v>19146</v>
      </c>
      <c r="G296" s="6">
        <f>VALUE(spy_long_term[[#This Row],[close]])</f>
        <v>295.33</v>
      </c>
      <c r="H296" t="s">
        <v>587</v>
      </c>
      <c r="I296" t="s">
        <v>588</v>
      </c>
      <c r="J296">
        <f t="shared" si="4"/>
        <v>295</v>
      </c>
      <c r="K296" t="str">
        <f>spy_long_term[[#This Row],[close]]</f>
        <v>295.33</v>
      </c>
      <c r="L296">
        <f>LOG(spy_long_term[[#This Row],[index]])</f>
        <v>2.469822015978163</v>
      </c>
      <c r="M296">
        <f>LOG(spy_long_term[[#This Row],[close inf adj]])</f>
        <v>1.3972445810103864</v>
      </c>
      <c r="N296">
        <f>LOG(spy_long_term[[#This Row],[close]])</f>
        <v>2.4703075653961379</v>
      </c>
      <c r="O296" s="11">
        <f>VALUE(spy_long_term[[#This Row],[close]])</f>
        <v>295.33</v>
      </c>
      <c r="P296" s="11">
        <f>VALUE(spy_long_term[[#This Row],[close inf adj]])</f>
        <v>24.96</v>
      </c>
      <c r="R296" s="10">
        <v>40385</v>
      </c>
      <c r="S296">
        <v>5.6000000000000001E-2</v>
      </c>
      <c r="T296" s="8"/>
      <c r="U296" s="8"/>
      <c r="V296" s="8"/>
    </row>
    <row r="297" spans="1:22" x14ac:dyDescent="0.35">
      <c r="A297" t="s">
        <v>29</v>
      </c>
      <c r="B297">
        <v>1952</v>
      </c>
      <c r="C297">
        <v>7</v>
      </c>
      <c r="D297">
        <v>1</v>
      </c>
      <c r="F297" s="10">
        <f>DATE(spy_long_term[[#This Row],[year]],spy_long_term[[#This Row],[month]],spy_long_term[[#This Row],[day]])</f>
        <v>19176</v>
      </c>
      <c r="G297" s="6">
        <f>VALUE(spy_long_term[[#This Row],[close]])</f>
        <v>298.27</v>
      </c>
      <c r="H297" t="s">
        <v>589</v>
      </c>
      <c r="I297" t="s">
        <v>590</v>
      </c>
      <c r="J297">
        <f t="shared" si="4"/>
        <v>296</v>
      </c>
      <c r="K297" t="str">
        <f>spy_long_term[[#This Row],[close]]</f>
        <v>298.27</v>
      </c>
      <c r="L297">
        <f>LOG(spy_long_term[[#This Row],[index]])</f>
        <v>2.4712917110589387</v>
      </c>
      <c r="M297">
        <f>LOG(spy_long_term[[#This Row],[close inf adj]])</f>
        <v>1.4048337166199381</v>
      </c>
      <c r="N297">
        <f>LOG(spy_long_term[[#This Row],[close]])</f>
        <v>2.4746095742147101</v>
      </c>
      <c r="O297" s="11">
        <f>VALUE(spy_long_term[[#This Row],[close]])</f>
        <v>298.27</v>
      </c>
      <c r="P297" s="11">
        <f>VALUE(spy_long_term[[#This Row],[close inf adj]])</f>
        <v>25.4</v>
      </c>
      <c r="R297" s="10">
        <v>40386</v>
      </c>
      <c r="S297">
        <v>0.06</v>
      </c>
      <c r="T297" s="9"/>
      <c r="U297" s="9"/>
      <c r="V297" s="9"/>
    </row>
    <row r="298" spans="1:22" x14ac:dyDescent="0.35">
      <c r="A298" t="s">
        <v>29</v>
      </c>
      <c r="B298">
        <v>1952</v>
      </c>
      <c r="C298">
        <v>8</v>
      </c>
      <c r="D298">
        <v>1</v>
      </c>
      <c r="F298" s="10">
        <f>DATE(spy_long_term[[#This Row],[year]],spy_long_term[[#This Row],[month]],spy_long_term[[#This Row],[day]])</f>
        <v>19207</v>
      </c>
      <c r="G298" s="6">
        <f>VALUE(spy_long_term[[#This Row],[close]])</f>
        <v>293.93</v>
      </c>
      <c r="H298" t="s">
        <v>591</v>
      </c>
      <c r="I298" t="s">
        <v>592</v>
      </c>
      <c r="J298">
        <f t="shared" si="4"/>
        <v>297</v>
      </c>
      <c r="K298" t="str">
        <f>spy_long_term[[#This Row],[close]]</f>
        <v>293.93</v>
      </c>
      <c r="L298">
        <f>LOG(spy_long_term[[#This Row],[index]])</f>
        <v>2.4727564493172123</v>
      </c>
      <c r="M298">
        <f>LOG(spy_long_term[[#This Row],[close inf adj]])</f>
        <v>1.3984608496082234</v>
      </c>
      <c r="N298">
        <f>LOG(spy_long_term[[#This Row],[close]])</f>
        <v>2.4682439146521964</v>
      </c>
      <c r="O298" s="11">
        <f>VALUE(spy_long_term[[#This Row],[close]])</f>
        <v>293.93</v>
      </c>
      <c r="P298" s="11">
        <f>VALUE(spy_long_term[[#This Row],[close inf adj]])</f>
        <v>25.03</v>
      </c>
      <c r="R298" s="10">
        <v>40387</v>
      </c>
      <c r="S298">
        <v>5.8900000000000001E-2</v>
      </c>
      <c r="T298" s="8"/>
      <c r="U298" s="8"/>
      <c r="V298" s="8"/>
    </row>
    <row r="299" spans="1:22" x14ac:dyDescent="0.35">
      <c r="A299" t="s">
        <v>29</v>
      </c>
      <c r="B299">
        <v>1952</v>
      </c>
      <c r="C299">
        <v>9</v>
      </c>
      <c r="D299">
        <v>1</v>
      </c>
      <c r="F299" s="10">
        <f>DATE(spy_long_term[[#This Row],[year]],spy_long_term[[#This Row],[month]],spy_long_term[[#This Row],[day]])</f>
        <v>19238</v>
      </c>
      <c r="G299" s="6">
        <f>VALUE(spy_long_term[[#This Row],[close]])</f>
        <v>288.17</v>
      </c>
      <c r="H299" t="s">
        <v>593</v>
      </c>
      <c r="I299" t="s">
        <v>594</v>
      </c>
      <c r="J299">
        <f t="shared" si="4"/>
        <v>298</v>
      </c>
      <c r="K299" t="str">
        <f>spy_long_term[[#This Row],[close]]</f>
        <v>288.17</v>
      </c>
      <c r="L299">
        <f>LOG(spy_long_term[[#This Row],[index]])</f>
        <v>2.4742162640762553</v>
      </c>
      <c r="M299">
        <f>LOG(spy_long_term[[#This Row],[close inf adj]])</f>
        <v>1.3898745583909855</v>
      </c>
      <c r="N299">
        <f>LOG(spy_long_term[[#This Row],[close]])</f>
        <v>2.4596487665105231</v>
      </c>
      <c r="O299" s="11">
        <f>VALUE(spy_long_term[[#This Row],[close]])</f>
        <v>288.17</v>
      </c>
      <c r="P299" s="11">
        <f>VALUE(spy_long_term[[#This Row],[close inf adj]])</f>
        <v>24.54</v>
      </c>
      <c r="R299" s="10">
        <v>40388</v>
      </c>
      <c r="S299">
        <v>6.9900000000000004E-2</v>
      </c>
      <c r="T299" s="9"/>
      <c r="U299" s="9"/>
      <c r="V299" s="9"/>
    </row>
    <row r="300" spans="1:22" x14ac:dyDescent="0.35">
      <c r="A300" t="s">
        <v>29</v>
      </c>
      <c r="B300">
        <v>1952</v>
      </c>
      <c r="C300">
        <v>10</v>
      </c>
      <c r="D300">
        <v>1</v>
      </c>
      <c r="F300" s="10">
        <f>DATE(spy_long_term[[#This Row],[year]],spy_long_term[[#This Row],[month]],spy_long_term[[#This Row],[day]])</f>
        <v>19268</v>
      </c>
      <c r="G300" s="6">
        <f>VALUE(spy_long_term[[#This Row],[close]])</f>
        <v>287.94</v>
      </c>
      <c r="H300" t="s">
        <v>595</v>
      </c>
      <c r="I300" t="s">
        <v>596</v>
      </c>
      <c r="J300">
        <f t="shared" si="4"/>
        <v>299</v>
      </c>
      <c r="K300" t="str">
        <f>spy_long_term[[#This Row],[close]]</f>
        <v>287.94</v>
      </c>
      <c r="L300">
        <f>LOG(spy_long_term[[#This Row],[index]])</f>
        <v>2.4756711883244296</v>
      </c>
      <c r="M300">
        <f>LOG(spy_long_term[[#This Row],[close inf adj]])</f>
        <v>1.3895204658463773</v>
      </c>
      <c r="N300">
        <f>LOG(spy_long_term[[#This Row],[close]])</f>
        <v>2.4593020003160651</v>
      </c>
      <c r="O300" s="11">
        <f>VALUE(spy_long_term[[#This Row],[close]])</f>
        <v>287.94</v>
      </c>
      <c r="P300" s="11">
        <f>VALUE(spy_long_term[[#This Row],[close inf adj]])</f>
        <v>24.52</v>
      </c>
      <c r="R300" s="10">
        <v>40389</v>
      </c>
      <c r="S300">
        <v>6.2700000000000006E-2</v>
      </c>
      <c r="T300" s="8"/>
      <c r="U300" s="8"/>
      <c r="V300" s="8"/>
    </row>
    <row r="301" spans="1:22" x14ac:dyDescent="0.35">
      <c r="A301" t="s">
        <v>29</v>
      </c>
      <c r="B301">
        <v>1952</v>
      </c>
      <c r="C301">
        <v>11</v>
      </c>
      <c r="D301">
        <v>1</v>
      </c>
      <c r="F301" s="10">
        <f>DATE(spy_long_term[[#This Row],[year]],spy_long_term[[#This Row],[month]],spy_long_term[[#This Row],[day]])</f>
        <v>19299</v>
      </c>
      <c r="G301" s="6">
        <f>VALUE(spy_long_term[[#This Row],[close]])</f>
        <v>301.33</v>
      </c>
      <c r="H301" t="s">
        <v>597</v>
      </c>
      <c r="I301" t="s">
        <v>598</v>
      </c>
      <c r="J301">
        <f t="shared" si="4"/>
        <v>300</v>
      </c>
      <c r="K301" t="str">
        <f>spy_long_term[[#This Row],[close]]</f>
        <v>301.33</v>
      </c>
      <c r="L301">
        <f>LOG(spy_long_term[[#This Row],[index]])</f>
        <v>2.4771212547196626</v>
      </c>
      <c r="M301">
        <f>LOG(spy_long_term[[#This Row],[close inf adj]])</f>
        <v>1.4092566520389096</v>
      </c>
      <c r="N301">
        <f>LOG(spy_long_term[[#This Row],[close]])</f>
        <v>2.4790423715866301</v>
      </c>
      <c r="O301" s="11">
        <f>VALUE(spy_long_term[[#This Row],[close]])</f>
        <v>301.33</v>
      </c>
      <c r="P301" s="11">
        <f>VALUE(spy_long_term[[#This Row],[close inf adj]])</f>
        <v>25.66</v>
      </c>
      <c r="R301" s="10">
        <v>40390</v>
      </c>
      <c r="S301">
        <v>6.7900000000000002E-2</v>
      </c>
      <c r="T301" s="9"/>
      <c r="U301" s="9"/>
      <c r="V301" s="9"/>
    </row>
    <row r="302" spans="1:22" x14ac:dyDescent="0.35">
      <c r="A302" t="s">
        <v>29</v>
      </c>
      <c r="B302">
        <v>1952</v>
      </c>
      <c r="C302">
        <v>12</v>
      </c>
      <c r="D302">
        <v>1</v>
      </c>
      <c r="F302" s="10">
        <f>DATE(spy_long_term[[#This Row],[year]],spy_long_term[[#This Row],[month]],spy_long_term[[#This Row],[day]])</f>
        <v>19329</v>
      </c>
      <c r="G302" s="6">
        <f>VALUE(spy_long_term[[#This Row],[close]])</f>
        <v>312.01</v>
      </c>
      <c r="H302" t="s">
        <v>599</v>
      </c>
      <c r="I302" t="s">
        <v>600</v>
      </c>
      <c r="J302">
        <f t="shared" si="4"/>
        <v>301</v>
      </c>
      <c r="K302" t="str">
        <f>spy_long_term[[#This Row],[close]]</f>
        <v>312.01</v>
      </c>
      <c r="L302">
        <f>LOG(spy_long_term[[#This Row],[index]])</f>
        <v>2.4785664955938436</v>
      </c>
      <c r="M302">
        <f>LOG(spy_long_term[[#This Row],[close inf adj]])</f>
        <v>1.4243915544102774</v>
      </c>
      <c r="N302">
        <f>LOG(spy_long_term[[#This Row],[close]])</f>
        <v>2.4941685134903082</v>
      </c>
      <c r="O302" s="11">
        <f>VALUE(spy_long_term[[#This Row],[close]])</f>
        <v>312.01</v>
      </c>
      <c r="P302" s="11">
        <f>VALUE(spy_long_term[[#This Row],[close inf adj]])</f>
        <v>26.57</v>
      </c>
      <c r="R302" s="10">
        <v>40391</v>
      </c>
      <c r="S302">
        <v>6.1100000000000002E-2</v>
      </c>
      <c r="T302" s="8"/>
      <c r="U302" s="8"/>
      <c r="V302" s="8"/>
    </row>
    <row r="303" spans="1:22" x14ac:dyDescent="0.35">
      <c r="A303" t="s">
        <v>29</v>
      </c>
      <c r="B303">
        <v>1953</v>
      </c>
      <c r="C303">
        <v>1</v>
      </c>
      <c r="D303">
        <v>1</v>
      </c>
      <c r="F303" s="10">
        <f>DATE(spy_long_term[[#This Row],[year]],spy_long_term[[#This Row],[month]],spy_long_term[[#This Row],[day]])</f>
        <v>19360</v>
      </c>
      <c r="G303" s="6">
        <f>VALUE(spy_long_term[[#This Row],[close]])</f>
        <v>310.97000000000003</v>
      </c>
      <c r="H303" t="s">
        <v>601</v>
      </c>
      <c r="I303" t="s">
        <v>602</v>
      </c>
      <c r="J303">
        <f t="shared" si="4"/>
        <v>302</v>
      </c>
      <c r="K303" t="str">
        <f>spy_long_term[[#This Row],[close]]</f>
        <v>310.97</v>
      </c>
      <c r="L303">
        <f>LOG(spy_long_term[[#This Row],[index]])</f>
        <v>2.4800069429571505</v>
      </c>
      <c r="M303">
        <f>LOG(spy_long_term[[#This Row],[close inf adj]])</f>
        <v>1.4212747912103465</v>
      </c>
      <c r="N303">
        <f>LOG(spy_long_term[[#This Row],[close]])</f>
        <v>2.4927184936477444</v>
      </c>
      <c r="O303" s="11">
        <f>VALUE(spy_long_term[[#This Row],[close]])</f>
        <v>310.97000000000003</v>
      </c>
      <c r="P303" s="11">
        <f>VALUE(spy_long_term[[#This Row],[close inf adj]])</f>
        <v>26.38</v>
      </c>
      <c r="R303" s="10">
        <v>40392</v>
      </c>
      <c r="S303">
        <v>0.06</v>
      </c>
      <c r="T303" s="9"/>
      <c r="U303" s="9"/>
      <c r="V303" s="9"/>
    </row>
    <row r="304" spans="1:22" x14ac:dyDescent="0.35">
      <c r="A304" t="s">
        <v>29</v>
      </c>
      <c r="B304">
        <v>1953</v>
      </c>
      <c r="C304">
        <v>2</v>
      </c>
      <c r="D304">
        <v>1</v>
      </c>
      <c r="F304" s="10">
        <f>DATE(spy_long_term[[#This Row],[year]],spy_long_term[[#This Row],[month]],spy_long_term[[#This Row],[day]])</f>
        <v>19391</v>
      </c>
      <c r="G304" s="6">
        <f>VALUE(spy_long_term[[#This Row],[close]])</f>
        <v>306.45</v>
      </c>
      <c r="H304" t="s">
        <v>603</v>
      </c>
      <c r="I304" t="s">
        <v>604</v>
      </c>
      <c r="J304">
        <f t="shared" si="4"/>
        <v>303</v>
      </c>
      <c r="K304" t="str">
        <f>spy_long_term[[#This Row],[close]]</f>
        <v>306.45</v>
      </c>
      <c r="L304">
        <f>LOG(spy_long_term[[#This Row],[index]])</f>
        <v>2.4814426285023048</v>
      </c>
      <c r="M304">
        <f>LOG(spy_long_term[[#This Row],[close inf adj]])</f>
        <v>1.4132997640812519</v>
      </c>
      <c r="N304">
        <f>LOG(spy_long_term[[#This Row],[close]])</f>
        <v>2.4863596256881286</v>
      </c>
      <c r="O304" s="11">
        <f>VALUE(spy_long_term[[#This Row],[close]])</f>
        <v>306.45</v>
      </c>
      <c r="P304" s="11">
        <f>VALUE(spy_long_term[[#This Row],[close inf adj]])</f>
        <v>25.9</v>
      </c>
      <c r="R304" s="10">
        <v>40393</v>
      </c>
      <c r="S304">
        <v>0.06</v>
      </c>
      <c r="T304" s="8"/>
      <c r="U304" s="8"/>
      <c r="V304" s="8"/>
    </row>
    <row r="305" spans="1:22" x14ac:dyDescent="0.35">
      <c r="A305" t="s">
        <v>29</v>
      </c>
      <c r="B305">
        <v>1953</v>
      </c>
      <c r="C305">
        <v>3</v>
      </c>
      <c r="D305">
        <v>1</v>
      </c>
      <c r="F305" s="10">
        <f>DATE(spy_long_term[[#This Row],[year]],spy_long_term[[#This Row],[month]],spy_long_term[[#This Row],[day]])</f>
        <v>19419</v>
      </c>
      <c r="G305" s="6">
        <f>VALUE(spy_long_term[[#This Row],[close]])</f>
        <v>298.12</v>
      </c>
      <c r="H305" t="s">
        <v>605</v>
      </c>
      <c r="I305" t="s">
        <v>606</v>
      </c>
      <c r="J305">
        <f t="shared" si="4"/>
        <v>304</v>
      </c>
      <c r="K305" t="str">
        <f>spy_long_term[[#This Row],[close]]</f>
        <v>298.12</v>
      </c>
      <c r="L305">
        <f>LOG(spy_long_term[[#This Row],[index]])</f>
        <v>2.4828735836087539</v>
      </c>
      <c r="M305">
        <f>LOG(spy_long_term[[#This Row],[close inf adj]])</f>
        <v>1.4029488293444048</v>
      </c>
      <c r="N305">
        <f>LOG(spy_long_term[[#This Row],[close]])</f>
        <v>2.4743911125582132</v>
      </c>
      <c r="O305" s="11">
        <f>VALUE(spy_long_term[[#This Row],[close]])</f>
        <v>298.12</v>
      </c>
      <c r="P305" s="11">
        <f>VALUE(spy_long_term[[#This Row],[close inf adj]])</f>
        <v>25.29</v>
      </c>
      <c r="R305" s="10">
        <v>40394</v>
      </c>
      <c r="S305">
        <v>5.7000000000000002E-2</v>
      </c>
      <c r="T305" s="9"/>
      <c r="U305" s="9"/>
      <c r="V305" s="9"/>
    </row>
    <row r="306" spans="1:22" x14ac:dyDescent="0.35">
      <c r="A306" t="s">
        <v>29</v>
      </c>
      <c r="B306">
        <v>1953</v>
      </c>
      <c r="C306">
        <v>4</v>
      </c>
      <c r="D306">
        <v>1</v>
      </c>
      <c r="F306" s="10">
        <f>DATE(spy_long_term[[#This Row],[year]],spy_long_term[[#This Row],[month]],spy_long_term[[#This Row],[day]])</f>
        <v>19450</v>
      </c>
      <c r="G306" s="6">
        <f>VALUE(spy_long_term[[#This Row],[close]])</f>
        <v>290.22000000000003</v>
      </c>
      <c r="H306" t="s">
        <v>607</v>
      </c>
      <c r="I306" t="s">
        <v>608</v>
      </c>
      <c r="J306">
        <f t="shared" si="4"/>
        <v>305</v>
      </c>
      <c r="K306" t="str">
        <f>spy_long_term[[#This Row],[close]]</f>
        <v>290.22</v>
      </c>
      <c r="L306">
        <f>LOG(spy_long_term[[#This Row],[index]])</f>
        <v>2.4842998393467859</v>
      </c>
      <c r="M306">
        <f>LOG(spy_long_term[[#This Row],[close inf adj]])</f>
        <v>1.3912880485952974</v>
      </c>
      <c r="N306">
        <f>LOG(spy_long_term[[#This Row],[close]])</f>
        <v>2.4627273377720988</v>
      </c>
      <c r="O306" s="11">
        <f>VALUE(spy_long_term[[#This Row],[close]])</f>
        <v>290.22000000000003</v>
      </c>
      <c r="P306" s="11">
        <f>VALUE(spy_long_term[[#This Row],[close inf adj]])</f>
        <v>24.62</v>
      </c>
      <c r="R306" s="10">
        <v>40395</v>
      </c>
      <c r="S306">
        <v>6.0999999999999999E-2</v>
      </c>
      <c r="T306" s="8"/>
      <c r="U306" s="8"/>
      <c r="V306" s="8"/>
    </row>
    <row r="307" spans="1:22" x14ac:dyDescent="0.35">
      <c r="A307" t="s">
        <v>29</v>
      </c>
      <c r="B307">
        <v>1953</v>
      </c>
      <c r="C307">
        <v>5</v>
      </c>
      <c r="D307">
        <v>1</v>
      </c>
      <c r="F307" s="10">
        <f>DATE(spy_long_term[[#This Row],[year]],spy_long_term[[#This Row],[month]],spy_long_term[[#This Row],[day]])</f>
        <v>19480</v>
      </c>
      <c r="G307" s="6">
        <f>VALUE(spy_long_term[[#This Row],[close]])</f>
        <v>288.17</v>
      </c>
      <c r="H307" t="s">
        <v>593</v>
      </c>
      <c r="I307" t="s">
        <v>594</v>
      </c>
      <c r="J307">
        <f t="shared" si="4"/>
        <v>306</v>
      </c>
      <c r="K307" t="str">
        <f>spy_long_term[[#This Row],[close]]</f>
        <v>288.17</v>
      </c>
      <c r="L307">
        <f>LOG(spy_long_term[[#This Row],[index]])</f>
        <v>2.4857214264815801</v>
      </c>
      <c r="M307">
        <f>LOG(spy_long_term[[#This Row],[close inf adj]])</f>
        <v>1.3898745583909855</v>
      </c>
      <c r="N307">
        <f>LOG(spy_long_term[[#This Row],[close]])</f>
        <v>2.4596487665105231</v>
      </c>
      <c r="O307" s="11">
        <f>VALUE(spy_long_term[[#This Row],[close]])</f>
        <v>288.17</v>
      </c>
      <c r="P307" s="11">
        <f>VALUE(spy_long_term[[#This Row],[close inf adj]])</f>
        <v>24.54</v>
      </c>
      <c r="R307" s="10">
        <v>40396</v>
      </c>
      <c r="S307">
        <v>6.2300000000000001E-2</v>
      </c>
      <c r="T307" s="9"/>
      <c r="U307" s="9"/>
      <c r="V307" s="9"/>
    </row>
    <row r="308" spans="1:22" x14ac:dyDescent="0.35">
      <c r="A308" t="s">
        <v>29</v>
      </c>
      <c r="B308">
        <v>1953</v>
      </c>
      <c r="C308">
        <v>6</v>
      </c>
      <c r="D308">
        <v>1</v>
      </c>
      <c r="F308" s="10">
        <f>DATE(spy_long_term[[#This Row],[year]],spy_long_term[[#This Row],[month]],spy_long_term[[#This Row],[day]])</f>
        <v>19511</v>
      </c>
      <c r="G308" s="6">
        <f>VALUE(spy_long_term[[#This Row],[close]])</f>
        <v>282.44</v>
      </c>
      <c r="H308" t="s">
        <v>609</v>
      </c>
      <c r="I308" t="s">
        <v>579</v>
      </c>
      <c r="J308">
        <f t="shared" si="4"/>
        <v>307</v>
      </c>
      <c r="K308" t="str">
        <f>spy_long_term[[#This Row],[close]]</f>
        <v>282.44</v>
      </c>
      <c r="L308">
        <f>LOG(spy_long_term[[#This Row],[index]])</f>
        <v>2.4871383754771865</v>
      </c>
      <c r="M308">
        <f>LOG(spy_long_term[[#This Row],[close inf adj]])</f>
        <v>1.3827372657613304</v>
      </c>
      <c r="N308">
        <f>LOG(spy_long_term[[#This Row],[close]])</f>
        <v>2.4509262028227417</v>
      </c>
      <c r="O308" s="11">
        <f>VALUE(spy_long_term[[#This Row],[close]])</f>
        <v>282.44</v>
      </c>
      <c r="P308" s="11">
        <f>VALUE(spy_long_term[[#This Row],[close inf adj]])</f>
        <v>24.14</v>
      </c>
      <c r="R308" s="10">
        <v>40397</v>
      </c>
      <c r="S308">
        <v>5.8999999999999997E-2</v>
      </c>
      <c r="T308" s="8"/>
      <c r="U308" s="8"/>
      <c r="V308" s="8"/>
    </row>
    <row r="309" spans="1:22" x14ac:dyDescent="0.35">
      <c r="A309" t="s">
        <v>29</v>
      </c>
      <c r="B309">
        <v>1953</v>
      </c>
      <c r="C309">
        <v>7</v>
      </c>
      <c r="D309">
        <v>1</v>
      </c>
      <c r="F309" s="10">
        <f>DATE(spy_long_term[[#This Row],[year]],spy_long_term[[#This Row],[month]],spy_long_term[[#This Row],[day]])</f>
        <v>19541</v>
      </c>
      <c r="G309" s="6">
        <f>VALUE(spy_long_term[[#This Row],[close]])</f>
        <v>289.58</v>
      </c>
      <c r="H309" t="s">
        <v>610</v>
      </c>
      <c r="I309" t="s">
        <v>611</v>
      </c>
      <c r="J309">
        <f t="shared" si="4"/>
        <v>308</v>
      </c>
      <c r="K309" t="str">
        <f>spy_long_term[[#This Row],[close]]</f>
        <v>289.58</v>
      </c>
      <c r="L309">
        <f>LOG(spy_long_term[[#This Row],[index]])</f>
        <v>2.4885507165004443</v>
      </c>
      <c r="M309">
        <f>LOG(spy_long_term[[#This Row],[close inf adj]])</f>
        <v>1.3935752032695876</v>
      </c>
      <c r="N309">
        <f>LOG(spy_long_term[[#This Row],[close]])</f>
        <v>2.4617685637765629</v>
      </c>
      <c r="O309" s="11">
        <f>VALUE(spy_long_term[[#This Row],[close]])</f>
        <v>289.58</v>
      </c>
      <c r="P309" s="11">
        <f>VALUE(spy_long_term[[#This Row],[close inf adj]])</f>
        <v>24.75</v>
      </c>
      <c r="R309" s="10">
        <v>40398</v>
      </c>
      <c r="S309">
        <v>6.0900000000000003E-2</v>
      </c>
      <c r="T309" s="9"/>
      <c r="U309" s="9"/>
      <c r="V309" s="9"/>
    </row>
    <row r="310" spans="1:22" x14ac:dyDescent="0.35">
      <c r="A310" t="s">
        <v>29</v>
      </c>
      <c r="B310">
        <v>1953</v>
      </c>
      <c r="C310">
        <v>8</v>
      </c>
      <c r="D310">
        <v>1</v>
      </c>
      <c r="F310" s="10">
        <f>DATE(spy_long_term[[#This Row],[year]],spy_long_term[[#This Row],[month]],spy_long_term[[#This Row],[day]])</f>
        <v>19572</v>
      </c>
      <c r="G310" s="6">
        <f>VALUE(spy_long_term[[#This Row],[close]])</f>
        <v>271.82</v>
      </c>
      <c r="H310" t="s">
        <v>612</v>
      </c>
      <c r="I310" t="s">
        <v>584</v>
      </c>
      <c r="J310">
        <f t="shared" si="4"/>
        <v>309</v>
      </c>
      <c r="K310" t="str">
        <f>spy_long_term[[#This Row],[close]]</f>
        <v>271.82</v>
      </c>
      <c r="L310">
        <f>LOG(spy_long_term[[#This Row],[index]])</f>
        <v>2.4899584794248346</v>
      </c>
      <c r="M310">
        <f>LOG(spy_long_term[[#This Row],[close inf adj]])</f>
        <v>1.3677285460869766</v>
      </c>
      <c r="N310">
        <f>LOG(spy_long_term[[#This Row],[close]])</f>
        <v>2.4342814081363011</v>
      </c>
      <c r="O310" s="11">
        <f>VALUE(spy_long_term[[#This Row],[close]])</f>
        <v>271.82</v>
      </c>
      <c r="P310" s="11">
        <f>VALUE(spy_long_term[[#This Row],[close inf adj]])</f>
        <v>23.32</v>
      </c>
      <c r="R310" s="10">
        <v>40399</v>
      </c>
      <c r="S310">
        <v>7.0999999999999994E-2</v>
      </c>
      <c r="T310" s="8"/>
      <c r="U310" s="8"/>
      <c r="V310" s="8"/>
    </row>
    <row r="311" spans="1:22" x14ac:dyDescent="0.35">
      <c r="A311" t="s">
        <v>29</v>
      </c>
      <c r="B311">
        <v>1953</v>
      </c>
      <c r="C311">
        <v>9</v>
      </c>
      <c r="D311">
        <v>1</v>
      </c>
      <c r="F311" s="10">
        <f>DATE(spy_long_term[[#This Row],[year]],spy_long_term[[#This Row],[month]],spy_long_term[[#This Row],[day]])</f>
        <v>19603</v>
      </c>
      <c r="G311" s="6">
        <f>VALUE(spy_long_term[[#This Row],[close]])</f>
        <v>272.17</v>
      </c>
      <c r="H311" t="s">
        <v>613</v>
      </c>
      <c r="I311" t="s">
        <v>614</v>
      </c>
      <c r="J311">
        <f t="shared" si="4"/>
        <v>310</v>
      </c>
      <c r="K311" t="str">
        <f>spy_long_term[[#This Row],[close]]</f>
        <v>272.17</v>
      </c>
      <c r="L311">
        <f>LOG(spy_long_term[[#This Row],[index]])</f>
        <v>2.4913616938342726</v>
      </c>
      <c r="M311">
        <f>LOG(spy_long_term[[#This Row],[close inf adj]])</f>
        <v>1.368286884902131</v>
      </c>
      <c r="N311">
        <f>LOG(spy_long_term[[#This Row],[close]])</f>
        <v>2.4348402532975735</v>
      </c>
      <c r="O311" s="11">
        <f>VALUE(spy_long_term[[#This Row],[close]])</f>
        <v>272.17</v>
      </c>
      <c r="P311" s="11">
        <f>VALUE(spy_long_term[[#This Row],[close inf adj]])</f>
        <v>23.35</v>
      </c>
      <c r="R311" s="10">
        <v>40400</v>
      </c>
      <c r="S311">
        <v>7.0000000000000007E-2</v>
      </c>
      <c r="T311" s="9"/>
      <c r="U311" s="9"/>
      <c r="V311" s="9"/>
    </row>
    <row r="312" spans="1:22" x14ac:dyDescent="0.35">
      <c r="A312" t="s">
        <v>29</v>
      </c>
      <c r="B312">
        <v>1953</v>
      </c>
      <c r="C312">
        <v>10</v>
      </c>
      <c r="D312">
        <v>1</v>
      </c>
      <c r="F312" s="10">
        <f>DATE(spy_long_term[[#This Row],[year]],spy_long_term[[#This Row],[month]],spy_long_term[[#This Row],[day]])</f>
        <v>19633</v>
      </c>
      <c r="G312" s="6">
        <f>VALUE(spy_long_term[[#This Row],[close]])</f>
        <v>284.98</v>
      </c>
      <c r="H312" t="s">
        <v>615</v>
      </c>
      <c r="I312" t="s">
        <v>594</v>
      </c>
      <c r="J312">
        <f t="shared" si="4"/>
        <v>311</v>
      </c>
      <c r="K312" t="str">
        <f>spy_long_term[[#This Row],[close]]</f>
        <v>284.98</v>
      </c>
      <c r="L312">
        <f>LOG(spy_long_term[[#This Row],[index]])</f>
        <v>2.4927603890268375</v>
      </c>
      <c r="M312">
        <f>LOG(spy_long_term[[#This Row],[close inf adj]])</f>
        <v>1.3898745583909855</v>
      </c>
      <c r="N312">
        <f>LOG(spy_long_term[[#This Row],[close]])</f>
        <v>2.454814382133351</v>
      </c>
      <c r="O312" s="11">
        <f>VALUE(spy_long_term[[#This Row],[close]])</f>
        <v>284.98</v>
      </c>
      <c r="P312" s="11">
        <f>VALUE(spy_long_term[[#This Row],[close inf adj]])</f>
        <v>24.54</v>
      </c>
      <c r="R312" s="10">
        <v>40401</v>
      </c>
      <c r="S312">
        <v>6.7000000000000004E-2</v>
      </c>
      <c r="T312" s="8"/>
      <c r="U312" s="8"/>
      <c r="V312" s="8"/>
    </row>
    <row r="313" spans="1:22" x14ac:dyDescent="0.35">
      <c r="A313" t="s">
        <v>29</v>
      </c>
      <c r="B313">
        <v>1953</v>
      </c>
      <c r="C313">
        <v>11</v>
      </c>
      <c r="D313">
        <v>1</v>
      </c>
      <c r="F313" s="10">
        <f>DATE(spy_long_term[[#This Row],[year]],spy_long_term[[#This Row],[month]],spy_long_term[[#This Row],[day]])</f>
        <v>19664</v>
      </c>
      <c r="G313" s="6">
        <f>VALUE(spy_long_term[[#This Row],[close]])</f>
        <v>288.60000000000002</v>
      </c>
      <c r="H313" t="s">
        <v>616</v>
      </c>
      <c r="I313" t="s">
        <v>617</v>
      </c>
      <c r="J313">
        <f t="shared" si="4"/>
        <v>312</v>
      </c>
      <c r="K313" t="str">
        <f>spy_long_term[[#This Row],[close]]</f>
        <v>288.60</v>
      </c>
      <c r="L313">
        <f>LOG(spy_long_term[[#This Row],[index]])</f>
        <v>2.4941545940184429</v>
      </c>
      <c r="M313">
        <f>LOG(spy_long_term[[#This Row],[close inf adj]])</f>
        <v>1.3937506403480804</v>
      </c>
      <c r="N313">
        <f>LOG(spy_long_term[[#This Row],[close]])</f>
        <v>2.4602963267574753</v>
      </c>
      <c r="O313" s="11">
        <f>VALUE(spy_long_term[[#This Row],[close]])</f>
        <v>288.60000000000002</v>
      </c>
      <c r="P313" s="11">
        <f>VALUE(spy_long_term[[#This Row],[close inf adj]])</f>
        <v>24.76</v>
      </c>
      <c r="R313" s="10">
        <v>40402</v>
      </c>
      <c r="S313">
        <v>7.0000000000000007E-2</v>
      </c>
      <c r="T313" s="9"/>
      <c r="U313" s="9"/>
      <c r="V313" s="9"/>
    </row>
    <row r="314" spans="1:22" x14ac:dyDescent="0.35">
      <c r="A314" t="s">
        <v>29</v>
      </c>
      <c r="B314">
        <v>1953</v>
      </c>
      <c r="C314">
        <v>12</v>
      </c>
      <c r="D314">
        <v>1</v>
      </c>
      <c r="F314" s="10">
        <f>DATE(spy_long_term[[#This Row],[year]],spy_long_term[[#This Row],[month]],spy_long_term[[#This Row],[day]])</f>
        <v>19694</v>
      </c>
      <c r="G314" s="6">
        <f>VALUE(spy_long_term[[#This Row],[close]])</f>
        <v>289.19</v>
      </c>
      <c r="H314" t="s">
        <v>618</v>
      </c>
      <c r="I314" t="s">
        <v>619</v>
      </c>
      <c r="J314">
        <f t="shared" si="4"/>
        <v>313</v>
      </c>
      <c r="K314" t="str">
        <f>spy_long_term[[#This Row],[close]]</f>
        <v>289.19</v>
      </c>
      <c r="L314">
        <f>LOG(spy_long_term[[#This Row],[index]])</f>
        <v>2.4955443375464483</v>
      </c>
      <c r="M314">
        <f>LOG(spy_long_term[[#This Row],[close inf adj]])</f>
        <v>1.394626764272209</v>
      </c>
      <c r="N314">
        <f>LOG(spy_long_term[[#This Row],[close]])</f>
        <v>2.4611832712645878</v>
      </c>
      <c r="O314" s="11">
        <f>VALUE(spy_long_term[[#This Row],[close]])</f>
        <v>289.19</v>
      </c>
      <c r="P314" s="11">
        <f>VALUE(spy_long_term[[#This Row],[close inf adj]])</f>
        <v>24.81</v>
      </c>
      <c r="R314" s="10">
        <v>40403</v>
      </c>
      <c r="S314">
        <v>6.4500000000000002E-2</v>
      </c>
      <c r="T314" s="8"/>
      <c r="U314" s="8"/>
      <c r="V314" s="8"/>
    </row>
    <row r="315" spans="1:22" x14ac:dyDescent="0.35">
      <c r="A315" t="s">
        <v>29</v>
      </c>
      <c r="B315">
        <v>1954</v>
      </c>
      <c r="C315">
        <v>1</v>
      </c>
      <c r="D315">
        <v>1</v>
      </c>
      <c r="F315" s="10">
        <f>DATE(spy_long_term[[#This Row],[year]],spy_long_term[[#This Row],[month]],spy_long_term[[#This Row],[day]])</f>
        <v>19725</v>
      </c>
      <c r="G315" s="6">
        <f>VALUE(spy_long_term[[#This Row],[close]])</f>
        <v>303.99</v>
      </c>
      <c r="H315" t="s">
        <v>620</v>
      </c>
      <c r="I315" t="s">
        <v>621</v>
      </c>
      <c r="J315">
        <f t="shared" si="4"/>
        <v>314</v>
      </c>
      <c r="K315" t="str">
        <f>spy_long_term[[#This Row],[close]]</f>
        <v>303.99</v>
      </c>
      <c r="L315">
        <f>LOG(spy_long_term[[#This Row],[index]])</f>
        <v>2.4969296480732148</v>
      </c>
      <c r="M315">
        <f>LOG(spy_long_term[[#This Row],[close inf adj]])</f>
        <v>1.4163075870598825</v>
      </c>
      <c r="N315">
        <f>LOG(spy_long_term[[#This Row],[close]])</f>
        <v>2.4828592973710872</v>
      </c>
      <c r="O315" s="11">
        <f>VALUE(spy_long_term[[#This Row],[close]])</f>
        <v>303.99</v>
      </c>
      <c r="P315" s="11">
        <f>VALUE(spy_long_term[[#This Row],[close inf adj]])</f>
        <v>26.08</v>
      </c>
      <c r="R315" s="10">
        <v>40404</v>
      </c>
      <c r="S315">
        <v>6.7000000000000004E-2</v>
      </c>
      <c r="T315" s="9"/>
      <c r="U315" s="9"/>
      <c r="V315" s="9"/>
    </row>
    <row r="316" spans="1:22" x14ac:dyDescent="0.35">
      <c r="A316" t="s">
        <v>29</v>
      </c>
      <c r="B316">
        <v>1954</v>
      </c>
      <c r="C316">
        <v>2</v>
      </c>
      <c r="D316">
        <v>1</v>
      </c>
      <c r="F316" s="10">
        <f>DATE(spy_long_term[[#This Row],[year]],spy_long_term[[#This Row],[month]],spy_long_term[[#This Row],[day]])</f>
        <v>19756</v>
      </c>
      <c r="G316" s="6">
        <f>VALUE(spy_long_term[[#This Row],[close]])</f>
        <v>304.8</v>
      </c>
      <c r="H316" t="s">
        <v>622</v>
      </c>
      <c r="I316" t="s">
        <v>623</v>
      </c>
      <c r="J316">
        <f t="shared" si="4"/>
        <v>315</v>
      </c>
      <c r="K316" t="str">
        <f>spy_long_term[[#This Row],[close]]</f>
        <v>304.80</v>
      </c>
      <c r="L316">
        <f>LOG(spy_long_term[[#This Row],[index]])</f>
        <v>2.4983105537896004</v>
      </c>
      <c r="M316">
        <f>LOG(spy_long_term[[#This Row],[close inf adj]])</f>
        <v>1.4174716932032929</v>
      </c>
      <c r="N316">
        <f>LOG(spy_long_term[[#This Row],[close]])</f>
        <v>2.4840149626675627</v>
      </c>
      <c r="O316" s="11">
        <f>VALUE(spy_long_term[[#This Row],[close]])</f>
        <v>304.8</v>
      </c>
      <c r="P316" s="11">
        <f>VALUE(spy_long_term[[#This Row],[close inf adj]])</f>
        <v>26.15</v>
      </c>
      <c r="R316" s="10">
        <v>40405</v>
      </c>
      <c r="S316">
        <v>6.5299999999999997E-2</v>
      </c>
      <c r="T316" s="8"/>
      <c r="U316" s="8"/>
      <c r="V316" s="8"/>
    </row>
    <row r="317" spans="1:22" x14ac:dyDescent="0.35">
      <c r="A317" t="s">
        <v>29</v>
      </c>
      <c r="B317">
        <v>1954</v>
      </c>
      <c r="C317">
        <v>3</v>
      </c>
      <c r="D317">
        <v>1</v>
      </c>
      <c r="F317" s="10">
        <f>DATE(spy_long_term[[#This Row],[year]],spy_long_term[[#This Row],[month]],spy_long_term[[#This Row],[day]])</f>
        <v>19784</v>
      </c>
      <c r="G317" s="6">
        <f>VALUE(spy_long_term[[#This Row],[close]])</f>
        <v>314.01</v>
      </c>
      <c r="H317" t="s">
        <v>624</v>
      </c>
      <c r="I317" t="s">
        <v>625</v>
      </c>
      <c r="J317">
        <f t="shared" si="4"/>
        <v>316</v>
      </c>
      <c r="K317" t="str">
        <f>spy_long_term[[#This Row],[close]]</f>
        <v>314.01</v>
      </c>
      <c r="L317">
        <f>LOG(spy_long_term[[#This Row],[index]])</f>
        <v>2.4996870826184039</v>
      </c>
      <c r="M317">
        <f>LOG(spy_long_term[[#This Row],[close inf adj]])</f>
        <v>1.4303975913869669</v>
      </c>
      <c r="N317">
        <f>LOG(spy_long_term[[#This Row],[close]])</f>
        <v>2.4969434788874358</v>
      </c>
      <c r="O317" s="11">
        <f>VALUE(spy_long_term[[#This Row],[close]])</f>
        <v>314.01</v>
      </c>
      <c r="P317" s="11">
        <f>VALUE(spy_long_term[[#This Row],[close inf adj]])</f>
        <v>26.94</v>
      </c>
      <c r="R317" s="10">
        <v>40406</v>
      </c>
      <c r="S317">
        <v>6.5500000000000003E-2</v>
      </c>
      <c r="T317" s="9"/>
      <c r="U317" s="9"/>
      <c r="V317" s="9"/>
    </row>
    <row r="318" spans="1:22" x14ac:dyDescent="0.35">
      <c r="A318" t="s">
        <v>29</v>
      </c>
      <c r="B318">
        <v>1954</v>
      </c>
      <c r="C318">
        <v>4</v>
      </c>
      <c r="D318">
        <v>1</v>
      </c>
      <c r="F318" s="10">
        <f>DATE(spy_long_term[[#This Row],[year]],spy_long_term[[#This Row],[month]],spy_long_term[[#This Row],[day]])</f>
        <v>19815</v>
      </c>
      <c r="G318" s="6">
        <f>VALUE(spy_long_term[[#This Row],[close]])</f>
        <v>330.64</v>
      </c>
      <c r="H318" t="s">
        <v>626</v>
      </c>
      <c r="I318" t="s">
        <v>627</v>
      </c>
      <c r="J318">
        <f t="shared" si="4"/>
        <v>317</v>
      </c>
      <c r="K318" t="str">
        <f>spy_long_term[[#This Row],[close]]</f>
        <v>330.64</v>
      </c>
      <c r="L318">
        <f>LOG(spy_long_term[[#This Row],[index]])</f>
        <v>2.5010592622177517</v>
      </c>
      <c r="M318">
        <f>LOG(spy_long_term[[#This Row],[close inf adj]])</f>
        <v>1.4511721575125398</v>
      </c>
      <c r="N318">
        <f>LOG(spy_long_term[[#This Row],[close]])</f>
        <v>2.5193553922736518</v>
      </c>
      <c r="O318" s="11">
        <f>VALUE(spy_long_term[[#This Row],[close]])</f>
        <v>330.64</v>
      </c>
      <c r="P318" s="11">
        <f>VALUE(spy_long_term[[#This Row],[close inf adj]])</f>
        <v>28.26</v>
      </c>
      <c r="R318" s="10">
        <v>40407</v>
      </c>
      <c r="S318">
        <v>7.0000000000000007E-2</v>
      </c>
      <c r="T318" s="8"/>
      <c r="U318" s="8"/>
      <c r="V318" s="8"/>
    </row>
    <row r="319" spans="1:22" x14ac:dyDescent="0.35">
      <c r="A319" t="s">
        <v>29</v>
      </c>
      <c r="B319">
        <v>1954</v>
      </c>
      <c r="C319">
        <v>5</v>
      </c>
      <c r="D319">
        <v>1</v>
      </c>
      <c r="F319" s="10">
        <f>DATE(spy_long_term[[#This Row],[year]],spy_long_term[[#This Row],[month]],spy_long_term[[#This Row],[day]])</f>
        <v>19845</v>
      </c>
      <c r="G319" s="6">
        <f>VALUE(spy_long_term[[#This Row],[close]])</f>
        <v>340.24</v>
      </c>
      <c r="H319" t="s">
        <v>628</v>
      </c>
      <c r="I319" t="s">
        <v>629</v>
      </c>
      <c r="J319">
        <f t="shared" si="4"/>
        <v>318</v>
      </c>
      <c r="K319" t="str">
        <f>spy_long_term[[#This Row],[close]]</f>
        <v>340.24</v>
      </c>
      <c r="L319">
        <f>LOG(spy_long_term[[#This Row],[index]])</f>
        <v>2.5024271199844326</v>
      </c>
      <c r="M319">
        <f>LOG(spy_long_term[[#This Row],[close inf adj]])</f>
        <v>1.4652340949880143</v>
      </c>
      <c r="N319">
        <f>LOG(spy_long_term[[#This Row],[close]])</f>
        <v>2.5317853697059669</v>
      </c>
      <c r="O319" s="11">
        <f>VALUE(spy_long_term[[#This Row],[close]])</f>
        <v>340.24</v>
      </c>
      <c r="P319" s="11">
        <f>VALUE(spy_long_term[[#This Row],[close inf adj]])</f>
        <v>29.19</v>
      </c>
      <c r="R319" s="10">
        <v>40408</v>
      </c>
      <c r="S319">
        <v>6.8000000000000005E-2</v>
      </c>
      <c r="T319" s="9"/>
      <c r="U319" s="9"/>
      <c r="V319" s="9"/>
    </row>
    <row r="320" spans="1:22" x14ac:dyDescent="0.35">
      <c r="A320" t="s">
        <v>29</v>
      </c>
      <c r="B320">
        <v>1954</v>
      </c>
      <c r="C320">
        <v>6</v>
      </c>
      <c r="D320">
        <v>1</v>
      </c>
      <c r="F320" s="10">
        <f>DATE(spy_long_term[[#This Row],[year]],spy_long_term[[#This Row],[month]],spy_long_term[[#This Row],[day]])</f>
        <v>19876</v>
      </c>
      <c r="G320" s="6">
        <f>VALUE(spy_long_term[[#This Row],[close]])</f>
        <v>340.47</v>
      </c>
      <c r="H320" t="s">
        <v>630</v>
      </c>
      <c r="I320" t="s">
        <v>631</v>
      </c>
      <c r="J320">
        <f t="shared" si="4"/>
        <v>319</v>
      </c>
      <c r="K320" t="str">
        <f>spy_long_term[[#This Row],[close]]</f>
        <v>340.47</v>
      </c>
      <c r="L320">
        <f>LOG(spy_long_term[[#This Row],[index]])</f>
        <v>2.503790683057181</v>
      </c>
      <c r="M320">
        <f>LOG(spy_long_term[[#This Row],[close inf adj]])</f>
        <v>1.4655315569735499</v>
      </c>
      <c r="N320">
        <f>LOG(spy_long_term[[#This Row],[close]])</f>
        <v>2.5320788507320691</v>
      </c>
      <c r="O320" s="11">
        <f>VALUE(spy_long_term[[#This Row],[close]])</f>
        <v>340.47</v>
      </c>
      <c r="P320" s="11">
        <f>VALUE(spy_long_term[[#This Row],[close inf adj]])</f>
        <v>29.21</v>
      </c>
      <c r="R320" s="10">
        <v>40409</v>
      </c>
      <c r="S320">
        <v>6.6699999999999995E-2</v>
      </c>
      <c r="T320" s="8"/>
      <c r="U320" s="8"/>
      <c r="V320" s="8"/>
    </row>
    <row r="321" spans="1:22" x14ac:dyDescent="0.35">
      <c r="A321" t="s">
        <v>29</v>
      </c>
      <c r="B321">
        <v>1954</v>
      </c>
      <c r="C321">
        <v>7</v>
      </c>
      <c r="D321">
        <v>1</v>
      </c>
      <c r="F321" s="10">
        <f>DATE(spy_long_term[[#This Row],[year]],spy_long_term[[#This Row],[month]],spy_long_term[[#This Row],[day]])</f>
        <v>19906</v>
      </c>
      <c r="G321" s="6">
        <f>VALUE(spy_long_term[[#This Row],[close]])</f>
        <v>359.94</v>
      </c>
      <c r="H321" t="s">
        <v>632</v>
      </c>
      <c r="I321" t="s">
        <v>633</v>
      </c>
      <c r="J321">
        <f t="shared" si="4"/>
        <v>320</v>
      </c>
      <c r="K321" t="str">
        <f>spy_long_term[[#This Row],[close]]</f>
        <v>359.94</v>
      </c>
      <c r="L321">
        <f>LOG(spy_long_term[[#This Row],[index]])</f>
        <v>2.5051499783199058</v>
      </c>
      <c r="M321">
        <f>LOG(spy_long_term[[#This Row],[close inf adj]])</f>
        <v>1.4896772916636984</v>
      </c>
      <c r="N321">
        <f>LOG(spy_long_term[[#This Row],[close]])</f>
        <v>2.5562301123210984</v>
      </c>
      <c r="O321" s="11">
        <f>VALUE(spy_long_term[[#This Row],[close]])</f>
        <v>359.94</v>
      </c>
      <c r="P321" s="11">
        <f>VALUE(spy_long_term[[#This Row],[close inf adj]])</f>
        <v>30.88</v>
      </c>
      <c r="R321" s="10">
        <v>40410</v>
      </c>
      <c r="S321">
        <v>6.5500000000000003E-2</v>
      </c>
      <c r="T321" s="9"/>
      <c r="U321" s="9"/>
      <c r="V321" s="9"/>
    </row>
    <row r="322" spans="1:22" x14ac:dyDescent="0.35">
      <c r="A322" t="s">
        <v>29</v>
      </c>
      <c r="B322">
        <v>1954</v>
      </c>
      <c r="C322">
        <v>8</v>
      </c>
      <c r="D322">
        <v>1</v>
      </c>
      <c r="F322" s="10">
        <f>DATE(spy_long_term[[#This Row],[year]],spy_long_term[[#This Row],[month]],spy_long_term[[#This Row],[day]])</f>
        <v>19937</v>
      </c>
      <c r="G322" s="6">
        <f>VALUE(spy_long_term[[#This Row],[close]])</f>
        <v>347.7</v>
      </c>
      <c r="H322" t="s">
        <v>634</v>
      </c>
      <c r="I322" t="s">
        <v>635</v>
      </c>
      <c r="J322">
        <f t="shared" si="4"/>
        <v>321</v>
      </c>
      <c r="K322" t="str">
        <f>spy_long_term[[#This Row],[close]]</f>
        <v>347.70</v>
      </c>
      <c r="L322">
        <f>LOG(spy_long_term[[#This Row],[index]])</f>
        <v>2.5065050324048719</v>
      </c>
      <c r="M322">
        <f>LOG(spy_long_term[[#This Row],[close inf adj]])</f>
        <v>1.4746532533620627</v>
      </c>
      <c r="N322">
        <f>LOG(spy_long_term[[#This Row],[close]])</f>
        <v>2.5412046906832586</v>
      </c>
      <c r="O322" s="11">
        <f>VALUE(spy_long_term[[#This Row],[close]])</f>
        <v>347.7</v>
      </c>
      <c r="P322" s="11">
        <f>VALUE(spy_long_term[[#This Row],[close inf adj]])</f>
        <v>29.83</v>
      </c>
      <c r="R322" s="10">
        <v>40411</v>
      </c>
      <c r="S322">
        <v>6.6400000000000001E-2</v>
      </c>
      <c r="T322" s="8"/>
      <c r="U322" s="8"/>
      <c r="V322" s="8"/>
    </row>
    <row r="323" spans="1:22" x14ac:dyDescent="0.35">
      <c r="A323" t="s">
        <v>29</v>
      </c>
      <c r="B323">
        <v>1954</v>
      </c>
      <c r="C323">
        <v>9</v>
      </c>
      <c r="D323">
        <v>1</v>
      </c>
      <c r="F323" s="10">
        <f>DATE(spy_long_term[[#This Row],[year]],spy_long_term[[#This Row],[month]],spy_long_term[[#This Row],[day]])</f>
        <v>19968</v>
      </c>
      <c r="G323" s="6">
        <f>VALUE(spy_long_term[[#This Row],[close]])</f>
        <v>378.03</v>
      </c>
      <c r="H323" t="s">
        <v>636</v>
      </c>
      <c r="I323" t="s">
        <v>637</v>
      </c>
      <c r="J323">
        <f t="shared" si="4"/>
        <v>322</v>
      </c>
      <c r="K323" t="str">
        <f>spy_long_term[[#This Row],[close]]</f>
        <v>378.03</v>
      </c>
      <c r="L323">
        <f>LOG(spy_long_term[[#This Row],[index]])</f>
        <v>2.5078558716958308</v>
      </c>
      <c r="M323">
        <f>LOG(spy_long_term[[#This Row],[close inf adj]])</f>
        <v>1.5093369580176441</v>
      </c>
      <c r="N323">
        <f>LOG(spy_long_term[[#This Row],[close]])</f>
        <v>2.5775262662855511</v>
      </c>
      <c r="O323" s="11">
        <f>VALUE(spy_long_term[[#This Row],[close]])</f>
        <v>378.03</v>
      </c>
      <c r="P323" s="11">
        <f>VALUE(spy_long_term[[#This Row],[close inf adj]])</f>
        <v>32.31</v>
      </c>
      <c r="R323" s="10">
        <v>40412</v>
      </c>
      <c r="S323">
        <v>6.6000000000000003E-2</v>
      </c>
      <c r="T323" s="9"/>
      <c r="U323" s="9"/>
      <c r="V323" s="9"/>
    </row>
    <row r="324" spans="1:22" x14ac:dyDescent="0.35">
      <c r="A324" t="s">
        <v>29</v>
      </c>
      <c r="B324">
        <v>1954</v>
      </c>
      <c r="C324">
        <v>10</v>
      </c>
      <c r="D324">
        <v>1</v>
      </c>
      <c r="F324" s="10">
        <f>DATE(spy_long_term[[#This Row],[year]],spy_long_term[[#This Row],[month]],spy_long_term[[#This Row],[day]])</f>
        <v>19998</v>
      </c>
      <c r="G324" s="6">
        <f>VALUE(spy_long_term[[#This Row],[close]])</f>
        <v>370.66</v>
      </c>
      <c r="H324" t="s">
        <v>638</v>
      </c>
      <c r="I324" t="s">
        <v>639</v>
      </c>
      <c r="J324">
        <f t="shared" ref="J324:J387" si="5">J323+1</f>
        <v>323</v>
      </c>
      <c r="K324" t="str">
        <f>spy_long_term[[#This Row],[close]]</f>
        <v>370.66</v>
      </c>
      <c r="L324">
        <f>LOG(spy_long_term[[#This Row],[index]])</f>
        <v>2.509202522331103</v>
      </c>
      <c r="M324">
        <f>LOG(spy_long_term[[#This Row],[close inf adj]])</f>
        <v>1.5007851729174559</v>
      </c>
      <c r="N324">
        <f>LOG(spy_long_term[[#This Row],[close]])</f>
        <v>2.5689757214042994</v>
      </c>
      <c r="O324" s="11">
        <f>VALUE(spy_long_term[[#This Row],[close]])</f>
        <v>370.66</v>
      </c>
      <c r="P324" s="11">
        <f>VALUE(spy_long_term[[#This Row],[close inf adj]])</f>
        <v>31.68</v>
      </c>
      <c r="R324" s="10">
        <v>40413</v>
      </c>
      <c r="S324">
        <v>6.4899999999999999E-2</v>
      </c>
      <c r="T324" s="8"/>
      <c r="U324" s="8"/>
      <c r="V324" s="8"/>
    </row>
    <row r="325" spans="1:22" x14ac:dyDescent="0.35">
      <c r="A325" t="s">
        <v>29</v>
      </c>
      <c r="B325">
        <v>1954</v>
      </c>
      <c r="C325">
        <v>11</v>
      </c>
      <c r="D325">
        <v>1</v>
      </c>
      <c r="F325" s="10">
        <f>DATE(spy_long_term[[#This Row],[year]],spy_long_term[[#This Row],[month]],spy_long_term[[#This Row],[day]])</f>
        <v>20029</v>
      </c>
      <c r="G325" s="6">
        <f>VALUE(spy_long_term[[#This Row],[close]])</f>
        <v>400.61</v>
      </c>
      <c r="H325" t="s">
        <v>91</v>
      </c>
      <c r="I325" t="s">
        <v>640</v>
      </c>
      <c r="J325">
        <f t="shared" si="5"/>
        <v>324</v>
      </c>
      <c r="K325" t="str">
        <f>spy_long_term[[#This Row],[close]]</f>
        <v>400.61</v>
      </c>
      <c r="L325">
        <f>LOG(spy_long_term[[#This Row],[index]])</f>
        <v>2.510545010206612</v>
      </c>
      <c r="M325">
        <f>LOG(spy_long_term[[#This Row],[close inf adj]])</f>
        <v>1.5345337560051155</v>
      </c>
      <c r="N325">
        <f>LOG(spy_long_term[[#This Row],[close]])</f>
        <v>2.6027217859226459</v>
      </c>
      <c r="O325" s="11">
        <f>VALUE(spy_long_term[[#This Row],[close]])</f>
        <v>400.61</v>
      </c>
      <c r="P325" s="11">
        <f>VALUE(spy_long_term[[#This Row],[close inf adj]])</f>
        <v>34.24</v>
      </c>
      <c r="R325" s="10">
        <v>40414</v>
      </c>
      <c r="S325">
        <v>6.5000000000000002E-2</v>
      </c>
      <c r="T325" s="9"/>
      <c r="U325" s="9"/>
      <c r="V325" s="9"/>
    </row>
    <row r="326" spans="1:22" x14ac:dyDescent="0.35">
      <c r="A326" t="s">
        <v>29</v>
      </c>
      <c r="B326">
        <v>1954</v>
      </c>
      <c r="C326">
        <v>12</v>
      </c>
      <c r="D326">
        <v>1</v>
      </c>
      <c r="F326" s="10">
        <f>DATE(spy_long_term[[#This Row],[year]],spy_long_term[[#This Row],[month]],spy_long_term[[#This Row],[day]])</f>
        <v>20059</v>
      </c>
      <c r="G326" s="6">
        <f>VALUE(spy_long_term[[#This Row],[close]])</f>
        <v>422.51</v>
      </c>
      <c r="H326" t="s">
        <v>641</v>
      </c>
      <c r="I326" t="s">
        <v>642</v>
      </c>
      <c r="J326">
        <f t="shared" si="5"/>
        <v>325</v>
      </c>
      <c r="K326" t="str">
        <f>spy_long_term[[#This Row],[close]]</f>
        <v>422.51</v>
      </c>
      <c r="L326">
        <f>LOG(spy_long_term[[#This Row],[index]])</f>
        <v>2.5118833609788744</v>
      </c>
      <c r="M326">
        <f>LOG(spy_long_term[[#This Row],[close inf adj]])</f>
        <v>1.5560611590095326</v>
      </c>
      <c r="N326">
        <f>LOG(spy_long_term[[#This Row],[close]])</f>
        <v>2.6258369923234013</v>
      </c>
      <c r="O326" s="11">
        <f>VALUE(spy_long_term[[#This Row],[close]])</f>
        <v>422.51</v>
      </c>
      <c r="P326" s="11">
        <f>VALUE(spy_long_term[[#This Row],[close inf adj]])</f>
        <v>35.979999999999997</v>
      </c>
      <c r="R326" s="10">
        <v>40415</v>
      </c>
      <c r="S326">
        <v>6.4799999999999996E-2</v>
      </c>
      <c r="T326" s="8"/>
      <c r="U326" s="8"/>
      <c r="V326" s="8"/>
    </row>
    <row r="327" spans="1:22" x14ac:dyDescent="0.35">
      <c r="A327" t="s">
        <v>29</v>
      </c>
      <c r="B327">
        <v>1955</v>
      </c>
      <c r="C327">
        <v>1</v>
      </c>
      <c r="D327">
        <v>1</v>
      </c>
      <c r="F327" s="10">
        <f>DATE(spy_long_term[[#This Row],[year]],spy_long_term[[#This Row],[month]],spy_long_term[[#This Row],[day]])</f>
        <v>20090</v>
      </c>
      <c r="G327" s="6">
        <f>VALUE(spy_long_term[[#This Row],[close]])</f>
        <v>430.15</v>
      </c>
      <c r="H327" t="s">
        <v>643</v>
      </c>
      <c r="I327" t="s">
        <v>644</v>
      </c>
      <c r="J327">
        <f t="shared" si="5"/>
        <v>326</v>
      </c>
      <c r="K327" t="str">
        <f>spy_long_term[[#This Row],[close]]</f>
        <v>430.15</v>
      </c>
      <c r="L327">
        <f>LOG(spy_long_term[[#This Row],[index]])</f>
        <v>2.5132176000679389</v>
      </c>
      <c r="M327">
        <f>LOG(spy_long_term[[#This Row],[close inf adj]])</f>
        <v>1.5638369186645449</v>
      </c>
      <c r="N327">
        <f>LOG(spy_long_term[[#This Row],[close]])</f>
        <v>2.6336199272367296</v>
      </c>
      <c r="O327" s="11">
        <f>VALUE(spy_long_term[[#This Row],[close]])</f>
        <v>430.15</v>
      </c>
      <c r="P327" s="11">
        <f>VALUE(spy_long_term[[#This Row],[close inf adj]])</f>
        <v>36.630000000000003</v>
      </c>
      <c r="R327" s="10">
        <v>40416</v>
      </c>
      <c r="S327">
        <v>6.4000000000000001E-2</v>
      </c>
      <c r="T327" s="9"/>
      <c r="U327" s="9"/>
      <c r="V327" s="9"/>
    </row>
    <row r="328" spans="1:22" x14ac:dyDescent="0.35">
      <c r="A328" t="s">
        <v>29</v>
      </c>
      <c r="B328">
        <v>1955</v>
      </c>
      <c r="C328">
        <v>2</v>
      </c>
      <c r="D328">
        <v>1</v>
      </c>
      <c r="F328" s="10">
        <f>DATE(spy_long_term[[#This Row],[year]],spy_long_term[[#This Row],[month]],spy_long_term[[#This Row],[day]])</f>
        <v>20121</v>
      </c>
      <c r="G328" s="6">
        <f>VALUE(spy_long_term[[#This Row],[close]])</f>
        <v>431.67</v>
      </c>
      <c r="H328" t="s">
        <v>645</v>
      </c>
      <c r="I328" t="s">
        <v>646</v>
      </c>
      <c r="J328">
        <f t="shared" si="5"/>
        <v>327</v>
      </c>
      <c r="K328" t="str">
        <f>spy_long_term[[#This Row],[close]]</f>
        <v>431.67</v>
      </c>
      <c r="L328">
        <f>LOG(spy_long_term[[#This Row],[index]])</f>
        <v>2.514547752660286</v>
      </c>
      <c r="M328">
        <f>LOG(spy_long_term[[#This Row],[close inf adj]])</f>
        <v>1.5653755027140737</v>
      </c>
      <c r="N328">
        <f>LOG(spy_long_term[[#This Row],[close]])</f>
        <v>2.6351518673100029</v>
      </c>
      <c r="O328" s="11">
        <f>VALUE(spy_long_term[[#This Row],[close]])</f>
        <v>431.67</v>
      </c>
      <c r="P328" s="11">
        <f>VALUE(spy_long_term[[#This Row],[close inf adj]])</f>
        <v>36.76</v>
      </c>
      <c r="R328" s="10">
        <v>40417</v>
      </c>
      <c r="S328">
        <v>6.5000000000000002E-2</v>
      </c>
      <c r="T328" s="8"/>
      <c r="U328" s="8"/>
      <c r="V328" s="8"/>
    </row>
    <row r="329" spans="1:22" x14ac:dyDescent="0.35">
      <c r="A329" t="s">
        <v>29</v>
      </c>
      <c r="B329">
        <v>1955</v>
      </c>
      <c r="C329">
        <v>3</v>
      </c>
      <c r="D329">
        <v>1</v>
      </c>
      <c r="F329" s="10">
        <f>DATE(spy_long_term[[#This Row],[year]],spy_long_term[[#This Row],[month]],spy_long_term[[#This Row],[day]])</f>
        <v>20149</v>
      </c>
      <c r="G329" s="6">
        <f>VALUE(spy_long_term[[#This Row],[close]])</f>
        <v>429.56</v>
      </c>
      <c r="H329" t="s">
        <v>647</v>
      </c>
      <c r="I329" t="s">
        <v>648</v>
      </c>
      <c r="J329">
        <f t="shared" si="5"/>
        <v>328</v>
      </c>
      <c r="K329" t="str">
        <f>spy_long_term[[#This Row],[close]]</f>
        <v>429.56</v>
      </c>
      <c r="L329">
        <f>LOG(spy_long_term[[#This Row],[index]])</f>
        <v>2.5158738437116792</v>
      </c>
      <c r="M329">
        <f>LOG(spy_long_term[[#This Row],[close inf adj]])</f>
        <v>1.5632437011403981</v>
      </c>
      <c r="N329">
        <f>LOG(spy_long_term[[#This Row],[close]])</f>
        <v>2.6330238337062375</v>
      </c>
      <c r="O329" s="11">
        <f>VALUE(spy_long_term[[#This Row],[close]])</f>
        <v>429.56</v>
      </c>
      <c r="P329" s="11">
        <f>VALUE(spy_long_term[[#This Row],[close inf adj]])</f>
        <v>36.58</v>
      </c>
      <c r="R329" s="10">
        <v>40418</v>
      </c>
      <c r="S329">
        <v>6.4100000000000004E-2</v>
      </c>
      <c r="T329" s="9"/>
      <c r="U329" s="9"/>
      <c r="V329" s="9"/>
    </row>
    <row r="330" spans="1:22" x14ac:dyDescent="0.35">
      <c r="A330" t="s">
        <v>29</v>
      </c>
      <c r="B330">
        <v>1955</v>
      </c>
      <c r="C330">
        <v>4</v>
      </c>
      <c r="D330">
        <v>1</v>
      </c>
      <c r="F330" s="10">
        <f>DATE(spy_long_term[[#This Row],[year]],spy_long_term[[#This Row],[month]],spy_long_term[[#This Row],[day]])</f>
        <v>20180</v>
      </c>
      <c r="G330" s="6">
        <f>VALUE(spy_long_term[[#This Row],[close]])</f>
        <v>445.76</v>
      </c>
      <c r="H330" t="s">
        <v>649</v>
      </c>
      <c r="I330" t="s">
        <v>650</v>
      </c>
      <c r="J330">
        <f t="shared" si="5"/>
        <v>329</v>
      </c>
      <c r="K330" t="str">
        <f>spy_long_term[[#This Row],[close]]</f>
        <v>445.76</v>
      </c>
      <c r="L330">
        <f>LOG(spy_long_term[[#This Row],[index]])</f>
        <v>2.5171958979499744</v>
      </c>
      <c r="M330">
        <f>LOG(spy_long_term[[#This Row],[close inf adj]])</f>
        <v>1.5793262037552551</v>
      </c>
      <c r="N330">
        <f>LOG(spy_long_term[[#This Row],[close]])</f>
        <v>2.6491010947438696</v>
      </c>
      <c r="O330" s="11">
        <f>VALUE(spy_long_term[[#This Row],[close]])</f>
        <v>445.76</v>
      </c>
      <c r="P330" s="11">
        <f>VALUE(spy_long_term[[#This Row],[close inf adj]])</f>
        <v>37.96</v>
      </c>
      <c r="R330" s="10">
        <v>40419</v>
      </c>
      <c r="S330">
        <v>6.4000000000000001E-2</v>
      </c>
      <c r="T330" s="8"/>
      <c r="U330" s="8"/>
      <c r="V330" s="8"/>
    </row>
    <row r="331" spans="1:22" x14ac:dyDescent="0.35">
      <c r="A331" t="s">
        <v>29</v>
      </c>
      <c r="B331">
        <v>1955</v>
      </c>
      <c r="C331">
        <v>5</v>
      </c>
      <c r="D331">
        <v>1</v>
      </c>
      <c r="F331" s="10">
        <f>DATE(spy_long_term[[#This Row],[year]],spy_long_term[[#This Row],[month]],spy_long_term[[#This Row],[day]])</f>
        <v>20210</v>
      </c>
      <c r="G331" s="6">
        <f>VALUE(spy_long_term[[#This Row],[close]])</f>
        <v>445.18</v>
      </c>
      <c r="H331" t="s">
        <v>651</v>
      </c>
      <c r="I331" t="s">
        <v>652</v>
      </c>
      <c r="J331">
        <f t="shared" si="5"/>
        <v>330</v>
      </c>
      <c r="K331" t="str">
        <f>spy_long_term[[#This Row],[close]]</f>
        <v>445.18</v>
      </c>
      <c r="L331">
        <f>LOG(spy_long_term[[#This Row],[index]])</f>
        <v>2.5185139398778875</v>
      </c>
      <c r="M331">
        <f>LOG(spy_long_term[[#This Row],[close inf adj]])</f>
        <v>1.5787537844264345</v>
      </c>
      <c r="N331">
        <f>LOG(spy_long_term[[#This Row],[close]])</f>
        <v>2.6485356451398836</v>
      </c>
      <c r="O331" s="11">
        <f>VALUE(spy_long_term[[#This Row],[close]])</f>
        <v>445.18</v>
      </c>
      <c r="P331" s="11">
        <f>VALUE(spy_long_term[[#This Row],[close inf adj]])</f>
        <v>37.909999999999997</v>
      </c>
      <c r="R331" s="10">
        <v>40420</v>
      </c>
      <c r="S331">
        <v>6.5000000000000002E-2</v>
      </c>
      <c r="T331" s="9"/>
      <c r="U331" s="9"/>
      <c r="V331" s="9"/>
    </row>
    <row r="332" spans="1:22" x14ac:dyDescent="0.35">
      <c r="A332" t="s">
        <v>29</v>
      </c>
      <c r="B332">
        <v>1955</v>
      </c>
      <c r="C332">
        <v>6</v>
      </c>
      <c r="D332">
        <v>1</v>
      </c>
      <c r="F332" s="10">
        <f>DATE(spy_long_term[[#This Row],[year]],spy_long_term[[#This Row],[month]],spy_long_term[[#This Row],[day]])</f>
        <v>20241</v>
      </c>
      <c r="G332" s="6">
        <f>VALUE(spy_long_term[[#This Row],[close]])</f>
        <v>481.82</v>
      </c>
      <c r="H332" t="s">
        <v>653</v>
      </c>
      <c r="I332" t="s">
        <v>654</v>
      </c>
      <c r="J332">
        <f t="shared" si="5"/>
        <v>331</v>
      </c>
      <c r="K332" t="str">
        <f>spy_long_term[[#This Row],[close]]</f>
        <v>481.82</v>
      </c>
      <c r="L332">
        <f>LOG(spy_long_term[[#This Row],[index]])</f>
        <v>2.5198279937757189</v>
      </c>
      <c r="M332">
        <f>LOG(spy_long_term[[#This Row],[close inf adj]])</f>
        <v>1.6131015169669127</v>
      </c>
      <c r="N332">
        <f>LOG(spy_long_term[[#This Row],[close]])</f>
        <v>2.6828848232865732</v>
      </c>
      <c r="O332" s="11">
        <f>VALUE(spy_long_term[[#This Row],[close]])</f>
        <v>481.82</v>
      </c>
      <c r="P332" s="11">
        <f>VALUE(spy_long_term[[#This Row],[close inf adj]])</f>
        <v>41.03</v>
      </c>
      <c r="R332" s="10">
        <v>40421</v>
      </c>
      <c r="S332">
        <v>0.06</v>
      </c>
      <c r="T332" s="8"/>
      <c r="U332" s="8"/>
      <c r="V332" s="8"/>
    </row>
    <row r="333" spans="1:22" x14ac:dyDescent="0.35">
      <c r="A333" t="s">
        <v>29</v>
      </c>
      <c r="B333">
        <v>1955</v>
      </c>
      <c r="C333">
        <v>7</v>
      </c>
      <c r="D333">
        <v>1</v>
      </c>
      <c r="F333" s="10">
        <f>DATE(spy_long_term[[#This Row],[year]],spy_long_term[[#This Row],[month]],spy_long_term[[#This Row],[day]])</f>
        <v>20271</v>
      </c>
      <c r="G333" s="6">
        <f>VALUE(spy_long_term[[#This Row],[close]])</f>
        <v>509.18</v>
      </c>
      <c r="H333" t="s">
        <v>655</v>
      </c>
      <c r="I333" t="s">
        <v>656</v>
      </c>
      <c r="J333">
        <f t="shared" si="5"/>
        <v>332</v>
      </c>
      <c r="K333" t="str">
        <f>spy_long_term[[#This Row],[close]]</f>
        <v>509.18</v>
      </c>
      <c r="L333">
        <f>LOG(spy_long_term[[#This Row],[index]])</f>
        <v>2.5211380837040362</v>
      </c>
      <c r="M333">
        <f>LOG(spy_long_term[[#This Row],[close inf adj]])</f>
        <v>1.6386888866901235</v>
      </c>
      <c r="N333">
        <f>LOG(spy_long_term[[#This Row],[close]])</f>
        <v>2.70687133673295</v>
      </c>
      <c r="O333" s="11">
        <f>VALUE(spy_long_term[[#This Row],[close]])</f>
        <v>509.18</v>
      </c>
      <c r="P333" s="11">
        <f>VALUE(spy_long_term[[#This Row],[close inf adj]])</f>
        <v>43.52</v>
      </c>
      <c r="R333" s="10">
        <v>40422</v>
      </c>
      <c r="S333">
        <v>6.2899999999999998E-2</v>
      </c>
      <c r="T333" s="9"/>
      <c r="U333" s="9"/>
      <c r="V333" s="9"/>
    </row>
    <row r="334" spans="1:22" x14ac:dyDescent="0.35">
      <c r="A334" t="s">
        <v>29</v>
      </c>
      <c r="B334">
        <v>1955</v>
      </c>
      <c r="C334">
        <v>8</v>
      </c>
      <c r="D334">
        <v>1</v>
      </c>
      <c r="F334" s="10">
        <f>DATE(spy_long_term[[#This Row],[year]],spy_long_term[[#This Row],[month]],spy_long_term[[#This Row],[day]])</f>
        <v>20302</v>
      </c>
      <c r="G334" s="6">
        <f>VALUE(spy_long_term[[#This Row],[close]])</f>
        <v>505.21</v>
      </c>
      <c r="H334" t="s">
        <v>657</v>
      </c>
      <c r="I334" t="s">
        <v>658</v>
      </c>
      <c r="J334">
        <f t="shared" si="5"/>
        <v>333</v>
      </c>
      <c r="K334" t="str">
        <f>spy_long_term[[#This Row],[close]]</f>
        <v>505.21</v>
      </c>
      <c r="L334">
        <f>LOG(spy_long_term[[#This Row],[index]])</f>
        <v>2.5224442335063197</v>
      </c>
      <c r="M334">
        <f>LOG(spy_long_term[[#This Row],[close inf adj]])</f>
        <v>1.6352826379982119</v>
      </c>
      <c r="N334">
        <f>LOG(spy_long_term[[#This Row],[close]])</f>
        <v>2.7034719382843959</v>
      </c>
      <c r="O334" s="11">
        <f>VALUE(spy_long_term[[#This Row],[close]])</f>
        <v>505.21</v>
      </c>
      <c r="P334" s="11">
        <f>VALUE(spy_long_term[[#This Row],[close inf adj]])</f>
        <v>43.18</v>
      </c>
      <c r="R334" s="10">
        <v>40423</v>
      </c>
      <c r="S334">
        <v>6.3399999999999998E-2</v>
      </c>
      <c r="T334" s="8"/>
      <c r="U334" s="8"/>
      <c r="V334" s="8"/>
    </row>
    <row r="335" spans="1:22" x14ac:dyDescent="0.35">
      <c r="A335" t="s">
        <v>29</v>
      </c>
      <c r="B335">
        <v>1955</v>
      </c>
      <c r="C335">
        <v>9</v>
      </c>
      <c r="D335">
        <v>1</v>
      </c>
      <c r="F335" s="10">
        <f>DATE(spy_long_term[[#This Row],[year]],spy_long_term[[#This Row],[month]],spy_long_term[[#This Row],[day]])</f>
        <v>20333</v>
      </c>
      <c r="G335" s="6">
        <f>VALUE(spy_long_term[[#This Row],[close]])</f>
        <v>509.02</v>
      </c>
      <c r="H335" t="s">
        <v>659</v>
      </c>
      <c r="I335" t="s">
        <v>660</v>
      </c>
      <c r="J335">
        <f t="shared" si="5"/>
        <v>334</v>
      </c>
      <c r="K335" t="str">
        <f>spy_long_term[[#This Row],[close]]</f>
        <v>509.02</v>
      </c>
      <c r="L335">
        <f>LOG(spy_long_term[[#This Row],[index]])</f>
        <v>2.5237464668115646</v>
      </c>
      <c r="M335">
        <f>LOG(spy_long_term[[#This Row],[close inf adj]])</f>
        <v>1.6401831919213401</v>
      </c>
      <c r="N335">
        <f>LOG(spy_long_term[[#This Row],[close]])</f>
        <v>2.7067348466176946</v>
      </c>
      <c r="O335" s="11">
        <f>VALUE(spy_long_term[[#This Row],[close]])</f>
        <v>509.02</v>
      </c>
      <c r="P335" s="11">
        <f>VALUE(spy_long_term[[#This Row],[close inf adj]])</f>
        <v>43.67</v>
      </c>
      <c r="R335" s="10">
        <v>40424</v>
      </c>
      <c r="S335">
        <v>6.0900000000000003E-2</v>
      </c>
      <c r="T335" s="9"/>
      <c r="U335" s="9"/>
      <c r="V335" s="9"/>
    </row>
    <row r="336" spans="1:22" x14ac:dyDescent="0.35">
      <c r="A336" t="s">
        <v>29</v>
      </c>
      <c r="B336">
        <v>1955</v>
      </c>
      <c r="C336">
        <v>10</v>
      </c>
      <c r="D336">
        <v>1</v>
      </c>
      <c r="F336" s="10">
        <f>DATE(spy_long_term[[#This Row],[year]],spy_long_term[[#This Row],[month]],spy_long_term[[#This Row],[day]])</f>
        <v>20363</v>
      </c>
      <c r="G336" s="6">
        <f>VALUE(spy_long_term[[#This Row],[close]])</f>
        <v>493.52</v>
      </c>
      <c r="H336" t="s">
        <v>661</v>
      </c>
      <c r="I336" t="s">
        <v>662</v>
      </c>
      <c r="J336">
        <f t="shared" si="5"/>
        <v>335</v>
      </c>
      <c r="K336" t="str">
        <f>spy_long_term[[#This Row],[close]]</f>
        <v>493.52</v>
      </c>
      <c r="L336">
        <f>LOG(spy_long_term[[#This Row],[index]])</f>
        <v>2.5250448070368452</v>
      </c>
      <c r="M336">
        <f>LOG(spy_long_term[[#This Row],[close inf adj]])</f>
        <v>1.6267508536833932</v>
      </c>
      <c r="N336">
        <f>LOG(spy_long_term[[#This Row],[close]])</f>
        <v>2.6933047572359228</v>
      </c>
      <c r="O336" s="11">
        <f>VALUE(spy_long_term[[#This Row],[close]])</f>
        <v>493.52</v>
      </c>
      <c r="P336" s="11">
        <f>VALUE(spy_long_term[[#This Row],[close inf adj]])</f>
        <v>42.34</v>
      </c>
      <c r="R336" s="10">
        <v>40425</v>
      </c>
      <c r="S336">
        <v>6.2399999999999997E-2</v>
      </c>
      <c r="T336" s="8"/>
      <c r="U336" s="8"/>
      <c r="V336" s="8"/>
    </row>
    <row r="337" spans="1:22" x14ac:dyDescent="0.35">
      <c r="A337" t="s">
        <v>29</v>
      </c>
      <c r="B337">
        <v>1955</v>
      </c>
      <c r="C337">
        <v>11</v>
      </c>
      <c r="D337">
        <v>1</v>
      </c>
      <c r="F337" s="10">
        <f>DATE(spy_long_term[[#This Row],[year]],spy_long_term[[#This Row],[month]],spy_long_term[[#This Row],[day]])</f>
        <v>20394</v>
      </c>
      <c r="G337" s="6">
        <f>VALUE(spy_long_term[[#This Row],[close]])</f>
        <v>530.46</v>
      </c>
      <c r="H337" t="s">
        <v>663</v>
      </c>
      <c r="I337" t="s">
        <v>664</v>
      </c>
      <c r="J337">
        <f t="shared" si="5"/>
        <v>336</v>
      </c>
      <c r="K337" t="str">
        <f>spy_long_term[[#This Row],[close]]</f>
        <v>530.46</v>
      </c>
      <c r="L337">
        <f>LOG(spy_long_term[[#This Row],[index]])</f>
        <v>2.5263392773898441</v>
      </c>
      <c r="M337">
        <f>LOG(spy_long_term[[#This Row],[close inf adj]])</f>
        <v>1.6581068355063928</v>
      </c>
      <c r="N337">
        <f>LOG(spy_long_term[[#This Row],[close]])</f>
        <v>2.7246526409532312</v>
      </c>
      <c r="O337" s="11">
        <f>VALUE(spy_long_term[[#This Row],[close]])</f>
        <v>530.46</v>
      </c>
      <c r="P337" s="11">
        <f>VALUE(spy_long_term[[#This Row],[close inf adj]])</f>
        <v>45.51</v>
      </c>
      <c r="R337" s="10">
        <v>40426</v>
      </c>
      <c r="S337">
        <v>6.1600000000000002E-2</v>
      </c>
      <c r="T337" s="9"/>
      <c r="U337" s="9"/>
      <c r="V337" s="9"/>
    </row>
    <row r="338" spans="1:22" x14ac:dyDescent="0.35">
      <c r="A338" t="s">
        <v>29</v>
      </c>
      <c r="B338">
        <v>1955</v>
      </c>
      <c r="C338">
        <v>12</v>
      </c>
      <c r="D338">
        <v>1</v>
      </c>
      <c r="F338" s="10">
        <f>DATE(spy_long_term[[#This Row],[year]],spy_long_term[[#This Row],[month]],spy_long_term[[#This Row],[day]])</f>
        <v>20424</v>
      </c>
      <c r="G338" s="6">
        <f>VALUE(spy_long_term[[#This Row],[close]])</f>
        <v>532.12</v>
      </c>
      <c r="H338" t="s">
        <v>665</v>
      </c>
      <c r="I338" t="s">
        <v>666</v>
      </c>
      <c r="J338">
        <f t="shared" si="5"/>
        <v>337</v>
      </c>
      <c r="K338" t="str">
        <f>spy_long_term[[#This Row],[close]]</f>
        <v>532.12</v>
      </c>
      <c r="L338">
        <f>LOG(spy_long_term[[#This Row],[index]])</f>
        <v>2.5276299008713385</v>
      </c>
      <c r="M338">
        <f>LOG(spy_long_term[[#This Row],[close inf adj]])</f>
        <v>1.6578204560156971</v>
      </c>
      <c r="N338">
        <f>LOG(spy_long_term[[#This Row],[close]])</f>
        <v>2.7260095824097896</v>
      </c>
      <c r="O338" s="11">
        <f>VALUE(spy_long_term[[#This Row],[close]])</f>
        <v>532.12</v>
      </c>
      <c r="P338" s="11">
        <f>VALUE(spy_long_term[[#This Row],[close inf adj]])</f>
        <v>45.48</v>
      </c>
      <c r="R338" s="10">
        <v>40427</v>
      </c>
      <c r="S338">
        <v>6.1600000000000002E-2</v>
      </c>
      <c r="T338" s="8"/>
      <c r="U338" s="8"/>
      <c r="V338" s="8"/>
    </row>
    <row r="339" spans="1:22" x14ac:dyDescent="0.35">
      <c r="A339" t="s">
        <v>29</v>
      </c>
      <c r="B339">
        <v>1956</v>
      </c>
      <c r="C339">
        <v>1</v>
      </c>
      <c r="D339">
        <v>1</v>
      </c>
      <c r="F339" s="10">
        <f>DATE(spy_long_term[[#This Row],[year]],spy_long_term[[#This Row],[month]],spy_long_term[[#This Row],[day]])</f>
        <v>20455</v>
      </c>
      <c r="G339" s="6">
        <f>VALUE(spy_long_term[[#This Row],[close]])</f>
        <v>512.69000000000005</v>
      </c>
      <c r="H339" t="s">
        <v>667</v>
      </c>
      <c r="I339" t="s">
        <v>668</v>
      </c>
      <c r="J339">
        <f t="shared" si="5"/>
        <v>338</v>
      </c>
      <c r="K339" t="str">
        <f>spy_long_term[[#This Row],[close]]</f>
        <v>512.69</v>
      </c>
      <c r="L339">
        <f>LOG(spy_long_term[[#This Row],[index]])</f>
        <v>2.5289167002776547</v>
      </c>
      <c r="M339">
        <f>LOG(spy_long_term[[#This Row],[close inf adj]])</f>
        <v>1.6416723732246865</v>
      </c>
      <c r="N339">
        <f>LOG(spy_long_term[[#This Row],[close]])</f>
        <v>2.7098548466247698</v>
      </c>
      <c r="O339" s="11">
        <f>VALUE(spy_long_term[[#This Row],[close]])</f>
        <v>512.69000000000005</v>
      </c>
      <c r="P339" s="11">
        <f>VALUE(spy_long_term[[#This Row],[close inf adj]])</f>
        <v>43.82</v>
      </c>
      <c r="R339" s="10">
        <v>40428</v>
      </c>
      <c r="S339">
        <v>6.0999999999999999E-2</v>
      </c>
      <c r="T339" s="9"/>
      <c r="U339" s="9"/>
      <c r="V339" s="9"/>
    </row>
    <row r="340" spans="1:22" x14ac:dyDescent="0.35">
      <c r="A340" t="s">
        <v>29</v>
      </c>
      <c r="B340">
        <v>1956</v>
      </c>
      <c r="C340">
        <v>2</v>
      </c>
      <c r="D340">
        <v>1</v>
      </c>
      <c r="F340" s="10">
        <f>DATE(spy_long_term[[#This Row],[year]],spy_long_term[[#This Row],[month]],spy_long_term[[#This Row],[day]])</f>
        <v>20486</v>
      </c>
      <c r="G340" s="6">
        <f>VALUE(spy_long_term[[#This Row],[close]])</f>
        <v>530.48</v>
      </c>
      <c r="H340" t="s">
        <v>669</v>
      </c>
      <c r="I340" t="s">
        <v>670</v>
      </c>
      <c r="J340">
        <f t="shared" si="5"/>
        <v>339</v>
      </c>
      <c r="K340" t="str">
        <f>spy_long_term[[#This Row],[close]]</f>
        <v>530.48</v>
      </c>
      <c r="L340">
        <f>LOG(spy_long_term[[#This Row],[index]])</f>
        <v>2.5301996982030821</v>
      </c>
      <c r="M340">
        <f>LOG(spy_long_term[[#This Row],[close inf adj]])</f>
        <v>1.6564815157904986</v>
      </c>
      <c r="N340">
        <f>LOG(spy_long_term[[#This Row],[close]])</f>
        <v>2.7246690149039523</v>
      </c>
      <c r="O340" s="11">
        <f>VALUE(spy_long_term[[#This Row],[close]])</f>
        <v>530.48</v>
      </c>
      <c r="P340" s="11">
        <f>VALUE(spy_long_term[[#This Row],[close inf adj]])</f>
        <v>45.34</v>
      </c>
      <c r="R340" s="10">
        <v>40429</v>
      </c>
      <c r="S340">
        <v>6.2E-2</v>
      </c>
      <c r="T340" s="8"/>
      <c r="U340" s="8"/>
      <c r="V340" s="8"/>
    </row>
    <row r="341" spans="1:22" x14ac:dyDescent="0.35">
      <c r="A341" t="s">
        <v>29</v>
      </c>
      <c r="B341">
        <v>1956</v>
      </c>
      <c r="C341">
        <v>3</v>
      </c>
      <c r="D341">
        <v>1</v>
      </c>
      <c r="F341" s="10">
        <f>DATE(spy_long_term[[#This Row],[year]],spy_long_term[[#This Row],[month]],spy_long_term[[#This Row],[day]])</f>
        <v>20515</v>
      </c>
      <c r="G341" s="6">
        <f>VALUE(spy_long_term[[#This Row],[close]])</f>
        <v>567.22</v>
      </c>
      <c r="H341" t="s">
        <v>671</v>
      </c>
      <c r="I341" t="s">
        <v>672</v>
      </c>
      <c r="J341">
        <f t="shared" si="5"/>
        <v>340</v>
      </c>
      <c r="K341" t="str">
        <f>spy_long_term[[#This Row],[close]]</f>
        <v>567.22</v>
      </c>
      <c r="L341">
        <f>LOG(spy_long_term[[#This Row],[index]])</f>
        <v>2.5314789170422549</v>
      </c>
      <c r="M341">
        <f>LOG(spy_long_term[[#This Row],[close inf adj]])</f>
        <v>1.6855626111582298</v>
      </c>
      <c r="N341">
        <f>LOG(spy_long_term[[#This Row],[close]])</f>
        <v>2.753751535532742</v>
      </c>
      <c r="O341" s="11">
        <f>VALUE(spy_long_term[[#This Row],[close]])</f>
        <v>567.22</v>
      </c>
      <c r="P341" s="11">
        <f>VALUE(spy_long_term[[#This Row],[close inf adj]])</f>
        <v>48.48</v>
      </c>
      <c r="R341" s="10">
        <v>40430</v>
      </c>
      <c r="S341">
        <v>6.1100000000000002E-2</v>
      </c>
      <c r="T341" s="9"/>
      <c r="U341" s="9"/>
      <c r="V341" s="9"/>
    </row>
    <row r="342" spans="1:22" x14ac:dyDescent="0.35">
      <c r="A342" t="s">
        <v>29</v>
      </c>
      <c r="B342">
        <v>1956</v>
      </c>
      <c r="C342">
        <v>4</v>
      </c>
      <c r="D342">
        <v>1</v>
      </c>
      <c r="F342" s="10">
        <f>DATE(spy_long_term[[#This Row],[year]],spy_long_term[[#This Row],[month]],spy_long_term[[#This Row],[day]])</f>
        <v>20546</v>
      </c>
      <c r="G342" s="6">
        <f>VALUE(spy_long_term[[#This Row],[close]])</f>
        <v>563.91999999999996</v>
      </c>
      <c r="H342" t="s">
        <v>673</v>
      </c>
      <c r="I342" t="s">
        <v>674</v>
      </c>
      <c r="J342">
        <f t="shared" si="5"/>
        <v>341</v>
      </c>
      <c r="K342" t="str">
        <f>spy_long_term[[#This Row],[close]]</f>
        <v>563.92</v>
      </c>
      <c r="L342">
        <f>LOG(spy_long_term[[#This Row],[index]])</f>
        <v>2.5327543789924976</v>
      </c>
      <c r="M342">
        <f>LOG(spy_long_term[[#This Row],[close inf adj]])</f>
        <v>1.6846658640258609</v>
      </c>
      <c r="N342">
        <f>LOG(spy_long_term[[#This Row],[close]])</f>
        <v>2.7512174975598183</v>
      </c>
      <c r="O342" s="11">
        <f>VALUE(spy_long_term[[#This Row],[close]])</f>
        <v>563.91999999999996</v>
      </c>
      <c r="P342" s="11">
        <f>VALUE(spy_long_term[[#This Row],[close inf adj]])</f>
        <v>48.38</v>
      </c>
      <c r="R342" s="10">
        <v>40431</v>
      </c>
      <c r="S342">
        <v>6.1800000000000001E-2</v>
      </c>
      <c r="T342" s="8"/>
      <c r="U342" s="8"/>
      <c r="V342" s="8"/>
    </row>
    <row r="343" spans="1:22" x14ac:dyDescent="0.35">
      <c r="A343" t="s">
        <v>29</v>
      </c>
      <c r="B343">
        <v>1956</v>
      </c>
      <c r="C343">
        <v>5</v>
      </c>
      <c r="D343">
        <v>1</v>
      </c>
      <c r="F343" s="10">
        <f>DATE(spy_long_term[[#This Row],[year]],spy_long_term[[#This Row],[month]],spy_long_term[[#This Row],[day]])</f>
        <v>20576</v>
      </c>
      <c r="G343" s="6">
        <f>VALUE(spy_long_term[[#This Row],[close]])</f>
        <v>524.91</v>
      </c>
      <c r="H343" t="s">
        <v>675</v>
      </c>
      <c r="I343" t="s">
        <v>676</v>
      </c>
      <c r="J343">
        <f t="shared" si="5"/>
        <v>342</v>
      </c>
      <c r="K343" t="str">
        <f>spy_long_term[[#This Row],[close]]</f>
        <v>524.91</v>
      </c>
      <c r="L343">
        <f>LOG(spy_long_term[[#This Row],[index]])</f>
        <v>2.5340261060561349</v>
      </c>
      <c r="M343">
        <f>LOG(spy_long_term[[#This Row],[close inf adj]])</f>
        <v>1.6551384348113822</v>
      </c>
      <c r="N343">
        <f>LOG(spy_long_term[[#This Row],[close]])</f>
        <v>2.7200848465411456</v>
      </c>
      <c r="O343" s="11">
        <f>VALUE(spy_long_term[[#This Row],[close]])</f>
        <v>524.91</v>
      </c>
      <c r="P343" s="11">
        <f>VALUE(spy_long_term[[#This Row],[close inf adj]])</f>
        <v>45.2</v>
      </c>
      <c r="R343" s="10">
        <v>40432</v>
      </c>
      <c r="S343">
        <v>6.3700000000000007E-2</v>
      </c>
      <c r="T343" s="9"/>
      <c r="U343" s="9"/>
      <c r="V343" s="9"/>
    </row>
    <row r="344" spans="1:22" x14ac:dyDescent="0.35">
      <c r="A344" t="s">
        <v>29</v>
      </c>
      <c r="B344">
        <v>1956</v>
      </c>
      <c r="C344">
        <v>6</v>
      </c>
      <c r="D344">
        <v>1</v>
      </c>
      <c r="F344" s="10">
        <f>DATE(spy_long_term[[#This Row],[year]],spy_long_term[[#This Row],[month]],spy_long_term[[#This Row],[day]])</f>
        <v>20607</v>
      </c>
      <c r="G344" s="6">
        <f>VALUE(spy_long_term[[#This Row],[close]])</f>
        <v>541.47</v>
      </c>
      <c r="H344" t="s">
        <v>677</v>
      </c>
      <c r="I344" t="s">
        <v>678</v>
      </c>
      <c r="J344">
        <f t="shared" si="5"/>
        <v>343</v>
      </c>
      <c r="K344" t="str">
        <f>spy_long_term[[#This Row],[close]]</f>
        <v>541.47</v>
      </c>
      <c r="L344">
        <f>LOG(spy_long_term[[#This Row],[index]])</f>
        <v>2.5352941200427703</v>
      </c>
      <c r="M344">
        <f>LOG(spy_long_term[[#This Row],[close inf adj]])</f>
        <v>1.671820560183249</v>
      </c>
      <c r="N344">
        <f>LOG(spy_long_term[[#This Row],[close]])</f>
        <v>2.7335743996586985</v>
      </c>
      <c r="O344" s="11">
        <f>VALUE(spy_long_term[[#This Row],[close]])</f>
        <v>541.47</v>
      </c>
      <c r="P344" s="11">
        <f>VALUE(spy_long_term[[#This Row],[close inf adj]])</f>
        <v>46.97</v>
      </c>
      <c r="R344" s="10">
        <v>40433</v>
      </c>
      <c r="S344">
        <v>6.1499999999999999E-2</v>
      </c>
      <c r="T344" s="8"/>
      <c r="U344" s="8"/>
      <c r="V344" s="8"/>
    </row>
    <row r="345" spans="1:22" x14ac:dyDescent="0.35">
      <c r="A345" t="s">
        <v>29</v>
      </c>
      <c r="B345">
        <v>1956</v>
      </c>
      <c r="C345">
        <v>7</v>
      </c>
      <c r="D345">
        <v>1</v>
      </c>
      <c r="F345" s="10">
        <f>DATE(spy_long_term[[#This Row],[year]],spy_long_term[[#This Row],[month]],spy_long_term[[#This Row],[day]])</f>
        <v>20637</v>
      </c>
      <c r="G345" s="6">
        <f>VALUE(spy_long_term[[#This Row],[close]])</f>
        <v>565.16999999999996</v>
      </c>
      <c r="H345" t="s">
        <v>679</v>
      </c>
      <c r="I345" t="s">
        <v>680</v>
      </c>
      <c r="J345">
        <f t="shared" si="5"/>
        <v>344</v>
      </c>
      <c r="K345" t="str">
        <f>spy_long_term[[#This Row],[close]]</f>
        <v>565.17</v>
      </c>
      <c r="L345">
        <f>LOG(spy_long_term[[#This Row],[index]])</f>
        <v>2.53655844257153</v>
      </c>
      <c r="M345">
        <f>LOG(spy_long_term[[#This Row],[close inf adj]])</f>
        <v>1.6936390261615482</v>
      </c>
      <c r="N345">
        <f>LOG(spy_long_term[[#This Row],[close]])</f>
        <v>2.7521791008406309</v>
      </c>
      <c r="O345" s="11">
        <f>VALUE(spy_long_term[[#This Row],[close]])</f>
        <v>565.16999999999996</v>
      </c>
      <c r="P345" s="11">
        <f>VALUE(spy_long_term[[#This Row],[close inf adj]])</f>
        <v>49.39</v>
      </c>
      <c r="R345" s="10">
        <v>40434</v>
      </c>
      <c r="S345">
        <v>6.2199999999999998E-2</v>
      </c>
      <c r="T345" s="9"/>
      <c r="U345" s="9"/>
      <c r="V345" s="9"/>
    </row>
    <row r="346" spans="1:22" x14ac:dyDescent="0.35">
      <c r="A346" t="s">
        <v>29</v>
      </c>
      <c r="B346">
        <v>1956</v>
      </c>
      <c r="C346">
        <v>8</v>
      </c>
      <c r="D346">
        <v>1</v>
      </c>
      <c r="F346" s="10">
        <f>DATE(spy_long_term[[#This Row],[year]],spy_long_term[[#This Row],[month]],spy_long_term[[#This Row],[day]])</f>
        <v>20668</v>
      </c>
      <c r="G346" s="6">
        <f>VALUE(spy_long_term[[#This Row],[close]])</f>
        <v>545.65</v>
      </c>
      <c r="H346" t="s">
        <v>681</v>
      </c>
      <c r="I346" t="s">
        <v>682</v>
      </c>
      <c r="J346">
        <f t="shared" si="5"/>
        <v>345</v>
      </c>
      <c r="K346" t="str">
        <f>spy_long_term[[#This Row],[close]]</f>
        <v>545.65</v>
      </c>
      <c r="L346">
        <f>LOG(spy_long_term[[#This Row],[index]])</f>
        <v>2.537819095073274</v>
      </c>
      <c r="M346">
        <f>LOG(spy_long_term[[#This Row],[close inf adj]])</f>
        <v>1.6767850304192053</v>
      </c>
      <c r="N346">
        <f>LOG(spy_long_term[[#This Row],[close]])</f>
        <v>2.7369141595391171</v>
      </c>
      <c r="O346" s="11">
        <f>VALUE(spy_long_term[[#This Row],[close]])</f>
        <v>545.65</v>
      </c>
      <c r="P346" s="11">
        <f>VALUE(spy_long_term[[#This Row],[close inf adj]])</f>
        <v>47.51</v>
      </c>
      <c r="R346" s="10">
        <v>40435</v>
      </c>
      <c r="S346">
        <v>6.2E-2</v>
      </c>
      <c r="T346" s="8"/>
      <c r="U346" s="8"/>
      <c r="V346" s="8"/>
    </row>
    <row r="347" spans="1:22" x14ac:dyDescent="0.35">
      <c r="A347" t="s">
        <v>29</v>
      </c>
      <c r="B347">
        <v>1956</v>
      </c>
      <c r="C347">
        <v>9</v>
      </c>
      <c r="D347">
        <v>1</v>
      </c>
      <c r="F347" s="10">
        <f>DATE(spy_long_term[[#This Row],[year]],spy_long_term[[#This Row],[month]],spy_long_term[[#This Row],[day]])</f>
        <v>20699</v>
      </c>
      <c r="G347" s="6">
        <f>VALUE(spy_long_term[[#This Row],[close]])</f>
        <v>518.94000000000005</v>
      </c>
      <c r="H347" t="s">
        <v>683</v>
      </c>
      <c r="I347" t="s">
        <v>684</v>
      </c>
      <c r="J347">
        <f t="shared" si="5"/>
        <v>346</v>
      </c>
      <c r="K347" t="str">
        <f>spy_long_term[[#This Row],[close]]</f>
        <v>518.94</v>
      </c>
      <c r="L347">
        <f>LOG(spy_long_term[[#This Row],[index]])</f>
        <v>2.5390760987927767</v>
      </c>
      <c r="M347">
        <f>LOG(spy_long_term[[#This Row],[close inf adj]])</f>
        <v>1.6565772913961141</v>
      </c>
      <c r="N347">
        <f>LOG(spy_long_term[[#This Row],[close]])</f>
        <v>2.7151171474915139</v>
      </c>
      <c r="O347" s="11">
        <f>VALUE(spy_long_term[[#This Row],[close]])</f>
        <v>518.94000000000005</v>
      </c>
      <c r="P347" s="11">
        <f>VALUE(spy_long_term[[#This Row],[close inf adj]])</f>
        <v>45.35</v>
      </c>
      <c r="R347" s="10">
        <v>40436</v>
      </c>
      <c r="S347">
        <v>6.0400000000000002E-2</v>
      </c>
      <c r="T347" s="9"/>
      <c r="U347" s="9"/>
      <c r="V347" s="9"/>
    </row>
    <row r="348" spans="1:22" x14ac:dyDescent="0.35">
      <c r="A348" t="s">
        <v>29</v>
      </c>
      <c r="B348">
        <v>1956</v>
      </c>
      <c r="C348">
        <v>10</v>
      </c>
      <c r="D348">
        <v>1</v>
      </c>
      <c r="F348" s="10">
        <f>DATE(spy_long_term[[#This Row],[year]],spy_long_term[[#This Row],[month]],spy_long_term[[#This Row],[day]])</f>
        <v>20729</v>
      </c>
      <c r="G348" s="6">
        <f>VALUE(spy_long_term[[#This Row],[close]])</f>
        <v>519.70000000000005</v>
      </c>
      <c r="H348" t="s">
        <v>685</v>
      </c>
      <c r="I348" t="s">
        <v>686</v>
      </c>
      <c r="J348">
        <f t="shared" si="5"/>
        <v>347</v>
      </c>
      <c r="K348" t="str">
        <f>spy_long_term[[#This Row],[close]]</f>
        <v>519.70</v>
      </c>
      <c r="L348">
        <f>LOG(spy_long_term[[#This Row],[index]])</f>
        <v>2.5403294747908736</v>
      </c>
      <c r="M348">
        <f>LOG(spy_long_term[[#This Row],[close inf adj]])</f>
        <v>1.6587743208443568</v>
      </c>
      <c r="N348">
        <f>LOG(spy_long_term[[#This Row],[close]])</f>
        <v>2.7157527168228595</v>
      </c>
      <c r="O348" s="11">
        <f>VALUE(spy_long_term[[#This Row],[close]])</f>
        <v>519.70000000000005</v>
      </c>
      <c r="P348" s="11">
        <f>VALUE(spy_long_term[[#This Row],[close inf adj]])</f>
        <v>45.58</v>
      </c>
      <c r="R348" s="10">
        <v>40437</v>
      </c>
      <c r="S348">
        <v>6.1899999999999997E-2</v>
      </c>
      <c r="T348" s="8"/>
      <c r="U348" s="8"/>
      <c r="V348" s="8"/>
    </row>
    <row r="349" spans="1:22" x14ac:dyDescent="0.35">
      <c r="A349" t="s">
        <v>29</v>
      </c>
      <c r="B349">
        <v>1956</v>
      </c>
      <c r="C349">
        <v>11</v>
      </c>
      <c r="D349">
        <v>1</v>
      </c>
      <c r="F349" s="10">
        <f>DATE(spy_long_term[[#This Row],[year]],spy_long_term[[#This Row],[month]],spy_long_term[[#This Row],[day]])</f>
        <v>20760</v>
      </c>
      <c r="G349" s="6">
        <f>VALUE(spy_long_term[[#This Row],[close]])</f>
        <v>514</v>
      </c>
      <c r="H349" t="s">
        <v>687</v>
      </c>
      <c r="I349" t="s">
        <v>688</v>
      </c>
      <c r="J349">
        <f t="shared" si="5"/>
        <v>348</v>
      </c>
      <c r="K349" t="str">
        <f>spy_long_term[[#This Row],[close]]</f>
        <v>514.00</v>
      </c>
      <c r="L349">
        <f>LOG(spy_long_term[[#This Row],[index]])</f>
        <v>2.5415792439465807</v>
      </c>
      <c r="M349">
        <f>LOG(spy_long_term[[#This Row],[close inf adj]])</f>
        <v>1.653983907374069</v>
      </c>
      <c r="N349">
        <f>LOG(spy_long_term[[#This Row],[close]])</f>
        <v>2.7109631189952759</v>
      </c>
      <c r="O349" s="11">
        <f>VALUE(spy_long_term[[#This Row],[close]])</f>
        <v>514</v>
      </c>
      <c r="P349" s="11">
        <f>VALUE(spy_long_term[[#This Row],[close inf adj]])</f>
        <v>45.08</v>
      </c>
      <c r="R349" s="10">
        <v>40438</v>
      </c>
      <c r="S349">
        <v>5.8999999999999997E-2</v>
      </c>
      <c r="T349" s="9"/>
      <c r="U349" s="9"/>
      <c r="V349" s="9"/>
    </row>
    <row r="350" spans="1:22" x14ac:dyDescent="0.35">
      <c r="A350" t="s">
        <v>29</v>
      </c>
      <c r="B350">
        <v>1956</v>
      </c>
      <c r="C350">
        <v>12</v>
      </c>
      <c r="D350">
        <v>1</v>
      </c>
      <c r="F350" s="10">
        <f>DATE(spy_long_term[[#This Row],[year]],spy_long_term[[#This Row],[month]],spy_long_term[[#This Row],[day]])</f>
        <v>20790</v>
      </c>
      <c r="G350" s="6">
        <f>VALUE(spy_long_term[[#This Row],[close]])</f>
        <v>530.16999999999996</v>
      </c>
      <c r="H350" t="s">
        <v>689</v>
      </c>
      <c r="I350" t="s">
        <v>690</v>
      </c>
      <c r="J350">
        <f t="shared" si="5"/>
        <v>349</v>
      </c>
      <c r="K350" t="str">
        <f>spy_long_term[[#This Row],[close]]</f>
        <v>530.17</v>
      </c>
      <c r="L350">
        <f>LOG(spy_long_term[[#This Row],[index]])</f>
        <v>2.5428254269591797</v>
      </c>
      <c r="M350">
        <f>LOG(spy_long_term[[#This Row],[close inf adj]])</f>
        <v>1.6690378008851559</v>
      </c>
      <c r="N350">
        <f>LOG(spy_long_term[[#This Row],[close]])</f>
        <v>2.7244151492683071</v>
      </c>
      <c r="O350" s="11">
        <f>VALUE(spy_long_term[[#This Row],[close]])</f>
        <v>530.16999999999996</v>
      </c>
      <c r="P350" s="11">
        <f>VALUE(spy_long_term[[#This Row],[close inf adj]])</f>
        <v>46.67</v>
      </c>
      <c r="R350" s="10">
        <v>40439</v>
      </c>
      <c r="S350">
        <v>6.0999999999999999E-2</v>
      </c>
      <c r="T350" s="8"/>
      <c r="U350" s="8"/>
      <c r="V350" s="8"/>
    </row>
    <row r="351" spans="1:22" x14ac:dyDescent="0.35">
      <c r="A351" t="s">
        <v>29</v>
      </c>
      <c r="B351">
        <v>1957</v>
      </c>
      <c r="C351">
        <v>1</v>
      </c>
      <c r="D351">
        <v>1</v>
      </c>
      <c r="F351" s="10">
        <f>DATE(spy_long_term[[#This Row],[year]],spy_long_term[[#This Row],[month]],spy_long_term[[#This Row],[day]])</f>
        <v>20821</v>
      </c>
      <c r="G351" s="6">
        <f>VALUE(spy_long_term[[#This Row],[close]])</f>
        <v>508.02</v>
      </c>
      <c r="H351" t="s">
        <v>691</v>
      </c>
      <c r="I351" t="s">
        <v>692</v>
      </c>
      <c r="J351">
        <f t="shared" si="5"/>
        <v>350</v>
      </c>
      <c r="K351" t="str">
        <f>spy_long_term[[#This Row],[close]]</f>
        <v>508.02</v>
      </c>
      <c r="L351">
        <f>LOG(spy_long_term[[#This Row],[index]])</f>
        <v>2.5440680443502757</v>
      </c>
      <c r="M351">
        <f>LOG(spy_long_term[[#This Row],[close inf adj]])</f>
        <v>1.6505017948783669</v>
      </c>
      <c r="N351">
        <f>LOG(spy_long_term[[#This Row],[close]])</f>
        <v>2.705880810155298</v>
      </c>
      <c r="O351" s="11">
        <f>VALUE(spy_long_term[[#This Row],[close]])</f>
        <v>508.02</v>
      </c>
      <c r="P351" s="11">
        <f>VALUE(spy_long_term[[#This Row],[close inf adj]])</f>
        <v>44.72</v>
      </c>
      <c r="R351" s="10">
        <v>40440</v>
      </c>
      <c r="S351">
        <v>6.2700000000000006E-2</v>
      </c>
      <c r="T351" s="9"/>
      <c r="U351" s="9"/>
      <c r="V351" s="9"/>
    </row>
    <row r="352" spans="1:22" x14ac:dyDescent="0.35">
      <c r="A352" t="s">
        <v>29</v>
      </c>
      <c r="B352">
        <v>1957</v>
      </c>
      <c r="C352">
        <v>2</v>
      </c>
      <c r="D352">
        <v>1</v>
      </c>
      <c r="F352" s="10">
        <f>DATE(spy_long_term[[#This Row],[year]],spy_long_term[[#This Row],[month]],spy_long_term[[#This Row],[day]])</f>
        <v>20852</v>
      </c>
      <c r="G352" s="6">
        <f>VALUE(spy_long_term[[#This Row],[close]])</f>
        <v>489.66</v>
      </c>
      <c r="H352" t="s">
        <v>693</v>
      </c>
      <c r="I352" t="s">
        <v>694</v>
      </c>
      <c r="J352">
        <f t="shared" si="5"/>
        <v>351</v>
      </c>
      <c r="K352" t="str">
        <f>spy_long_term[[#This Row],[close]]</f>
        <v>489.66</v>
      </c>
      <c r="L352">
        <f>LOG(spy_long_term[[#This Row],[index]])</f>
        <v>2.5453071164658239</v>
      </c>
      <c r="M352">
        <f>LOG(spy_long_term[[#This Row],[close inf adj]])</f>
        <v>1.6360865151030726</v>
      </c>
      <c r="N352">
        <f>LOG(spy_long_term[[#This Row],[close]])</f>
        <v>2.6898946282395753</v>
      </c>
      <c r="O352" s="11">
        <f>VALUE(spy_long_term[[#This Row],[close]])</f>
        <v>489.66</v>
      </c>
      <c r="P352" s="11">
        <f>VALUE(spy_long_term[[#This Row],[close inf adj]])</f>
        <v>43.26</v>
      </c>
      <c r="R352" s="10">
        <v>40441</v>
      </c>
      <c r="S352">
        <v>6.2100000000000002E-2</v>
      </c>
      <c r="T352" s="8"/>
      <c r="U352" s="8"/>
      <c r="V352" s="8"/>
    </row>
    <row r="353" spans="1:22" x14ac:dyDescent="0.35">
      <c r="A353" t="s">
        <v>29</v>
      </c>
      <c r="B353">
        <v>1957</v>
      </c>
      <c r="C353">
        <v>3</v>
      </c>
      <c r="D353">
        <v>1</v>
      </c>
      <c r="F353" s="10">
        <f>DATE(spy_long_term[[#This Row],[year]],spy_long_term[[#This Row],[month]],spy_long_term[[#This Row],[day]])</f>
        <v>20880</v>
      </c>
      <c r="G353" s="6">
        <f>VALUE(spy_long_term[[#This Row],[close]])</f>
        <v>497.52</v>
      </c>
      <c r="H353" t="s">
        <v>695</v>
      </c>
      <c r="I353" t="s">
        <v>696</v>
      </c>
      <c r="J353">
        <f t="shared" si="5"/>
        <v>352</v>
      </c>
      <c r="K353" t="str">
        <f>spy_long_term[[#This Row],[close]]</f>
        <v>497.52</v>
      </c>
      <c r="L353">
        <f>LOG(spy_long_term[[#This Row],[index]])</f>
        <v>2.5465426634781312</v>
      </c>
      <c r="M353">
        <f>LOG(spy_long_term[[#This Row],[close inf adj]])</f>
        <v>1.6445370577784073</v>
      </c>
      <c r="N353">
        <f>LOG(spy_long_term[[#This Row],[close]])</f>
        <v>2.696810543805467</v>
      </c>
      <c r="O353" s="11">
        <f>VALUE(spy_long_term[[#This Row],[close]])</f>
        <v>497.52</v>
      </c>
      <c r="P353" s="11">
        <f>VALUE(spy_long_term[[#This Row],[close inf adj]])</f>
        <v>44.11</v>
      </c>
      <c r="R353" s="10">
        <v>40442</v>
      </c>
      <c r="S353">
        <v>6.2700000000000006E-2</v>
      </c>
      <c r="T353" s="9"/>
      <c r="U353" s="9"/>
      <c r="V353" s="9"/>
    </row>
    <row r="354" spans="1:22" x14ac:dyDescent="0.35">
      <c r="A354" t="s">
        <v>29</v>
      </c>
      <c r="B354">
        <v>1957</v>
      </c>
      <c r="C354">
        <v>4</v>
      </c>
      <c r="D354">
        <v>1</v>
      </c>
      <c r="F354" s="10">
        <f>DATE(spy_long_term[[#This Row],[year]],spy_long_term[[#This Row],[month]],spy_long_term[[#This Row],[day]])</f>
        <v>20911</v>
      </c>
      <c r="G354" s="6">
        <f>VALUE(spy_long_term[[#This Row],[close]])</f>
        <v>514.03</v>
      </c>
      <c r="H354" t="s">
        <v>697</v>
      </c>
      <c r="I354" t="s">
        <v>698</v>
      </c>
      <c r="J354">
        <f t="shared" si="5"/>
        <v>353</v>
      </c>
      <c r="K354" t="str">
        <f>spy_long_term[[#This Row],[close]]</f>
        <v>514.03</v>
      </c>
      <c r="L354">
        <f>LOG(spy_long_term[[#This Row],[index]])</f>
        <v>2.5477747053878224</v>
      </c>
      <c r="M354">
        <f>LOG(spy_long_term[[#This Row],[close inf adj]])</f>
        <v>1.6602961602707298</v>
      </c>
      <c r="N354">
        <f>LOG(spy_long_term[[#This Row],[close]])</f>
        <v>2.7109884661825383</v>
      </c>
      <c r="O354" s="11">
        <f>VALUE(spy_long_term[[#This Row],[close]])</f>
        <v>514.03</v>
      </c>
      <c r="P354" s="11">
        <f>VALUE(spy_long_term[[#This Row],[close inf adj]])</f>
        <v>45.74</v>
      </c>
      <c r="R354" s="10">
        <v>40443</v>
      </c>
      <c r="S354">
        <v>6.2199999999999998E-2</v>
      </c>
      <c r="T354" s="8"/>
      <c r="U354" s="8"/>
      <c r="V354" s="8"/>
    </row>
    <row r="355" spans="1:22" x14ac:dyDescent="0.35">
      <c r="A355" t="s">
        <v>29</v>
      </c>
      <c r="B355">
        <v>1957</v>
      </c>
      <c r="C355">
        <v>5</v>
      </c>
      <c r="D355">
        <v>1</v>
      </c>
      <c r="F355" s="10">
        <f>DATE(spy_long_term[[#This Row],[year]],spy_long_term[[#This Row],[month]],spy_long_term[[#This Row],[day]])</f>
        <v>20941</v>
      </c>
      <c r="G355" s="6">
        <f>VALUE(spy_long_term[[#This Row],[close]])</f>
        <v>531.12</v>
      </c>
      <c r="H355" t="s">
        <v>699</v>
      </c>
      <c r="I355" t="s">
        <v>700</v>
      </c>
      <c r="J355">
        <f t="shared" si="5"/>
        <v>354</v>
      </c>
      <c r="K355" t="str">
        <f>spy_long_term[[#This Row],[close]]</f>
        <v>531.12</v>
      </c>
      <c r="L355">
        <f>LOG(spy_long_term[[#This Row],[index]])</f>
        <v>2.5490032620257876</v>
      </c>
      <c r="M355">
        <f>LOG(spy_long_term[[#This Row],[close inf adj]])</f>
        <v>1.6760531246518715</v>
      </c>
      <c r="N355">
        <f>LOG(spy_long_term[[#This Row],[close]])</f>
        <v>2.7251926556388639</v>
      </c>
      <c r="O355" s="11">
        <f>VALUE(spy_long_term[[#This Row],[close]])</f>
        <v>531.12</v>
      </c>
      <c r="P355" s="11">
        <f>VALUE(spy_long_term[[#This Row],[close inf adj]])</f>
        <v>47.43</v>
      </c>
      <c r="R355" s="10">
        <v>40444</v>
      </c>
      <c r="S355">
        <v>6.2300000000000001E-2</v>
      </c>
      <c r="T355" s="9"/>
      <c r="U355" s="9"/>
      <c r="V355" s="9"/>
    </row>
    <row r="356" spans="1:22" x14ac:dyDescent="0.35">
      <c r="A356" t="s">
        <v>29</v>
      </c>
      <c r="B356">
        <v>1957</v>
      </c>
      <c r="C356">
        <v>6</v>
      </c>
      <c r="D356">
        <v>1</v>
      </c>
      <c r="F356" s="10">
        <f>DATE(spy_long_term[[#This Row],[year]],spy_long_term[[#This Row],[month]],spy_long_term[[#This Row],[day]])</f>
        <v>20972</v>
      </c>
      <c r="G356" s="6">
        <f>VALUE(spy_long_term[[#This Row],[close]])</f>
        <v>528.54999999999995</v>
      </c>
      <c r="H356" t="s">
        <v>701</v>
      </c>
      <c r="I356" t="s">
        <v>702</v>
      </c>
      <c r="J356">
        <f t="shared" si="5"/>
        <v>355</v>
      </c>
      <c r="K356" t="str">
        <f>spy_long_term[[#This Row],[close]]</f>
        <v>528.55</v>
      </c>
      <c r="L356">
        <f>LOG(spy_long_term[[#This Row],[index]])</f>
        <v>2.5502283530550942</v>
      </c>
      <c r="M356">
        <f>LOG(spy_long_term[[#This Row],[close inf adj]])</f>
        <v>1.6755033847279566</v>
      </c>
      <c r="N356">
        <f>LOG(spy_long_term[[#This Row],[close]])</f>
        <v>2.7230860771627894</v>
      </c>
      <c r="O356" s="11">
        <f>VALUE(spy_long_term[[#This Row],[close]])</f>
        <v>528.54999999999995</v>
      </c>
      <c r="P356" s="11">
        <f>VALUE(spy_long_term[[#This Row],[close inf adj]])</f>
        <v>47.37</v>
      </c>
      <c r="R356" s="10">
        <v>40445</v>
      </c>
      <c r="S356">
        <v>6.2199999999999998E-2</v>
      </c>
      <c r="T356" s="8"/>
      <c r="U356" s="8"/>
      <c r="V356" s="8"/>
    </row>
    <row r="357" spans="1:22" x14ac:dyDescent="0.35">
      <c r="A357" t="s">
        <v>29</v>
      </c>
      <c r="B357">
        <v>1957</v>
      </c>
      <c r="C357">
        <v>7</v>
      </c>
      <c r="D357">
        <v>1</v>
      </c>
      <c r="F357" s="10">
        <f>DATE(spy_long_term[[#This Row],[year]],spy_long_term[[#This Row],[month]],spy_long_term[[#This Row],[day]])</f>
        <v>21002</v>
      </c>
      <c r="G357" s="6">
        <f>VALUE(spy_long_term[[#This Row],[close]])</f>
        <v>530.79</v>
      </c>
      <c r="H357" t="s">
        <v>703</v>
      </c>
      <c r="I357" t="s">
        <v>704</v>
      </c>
      <c r="J357">
        <f t="shared" si="5"/>
        <v>356</v>
      </c>
      <c r="K357" t="str">
        <f>spy_long_term[[#This Row],[close]]</f>
        <v>530.79</v>
      </c>
      <c r="L357">
        <f>LOG(spy_long_term[[#This Row],[index]])</f>
        <v>2.5514499979728753</v>
      </c>
      <c r="M357">
        <f>LOG(spy_long_term[[#This Row],[close inf adj]])</f>
        <v>1.6804261708581454</v>
      </c>
      <c r="N357">
        <f>LOG(spy_long_term[[#This Row],[close]])</f>
        <v>2.7249227322298339</v>
      </c>
      <c r="O357" s="11">
        <f>VALUE(spy_long_term[[#This Row],[close]])</f>
        <v>530.79</v>
      </c>
      <c r="P357" s="11">
        <f>VALUE(spy_long_term[[#This Row],[close inf adj]])</f>
        <v>47.91</v>
      </c>
      <c r="R357" s="10">
        <v>40446</v>
      </c>
      <c r="S357">
        <v>6.2E-2</v>
      </c>
      <c r="T357" s="9"/>
      <c r="U357" s="9"/>
      <c r="V357" s="9"/>
    </row>
    <row r="358" spans="1:22" x14ac:dyDescent="0.35">
      <c r="A358" t="s">
        <v>29</v>
      </c>
      <c r="B358">
        <v>1957</v>
      </c>
      <c r="C358">
        <v>8</v>
      </c>
      <c r="D358">
        <v>1</v>
      </c>
      <c r="F358" s="10">
        <f>DATE(spy_long_term[[#This Row],[year]],spy_long_term[[#This Row],[month]],spy_long_term[[#This Row],[day]])</f>
        <v>21033</v>
      </c>
      <c r="G358" s="6">
        <f>VALUE(spy_long_term[[#This Row],[close]])</f>
        <v>500.99</v>
      </c>
      <c r="H358" t="s">
        <v>705</v>
      </c>
      <c r="I358" t="s">
        <v>706</v>
      </c>
      <c r="J358">
        <f t="shared" si="5"/>
        <v>357</v>
      </c>
      <c r="K358" t="str">
        <f>spy_long_term[[#This Row],[close]]</f>
        <v>500.99</v>
      </c>
      <c r="L358">
        <f>LOG(spy_long_term[[#This Row],[index]])</f>
        <v>2.5526682161121932</v>
      </c>
      <c r="M358">
        <f>LOG(spy_long_term[[#This Row],[close inf adj]])</f>
        <v>1.6553305580093409</v>
      </c>
      <c r="N358">
        <f>LOG(spy_long_term[[#This Row],[close]])</f>
        <v>2.6998290572281989</v>
      </c>
      <c r="O358" s="11">
        <f>VALUE(spy_long_term[[#This Row],[close]])</f>
        <v>500.99</v>
      </c>
      <c r="P358" s="11">
        <f>VALUE(spy_long_term[[#This Row],[close inf adj]])</f>
        <v>45.22</v>
      </c>
      <c r="R358" s="10">
        <v>40447</v>
      </c>
      <c r="S358">
        <v>6.2E-2</v>
      </c>
      <c r="T358" s="8"/>
      <c r="U358" s="8"/>
      <c r="V358" s="8"/>
    </row>
    <row r="359" spans="1:22" x14ac:dyDescent="0.35">
      <c r="A359" t="s">
        <v>29</v>
      </c>
      <c r="B359">
        <v>1957</v>
      </c>
      <c r="C359">
        <v>9</v>
      </c>
      <c r="D359">
        <v>1</v>
      </c>
      <c r="F359" s="10">
        <f>DATE(spy_long_term[[#This Row],[year]],spy_long_term[[#This Row],[month]],spy_long_term[[#This Row],[day]])</f>
        <v>21064</v>
      </c>
      <c r="G359" s="6">
        <f>VALUE(spy_long_term[[#This Row],[close]])</f>
        <v>469.97</v>
      </c>
      <c r="H359" t="s">
        <v>707</v>
      </c>
      <c r="I359" t="s">
        <v>708</v>
      </c>
      <c r="J359">
        <f t="shared" si="5"/>
        <v>358</v>
      </c>
      <c r="K359" t="str">
        <f>spy_long_term[[#This Row],[close]]</f>
        <v>469.97</v>
      </c>
      <c r="L359">
        <f>LOG(spy_long_term[[#This Row],[index]])</f>
        <v>2.5538830266438746</v>
      </c>
      <c r="M359">
        <f>LOG(spy_long_term[[#This Row],[close inf adj]])</f>
        <v>1.627570664180543</v>
      </c>
      <c r="N359">
        <f>LOG(spy_long_term[[#This Row],[close]])</f>
        <v>2.6720701361265928</v>
      </c>
      <c r="O359" s="11">
        <f>VALUE(spy_long_term[[#This Row],[close]])</f>
        <v>469.97</v>
      </c>
      <c r="P359" s="11">
        <f>VALUE(spy_long_term[[#This Row],[close inf adj]])</f>
        <v>42.42</v>
      </c>
      <c r="R359" s="10">
        <v>40448</v>
      </c>
      <c r="S359">
        <v>6.2199999999999998E-2</v>
      </c>
      <c r="T359" s="9"/>
      <c r="U359" s="9"/>
      <c r="V359" s="9"/>
    </row>
    <row r="360" spans="1:22" x14ac:dyDescent="0.35">
      <c r="A360" t="s">
        <v>29</v>
      </c>
      <c r="B360">
        <v>1957</v>
      </c>
      <c r="C360">
        <v>10</v>
      </c>
      <c r="D360">
        <v>1</v>
      </c>
      <c r="F360" s="10">
        <f>DATE(spy_long_term[[#This Row],[year]],spy_long_term[[#This Row],[month]],spy_long_term[[#This Row],[day]])</f>
        <v>21094</v>
      </c>
      <c r="G360" s="6">
        <f>VALUE(spy_long_term[[#This Row],[close]])</f>
        <v>454.9</v>
      </c>
      <c r="H360" t="s">
        <v>709</v>
      </c>
      <c r="I360" t="s">
        <v>710</v>
      </c>
      <c r="J360">
        <f t="shared" si="5"/>
        <v>359</v>
      </c>
      <c r="K360" t="str">
        <f>spy_long_term[[#This Row],[close]]</f>
        <v>454.90</v>
      </c>
      <c r="L360">
        <f>LOG(spy_long_term[[#This Row],[index]])</f>
        <v>2.5550944485783194</v>
      </c>
      <c r="M360">
        <f>LOG(spy_long_term[[#This Row],[close inf adj]])</f>
        <v>1.6134189450345731</v>
      </c>
      <c r="N360">
        <f>LOG(spy_long_term[[#This Row],[close]])</f>
        <v>2.657915936829955</v>
      </c>
      <c r="O360" s="11">
        <f>VALUE(spy_long_term[[#This Row],[close]])</f>
        <v>454.9</v>
      </c>
      <c r="P360" s="11">
        <f>VALUE(spy_long_term[[#This Row],[close inf adj]])</f>
        <v>41.06</v>
      </c>
      <c r="R360" s="10">
        <v>40449</v>
      </c>
      <c r="S360">
        <v>6.1899999999999997E-2</v>
      </c>
      <c r="T360" s="8"/>
      <c r="U360" s="8"/>
      <c r="V360" s="8"/>
    </row>
    <row r="361" spans="1:22" x14ac:dyDescent="0.35">
      <c r="A361" t="s">
        <v>29</v>
      </c>
      <c r="B361">
        <v>1957</v>
      </c>
      <c r="C361">
        <v>11</v>
      </c>
      <c r="D361">
        <v>1</v>
      </c>
      <c r="F361" s="10">
        <f>DATE(spy_long_term[[#This Row],[year]],spy_long_term[[#This Row],[month]],spy_long_term[[#This Row],[day]])</f>
        <v>21125</v>
      </c>
      <c r="G361" s="6">
        <f>VALUE(spy_long_term[[#This Row],[close]])</f>
        <v>460.59</v>
      </c>
      <c r="H361" t="s">
        <v>711</v>
      </c>
      <c r="I361" t="s">
        <v>712</v>
      </c>
      <c r="J361">
        <f t="shared" si="5"/>
        <v>360</v>
      </c>
      <c r="K361" t="str">
        <f>spy_long_term[[#This Row],[close]]</f>
        <v>460.59</v>
      </c>
      <c r="L361">
        <f>LOG(spy_long_term[[#This Row],[index]])</f>
        <v>2.5563025007672873</v>
      </c>
      <c r="M361">
        <f>LOG(spy_long_term[[#This Row],[close inf adj]])</f>
        <v>1.6203442997544932</v>
      </c>
      <c r="N361">
        <f>LOG(spy_long_term[[#This Row],[close]])</f>
        <v>2.663314504640014</v>
      </c>
      <c r="O361" s="11">
        <f>VALUE(spy_long_term[[#This Row],[close]])</f>
        <v>460.59</v>
      </c>
      <c r="P361" s="11">
        <f>VALUE(spy_long_term[[#This Row],[close inf adj]])</f>
        <v>41.72</v>
      </c>
      <c r="R361" s="10">
        <v>40450</v>
      </c>
      <c r="S361">
        <v>6.1899999999999997E-2</v>
      </c>
      <c r="T361" s="9"/>
      <c r="U361" s="9"/>
      <c r="V361" s="9"/>
    </row>
    <row r="362" spans="1:22" x14ac:dyDescent="0.35">
      <c r="A362" t="s">
        <v>29</v>
      </c>
      <c r="B362">
        <v>1957</v>
      </c>
      <c r="C362">
        <v>12</v>
      </c>
      <c r="D362">
        <v>1</v>
      </c>
      <c r="F362" s="10">
        <f>DATE(spy_long_term[[#This Row],[year]],spy_long_term[[#This Row],[month]],spy_long_term[[#This Row],[day]])</f>
        <v>21155</v>
      </c>
      <c r="G362" s="6">
        <f>VALUE(spy_long_term[[#This Row],[close]])</f>
        <v>441.49</v>
      </c>
      <c r="H362" t="s">
        <v>713</v>
      </c>
      <c r="I362" t="s">
        <v>714</v>
      </c>
      <c r="J362">
        <f t="shared" si="5"/>
        <v>361</v>
      </c>
      <c r="K362" t="str">
        <f>spy_long_term[[#This Row],[close]]</f>
        <v>441.49</v>
      </c>
      <c r="L362">
        <f>LOG(spy_long_term[[#This Row],[index]])</f>
        <v>2.5575072019056577</v>
      </c>
      <c r="M362">
        <f>LOG(spy_long_term[[#This Row],[close inf adj]])</f>
        <v>1.6019514041335217</v>
      </c>
      <c r="N362">
        <f>LOG(spy_long_term[[#This Row],[close]])</f>
        <v>2.6449208710075767</v>
      </c>
      <c r="O362" s="11">
        <f>VALUE(spy_long_term[[#This Row],[close]])</f>
        <v>441.49</v>
      </c>
      <c r="P362" s="11">
        <f>VALUE(spy_long_term[[#This Row],[close inf adj]])</f>
        <v>39.99</v>
      </c>
      <c r="R362" s="10">
        <v>40451</v>
      </c>
      <c r="S362">
        <v>6.1899999999999997E-2</v>
      </c>
      <c r="T362" s="8"/>
      <c r="U362" s="8"/>
      <c r="V362" s="8"/>
    </row>
    <row r="363" spans="1:22" x14ac:dyDescent="0.35">
      <c r="A363" t="s">
        <v>29</v>
      </c>
      <c r="B363">
        <v>1958</v>
      </c>
      <c r="C363">
        <v>1</v>
      </c>
      <c r="D363">
        <v>1</v>
      </c>
      <c r="F363" s="10">
        <f>DATE(spy_long_term[[#This Row],[year]],spy_long_term[[#This Row],[month]],spy_long_term[[#This Row],[day]])</f>
        <v>21186</v>
      </c>
      <c r="G363" s="6">
        <f>VALUE(spy_long_term[[#This Row],[close]])</f>
        <v>457.16</v>
      </c>
      <c r="H363" t="s">
        <v>715</v>
      </c>
      <c r="I363" t="s">
        <v>716</v>
      </c>
      <c r="J363">
        <f t="shared" si="5"/>
        <v>362</v>
      </c>
      <c r="K363" t="str">
        <f>spy_long_term[[#This Row],[close]]</f>
        <v>457.16</v>
      </c>
      <c r="L363">
        <f>LOG(spy_long_term[[#This Row],[index]])</f>
        <v>2.5587085705331658</v>
      </c>
      <c r="M363">
        <f>LOG(spy_long_term[[#This Row],[close inf adj]])</f>
        <v>1.6201360549737576</v>
      </c>
      <c r="N363">
        <f>LOG(spy_long_term[[#This Row],[close]])</f>
        <v>2.6600682240433651</v>
      </c>
      <c r="O363" s="11">
        <f>VALUE(spy_long_term[[#This Row],[close]])</f>
        <v>457.16</v>
      </c>
      <c r="P363" s="11">
        <f>VALUE(spy_long_term[[#This Row],[close inf adj]])</f>
        <v>41.7</v>
      </c>
      <c r="R363" s="10">
        <v>40452</v>
      </c>
      <c r="S363">
        <v>6.2E-2</v>
      </c>
      <c r="T363" s="9"/>
      <c r="U363" s="9"/>
      <c r="V363" s="9"/>
    </row>
    <row r="364" spans="1:22" x14ac:dyDescent="0.35">
      <c r="A364" t="s">
        <v>29</v>
      </c>
      <c r="B364">
        <v>1958</v>
      </c>
      <c r="C364">
        <v>2</v>
      </c>
      <c r="D364">
        <v>1</v>
      </c>
      <c r="F364" s="10">
        <f>DATE(spy_long_term[[#This Row],[year]],spy_long_term[[#This Row],[month]],spy_long_term[[#This Row],[day]])</f>
        <v>21217</v>
      </c>
      <c r="G364" s="6">
        <f>VALUE(spy_long_term[[#This Row],[close]])</f>
        <v>447.73</v>
      </c>
      <c r="H364" t="s">
        <v>717</v>
      </c>
      <c r="I364" t="s">
        <v>718</v>
      </c>
      <c r="J364">
        <f t="shared" si="5"/>
        <v>363</v>
      </c>
      <c r="K364" t="str">
        <f>spy_long_term[[#This Row],[close]]</f>
        <v>447.73</v>
      </c>
      <c r="L364">
        <f>LOG(spy_long_term[[#This Row],[index]])</f>
        <v>2.5599066250361124</v>
      </c>
      <c r="M364">
        <f>LOG(spy_long_term[[#This Row],[close inf adj]])</f>
        <v>1.6110857334148727</v>
      </c>
      <c r="N364">
        <f>LOG(spy_long_term[[#This Row],[close]])</f>
        <v>2.651016195115969</v>
      </c>
      <c r="O364" s="11">
        <f>VALUE(spy_long_term[[#This Row],[close]])</f>
        <v>447.73</v>
      </c>
      <c r="P364" s="11">
        <f>VALUE(spy_long_term[[#This Row],[close inf adj]])</f>
        <v>40.840000000000003</v>
      </c>
      <c r="R364" s="10">
        <v>40453</v>
      </c>
      <c r="S364">
        <v>6.1400000000000003E-2</v>
      </c>
      <c r="T364" s="8"/>
      <c r="U364" s="8"/>
      <c r="V364" s="8"/>
    </row>
    <row r="365" spans="1:22" x14ac:dyDescent="0.35">
      <c r="A365" t="s">
        <v>29</v>
      </c>
      <c r="B365">
        <v>1958</v>
      </c>
      <c r="C365">
        <v>3</v>
      </c>
      <c r="D365">
        <v>1</v>
      </c>
      <c r="F365" s="10">
        <f>DATE(spy_long_term[[#This Row],[year]],spy_long_term[[#This Row],[month]],spy_long_term[[#This Row],[day]])</f>
        <v>21245</v>
      </c>
      <c r="G365" s="6">
        <f>VALUE(spy_long_term[[#This Row],[close]])</f>
        <v>458.34</v>
      </c>
      <c r="H365" t="s">
        <v>719</v>
      </c>
      <c r="I365" t="s">
        <v>720</v>
      </c>
      <c r="J365">
        <f t="shared" si="5"/>
        <v>364</v>
      </c>
      <c r="K365" t="str">
        <f>spy_long_term[[#This Row],[close]]</f>
        <v>458.34</v>
      </c>
      <c r="L365">
        <f>LOG(spy_long_term[[#This Row],[index]])</f>
        <v>2.5611013836490559</v>
      </c>
      <c r="M365">
        <f>LOG(spy_long_term[[#This Row],[close inf adj]])</f>
        <v>1.6242820958356683</v>
      </c>
      <c r="N365">
        <f>LOG(spy_long_term[[#This Row],[close]])</f>
        <v>2.6611877604113232</v>
      </c>
      <c r="O365" s="11">
        <f>VALUE(spy_long_term[[#This Row],[close]])</f>
        <v>458.34</v>
      </c>
      <c r="P365" s="11">
        <f>VALUE(spy_long_term[[#This Row],[close inf adj]])</f>
        <v>42.1</v>
      </c>
      <c r="R365" s="10">
        <v>40454</v>
      </c>
      <c r="S365">
        <v>6.1100000000000002E-2</v>
      </c>
      <c r="T365" s="9"/>
      <c r="U365" s="9"/>
      <c r="V365" s="9"/>
    </row>
    <row r="366" spans="1:22" x14ac:dyDescent="0.35">
      <c r="A366" t="s">
        <v>29</v>
      </c>
      <c r="B366">
        <v>1958</v>
      </c>
      <c r="C366">
        <v>4</v>
      </c>
      <c r="D366">
        <v>1</v>
      </c>
      <c r="F366" s="10">
        <f>DATE(spy_long_term[[#This Row],[year]],spy_long_term[[#This Row],[month]],spy_long_term[[#This Row],[day]])</f>
        <v>21276</v>
      </c>
      <c r="G366" s="6">
        <f>VALUE(spy_long_term[[#This Row],[close]])</f>
        <v>471.28</v>
      </c>
      <c r="H366" t="s">
        <v>721</v>
      </c>
      <c r="I366" t="s">
        <v>722</v>
      </c>
      <c r="J366">
        <f t="shared" si="5"/>
        <v>365</v>
      </c>
      <c r="K366" t="str">
        <f>spy_long_term[[#This Row],[close]]</f>
        <v>471.28</v>
      </c>
      <c r="L366">
        <f>LOG(spy_long_term[[#This Row],[index]])</f>
        <v>2.5622928644564746</v>
      </c>
      <c r="M366">
        <f>LOG(spy_long_term[[#This Row],[close inf adj]])</f>
        <v>1.6378898165807905</v>
      </c>
      <c r="N366">
        <f>LOG(spy_long_term[[#This Row],[close]])</f>
        <v>2.6732790097279366</v>
      </c>
      <c r="O366" s="11">
        <f>VALUE(spy_long_term[[#This Row],[close]])</f>
        <v>471.28</v>
      </c>
      <c r="P366" s="11">
        <f>VALUE(spy_long_term[[#This Row],[close inf adj]])</f>
        <v>43.44</v>
      </c>
      <c r="R366" s="10">
        <v>40455</v>
      </c>
      <c r="S366">
        <v>6.13E-2</v>
      </c>
      <c r="T366" s="8"/>
      <c r="U366" s="8"/>
      <c r="V366" s="8"/>
    </row>
    <row r="367" spans="1:22" x14ac:dyDescent="0.35">
      <c r="A367" t="s">
        <v>29</v>
      </c>
      <c r="B367">
        <v>1958</v>
      </c>
      <c r="C367">
        <v>5</v>
      </c>
      <c r="D367">
        <v>1</v>
      </c>
      <c r="F367" s="10">
        <f>DATE(spy_long_term[[#This Row],[year]],spy_long_term[[#This Row],[month]],spy_long_term[[#This Row],[day]])</f>
        <v>21306</v>
      </c>
      <c r="G367" s="6">
        <f>VALUE(spy_long_term[[#This Row],[close]])</f>
        <v>478.33</v>
      </c>
      <c r="H367" t="s">
        <v>723</v>
      </c>
      <c r="I367" t="s">
        <v>724</v>
      </c>
      <c r="J367">
        <f t="shared" si="5"/>
        <v>366</v>
      </c>
      <c r="K367" t="str">
        <f>spy_long_term[[#This Row],[close]]</f>
        <v>478.33</v>
      </c>
      <c r="L367">
        <f>LOG(spy_long_term[[#This Row],[index]])</f>
        <v>2.5634810853944106</v>
      </c>
      <c r="M367">
        <f>LOG(spy_long_term[[#This Row],[close inf adj]])</f>
        <v>1.6443400988263226</v>
      </c>
      <c r="N367">
        <f>LOG(spy_long_term[[#This Row],[close]])</f>
        <v>2.6797276198974211</v>
      </c>
      <c r="O367" s="11">
        <f>VALUE(spy_long_term[[#This Row],[close]])</f>
        <v>478.33</v>
      </c>
      <c r="P367" s="11">
        <f>VALUE(spy_long_term[[#This Row],[close inf adj]])</f>
        <v>44.09</v>
      </c>
      <c r="R367" s="10">
        <v>40456</v>
      </c>
      <c r="S367">
        <v>6.1400000000000003E-2</v>
      </c>
      <c r="T367" s="9"/>
      <c r="U367" s="9"/>
      <c r="V367" s="9"/>
    </row>
    <row r="368" spans="1:22" x14ac:dyDescent="0.35">
      <c r="A368" t="s">
        <v>29</v>
      </c>
      <c r="B368">
        <v>1958</v>
      </c>
      <c r="C368">
        <v>6</v>
      </c>
      <c r="D368">
        <v>1</v>
      </c>
      <c r="F368" s="10">
        <f>DATE(spy_long_term[[#This Row],[year]],spy_long_term[[#This Row],[month]],spy_long_term[[#This Row],[day]])</f>
        <v>21337</v>
      </c>
      <c r="G368" s="6">
        <f>VALUE(spy_long_term[[#This Row],[close]])</f>
        <v>490.81</v>
      </c>
      <c r="H368" t="s">
        <v>725</v>
      </c>
      <c r="I368" t="s">
        <v>726</v>
      </c>
      <c r="J368">
        <f t="shared" si="5"/>
        <v>367</v>
      </c>
      <c r="K368" t="str">
        <f>spy_long_term[[#This Row],[close]]</f>
        <v>490.81</v>
      </c>
      <c r="L368">
        <f>LOG(spy_long_term[[#This Row],[index]])</f>
        <v>2.5646660642520893</v>
      </c>
      <c r="M368">
        <f>LOG(spy_long_term[[#This Row],[close inf adj]])</f>
        <v>1.6555225962534177</v>
      </c>
      <c r="N368">
        <f>LOG(spy_long_term[[#This Row],[close]])</f>
        <v>2.6909134026706472</v>
      </c>
      <c r="O368" s="11">
        <f>VALUE(spy_long_term[[#This Row],[close]])</f>
        <v>490.81</v>
      </c>
      <c r="P368" s="11">
        <f>VALUE(spy_long_term[[#This Row],[close inf adj]])</f>
        <v>45.24</v>
      </c>
      <c r="R368" s="10">
        <v>40457</v>
      </c>
      <c r="S368">
        <v>6.2799999999999995E-2</v>
      </c>
      <c r="T368" s="8"/>
      <c r="U368" s="8"/>
      <c r="V368" s="8"/>
    </row>
    <row r="369" spans="1:22" x14ac:dyDescent="0.35">
      <c r="A369" t="s">
        <v>29</v>
      </c>
      <c r="B369">
        <v>1958</v>
      </c>
      <c r="C369">
        <v>7</v>
      </c>
      <c r="D369">
        <v>1</v>
      </c>
      <c r="F369" s="10">
        <f>DATE(spy_long_term[[#This Row],[year]],spy_long_term[[#This Row],[month]],spy_long_term[[#This Row],[day]])</f>
        <v>21367</v>
      </c>
      <c r="G369" s="6">
        <f>VALUE(spy_long_term[[#This Row],[close]])</f>
        <v>510.22</v>
      </c>
      <c r="H369" t="s">
        <v>727</v>
      </c>
      <c r="I369" t="s">
        <v>728</v>
      </c>
      <c r="J369">
        <f t="shared" si="5"/>
        <v>368</v>
      </c>
      <c r="K369" t="str">
        <f>spy_long_term[[#This Row],[close]]</f>
        <v>510.22</v>
      </c>
      <c r="L369">
        <f>LOG(spy_long_term[[#This Row],[index]])</f>
        <v>2.5658478186735176</v>
      </c>
      <c r="M369">
        <f>LOG(spy_long_term[[#This Row],[close inf adj]])</f>
        <v>1.6738499773429492</v>
      </c>
      <c r="N369">
        <f>LOG(spy_long_term[[#This Row],[close]])</f>
        <v>2.707757478419984</v>
      </c>
      <c r="O369" s="11">
        <f>VALUE(spy_long_term[[#This Row],[close]])</f>
        <v>510.22</v>
      </c>
      <c r="P369" s="11">
        <f>VALUE(spy_long_term[[#This Row],[close inf adj]])</f>
        <v>47.19</v>
      </c>
      <c r="R369" s="10">
        <v>40458</v>
      </c>
      <c r="S369">
        <v>6.7000000000000004E-2</v>
      </c>
      <c r="T369" s="9"/>
      <c r="U369" s="9"/>
      <c r="V369" s="9"/>
    </row>
    <row r="370" spans="1:22" x14ac:dyDescent="0.35">
      <c r="A370" t="s">
        <v>29</v>
      </c>
      <c r="B370">
        <v>1958</v>
      </c>
      <c r="C370">
        <v>8</v>
      </c>
      <c r="D370">
        <v>1</v>
      </c>
      <c r="F370" s="10">
        <f>DATE(spy_long_term[[#This Row],[year]],spy_long_term[[#This Row],[month]],spy_long_term[[#This Row],[day]])</f>
        <v>21398</v>
      </c>
      <c r="G370" s="6">
        <f>VALUE(spy_long_term[[#This Row],[close]])</f>
        <v>518.04</v>
      </c>
      <c r="H370" t="s">
        <v>729</v>
      </c>
      <c r="I370" t="s">
        <v>730</v>
      </c>
      <c r="J370">
        <f t="shared" si="5"/>
        <v>369</v>
      </c>
      <c r="K370" t="str">
        <f>spy_long_term[[#This Row],[close]]</f>
        <v>518.04</v>
      </c>
      <c r="L370">
        <f>LOG(spy_long_term[[#This Row],[index]])</f>
        <v>2.5670263661590602</v>
      </c>
      <c r="M370">
        <f>LOG(spy_long_term[[#This Row],[close inf adj]])</f>
        <v>1.6789733759197651</v>
      </c>
      <c r="N370">
        <f>LOG(spy_long_term[[#This Row],[close]])</f>
        <v>2.7143632947038925</v>
      </c>
      <c r="O370" s="11">
        <f>VALUE(spy_long_term[[#This Row],[close]])</f>
        <v>518.04</v>
      </c>
      <c r="P370" s="11">
        <f>VALUE(spy_long_term[[#This Row],[close inf adj]])</f>
        <v>47.75</v>
      </c>
      <c r="R370" s="10">
        <v>40459</v>
      </c>
      <c r="S370">
        <v>8.6900000000000005E-2</v>
      </c>
      <c r="T370" s="8"/>
      <c r="U370" s="8"/>
      <c r="V370" s="8"/>
    </row>
    <row r="371" spans="1:22" x14ac:dyDescent="0.35">
      <c r="A371" t="s">
        <v>29</v>
      </c>
      <c r="B371">
        <v>1958</v>
      </c>
      <c r="C371">
        <v>9</v>
      </c>
      <c r="D371">
        <v>1</v>
      </c>
      <c r="F371" s="10">
        <f>DATE(spy_long_term[[#This Row],[year]],spy_long_term[[#This Row],[month]],spy_long_term[[#This Row],[day]])</f>
        <v>21429</v>
      </c>
      <c r="G371" s="6">
        <f>VALUE(spy_long_term[[#This Row],[close]])</f>
        <v>543.1</v>
      </c>
      <c r="H371" t="s">
        <v>731</v>
      </c>
      <c r="I371" t="s">
        <v>732</v>
      </c>
      <c r="J371">
        <f t="shared" si="5"/>
        <v>370</v>
      </c>
      <c r="K371" t="str">
        <f>spy_long_term[[#This Row],[close]]</f>
        <v>543.10</v>
      </c>
      <c r="L371">
        <f>LOG(spy_long_term[[#This Row],[index]])</f>
        <v>2.568201724066995</v>
      </c>
      <c r="M371">
        <f>LOG(spy_long_term[[#This Row],[close inf adj]])</f>
        <v>1.6994908452722044</v>
      </c>
      <c r="N371">
        <f>LOG(spy_long_term[[#This Row],[close]])</f>
        <v>2.7348798027926278</v>
      </c>
      <c r="O371" s="11">
        <f>VALUE(spy_long_term[[#This Row],[close]])</f>
        <v>543.1</v>
      </c>
      <c r="P371" s="11">
        <f>VALUE(spy_long_term[[#This Row],[close inf adj]])</f>
        <v>50.06</v>
      </c>
      <c r="R371" s="10">
        <v>40460</v>
      </c>
      <c r="S371">
        <v>9.3799999999999994E-2</v>
      </c>
      <c r="T371" s="9"/>
      <c r="U371" s="9"/>
      <c r="V371" s="9"/>
    </row>
    <row r="372" spans="1:22" x14ac:dyDescent="0.35">
      <c r="A372" t="s">
        <v>29</v>
      </c>
      <c r="B372">
        <v>1958</v>
      </c>
      <c r="C372">
        <v>10</v>
      </c>
      <c r="D372">
        <v>1</v>
      </c>
      <c r="F372" s="10">
        <f>DATE(spy_long_term[[#This Row],[year]],spy_long_term[[#This Row],[month]],spy_long_term[[#This Row],[day]])</f>
        <v>21459</v>
      </c>
      <c r="G372" s="6">
        <f>VALUE(spy_long_term[[#This Row],[close]])</f>
        <v>556.88</v>
      </c>
      <c r="H372" t="s">
        <v>733</v>
      </c>
      <c r="I372" t="s">
        <v>734</v>
      </c>
      <c r="J372">
        <f t="shared" si="5"/>
        <v>371</v>
      </c>
      <c r="K372" t="str">
        <f>spy_long_term[[#This Row],[close]]</f>
        <v>556.88</v>
      </c>
      <c r="L372">
        <f>LOG(spy_long_term[[#This Row],[index]])</f>
        <v>2.5693739096150461</v>
      </c>
      <c r="M372">
        <f>LOG(spy_long_term[[#This Row],[close inf adj]])</f>
        <v>1.7103712642607627</v>
      </c>
      <c r="N372">
        <f>LOG(spy_long_term[[#This Row],[close]])</f>
        <v>2.7457616207527322</v>
      </c>
      <c r="O372" s="11">
        <f>VALUE(spy_long_term[[#This Row],[close]])</f>
        <v>556.88</v>
      </c>
      <c r="P372" s="11">
        <f>VALUE(spy_long_term[[#This Row],[close inf adj]])</f>
        <v>51.33</v>
      </c>
      <c r="R372" s="10">
        <v>40461</v>
      </c>
      <c r="S372">
        <v>9.6500000000000002E-2</v>
      </c>
      <c r="T372" s="8"/>
      <c r="U372" s="8"/>
      <c r="V372" s="8"/>
    </row>
    <row r="373" spans="1:22" x14ac:dyDescent="0.35">
      <c r="A373" t="s">
        <v>29</v>
      </c>
      <c r="B373">
        <v>1958</v>
      </c>
      <c r="C373">
        <v>11</v>
      </c>
      <c r="D373">
        <v>1</v>
      </c>
      <c r="F373" s="10">
        <f>DATE(spy_long_term[[#This Row],[year]],spy_long_term[[#This Row],[month]],spy_long_term[[#This Row],[day]])</f>
        <v>21490</v>
      </c>
      <c r="G373" s="6">
        <f>VALUE(spy_long_term[[#This Row],[close]])</f>
        <v>567.41</v>
      </c>
      <c r="H373" t="s">
        <v>735</v>
      </c>
      <c r="I373" t="s">
        <v>736</v>
      </c>
      <c r="J373">
        <f t="shared" si="5"/>
        <v>372</v>
      </c>
      <c r="K373" t="str">
        <f>spy_long_term[[#This Row],[close]]</f>
        <v>567.41</v>
      </c>
      <c r="L373">
        <f>LOG(spy_long_term[[#This Row],[index]])</f>
        <v>2.5705429398818973</v>
      </c>
      <c r="M373">
        <f>LOG(spy_long_term[[#This Row],[close inf adj]])</f>
        <v>1.7199938263676038</v>
      </c>
      <c r="N373">
        <f>LOG(spy_long_term[[#This Row],[close]])</f>
        <v>2.7538969855073288</v>
      </c>
      <c r="O373" s="11">
        <f>VALUE(spy_long_term[[#This Row],[close]])</f>
        <v>567.41</v>
      </c>
      <c r="P373" s="11">
        <f>VALUE(spy_long_term[[#This Row],[close inf adj]])</f>
        <v>52.48</v>
      </c>
      <c r="R373" s="10">
        <v>40462</v>
      </c>
      <c r="S373">
        <v>9.5000000000000001E-2</v>
      </c>
      <c r="T373" s="9"/>
      <c r="U373" s="9"/>
      <c r="V373" s="9"/>
    </row>
    <row r="374" spans="1:22" x14ac:dyDescent="0.35">
      <c r="A374" t="s">
        <v>29</v>
      </c>
      <c r="B374">
        <v>1958</v>
      </c>
      <c r="C374">
        <v>12</v>
      </c>
      <c r="D374">
        <v>1</v>
      </c>
      <c r="F374" s="10">
        <f>DATE(spy_long_term[[#This Row],[year]],spy_long_term[[#This Row],[month]],spy_long_term[[#This Row],[day]])</f>
        <v>21520</v>
      </c>
      <c r="G374" s="6">
        <f>VALUE(spy_long_term[[#This Row],[close]])</f>
        <v>598.97</v>
      </c>
      <c r="H374" t="s">
        <v>737</v>
      </c>
      <c r="I374" t="s">
        <v>738</v>
      </c>
      <c r="J374">
        <f t="shared" si="5"/>
        <v>373</v>
      </c>
      <c r="K374" t="str">
        <f>spy_long_term[[#This Row],[close]]</f>
        <v>598.97</v>
      </c>
      <c r="L374">
        <f>LOG(spy_long_term[[#This Row],[index]])</f>
        <v>2.5717088318086878</v>
      </c>
      <c r="M374">
        <f>LOG(spy_long_term[[#This Row],[close inf adj]])</f>
        <v>1.7420177471401384</v>
      </c>
      <c r="N374">
        <f>LOG(spy_long_term[[#This Row],[close]])</f>
        <v>2.7774050708688898</v>
      </c>
      <c r="O374" s="11">
        <f>VALUE(spy_long_term[[#This Row],[close]])</f>
        <v>598.97</v>
      </c>
      <c r="P374" s="11">
        <f>VALUE(spy_long_term[[#This Row],[close inf adj]])</f>
        <v>55.21</v>
      </c>
      <c r="R374" s="10">
        <v>40463</v>
      </c>
      <c r="S374">
        <v>9.4899999999999998E-2</v>
      </c>
      <c r="T374" s="8"/>
      <c r="U374" s="8"/>
      <c r="V374" s="8"/>
    </row>
    <row r="375" spans="1:22" x14ac:dyDescent="0.35">
      <c r="A375" t="s">
        <v>29</v>
      </c>
      <c r="B375">
        <v>1959</v>
      </c>
      <c r="C375">
        <v>1</v>
      </c>
      <c r="D375">
        <v>1</v>
      </c>
      <c r="F375" s="10">
        <f>DATE(spy_long_term[[#This Row],[year]],spy_long_term[[#This Row],[month]],spy_long_term[[#This Row],[day]])</f>
        <v>21551</v>
      </c>
      <c r="G375" s="6">
        <f>VALUE(spy_long_term[[#This Row],[close]])</f>
        <v>599.53</v>
      </c>
      <c r="H375" t="s">
        <v>739</v>
      </c>
      <c r="I375" t="s">
        <v>740</v>
      </c>
      <c r="J375">
        <f t="shared" si="5"/>
        <v>374</v>
      </c>
      <c r="K375" t="str">
        <f>spy_long_term[[#This Row],[close]]</f>
        <v>599.53</v>
      </c>
      <c r="L375">
        <f>LOG(spy_long_term[[#This Row],[index]])</f>
        <v>2.5728716022004803</v>
      </c>
      <c r="M375">
        <f>LOG(spy_long_term[[#This Row],[close inf adj]])</f>
        <v>1.7439015504851789</v>
      </c>
      <c r="N375">
        <f>LOG(spy_long_term[[#This Row],[close]])</f>
        <v>2.7778109197259022</v>
      </c>
      <c r="O375" s="11">
        <f>VALUE(spy_long_term[[#This Row],[close]])</f>
        <v>599.53</v>
      </c>
      <c r="P375" s="11">
        <f>VALUE(spy_long_term[[#This Row],[close inf adj]])</f>
        <v>55.45</v>
      </c>
      <c r="R375" s="10">
        <v>40464</v>
      </c>
      <c r="S375">
        <v>0.105</v>
      </c>
      <c r="T375" s="9"/>
      <c r="U375" s="9"/>
      <c r="V375" s="9"/>
    </row>
    <row r="376" spans="1:22" x14ac:dyDescent="0.35">
      <c r="A376" t="s">
        <v>29</v>
      </c>
      <c r="B376">
        <v>1959</v>
      </c>
      <c r="C376">
        <v>2</v>
      </c>
      <c r="D376">
        <v>1</v>
      </c>
      <c r="F376" s="10">
        <f>DATE(spy_long_term[[#This Row],[year]],spy_long_term[[#This Row],[month]],spy_long_term[[#This Row],[day]])</f>
        <v>21582</v>
      </c>
      <c r="G376" s="6">
        <f>VALUE(spy_long_term[[#This Row],[close]])</f>
        <v>601.14</v>
      </c>
      <c r="H376" t="s">
        <v>741</v>
      </c>
      <c r="I376" t="s">
        <v>742</v>
      </c>
      <c r="J376">
        <f t="shared" si="5"/>
        <v>375</v>
      </c>
      <c r="K376" t="str">
        <f>spy_long_term[[#This Row],[close]]</f>
        <v>601.14</v>
      </c>
      <c r="L376">
        <f>LOG(spy_long_term[[#This Row],[index]])</f>
        <v>2.5740312677277188</v>
      </c>
      <c r="M376">
        <f>LOG(spy_long_term[[#This Row],[close inf adj]])</f>
        <v>1.7435881501599038</v>
      </c>
      <c r="N376">
        <f>LOG(spy_long_term[[#This Row],[close]])</f>
        <v>2.7789756269892489</v>
      </c>
      <c r="O376" s="11">
        <f>VALUE(spy_long_term[[#This Row],[close]])</f>
        <v>601.14</v>
      </c>
      <c r="P376" s="11">
        <f>VALUE(spy_long_term[[#This Row],[close inf adj]])</f>
        <v>55.41</v>
      </c>
      <c r="R376" s="10">
        <v>40465</v>
      </c>
      <c r="S376">
        <v>0.10199999999999999</v>
      </c>
      <c r="T376" s="8"/>
      <c r="U376" s="8"/>
      <c r="V376" s="8"/>
    </row>
    <row r="377" spans="1:22" x14ac:dyDescent="0.35">
      <c r="A377" t="s">
        <v>29</v>
      </c>
      <c r="B377">
        <v>1959</v>
      </c>
      <c r="C377">
        <v>3</v>
      </c>
      <c r="D377">
        <v>1</v>
      </c>
      <c r="F377" s="10">
        <f>DATE(spy_long_term[[#This Row],[year]],spy_long_term[[#This Row],[month]],spy_long_term[[#This Row],[day]])</f>
        <v>21610</v>
      </c>
      <c r="G377" s="6">
        <f>VALUE(spy_long_term[[#This Row],[close]])</f>
        <v>601.47</v>
      </c>
      <c r="H377" t="s">
        <v>743</v>
      </c>
      <c r="I377" t="s">
        <v>744</v>
      </c>
      <c r="J377">
        <f t="shared" si="5"/>
        <v>376</v>
      </c>
      <c r="K377" t="str">
        <f>spy_long_term[[#This Row],[close]]</f>
        <v>601.47</v>
      </c>
      <c r="L377">
        <f>LOG(spy_long_term[[#This Row],[index]])</f>
        <v>2.5751878449276608</v>
      </c>
      <c r="M377">
        <f>LOG(spy_long_term[[#This Row],[close inf adj]])</f>
        <v>1.7438232216037504</v>
      </c>
      <c r="N377">
        <f>LOG(spy_long_term[[#This Row],[close]])</f>
        <v>2.7792139705630183</v>
      </c>
      <c r="O377" s="11">
        <f>VALUE(spy_long_term[[#This Row],[close]])</f>
        <v>601.47</v>
      </c>
      <c r="P377" s="11">
        <f>VALUE(spy_long_term[[#This Row],[close inf adj]])</f>
        <v>55.44</v>
      </c>
      <c r="R377" s="10">
        <v>40466</v>
      </c>
      <c r="S377">
        <v>0.105</v>
      </c>
      <c r="T377" s="9"/>
      <c r="U377" s="9"/>
      <c r="V377" s="9"/>
    </row>
    <row r="378" spans="1:22" x14ac:dyDescent="0.35">
      <c r="A378" t="s">
        <v>29</v>
      </c>
      <c r="B378">
        <v>1959</v>
      </c>
      <c r="C378">
        <v>4</v>
      </c>
      <c r="D378">
        <v>1</v>
      </c>
      <c r="F378" s="10">
        <f>DATE(spy_long_term[[#This Row],[year]],spy_long_term[[#This Row],[month]],spy_long_term[[#This Row],[day]])</f>
        <v>21641</v>
      </c>
      <c r="G378" s="6">
        <f>VALUE(spy_long_term[[#This Row],[close]])</f>
        <v>622.66</v>
      </c>
      <c r="H378" t="s">
        <v>745</v>
      </c>
      <c r="I378" t="s">
        <v>746</v>
      </c>
      <c r="J378">
        <f t="shared" si="5"/>
        <v>377</v>
      </c>
      <c r="K378" t="str">
        <f>spy_long_term[[#This Row],[close]]</f>
        <v>622.66</v>
      </c>
      <c r="L378">
        <f>LOG(spy_long_term[[#This Row],[index]])</f>
        <v>2.576341350205793</v>
      </c>
      <c r="M378">
        <f>LOG(spy_long_term[[#This Row],[close inf adj]])</f>
        <v>1.7603470785299065</v>
      </c>
      <c r="N378">
        <f>LOG(spy_long_term[[#This Row],[close]])</f>
        <v>2.7942509673156666</v>
      </c>
      <c r="O378" s="11">
        <f>VALUE(spy_long_term[[#This Row],[close]])</f>
        <v>622.66</v>
      </c>
      <c r="P378" s="11">
        <f>VALUE(spy_long_term[[#This Row],[close inf adj]])</f>
        <v>57.59</v>
      </c>
      <c r="R378" s="10">
        <v>40467</v>
      </c>
      <c r="S378">
        <v>0.10100000000000001</v>
      </c>
      <c r="T378" s="8"/>
      <c r="U378" s="8"/>
      <c r="V378" s="8"/>
    </row>
    <row r="379" spans="1:22" x14ac:dyDescent="0.35">
      <c r="A379" t="s">
        <v>29</v>
      </c>
      <c r="B379">
        <v>1959</v>
      </c>
      <c r="C379">
        <v>5</v>
      </c>
      <c r="D379">
        <v>1</v>
      </c>
      <c r="F379" s="10">
        <f>DATE(spy_long_term[[#This Row],[year]],spy_long_term[[#This Row],[month]],spy_long_term[[#This Row],[day]])</f>
        <v>21671</v>
      </c>
      <c r="G379" s="6">
        <f>VALUE(spy_long_term[[#This Row],[close]])</f>
        <v>634.45000000000005</v>
      </c>
      <c r="H379" t="s">
        <v>747</v>
      </c>
      <c r="I379" t="s">
        <v>748</v>
      </c>
      <c r="J379">
        <f t="shared" si="5"/>
        <v>378</v>
      </c>
      <c r="K379" t="str">
        <f>spy_long_term[[#This Row],[close]]</f>
        <v>634.45</v>
      </c>
      <c r="L379">
        <f>LOG(spy_long_term[[#This Row],[index]])</f>
        <v>2.5774917998372255</v>
      </c>
      <c r="M379">
        <f>LOG(spy_long_term[[#This Row],[close inf adj]])</f>
        <v>1.7684901051712452</v>
      </c>
      <c r="N379">
        <f>LOG(spy_long_term[[#This Row],[close]])</f>
        <v>2.8023974017187863</v>
      </c>
      <c r="O379" s="11">
        <f>VALUE(spy_long_term[[#This Row],[close]])</f>
        <v>634.45000000000005</v>
      </c>
      <c r="P379" s="11">
        <f>VALUE(spy_long_term[[#This Row],[close inf adj]])</f>
        <v>58.68</v>
      </c>
      <c r="R379" s="10">
        <v>40468</v>
      </c>
      <c r="S379">
        <v>0.10199999999999999</v>
      </c>
      <c r="T379" s="9"/>
      <c r="U379" s="9"/>
      <c r="V379" s="9"/>
    </row>
    <row r="380" spans="1:22" x14ac:dyDescent="0.35">
      <c r="A380" t="s">
        <v>29</v>
      </c>
      <c r="B380">
        <v>1959</v>
      </c>
      <c r="C380">
        <v>6</v>
      </c>
      <c r="D380">
        <v>1</v>
      </c>
      <c r="F380" s="10">
        <f>DATE(spy_long_term[[#This Row],[year]],spy_long_term[[#This Row],[month]],spy_long_term[[#This Row],[day]])</f>
        <v>21702</v>
      </c>
      <c r="G380" s="6">
        <f>VALUE(spy_long_term[[#This Row],[close]])</f>
        <v>630.01</v>
      </c>
      <c r="H380" t="s">
        <v>749</v>
      </c>
      <c r="I380" t="s">
        <v>750</v>
      </c>
      <c r="J380">
        <f t="shared" si="5"/>
        <v>379</v>
      </c>
      <c r="K380" t="str">
        <f>spy_long_term[[#This Row],[close]]</f>
        <v>630.01</v>
      </c>
      <c r="L380">
        <f>LOG(spy_long_term[[#This Row],[index]])</f>
        <v>2.5786392099680722</v>
      </c>
      <c r="M380">
        <f>LOG(spy_long_term[[#This Row],[close inf adj]])</f>
        <v>1.7669330938372838</v>
      </c>
      <c r="N380">
        <f>LOG(spy_long_term[[#This Row],[close]])</f>
        <v>2.7993474429620764</v>
      </c>
      <c r="O380" s="11">
        <f>VALUE(spy_long_term[[#This Row],[close]])</f>
        <v>630.01</v>
      </c>
      <c r="P380" s="11">
        <f>VALUE(spy_long_term[[#This Row],[close inf adj]])</f>
        <v>58.47</v>
      </c>
      <c r="R380" s="10">
        <v>40469</v>
      </c>
      <c r="S380">
        <v>0.1024</v>
      </c>
      <c r="T380" s="8"/>
      <c r="U380" s="8"/>
      <c r="V380" s="8"/>
    </row>
    <row r="381" spans="1:22" x14ac:dyDescent="0.35">
      <c r="A381" t="s">
        <v>29</v>
      </c>
      <c r="B381">
        <v>1959</v>
      </c>
      <c r="C381">
        <v>7</v>
      </c>
      <c r="D381">
        <v>1</v>
      </c>
      <c r="F381" s="10">
        <f>DATE(spy_long_term[[#This Row],[year]],spy_long_term[[#This Row],[month]],spy_long_term[[#This Row],[day]])</f>
        <v>21732</v>
      </c>
      <c r="G381" s="6">
        <f>VALUE(spy_long_term[[#This Row],[close]])</f>
        <v>649.76</v>
      </c>
      <c r="H381" t="s">
        <v>751</v>
      </c>
      <c r="I381" t="s">
        <v>752</v>
      </c>
      <c r="J381">
        <f t="shared" si="5"/>
        <v>380</v>
      </c>
      <c r="K381" t="str">
        <f>spy_long_term[[#This Row],[close]]</f>
        <v>649.76</v>
      </c>
      <c r="L381">
        <f>LOG(spy_long_term[[#This Row],[index]])</f>
        <v>2.5797835966168101</v>
      </c>
      <c r="M381">
        <f>LOG(spy_long_term[[#This Row],[close inf adj]])</f>
        <v>1.7818271529324279</v>
      </c>
      <c r="N381">
        <f>LOG(spy_long_term[[#This Row],[close]])</f>
        <v>2.8127529721459616</v>
      </c>
      <c r="O381" s="11">
        <f>VALUE(spy_long_term[[#This Row],[close]])</f>
        <v>649.76</v>
      </c>
      <c r="P381" s="11">
        <f>VALUE(spy_long_term[[#This Row],[close inf adj]])</f>
        <v>60.51</v>
      </c>
      <c r="R381" s="10">
        <v>40470</v>
      </c>
      <c r="S381">
        <v>9.7000000000000003E-2</v>
      </c>
      <c r="T381" s="9"/>
      <c r="U381" s="9"/>
      <c r="V381" s="9"/>
    </row>
    <row r="382" spans="1:22" x14ac:dyDescent="0.35">
      <c r="A382" t="s">
        <v>29</v>
      </c>
      <c r="B382">
        <v>1959</v>
      </c>
      <c r="C382">
        <v>8</v>
      </c>
      <c r="D382">
        <v>1</v>
      </c>
      <c r="F382" s="10">
        <f>DATE(spy_long_term[[#This Row],[year]],spy_long_term[[#This Row],[month]],spy_long_term[[#This Row],[day]])</f>
        <v>21763</v>
      </c>
      <c r="G382" s="6">
        <f>VALUE(spy_long_term[[#This Row],[close]])</f>
        <v>639.98</v>
      </c>
      <c r="H382" t="s">
        <v>753</v>
      </c>
      <c r="I382" t="s">
        <v>754</v>
      </c>
      <c r="J382">
        <f t="shared" si="5"/>
        <v>381</v>
      </c>
      <c r="K382" t="str">
        <f>spy_long_term[[#This Row],[close]]</f>
        <v>639.98</v>
      </c>
      <c r="L382">
        <f>LOG(spy_long_term[[#This Row],[index]])</f>
        <v>2.5809249756756194</v>
      </c>
      <c r="M382">
        <f>LOG(spy_long_term[[#This Row],[close inf adj]])</f>
        <v>1.7752462597402365</v>
      </c>
      <c r="N382">
        <f>LOG(spy_long_term[[#This Row],[close]])</f>
        <v>2.8061664020692656</v>
      </c>
      <c r="O382" s="11">
        <f>VALUE(spy_long_term[[#This Row],[close]])</f>
        <v>639.98</v>
      </c>
      <c r="P382" s="11">
        <f>VALUE(spy_long_term[[#This Row],[close inf adj]])</f>
        <v>59.6</v>
      </c>
      <c r="R382" s="10">
        <v>40471</v>
      </c>
      <c r="S382">
        <v>9.9000000000000005E-2</v>
      </c>
      <c r="T382" s="8"/>
      <c r="U382" s="8"/>
      <c r="V382" s="8"/>
    </row>
    <row r="383" spans="1:22" x14ac:dyDescent="0.35">
      <c r="A383" t="s">
        <v>29</v>
      </c>
      <c r="B383">
        <v>1959</v>
      </c>
      <c r="C383">
        <v>9</v>
      </c>
      <c r="D383">
        <v>1</v>
      </c>
      <c r="F383" s="10">
        <f>DATE(spy_long_term[[#This Row],[year]],spy_long_term[[#This Row],[month]],spy_long_term[[#This Row],[day]])</f>
        <v>21794</v>
      </c>
      <c r="G383" s="6">
        <f>VALUE(spy_long_term[[#This Row],[close]])</f>
        <v>608.66999999999996</v>
      </c>
      <c r="H383" t="s">
        <v>755</v>
      </c>
      <c r="I383" t="s">
        <v>756</v>
      </c>
      <c r="J383">
        <f t="shared" si="5"/>
        <v>382</v>
      </c>
      <c r="K383" t="str">
        <f>spy_long_term[[#This Row],[close]]</f>
        <v>608.67</v>
      </c>
      <c r="L383">
        <f>LOG(spy_long_term[[#This Row],[index]])</f>
        <v>2.5820633629117089</v>
      </c>
      <c r="M383">
        <f>LOG(spy_long_term[[#This Row],[close inf adj]])</f>
        <v>1.7549595877217099</v>
      </c>
      <c r="N383">
        <f>LOG(spy_long_term[[#This Row],[close]])</f>
        <v>2.7843818968646676</v>
      </c>
      <c r="O383" s="11">
        <f>VALUE(spy_long_term[[#This Row],[close]])</f>
        <v>608.66999999999996</v>
      </c>
      <c r="P383" s="11">
        <f>VALUE(spy_long_term[[#This Row],[close inf adj]])</f>
        <v>56.88</v>
      </c>
      <c r="R383" s="10">
        <v>40472</v>
      </c>
      <c r="S383">
        <v>0.107</v>
      </c>
      <c r="T383" s="9"/>
      <c r="U383" s="9"/>
      <c r="V383" s="9"/>
    </row>
    <row r="384" spans="1:22" x14ac:dyDescent="0.35">
      <c r="A384" t="s">
        <v>29</v>
      </c>
      <c r="B384">
        <v>1959</v>
      </c>
      <c r="C384">
        <v>10</v>
      </c>
      <c r="D384">
        <v>1</v>
      </c>
      <c r="F384" s="10">
        <f>DATE(spy_long_term[[#This Row],[year]],spy_long_term[[#This Row],[month]],spy_long_term[[#This Row],[day]])</f>
        <v>21824</v>
      </c>
      <c r="G384" s="6">
        <f>VALUE(spy_long_term[[#This Row],[close]])</f>
        <v>613.45000000000005</v>
      </c>
      <c r="H384" t="s">
        <v>757</v>
      </c>
      <c r="I384" t="s">
        <v>758</v>
      </c>
      <c r="J384">
        <f t="shared" si="5"/>
        <v>383</v>
      </c>
      <c r="K384" t="str">
        <f>spy_long_term[[#This Row],[close]]</f>
        <v>613.45</v>
      </c>
      <c r="L384">
        <f>LOG(spy_long_term[[#This Row],[index]])</f>
        <v>2.5831987739686229</v>
      </c>
      <c r="M384">
        <f>LOG(spy_long_term[[#This Row],[close inf adj]])</f>
        <v>1.7598188773748262</v>
      </c>
      <c r="N384">
        <f>LOG(spy_long_term[[#This Row],[close]])</f>
        <v>2.7877791707973119</v>
      </c>
      <c r="O384" s="11">
        <f>VALUE(spy_long_term[[#This Row],[close]])</f>
        <v>613.45000000000005</v>
      </c>
      <c r="P384" s="11">
        <f>VALUE(spy_long_term[[#This Row],[close inf adj]])</f>
        <v>57.52</v>
      </c>
      <c r="R384" s="10">
        <v>40473</v>
      </c>
      <c r="S384">
        <v>0.10249999999999999</v>
      </c>
      <c r="T384" s="8"/>
      <c r="U384" s="8"/>
      <c r="V384" s="8"/>
    </row>
    <row r="385" spans="1:22" x14ac:dyDescent="0.35">
      <c r="A385" t="s">
        <v>29</v>
      </c>
      <c r="B385">
        <v>1959</v>
      </c>
      <c r="C385">
        <v>11</v>
      </c>
      <c r="D385">
        <v>1</v>
      </c>
      <c r="F385" s="10">
        <f>DATE(spy_long_term[[#This Row],[year]],spy_long_term[[#This Row],[month]],spy_long_term[[#This Row],[day]])</f>
        <v>21855</v>
      </c>
      <c r="G385" s="6">
        <f>VALUE(spy_long_term[[#This Row],[close]])</f>
        <v>621.55999999999995</v>
      </c>
      <c r="H385" t="s">
        <v>759</v>
      </c>
      <c r="I385" t="s">
        <v>760</v>
      </c>
      <c r="J385">
        <f t="shared" si="5"/>
        <v>384</v>
      </c>
      <c r="K385" t="str">
        <f>spy_long_term[[#This Row],[close]]</f>
        <v>621.56</v>
      </c>
      <c r="L385">
        <f>LOG(spy_long_term[[#This Row],[index]])</f>
        <v>2.5843312243675309</v>
      </c>
      <c r="M385">
        <f>LOG(spy_long_term[[#This Row],[close inf adj]])</f>
        <v>1.7655195430979524</v>
      </c>
      <c r="N385">
        <f>LOG(spy_long_term[[#This Row],[close]])</f>
        <v>2.7934830580157701</v>
      </c>
      <c r="O385" s="11">
        <f>VALUE(spy_long_term[[#This Row],[close]])</f>
        <v>621.55999999999995</v>
      </c>
      <c r="P385" s="11">
        <f>VALUE(spy_long_term[[#This Row],[close inf adj]])</f>
        <v>58.28</v>
      </c>
      <c r="R385" s="10">
        <v>40474</v>
      </c>
      <c r="S385">
        <v>0.1055</v>
      </c>
      <c r="T385" s="9"/>
      <c r="U385" s="9"/>
      <c r="V385" s="9"/>
    </row>
    <row r="386" spans="1:22" x14ac:dyDescent="0.35">
      <c r="A386" t="s">
        <v>29</v>
      </c>
      <c r="B386">
        <v>1959</v>
      </c>
      <c r="C386">
        <v>12</v>
      </c>
      <c r="D386">
        <v>1</v>
      </c>
      <c r="F386" s="10">
        <f>DATE(spy_long_term[[#This Row],[year]],spy_long_term[[#This Row],[month]],spy_long_term[[#This Row],[day]])</f>
        <v>21885</v>
      </c>
      <c r="G386" s="6">
        <f>VALUE(spy_long_term[[#This Row],[close]])</f>
        <v>638.73</v>
      </c>
      <c r="H386" t="s">
        <v>761</v>
      </c>
      <c r="I386" t="s">
        <v>762</v>
      </c>
      <c r="J386">
        <f t="shared" si="5"/>
        <v>385</v>
      </c>
      <c r="K386" t="str">
        <f>spy_long_term[[#This Row],[close]]</f>
        <v>638.73</v>
      </c>
      <c r="L386">
        <f>LOG(spy_long_term[[#This Row],[index]])</f>
        <v>2.5854607295085006</v>
      </c>
      <c r="M386">
        <f>LOG(spy_long_term[[#This Row],[close inf adj]])</f>
        <v>1.7773543130842089</v>
      </c>
      <c r="N386">
        <f>LOG(spy_long_term[[#This Row],[close]])</f>
        <v>2.805317314668212</v>
      </c>
      <c r="O386" s="11">
        <f>VALUE(spy_long_term[[#This Row],[close]])</f>
        <v>638.73</v>
      </c>
      <c r="P386" s="11">
        <f>VALUE(spy_long_term[[#This Row],[close inf adj]])</f>
        <v>59.89</v>
      </c>
      <c r="R386" s="10">
        <v>40475</v>
      </c>
      <c r="S386">
        <v>0.115</v>
      </c>
      <c r="T386" s="8"/>
      <c r="U386" s="8"/>
      <c r="V386" s="8"/>
    </row>
    <row r="387" spans="1:22" x14ac:dyDescent="0.35">
      <c r="A387" t="s">
        <v>29</v>
      </c>
      <c r="B387">
        <v>1960</v>
      </c>
      <c r="C387">
        <v>1</v>
      </c>
      <c r="D387">
        <v>1</v>
      </c>
      <c r="F387" s="10">
        <f>DATE(spy_long_term[[#This Row],[year]],spy_long_term[[#This Row],[month]],spy_long_term[[#This Row],[day]])</f>
        <v>21916</v>
      </c>
      <c r="G387" s="6">
        <f>VALUE(spy_long_term[[#This Row],[close]])</f>
        <v>595.08000000000004</v>
      </c>
      <c r="H387" t="s">
        <v>763</v>
      </c>
      <c r="I387" t="s">
        <v>764</v>
      </c>
      <c r="J387">
        <f t="shared" si="5"/>
        <v>386</v>
      </c>
      <c r="K387" t="str">
        <f>spy_long_term[[#This Row],[close]]</f>
        <v>595.08</v>
      </c>
      <c r="L387">
        <f>LOG(spy_long_term[[#This Row],[index]])</f>
        <v>2.5865873046717551</v>
      </c>
      <c r="M387">
        <f>LOG(spy_long_term[[#This Row],[close inf adj]])</f>
        <v>1.7451528950769004</v>
      </c>
      <c r="N387">
        <f>LOG(spy_long_term[[#This Row],[close]])</f>
        <v>2.7745753543387348</v>
      </c>
      <c r="O387" s="11">
        <f>VALUE(spy_long_term[[#This Row],[close]])</f>
        <v>595.08000000000004</v>
      </c>
      <c r="P387" s="11">
        <f>VALUE(spy_long_term[[#This Row],[close inf adj]])</f>
        <v>55.61</v>
      </c>
      <c r="R387" s="10">
        <v>40476</v>
      </c>
      <c r="S387">
        <v>0.13200000000000001</v>
      </c>
      <c r="T387" s="9"/>
      <c r="U387" s="9"/>
      <c r="V387" s="9"/>
    </row>
    <row r="388" spans="1:22" x14ac:dyDescent="0.35">
      <c r="A388" t="s">
        <v>29</v>
      </c>
      <c r="B388">
        <v>1960</v>
      </c>
      <c r="C388">
        <v>2</v>
      </c>
      <c r="D388">
        <v>1</v>
      </c>
      <c r="F388" s="10">
        <f>DATE(spy_long_term[[#This Row],[year]],spy_long_term[[#This Row],[month]],spy_long_term[[#This Row],[day]])</f>
        <v>21947</v>
      </c>
      <c r="G388" s="6">
        <f>VALUE(spy_long_term[[#This Row],[close]])</f>
        <v>598.52</v>
      </c>
      <c r="H388" t="s">
        <v>765</v>
      </c>
      <c r="I388" t="s">
        <v>766</v>
      </c>
      <c r="J388">
        <f t="shared" ref="J388:J451" si="6">J387+1</f>
        <v>387</v>
      </c>
      <c r="K388" t="str">
        <f>spy_long_term[[#This Row],[close]]</f>
        <v>598.52</v>
      </c>
      <c r="L388">
        <f>LOG(spy_long_term[[#This Row],[index]])</f>
        <v>2.5877109650189114</v>
      </c>
      <c r="M388">
        <f>LOG(spy_long_term[[#This Row],[close inf adj]])</f>
        <v>1.7491176623563223</v>
      </c>
      <c r="N388">
        <f>LOG(spy_long_term[[#This Row],[close]])</f>
        <v>2.7770786672645911</v>
      </c>
      <c r="O388" s="11">
        <f>VALUE(spy_long_term[[#This Row],[close]])</f>
        <v>598.52</v>
      </c>
      <c r="P388" s="11">
        <f>VALUE(spy_long_term[[#This Row],[close inf adj]])</f>
        <v>56.12</v>
      </c>
      <c r="R388" s="10">
        <v>40477</v>
      </c>
      <c r="S388">
        <v>0.15029999999999999</v>
      </c>
      <c r="T388" s="8"/>
      <c r="U388" s="8"/>
      <c r="V388" s="8"/>
    </row>
    <row r="389" spans="1:22" x14ac:dyDescent="0.35">
      <c r="A389" t="s">
        <v>29</v>
      </c>
      <c r="B389">
        <v>1960</v>
      </c>
      <c r="C389">
        <v>3</v>
      </c>
      <c r="D389">
        <v>1</v>
      </c>
      <c r="F389" s="10">
        <f>DATE(spy_long_term[[#This Row],[year]],spy_long_term[[#This Row],[month]],spy_long_term[[#This Row],[day]])</f>
        <v>21976</v>
      </c>
      <c r="G389" s="6">
        <f>VALUE(spy_long_term[[#This Row],[close]])</f>
        <v>590.20000000000005</v>
      </c>
      <c r="H389" t="s">
        <v>767</v>
      </c>
      <c r="I389" t="s">
        <v>768</v>
      </c>
      <c r="J389">
        <f t="shared" si="6"/>
        <v>388</v>
      </c>
      <c r="K389" t="str">
        <f>spy_long_term[[#This Row],[close]]</f>
        <v>590.20</v>
      </c>
      <c r="L389">
        <f>LOG(spy_long_term[[#This Row],[index]])</f>
        <v>2.5888317255942073</v>
      </c>
      <c r="M389">
        <f>LOG(spy_long_term[[#This Row],[close inf adj]])</f>
        <v>1.7430391548049331</v>
      </c>
      <c r="N389">
        <f>LOG(spy_long_term[[#This Row],[close]])</f>
        <v>2.7709992051639407</v>
      </c>
      <c r="O389" s="11">
        <f>VALUE(spy_long_term[[#This Row],[close]])</f>
        <v>590.20000000000005</v>
      </c>
      <c r="P389" s="11">
        <f>VALUE(spy_long_term[[#This Row],[close inf adj]])</f>
        <v>55.34</v>
      </c>
      <c r="R389" s="10">
        <v>40478</v>
      </c>
      <c r="S389">
        <v>0.18770000000000001</v>
      </c>
      <c r="T389" s="9"/>
      <c r="U389" s="9"/>
      <c r="V389" s="9"/>
    </row>
    <row r="390" spans="1:22" x14ac:dyDescent="0.35">
      <c r="A390" t="s">
        <v>29</v>
      </c>
      <c r="B390">
        <v>1960</v>
      </c>
      <c r="C390">
        <v>4</v>
      </c>
      <c r="D390">
        <v>1</v>
      </c>
      <c r="F390" s="10">
        <f>DATE(spy_long_term[[#This Row],[year]],spy_long_term[[#This Row],[month]],spy_long_term[[#This Row],[day]])</f>
        <v>22007</v>
      </c>
      <c r="G390" s="6">
        <f>VALUE(spy_long_term[[#This Row],[close]])</f>
        <v>577.9</v>
      </c>
      <c r="H390" t="s">
        <v>769</v>
      </c>
      <c r="I390" t="s">
        <v>770</v>
      </c>
      <c r="J390">
        <f t="shared" si="6"/>
        <v>389</v>
      </c>
      <c r="K390" t="str">
        <f>spy_long_term[[#This Row],[close]]</f>
        <v>577.90</v>
      </c>
      <c r="L390">
        <f>LOG(spy_long_term[[#This Row],[index]])</f>
        <v>2.5899496013257077</v>
      </c>
      <c r="M390">
        <f>LOG(spy_long_term[[#This Row],[close inf adj]])</f>
        <v>1.7353593330017107</v>
      </c>
      <c r="N390">
        <f>LOG(spy_long_term[[#This Row],[close]])</f>
        <v>2.7618526944663833</v>
      </c>
      <c r="O390" s="11">
        <f>VALUE(spy_long_term[[#This Row],[close]])</f>
        <v>577.9</v>
      </c>
      <c r="P390" s="11">
        <f>VALUE(spy_long_term[[#This Row],[close inf adj]])</f>
        <v>54.37</v>
      </c>
      <c r="R390" s="10">
        <v>40479</v>
      </c>
      <c r="S390">
        <v>0.1731</v>
      </c>
      <c r="T390" s="8"/>
      <c r="U390" s="8"/>
      <c r="V390" s="8"/>
    </row>
    <row r="391" spans="1:22" x14ac:dyDescent="0.35">
      <c r="A391" t="s">
        <v>29</v>
      </c>
      <c r="B391">
        <v>1960</v>
      </c>
      <c r="C391">
        <v>5</v>
      </c>
      <c r="D391">
        <v>1</v>
      </c>
      <c r="F391" s="10">
        <f>DATE(spy_long_term[[#This Row],[year]],spy_long_term[[#This Row],[month]],spy_long_term[[#This Row],[day]])</f>
        <v>22037</v>
      </c>
      <c r="G391" s="6">
        <f>VALUE(spy_long_term[[#This Row],[close]])</f>
        <v>593.41999999999996</v>
      </c>
      <c r="H391" t="s">
        <v>771</v>
      </c>
      <c r="I391" t="s">
        <v>772</v>
      </c>
      <c r="J391">
        <f t="shared" si="6"/>
        <v>390</v>
      </c>
      <c r="K391" t="str">
        <f>spy_long_term[[#This Row],[close]]</f>
        <v>593.42</v>
      </c>
      <c r="L391">
        <f>LOG(spy_long_term[[#This Row],[index]])</f>
        <v>2.5910646070264991</v>
      </c>
      <c r="M391">
        <f>LOG(spy_long_term[[#This Row],[close inf adj]])</f>
        <v>1.7468676278504294</v>
      </c>
      <c r="N391">
        <f>LOG(spy_long_term[[#This Row],[close]])</f>
        <v>2.7733621792293341</v>
      </c>
      <c r="O391" s="11">
        <f>VALUE(spy_long_term[[#This Row],[close]])</f>
        <v>593.41999999999996</v>
      </c>
      <c r="P391" s="11">
        <f>VALUE(spy_long_term[[#This Row],[close inf adj]])</f>
        <v>55.83</v>
      </c>
      <c r="R391" s="10">
        <v>40480</v>
      </c>
      <c r="S391">
        <v>0.19</v>
      </c>
      <c r="T391" s="9"/>
      <c r="U391" s="9"/>
      <c r="V391" s="9"/>
    </row>
    <row r="392" spans="1:22" x14ac:dyDescent="0.35">
      <c r="A392" t="s">
        <v>29</v>
      </c>
      <c r="B392">
        <v>1960</v>
      </c>
      <c r="C392">
        <v>6</v>
      </c>
      <c r="D392">
        <v>1</v>
      </c>
      <c r="F392" s="10">
        <f>DATE(spy_long_term[[#This Row],[year]],spy_long_term[[#This Row],[month]],spy_long_term[[#This Row],[day]])</f>
        <v>22068</v>
      </c>
      <c r="G392" s="6">
        <f>VALUE(spy_long_term[[#This Row],[close]])</f>
        <v>602.95000000000005</v>
      </c>
      <c r="H392" t="s">
        <v>773</v>
      </c>
      <c r="I392" t="s">
        <v>774</v>
      </c>
      <c r="J392">
        <f t="shared" si="6"/>
        <v>391</v>
      </c>
      <c r="K392" t="str">
        <f>spy_long_term[[#This Row],[close]]</f>
        <v>602.95</v>
      </c>
      <c r="L392">
        <f>LOG(spy_long_term[[#This Row],[index]])</f>
        <v>2.5921767573958667</v>
      </c>
      <c r="M392">
        <f>LOG(spy_long_term[[#This Row],[close inf adj]])</f>
        <v>1.7552648914122468</v>
      </c>
      <c r="N392">
        <f>LOG(spy_long_term[[#This Row],[close]])</f>
        <v>2.7802812994959991</v>
      </c>
      <c r="O392" s="11">
        <f>VALUE(spy_long_term[[#This Row],[close]])</f>
        <v>602.95000000000005</v>
      </c>
      <c r="P392" s="11">
        <f>VALUE(spy_long_term[[#This Row],[close inf adj]])</f>
        <v>56.92</v>
      </c>
      <c r="R392" s="10">
        <v>40481</v>
      </c>
      <c r="S392">
        <v>0.19889999999999999</v>
      </c>
      <c r="T392" s="8"/>
      <c r="U392" s="8"/>
      <c r="V392" s="8"/>
    </row>
    <row r="393" spans="1:22" x14ac:dyDescent="0.35">
      <c r="A393" t="s">
        <v>29</v>
      </c>
      <c r="B393">
        <v>1960</v>
      </c>
      <c r="C393">
        <v>7</v>
      </c>
      <c r="D393">
        <v>1</v>
      </c>
      <c r="F393" s="10">
        <f>DATE(spy_long_term[[#This Row],[year]],spy_long_term[[#This Row],[month]],spy_long_term[[#This Row],[day]])</f>
        <v>22098</v>
      </c>
      <c r="G393" s="6">
        <f>VALUE(spy_long_term[[#This Row],[close]])</f>
        <v>588.02</v>
      </c>
      <c r="H393" t="s">
        <v>775</v>
      </c>
      <c r="I393" t="s">
        <v>776</v>
      </c>
      <c r="J393">
        <f t="shared" si="6"/>
        <v>392</v>
      </c>
      <c r="K393" t="str">
        <f>spy_long_term[[#This Row],[close]]</f>
        <v>588.02</v>
      </c>
      <c r="L393">
        <f>LOG(spy_long_term[[#This Row],[index]])</f>
        <v>2.5932860670204572</v>
      </c>
      <c r="M393">
        <f>LOG(spy_long_term[[#This Row],[close inf adj]])</f>
        <v>1.7443712273318606</v>
      </c>
      <c r="N393">
        <f>LOG(spy_long_term[[#This Row],[close]])</f>
        <v>2.7693920977460742</v>
      </c>
      <c r="O393" s="11">
        <f>VALUE(spy_long_term[[#This Row],[close]])</f>
        <v>588.02</v>
      </c>
      <c r="P393" s="11">
        <f>VALUE(spy_long_term[[#This Row],[close inf adj]])</f>
        <v>55.51</v>
      </c>
      <c r="R393" s="10">
        <v>40482</v>
      </c>
      <c r="S393">
        <v>0.1925</v>
      </c>
      <c r="T393" s="9"/>
      <c r="U393" s="9"/>
      <c r="V393" s="9"/>
    </row>
    <row r="394" spans="1:22" x14ac:dyDescent="0.35">
      <c r="A394" t="s">
        <v>29</v>
      </c>
      <c r="B394">
        <v>1960</v>
      </c>
      <c r="C394">
        <v>8</v>
      </c>
      <c r="D394">
        <v>1</v>
      </c>
      <c r="F394" s="10">
        <f>DATE(spy_long_term[[#This Row],[year]],spy_long_term[[#This Row],[month]],spy_long_term[[#This Row],[day]])</f>
        <v>22129</v>
      </c>
      <c r="G394" s="6">
        <f>VALUE(spy_long_term[[#This Row],[close]])</f>
        <v>603.38</v>
      </c>
      <c r="H394" t="s">
        <v>777</v>
      </c>
      <c r="I394" t="s">
        <v>778</v>
      </c>
      <c r="J394">
        <f t="shared" si="6"/>
        <v>393</v>
      </c>
      <c r="K394" t="str">
        <f>spy_long_term[[#This Row],[close]]</f>
        <v>603.38</v>
      </c>
      <c r="L394">
        <f>LOG(spy_long_term[[#This Row],[index]])</f>
        <v>2.5943925503754266</v>
      </c>
      <c r="M394">
        <f>LOG(spy_long_term[[#This Row],[close inf adj]])</f>
        <v>1.7555699806287999</v>
      </c>
      <c r="N394">
        <f>LOG(spy_long_term[[#This Row],[close]])</f>
        <v>2.7805909106888365</v>
      </c>
      <c r="O394" s="11">
        <f>VALUE(spy_long_term[[#This Row],[close]])</f>
        <v>603.38</v>
      </c>
      <c r="P394" s="11">
        <f>VALUE(spy_long_term[[#This Row],[close inf adj]])</f>
        <v>56.96</v>
      </c>
      <c r="R394" s="10">
        <v>40483</v>
      </c>
      <c r="S394">
        <v>0.19550000000000001</v>
      </c>
      <c r="T394" s="8"/>
      <c r="U394" s="8"/>
      <c r="V394" s="8"/>
    </row>
    <row r="395" spans="1:22" x14ac:dyDescent="0.35">
      <c r="A395" t="s">
        <v>29</v>
      </c>
      <c r="B395">
        <v>1960</v>
      </c>
      <c r="C395">
        <v>9</v>
      </c>
      <c r="D395">
        <v>1</v>
      </c>
      <c r="F395" s="10">
        <f>DATE(spy_long_term[[#This Row],[year]],spy_long_term[[#This Row],[month]],spy_long_term[[#This Row],[day]])</f>
        <v>22160</v>
      </c>
      <c r="G395" s="6">
        <f>VALUE(spy_long_term[[#This Row],[close]])</f>
        <v>566.94000000000005</v>
      </c>
      <c r="H395" t="s">
        <v>779</v>
      </c>
      <c r="I395" t="s">
        <v>780</v>
      </c>
      <c r="J395">
        <f t="shared" si="6"/>
        <v>394</v>
      </c>
      <c r="K395" t="str">
        <f>spy_long_term[[#This Row],[close]]</f>
        <v>566.94</v>
      </c>
      <c r="L395">
        <f>LOG(spy_long_term[[#This Row],[index]])</f>
        <v>2.5954962218255742</v>
      </c>
      <c r="M395">
        <f>LOG(spy_long_term[[#This Row],[close inf adj]])</f>
        <v>1.7285161047597668</v>
      </c>
      <c r="N395">
        <f>LOG(spy_long_term[[#This Row],[close]])</f>
        <v>2.7535370993731112</v>
      </c>
      <c r="O395" s="11">
        <f>VALUE(spy_long_term[[#This Row],[close]])</f>
        <v>566.94000000000005</v>
      </c>
      <c r="P395" s="11">
        <f>VALUE(spy_long_term[[#This Row],[close inf adj]])</f>
        <v>53.52</v>
      </c>
      <c r="R395" s="10">
        <v>40484</v>
      </c>
      <c r="S395">
        <v>0.1938</v>
      </c>
      <c r="T395" s="9"/>
      <c r="U395" s="9"/>
      <c r="V395" s="9"/>
    </row>
    <row r="396" spans="1:22" x14ac:dyDescent="0.35">
      <c r="A396" t="s">
        <v>29</v>
      </c>
      <c r="B396">
        <v>1960</v>
      </c>
      <c r="C396">
        <v>10</v>
      </c>
      <c r="D396">
        <v>1</v>
      </c>
      <c r="F396" s="10">
        <f>DATE(spy_long_term[[#This Row],[year]],spy_long_term[[#This Row],[month]],spy_long_term[[#This Row],[day]])</f>
        <v>22190</v>
      </c>
      <c r="G396" s="6">
        <f>VALUE(spy_long_term[[#This Row],[close]])</f>
        <v>561.77</v>
      </c>
      <c r="H396" t="s">
        <v>781</v>
      </c>
      <c r="I396" t="s">
        <v>782</v>
      </c>
      <c r="J396">
        <f t="shared" si="6"/>
        <v>395</v>
      </c>
      <c r="K396" t="str">
        <f>spy_long_term[[#This Row],[close]]</f>
        <v>561.77</v>
      </c>
      <c r="L396">
        <f>LOG(spy_long_term[[#This Row],[index]])</f>
        <v>2.5965970956264601</v>
      </c>
      <c r="M396">
        <f>LOG(spy_long_term[[#This Row],[close inf adj]])</f>
        <v>1.7274599208579089</v>
      </c>
      <c r="N396">
        <f>LOG(spy_long_term[[#This Row],[close]])</f>
        <v>2.749558543013765</v>
      </c>
      <c r="O396" s="11">
        <f>VALUE(spy_long_term[[#This Row],[close]])</f>
        <v>561.77</v>
      </c>
      <c r="P396" s="11">
        <f>VALUE(spy_long_term[[#This Row],[close inf adj]])</f>
        <v>53.39</v>
      </c>
      <c r="R396" s="10">
        <v>40485</v>
      </c>
      <c r="S396">
        <v>0.19309999999999999</v>
      </c>
      <c r="T396" s="8"/>
      <c r="U396" s="8"/>
      <c r="V396" s="8"/>
    </row>
    <row r="397" spans="1:22" x14ac:dyDescent="0.35">
      <c r="A397" t="s">
        <v>29</v>
      </c>
      <c r="B397">
        <v>1960</v>
      </c>
      <c r="C397">
        <v>11</v>
      </c>
      <c r="D397">
        <v>1</v>
      </c>
      <c r="F397" s="10">
        <f>DATE(spy_long_term[[#This Row],[year]],spy_long_term[[#This Row],[month]],spy_long_term[[#This Row],[day]])</f>
        <v>22221</v>
      </c>
      <c r="G397" s="6">
        <f>VALUE(spy_long_term[[#This Row],[close]])</f>
        <v>584.39</v>
      </c>
      <c r="H397" t="s">
        <v>783</v>
      </c>
      <c r="I397" t="s">
        <v>784</v>
      </c>
      <c r="J397">
        <f t="shared" si="6"/>
        <v>396</v>
      </c>
      <c r="K397" t="str">
        <f>spy_long_term[[#This Row],[close]]</f>
        <v>584.39</v>
      </c>
      <c r="L397">
        <f>LOG(spy_long_term[[#This Row],[index]])</f>
        <v>2.5976951859255122</v>
      </c>
      <c r="M397">
        <f>LOG(spy_long_term[[#This Row],[close inf adj]])</f>
        <v>1.7446058754142388</v>
      </c>
      <c r="N397">
        <f>LOG(spy_long_term[[#This Row],[close]])</f>
        <v>2.7667027757393696</v>
      </c>
      <c r="O397" s="11">
        <f>VALUE(spy_long_term[[#This Row],[close]])</f>
        <v>584.39</v>
      </c>
      <c r="P397" s="11">
        <f>VALUE(spy_long_term[[#This Row],[close inf adj]])</f>
        <v>55.54</v>
      </c>
      <c r="R397" s="10">
        <v>40486</v>
      </c>
      <c r="S397">
        <v>0.23</v>
      </c>
      <c r="T397" s="9"/>
      <c r="U397" s="9"/>
      <c r="V397" s="9"/>
    </row>
    <row r="398" spans="1:22" x14ac:dyDescent="0.35">
      <c r="A398" t="s">
        <v>29</v>
      </c>
      <c r="B398">
        <v>1960</v>
      </c>
      <c r="C398">
        <v>12</v>
      </c>
      <c r="D398">
        <v>1</v>
      </c>
      <c r="F398" s="10">
        <f>DATE(spy_long_term[[#This Row],[year]],spy_long_term[[#This Row],[month]],spy_long_term[[#This Row],[day]])</f>
        <v>22251</v>
      </c>
      <c r="G398" s="6">
        <f>VALUE(spy_long_term[[#This Row],[close]])</f>
        <v>611.42999999999995</v>
      </c>
      <c r="H398" t="s">
        <v>785</v>
      </c>
      <c r="I398" t="s">
        <v>786</v>
      </c>
      <c r="J398">
        <f t="shared" si="6"/>
        <v>397</v>
      </c>
      <c r="K398" t="str">
        <f>spy_long_term[[#This Row],[close]]</f>
        <v>611.43</v>
      </c>
      <c r="L398">
        <f>LOG(spy_long_term[[#This Row],[index]])</f>
        <v>2.5987905067631152</v>
      </c>
      <c r="M398">
        <f>LOG(spy_long_term[[#This Row],[close inf adj]])</f>
        <v>1.7642508754387733</v>
      </c>
      <c r="N398">
        <f>LOG(spy_long_term[[#This Row],[close]])</f>
        <v>2.7863467437044633</v>
      </c>
      <c r="O398" s="11">
        <f>VALUE(spy_long_term[[#This Row],[close]])</f>
        <v>611.42999999999995</v>
      </c>
      <c r="P398" s="11">
        <f>VALUE(spy_long_term[[#This Row],[close inf adj]])</f>
        <v>58.11</v>
      </c>
      <c r="R398" s="10">
        <v>40487</v>
      </c>
      <c r="S398">
        <v>0.26</v>
      </c>
      <c r="T398" s="8"/>
      <c r="U398" s="8"/>
      <c r="V398" s="8"/>
    </row>
    <row r="399" spans="1:22" x14ac:dyDescent="0.35">
      <c r="A399" t="s">
        <v>29</v>
      </c>
      <c r="B399">
        <v>1961</v>
      </c>
      <c r="C399">
        <v>1</v>
      </c>
      <c r="D399">
        <v>1</v>
      </c>
      <c r="F399" s="10">
        <f>DATE(spy_long_term[[#This Row],[year]],spy_long_term[[#This Row],[month]],spy_long_term[[#This Row],[day]])</f>
        <v>22282</v>
      </c>
      <c r="G399" s="6">
        <f>VALUE(spy_long_term[[#This Row],[close]])</f>
        <v>650.04999999999995</v>
      </c>
      <c r="H399" t="s">
        <v>787</v>
      </c>
      <c r="I399" t="s">
        <v>788</v>
      </c>
      <c r="J399">
        <f t="shared" si="6"/>
        <v>398</v>
      </c>
      <c r="K399" t="str">
        <f>spy_long_term[[#This Row],[close]]</f>
        <v>650.05</v>
      </c>
      <c r="L399">
        <f>LOG(spy_long_term[[#This Row],[index]])</f>
        <v>2.5998830720736876</v>
      </c>
      <c r="M399">
        <f>LOG(spy_long_term[[#This Row],[close inf adj]])</f>
        <v>1.7908479039654319</v>
      </c>
      <c r="N399">
        <f>LOG(spy_long_term[[#This Row],[close]])</f>
        <v>2.8129467626258653</v>
      </c>
      <c r="O399" s="11">
        <f>VALUE(spy_long_term[[#This Row],[close]])</f>
        <v>650.04999999999995</v>
      </c>
      <c r="P399" s="11">
        <f>VALUE(spy_long_term[[#This Row],[close inf adj]])</f>
        <v>61.78</v>
      </c>
      <c r="R399" s="10">
        <v>40488</v>
      </c>
      <c r="S399">
        <v>0.39</v>
      </c>
      <c r="T399" s="9"/>
      <c r="U399" s="9"/>
      <c r="V399" s="9"/>
    </row>
    <row r="400" spans="1:22" x14ac:dyDescent="0.35">
      <c r="A400" t="s">
        <v>29</v>
      </c>
      <c r="B400">
        <v>1961</v>
      </c>
      <c r="C400">
        <v>2</v>
      </c>
      <c r="D400">
        <v>1</v>
      </c>
      <c r="F400" s="10">
        <f>DATE(spy_long_term[[#This Row],[year]],spy_long_term[[#This Row],[month]],spy_long_term[[#This Row],[day]])</f>
        <v>22313</v>
      </c>
      <c r="G400" s="6">
        <f>VALUE(spy_long_term[[#This Row],[close]])</f>
        <v>667.52</v>
      </c>
      <c r="H400" t="s">
        <v>789</v>
      </c>
      <c r="I400" t="s">
        <v>790</v>
      </c>
      <c r="J400">
        <f t="shared" si="6"/>
        <v>399</v>
      </c>
      <c r="K400" t="str">
        <f>spy_long_term[[#This Row],[close]]</f>
        <v>667.52</v>
      </c>
      <c r="L400">
        <f>LOG(spy_long_term[[#This Row],[index]])</f>
        <v>2.6009728956867484</v>
      </c>
      <c r="M400">
        <f>LOG(spy_long_term[[#This Row],[close inf adj]])</f>
        <v>1.8023631743095474</v>
      </c>
      <c r="N400">
        <f>LOG(spy_long_term[[#This Row],[close]])</f>
        <v>2.824464282410418</v>
      </c>
      <c r="O400" s="11">
        <f>VALUE(spy_long_term[[#This Row],[close]])</f>
        <v>667.52</v>
      </c>
      <c r="P400" s="11">
        <f>VALUE(spy_long_term[[#This Row],[close inf adj]])</f>
        <v>63.44</v>
      </c>
      <c r="R400" s="10">
        <v>40489</v>
      </c>
      <c r="S400">
        <v>0.34</v>
      </c>
      <c r="T400" s="8"/>
      <c r="U400" s="8"/>
      <c r="V400" s="8"/>
    </row>
    <row r="401" spans="1:22" x14ac:dyDescent="0.35">
      <c r="A401" t="s">
        <v>29</v>
      </c>
      <c r="B401">
        <v>1961</v>
      </c>
      <c r="C401">
        <v>3</v>
      </c>
      <c r="D401">
        <v>1</v>
      </c>
      <c r="F401" s="10">
        <f>DATE(spy_long_term[[#This Row],[year]],spy_long_term[[#This Row],[month]],spy_long_term[[#This Row],[day]])</f>
        <v>22341</v>
      </c>
      <c r="G401" s="6">
        <f>VALUE(spy_long_term[[#This Row],[close]])</f>
        <v>684.56</v>
      </c>
      <c r="H401" t="s">
        <v>791</v>
      </c>
      <c r="I401" t="s">
        <v>792</v>
      </c>
      <c r="J401">
        <f t="shared" si="6"/>
        <v>400</v>
      </c>
      <c r="K401" t="str">
        <f>spy_long_term[[#This Row],[close]]</f>
        <v>684.56</v>
      </c>
      <c r="L401">
        <f>LOG(spy_long_term[[#This Row],[index]])</f>
        <v>2.6020599913279625</v>
      </c>
      <c r="M401">
        <f>LOG(spy_long_term[[#This Row],[close inf adj]])</f>
        <v>1.8133140589458348</v>
      </c>
      <c r="N401">
        <f>LOG(spy_long_term[[#This Row],[close]])</f>
        <v>2.8354115189812368</v>
      </c>
      <c r="O401" s="11">
        <f>VALUE(spy_long_term[[#This Row],[close]])</f>
        <v>684.56</v>
      </c>
      <c r="P401" s="11">
        <f>VALUE(spy_long_term[[#This Row],[close inf adj]])</f>
        <v>65.06</v>
      </c>
      <c r="R401" s="10">
        <v>40490</v>
      </c>
      <c r="S401">
        <v>0.24299999999999999</v>
      </c>
      <c r="T401" s="9"/>
      <c r="U401" s="9"/>
      <c r="V401" s="9"/>
    </row>
    <row r="402" spans="1:22" x14ac:dyDescent="0.35">
      <c r="A402" t="s">
        <v>29</v>
      </c>
      <c r="B402">
        <v>1961</v>
      </c>
      <c r="C402">
        <v>4</v>
      </c>
      <c r="D402">
        <v>1</v>
      </c>
      <c r="F402" s="10">
        <f>DATE(spy_long_term[[#This Row],[year]],spy_long_term[[#This Row],[month]],spy_long_term[[#This Row],[day]])</f>
        <v>22372</v>
      </c>
      <c r="G402" s="6">
        <f>VALUE(spy_long_term[[#This Row],[close]])</f>
        <v>687.19</v>
      </c>
      <c r="H402" t="s">
        <v>793</v>
      </c>
      <c r="I402" t="s">
        <v>794</v>
      </c>
      <c r="J402">
        <f t="shared" si="6"/>
        <v>401</v>
      </c>
      <c r="K402" t="str">
        <f>spy_long_term[[#This Row],[close]]</f>
        <v>687.19</v>
      </c>
      <c r="L402">
        <f>LOG(spy_long_term[[#This Row],[index]])</f>
        <v>2.6031443726201822</v>
      </c>
      <c r="M402">
        <f>LOG(spy_long_term[[#This Row],[close inf adj]])</f>
        <v>1.8149796837607568</v>
      </c>
      <c r="N402">
        <f>LOG(spy_long_term[[#This Row],[close]])</f>
        <v>2.8370768310088406</v>
      </c>
      <c r="O402" s="11">
        <f>VALUE(spy_long_term[[#This Row],[close]])</f>
        <v>687.19</v>
      </c>
      <c r="P402" s="11">
        <f>VALUE(spy_long_term[[#This Row],[close inf adj]])</f>
        <v>65.31</v>
      </c>
      <c r="R402" s="10">
        <v>40491</v>
      </c>
      <c r="S402">
        <v>0.21</v>
      </c>
      <c r="T402" s="8"/>
      <c r="U402" s="8"/>
      <c r="V402" s="8"/>
    </row>
    <row r="403" spans="1:22" x14ac:dyDescent="0.35">
      <c r="A403" t="s">
        <v>29</v>
      </c>
      <c r="B403">
        <v>1961</v>
      </c>
      <c r="C403">
        <v>5</v>
      </c>
      <c r="D403">
        <v>1</v>
      </c>
      <c r="F403" s="10">
        <f>DATE(spy_long_term[[#This Row],[year]],spy_long_term[[#This Row],[month]],spy_long_term[[#This Row],[day]])</f>
        <v>22402</v>
      </c>
      <c r="G403" s="6">
        <f>VALUE(spy_long_term[[#This Row],[close]])</f>
        <v>700.34</v>
      </c>
      <c r="H403" t="s">
        <v>795</v>
      </c>
      <c r="I403" t="s">
        <v>796</v>
      </c>
      <c r="J403">
        <f t="shared" si="6"/>
        <v>402</v>
      </c>
      <c r="K403" t="str">
        <f>spy_long_term[[#This Row],[close]]</f>
        <v>700.34</v>
      </c>
      <c r="L403">
        <f>LOG(spy_long_term[[#This Row],[index]])</f>
        <v>2.6042260530844699</v>
      </c>
      <c r="M403">
        <f>LOG(spy_long_term[[#This Row],[close inf adj]])</f>
        <v>1.8232133132826676</v>
      </c>
      <c r="N403">
        <f>LOG(spy_long_term[[#This Row],[close]])</f>
        <v>2.8453089318358842</v>
      </c>
      <c r="O403" s="11">
        <f>VALUE(spy_long_term[[#This Row],[close]])</f>
        <v>700.34</v>
      </c>
      <c r="P403" s="11">
        <f>VALUE(spy_long_term[[#This Row],[close inf adj]])</f>
        <v>66.56</v>
      </c>
      <c r="R403" s="10">
        <v>40492</v>
      </c>
      <c r="S403">
        <v>0.24</v>
      </c>
      <c r="T403" s="9"/>
      <c r="U403" s="9"/>
      <c r="V403" s="9"/>
    </row>
    <row r="404" spans="1:22" x14ac:dyDescent="0.35">
      <c r="A404" t="s">
        <v>29</v>
      </c>
      <c r="B404">
        <v>1961</v>
      </c>
      <c r="C404">
        <v>6</v>
      </c>
      <c r="D404">
        <v>1</v>
      </c>
      <c r="F404" s="10">
        <f>DATE(spy_long_term[[#This Row],[year]],spy_long_term[[#This Row],[month]],spy_long_term[[#This Row],[day]])</f>
        <v>22433</v>
      </c>
      <c r="G404" s="6">
        <f>VALUE(spy_long_term[[#This Row],[close]])</f>
        <v>680.14</v>
      </c>
      <c r="H404" t="s">
        <v>797</v>
      </c>
      <c r="I404" t="s">
        <v>798</v>
      </c>
      <c r="J404">
        <f t="shared" si="6"/>
        <v>403</v>
      </c>
      <c r="K404" t="str">
        <f>spy_long_term[[#This Row],[close]]</f>
        <v>680.14</v>
      </c>
      <c r="L404">
        <f>LOG(spy_long_term[[#This Row],[index]])</f>
        <v>2.6053050461411096</v>
      </c>
      <c r="M404">
        <f>LOG(spy_long_term[[#This Row],[close inf adj]])</f>
        <v>1.8105013477665297</v>
      </c>
      <c r="N404">
        <f>LOG(spy_long_term[[#This Row],[close]])</f>
        <v>2.8325983170729652</v>
      </c>
      <c r="O404" s="11">
        <f>VALUE(spy_long_term[[#This Row],[close]])</f>
        <v>680.14</v>
      </c>
      <c r="P404" s="11">
        <f>VALUE(spy_long_term[[#This Row],[close inf adj]])</f>
        <v>64.64</v>
      </c>
      <c r="R404" s="10">
        <v>40493</v>
      </c>
      <c r="S404">
        <v>0.22309999999999999</v>
      </c>
      <c r="T404" s="8"/>
      <c r="U404" s="8"/>
      <c r="V404" s="8"/>
    </row>
    <row r="405" spans="1:22" x14ac:dyDescent="0.35">
      <c r="A405" t="s">
        <v>29</v>
      </c>
      <c r="B405">
        <v>1961</v>
      </c>
      <c r="C405">
        <v>7</v>
      </c>
      <c r="D405">
        <v>1</v>
      </c>
      <c r="F405" s="10">
        <f>DATE(spy_long_term[[#This Row],[year]],spy_long_term[[#This Row],[month]],spy_long_term[[#This Row],[day]])</f>
        <v>22463</v>
      </c>
      <c r="G405" s="6">
        <f>VALUE(spy_long_term[[#This Row],[close]])</f>
        <v>697.78</v>
      </c>
      <c r="H405" t="s">
        <v>799</v>
      </c>
      <c r="I405" t="s">
        <v>800</v>
      </c>
      <c r="J405">
        <f t="shared" si="6"/>
        <v>404</v>
      </c>
      <c r="K405" t="str">
        <f>spy_long_term[[#This Row],[close]]</f>
        <v>697.78</v>
      </c>
      <c r="L405">
        <f>LOG(spy_long_term[[#This Row],[index]])</f>
        <v>2.6063813651106051</v>
      </c>
      <c r="M405">
        <f>LOG(spy_long_term[[#This Row],[close inf adj]])</f>
        <v>1.8245163280072092</v>
      </c>
      <c r="N405">
        <f>LOG(spy_long_term[[#This Row],[close]])</f>
        <v>2.8437185173991142</v>
      </c>
      <c r="O405" s="11">
        <f>VALUE(spy_long_term[[#This Row],[close]])</f>
        <v>697.78</v>
      </c>
      <c r="P405" s="11">
        <f>VALUE(spy_long_term[[#This Row],[close inf adj]])</f>
        <v>66.760000000000005</v>
      </c>
      <c r="R405" s="10">
        <v>40494</v>
      </c>
      <c r="S405">
        <v>0.26819999999999999</v>
      </c>
      <c r="T405" s="9"/>
      <c r="U405" s="9"/>
      <c r="V405" s="9"/>
    </row>
    <row r="406" spans="1:22" x14ac:dyDescent="0.35">
      <c r="A406" t="s">
        <v>29</v>
      </c>
      <c r="B406">
        <v>1961</v>
      </c>
      <c r="C406">
        <v>8</v>
      </c>
      <c r="D406">
        <v>1</v>
      </c>
      <c r="F406" s="10">
        <f>DATE(spy_long_term[[#This Row],[year]],spy_long_term[[#This Row],[month]],spy_long_term[[#This Row],[day]])</f>
        <v>22494</v>
      </c>
      <c r="G406" s="6">
        <f>VALUE(spy_long_term[[#This Row],[close]])</f>
        <v>713.85</v>
      </c>
      <c r="H406" t="s">
        <v>801</v>
      </c>
      <c r="I406" t="s">
        <v>802</v>
      </c>
      <c r="J406">
        <f t="shared" si="6"/>
        <v>405</v>
      </c>
      <c r="K406" t="str">
        <f>spy_long_term[[#This Row],[close]]</f>
        <v>713.85</v>
      </c>
      <c r="L406">
        <f>LOG(spy_long_term[[#This Row],[index]])</f>
        <v>2.6074550232146687</v>
      </c>
      <c r="M406">
        <f>LOG(spy_long_term[[#This Row],[close inf adj]])</f>
        <v>1.8329557506045984</v>
      </c>
      <c r="N406">
        <f>LOG(spy_long_term[[#This Row],[close]])</f>
        <v>2.8536069638544386</v>
      </c>
      <c r="O406" s="11">
        <f>VALUE(spy_long_term[[#This Row],[close]])</f>
        <v>713.85</v>
      </c>
      <c r="P406" s="11">
        <f>VALUE(spy_long_term[[#This Row],[close inf adj]])</f>
        <v>68.069999999999993</v>
      </c>
      <c r="R406" s="10">
        <v>40495</v>
      </c>
      <c r="S406">
        <v>0.27600000000000002</v>
      </c>
      <c r="T406" s="8"/>
      <c r="U406" s="8"/>
      <c r="V406" s="8"/>
    </row>
    <row r="407" spans="1:22" x14ac:dyDescent="0.35">
      <c r="A407" t="s">
        <v>29</v>
      </c>
      <c r="B407">
        <v>1961</v>
      </c>
      <c r="C407">
        <v>9</v>
      </c>
      <c r="D407">
        <v>1</v>
      </c>
      <c r="F407" s="10">
        <f>DATE(spy_long_term[[#This Row],[year]],spy_long_term[[#This Row],[month]],spy_long_term[[#This Row],[day]])</f>
        <v>22525</v>
      </c>
      <c r="G407" s="6">
        <f>VALUE(spy_long_term[[#This Row],[close]])</f>
        <v>697.46</v>
      </c>
      <c r="H407" t="s">
        <v>803</v>
      </c>
      <c r="I407" t="s">
        <v>804</v>
      </c>
      <c r="J407">
        <f t="shared" si="6"/>
        <v>406</v>
      </c>
      <c r="K407" t="str">
        <f>spy_long_term[[#This Row],[close]]</f>
        <v>697.46</v>
      </c>
      <c r="L407">
        <f>LOG(spy_long_term[[#This Row],[index]])</f>
        <v>2.6085260335771943</v>
      </c>
      <c r="M407">
        <f>LOG(spy_long_term[[#This Row],[close inf adj]])</f>
        <v>1.8243211248507714</v>
      </c>
      <c r="N407">
        <f>LOG(spy_long_term[[#This Row],[close]])</f>
        <v>2.8435193054547239</v>
      </c>
      <c r="O407" s="11">
        <f>VALUE(spy_long_term[[#This Row],[close]])</f>
        <v>697.46</v>
      </c>
      <c r="P407" s="11">
        <f>VALUE(spy_long_term[[#This Row],[close inf adj]])</f>
        <v>66.73</v>
      </c>
      <c r="R407" s="10">
        <v>40496</v>
      </c>
      <c r="S407">
        <v>0.27900000000000003</v>
      </c>
      <c r="T407" s="9"/>
      <c r="U407" s="9"/>
      <c r="V407" s="9"/>
    </row>
    <row r="408" spans="1:22" x14ac:dyDescent="0.35">
      <c r="A408" t="s">
        <v>29</v>
      </c>
      <c r="B408">
        <v>1961</v>
      </c>
      <c r="C408">
        <v>10</v>
      </c>
      <c r="D408">
        <v>1</v>
      </c>
      <c r="F408" s="10">
        <f>DATE(spy_long_term[[#This Row],[year]],spy_long_term[[#This Row],[month]],spy_long_term[[#This Row],[day]])</f>
        <v>22555</v>
      </c>
      <c r="G408" s="6">
        <f>VALUE(spy_long_term[[#This Row],[close]])</f>
        <v>717.22</v>
      </c>
      <c r="H408" t="s">
        <v>805</v>
      </c>
      <c r="I408" t="s">
        <v>806</v>
      </c>
      <c r="J408">
        <f t="shared" si="6"/>
        <v>407</v>
      </c>
      <c r="K408" t="str">
        <f>spy_long_term[[#This Row],[close]]</f>
        <v>717.22</v>
      </c>
      <c r="L408">
        <f>LOG(spy_long_term[[#This Row],[index]])</f>
        <v>2.6095944092252199</v>
      </c>
      <c r="M408">
        <f>LOG(spy_long_term[[#This Row],[close inf adj]])</f>
        <v>1.8364507137201547</v>
      </c>
      <c r="N408">
        <f>LOG(spy_long_term[[#This Row],[close]])</f>
        <v>2.8556523915545791</v>
      </c>
      <c r="O408" s="11">
        <f>VALUE(spy_long_term[[#This Row],[close]])</f>
        <v>717.22</v>
      </c>
      <c r="P408" s="11">
        <f>VALUE(spy_long_term[[#This Row],[close inf adj]])</f>
        <v>68.62</v>
      </c>
      <c r="R408" s="10">
        <v>40497</v>
      </c>
      <c r="S408">
        <v>0.26819999999999999</v>
      </c>
      <c r="T408" s="8"/>
      <c r="U408" s="8"/>
      <c r="V408" s="8"/>
    </row>
    <row r="409" spans="1:22" x14ac:dyDescent="0.35">
      <c r="A409" t="s">
        <v>29</v>
      </c>
      <c r="B409">
        <v>1961</v>
      </c>
      <c r="C409">
        <v>11</v>
      </c>
      <c r="D409">
        <v>1</v>
      </c>
      <c r="F409" s="10">
        <f>DATE(spy_long_term[[#This Row],[year]],spy_long_term[[#This Row],[month]],spy_long_term[[#This Row],[day]])</f>
        <v>22586</v>
      </c>
      <c r="G409" s="6">
        <f>VALUE(spy_long_term[[#This Row],[close]])</f>
        <v>745.44</v>
      </c>
      <c r="H409" t="s">
        <v>807</v>
      </c>
      <c r="I409" t="s">
        <v>808</v>
      </c>
      <c r="J409">
        <f t="shared" si="6"/>
        <v>408</v>
      </c>
      <c r="K409" t="str">
        <f>spy_long_term[[#This Row],[close]]</f>
        <v>745.44</v>
      </c>
      <c r="L409">
        <f>LOG(spy_long_term[[#This Row],[index]])</f>
        <v>2.61066016308988</v>
      </c>
      <c r="M409">
        <f>LOG(spy_long_term[[#This Row],[close inf adj]])</f>
        <v>1.853211334503317</v>
      </c>
      <c r="N409">
        <f>LOG(spy_long_term[[#This Row],[close]])</f>
        <v>2.8724126931041458</v>
      </c>
      <c r="O409" s="11">
        <f>VALUE(spy_long_term[[#This Row],[close]])</f>
        <v>745.44</v>
      </c>
      <c r="P409" s="11">
        <f>VALUE(spy_long_term[[#This Row],[close inf adj]])</f>
        <v>71.319999999999993</v>
      </c>
      <c r="R409" s="10">
        <v>40498</v>
      </c>
      <c r="S409">
        <v>0.223</v>
      </c>
      <c r="T409" s="9"/>
      <c r="U409" s="9"/>
      <c r="V409" s="9"/>
    </row>
    <row r="410" spans="1:22" x14ac:dyDescent="0.35">
      <c r="A410" t="s">
        <v>29</v>
      </c>
      <c r="B410">
        <v>1961</v>
      </c>
      <c r="C410">
        <v>12</v>
      </c>
      <c r="D410">
        <v>1</v>
      </c>
      <c r="F410" s="10">
        <f>DATE(spy_long_term[[#This Row],[year]],spy_long_term[[#This Row],[month]],spy_long_term[[#This Row],[day]])</f>
        <v>22616</v>
      </c>
      <c r="G410" s="6">
        <f>VALUE(spy_long_term[[#This Row],[close]])</f>
        <v>747.84</v>
      </c>
      <c r="H410" t="s">
        <v>809</v>
      </c>
      <c r="I410" t="s">
        <v>810</v>
      </c>
      <c r="J410">
        <f t="shared" si="6"/>
        <v>409</v>
      </c>
      <c r="K410" t="str">
        <f>spy_long_term[[#This Row],[close]]</f>
        <v>747.84</v>
      </c>
      <c r="L410">
        <f>LOG(spy_long_term[[#This Row],[index]])</f>
        <v>2.6117233080073419</v>
      </c>
      <c r="M410">
        <f>LOG(spy_long_term[[#This Row],[close inf adj]])</f>
        <v>1.854609638095795</v>
      </c>
      <c r="N410">
        <f>LOG(spy_long_term[[#This Row],[close]])</f>
        <v>2.8738086907121327</v>
      </c>
      <c r="O410" s="11">
        <f>VALUE(spy_long_term[[#This Row],[close]])</f>
        <v>747.84</v>
      </c>
      <c r="P410" s="11">
        <f>VALUE(spy_long_term[[#This Row],[close inf adj]])</f>
        <v>71.55</v>
      </c>
      <c r="R410" s="10">
        <v>40499</v>
      </c>
      <c r="S410">
        <v>0.22989999999999999</v>
      </c>
      <c r="T410" s="8"/>
      <c r="U410" s="8"/>
      <c r="V410" s="8"/>
    </row>
    <row r="411" spans="1:22" x14ac:dyDescent="0.35">
      <c r="A411" t="s">
        <v>29</v>
      </c>
      <c r="B411">
        <v>1962</v>
      </c>
      <c r="C411">
        <v>1</v>
      </c>
      <c r="D411">
        <v>1</v>
      </c>
      <c r="F411" s="10">
        <f>DATE(spy_long_term[[#This Row],[year]],spy_long_term[[#This Row],[month]],spy_long_term[[#This Row],[day]])</f>
        <v>22647</v>
      </c>
      <c r="G411" s="6">
        <f>VALUE(spy_long_term[[#This Row],[close]])</f>
        <v>719.52</v>
      </c>
      <c r="H411" t="s">
        <v>811</v>
      </c>
      <c r="I411" t="s">
        <v>812</v>
      </c>
      <c r="J411">
        <f t="shared" si="6"/>
        <v>410</v>
      </c>
      <c r="K411" t="str">
        <f>spy_long_term[[#This Row],[close]]</f>
        <v>719.52</v>
      </c>
      <c r="L411">
        <f>LOG(spy_long_term[[#This Row],[index]])</f>
        <v>2.6127838567197355</v>
      </c>
      <c r="M411">
        <f>LOG(spy_long_term[[#This Row],[close inf adj]])</f>
        <v>1.8378408616555226</v>
      </c>
      <c r="N411">
        <f>LOG(spy_long_term[[#This Row],[close]])</f>
        <v>2.8570428702238666</v>
      </c>
      <c r="O411" s="11">
        <f>VALUE(spy_long_term[[#This Row],[close]])</f>
        <v>719.52</v>
      </c>
      <c r="P411" s="11">
        <f>VALUE(spy_long_term[[#This Row],[close inf adj]])</f>
        <v>68.84</v>
      </c>
      <c r="R411" s="10">
        <v>40500</v>
      </c>
      <c r="S411">
        <v>0.26779999999999998</v>
      </c>
      <c r="T411" s="9"/>
      <c r="U411" s="9"/>
      <c r="V411" s="9"/>
    </row>
    <row r="412" spans="1:22" x14ac:dyDescent="0.35">
      <c r="A412" t="s">
        <v>29</v>
      </c>
      <c r="B412">
        <v>1962</v>
      </c>
      <c r="C412">
        <v>2</v>
      </c>
      <c r="D412">
        <v>1</v>
      </c>
      <c r="F412" s="10">
        <f>DATE(spy_long_term[[#This Row],[year]],spy_long_term[[#This Row],[month]],spy_long_term[[#This Row],[day]])</f>
        <v>22678</v>
      </c>
      <c r="G412" s="6">
        <f>VALUE(spy_long_term[[#This Row],[close]])</f>
        <v>728.77</v>
      </c>
      <c r="H412" t="s">
        <v>813</v>
      </c>
      <c r="I412" t="s">
        <v>814</v>
      </c>
      <c r="J412">
        <f t="shared" si="6"/>
        <v>411</v>
      </c>
      <c r="K412" t="str">
        <f>spy_long_term[[#This Row],[close]]</f>
        <v>728.77</v>
      </c>
      <c r="L412">
        <f>LOG(spy_long_term[[#This Row],[index]])</f>
        <v>2.6138418218760693</v>
      </c>
      <c r="M412">
        <f>LOG(spy_long_term[[#This Row],[close inf adj]])</f>
        <v>1.844849800806639</v>
      </c>
      <c r="N412">
        <f>LOG(spy_long_term[[#This Row],[close]])</f>
        <v>2.8625904864915319</v>
      </c>
      <c r="O412" s="11">
        <f>VALUE(spy_long_term[[#This Row],[close]])</f>
        <v>728.77</v>
      </c>
      <c r="P412" s="11">
        <f>VALUE(spy_long_term[[#This Row],[close inf adj]])</f>
        <v>69.959999999999994</v>
      </c>
      <c r="R412" s="10">
        <v>40501</v>
      </c>
      <c r="S412">
        <v>0.28000000000000003</v>
      </c>
      <c r="T412" s="8"/>
      <c r="U412" s="8"/>
      <c r="V412" s="8"/>
    </row>
    <row r="413" spans="1:22" x14ac:dyDescent="0.35">
      <c r="A413" t="s">
        <v>29</v>
      </c>
      <c r="B413">
        <v>1962</v>
      </c>
      <c r="C413">
        <v>3</v>
      </c>
      <c r="D413">
        <v>1</v>
      </c>
      <c r="F413" s="10">
        <f>DATE(spy_long_term[[#This Row],[year]],spy_long_term[[#This Row],[month]],spy_long_term[[#This Row],[day]])</f>
        <v>22706</v>
      </c>
      <c r="G413" s="6">
        <f>VALUE(spy_long_term[[#This Row],[close]])</f>
        <v>724.5</v>
      </c>
      <c r="H413" t="s">
        <v>815</v>
      </c>
      <c r="I413" t="s">
        <v>816</v>
      </c>
      <c r="J413">
        <f t="shared" si="6"/>
        <v>412</v>
      </c>
      <c r="K413" t="str">
        <f>spy_long_term[[#This Row],[close]]</f>
        <v>724.50</v>
      </c>
      <c r="L413">
        <f>LOG(spy_long_term[[#This Row],[index]])</f>
        <v>2.6148972160331345</v>
      </c>
      <c r="M413">
        <f>LOG(spy_long_term[[#This Row],[close inf adj]])</f>
        <v>1.8422971343280652</v>
      </c>
      <c r="N413">
        <f>LOG(spy_long_term[[#This Row],[close]])</f>
        <v>2.8600383898071935</v>
      </c>
      <c r="O413" s="11">
        <f>VALUE(spy_long_term[[#This Row],[close]])</f>
        <v>724.5</v>
      </c>
      <c r="P413" s="11">
        <f>VALUE(spy_long_term[[#This Row],[close inf adj]])</f>
        <v>69.55</v>
      </c>
      <c r="R413" s="10">
        <v>40502</v>
      </c>
      <c r="S413">
        <v>0.28299999999999997</v>
      </c>
      <c r="T413" s="9"/>
      <c r="U413" s="9"/>
      <c r="V413" s="9"/>
    </row>
    <row r="414" spans="1:22" x14ac:dyDescent="0.35">
      <c r="A414" t="s">
        <v>29</v>
      </c>
      <c r="B414">
        <v>1962</v>
      </c>
      <c r="C414">
        <v>4</v>
      </c>
      <c r="D414">
        <v>1</v>
      </c>
      <c r="F414" s="10">
        <f>DATE(spy_long_term[[#This Row],[year]],spy_long_term[[#This Row],[month]],spy_long_term[[#This Row],[day]])</f>
        <v>22737</v>
      </c>
      <c r="G414" s="6">
        <f>VALUE(spy_long_term[[#This Row],[close]])</f>
        <v>677.32</v>
      </c>
      <c r="H414" t="s">
        <v>817</v>
      </c>
      <c r="I414" t="s">
        <v>818</v>
      </c>
      <c r="J414">
        <f t="shared" si="6"/>
        <v>413</v>
      </c>
      <c r="K414" t="str">
        <f>spy_long_term[[#This Row],[close]]</f>
        <v>677.32</v>
      </c>
      <c r="L414">
        <f>LOG(spy_long_term[[#This Row],[index]])</f>
        <v>2.6159500516564012</v>
      </c>
      <c r="M414">
        <f>LOG(spy_long_term[[#This Row],[close inf adj]])</f>
        <v>1.8145139523682381</v>
      </c>
      <c r="N414">
        <f>LOG(spy_long_term[[#This Row],[close]])</f>
        <v>2.8307938997040991</v>
      </c>
      <c r="O414" s="11">
        <f>VALUE(spy_long_term[[#This Row],[close]])</f>
        <v>677.32</v>
      </c>
      <c r="P414" s="11">
        <f>VALUE(spy_long_term[[#This Row],[close inf adj]])</f>
        <v>65.239999999999995</v>
      </c>
      <c r="R414" s="10">
        <v>40503</v>
      </c>
      <c r="S414">
        <v>0.27679999999999999</v>
      </c>
      <c r="T414" s="8"/>
      <c r="U414" s="8"/>
      <c r="V414" s="8"/>
    </row>
    <row r="415" spans="1:22" x14ac:dyDescent="0.35">
      <c r="A415" t="s">
        <v>29</v>
      </c>
      <c r="B415">
        <v>1962</v>
      </c>
      <c r="C415">
        <v>5</v>
      </c>
      <c r="D415">
        <v>1</v>
      </c>
      <c r="F415" s="10">
        <f>DATE(spy_long_term[[#This Row],[year]],spy_long_term[[#This Row],[month]],spy_long_term[[#This Row],[day]])</f>
        <v>22767</v>
      </c>
      <c r="G415" s="6">
        <f>VALUE(spy_long_term[[#This Row],[close]])</f>
        <v>619.08000000000004</v>
      </c>
      <c r="H415" t="s">
        <v>819</v>
      </c>
      <c r="I415" t="s">
        <v>820</v>
      </c>
      <c r="J415">
        <f t="shared" si="6"/>
        <v>414</v>
      </c>
      <c r="K415" t="str">
        <f>spy_long_term[[#This Row],[close]]</f>
        <v>619.08</v>
      </c>
      <c r="L415">
        <f>LOG(spy_long_term[[#This Row],[index]])</f>
        <v>2.6170003411208991</v>
      </c>
      <c r="M415">
        <f>LOG(spy_long_term[[#This Row],[close inf adj]])</f>
        <v>1.7754648093457392</v>
      </c>
      <c r="N415">
        <f>LOG(spy_long_term[[#This Row],[close]])</f>
        <v>2.791746773920933</v>
      </c>
      <c r="O415" s="11">
        <f>VALUE(spy_long_term[[#This Row],[close]])</f>
        <v>619.08000000000004</v>
      </c>
      <c r="P415" s="11">
        <f>VALUE(spy_long_term[[#This Row],[close inf adj]])</f>
        <v>59.63</v>
      </c>
      <c r="R415" s="10">
        <v>40504</v>
      </c>
      <c r="S415">
        <v>0.28789999999999999</v>
      </c>
      <c r="T415" s="9"/>
      <c r="U415" s="9"/>
      <c r="V415" s="9"/>
    </row>
    <row r="416" spans="1:22" x14ac:dyDescent="0.35">
      <c r="A416" t="s">
        <v>29</v>
      </c>
      <c r="B416">
        <v>1962</v>
      </c>
      <c r="C416">
        <v>6</v>
      </c>
      <c r="D416">
        <v>1</v>
      </c>
      <c r="F416" s="10">
        <f>DATE(spy_long_term[[#This Row],[year]],spy_long_term[[#This Row],[month]],spy_long_term[[#This Row],[day]])</f>
        <v>22798</v>
      </c>
      <c r="G416" s="6">
        <f>VALUE(spy_long_term[[#This Row],[close]])</f>
        <v>568.41</v>
      </c>
      <c r="H416" t="s">
        <v>821</v>
      </c>
      <c r="I416" t="s">
        <v>822</v>
      </c>
      <c r="J416">
        <f t="shared" si="6"/>
        <v>415</v>
      </c>
      <c r="K416" t="str">
        <f>spy_long_term[[#This Row],[close]]</f>
        <v>568.41</v>
      </c>
      <c r="L416">
        <f>LOG(spy_long_term[[#This Row],[index]])</f>
        <v>2.6180480967120925</v>
      </c>
      <c r="M416">
        <f>LOG(spy_long_term[[#This Row],[close inf adj]])</f>
        <v>1.738384123512156</v>
      </c>
      <c r="N416">
        <f>LOG(spy_long_term[[#This Row],[close]])</f>
        <v>2.7546617098370931</v>
      </c>
      <c r="O416" s="11">
        <f>VALUE(spy_long_term[[#This Row],[close]])</f>
        <v>568.41</v>
      </c>
      <c r="P416" s="11">
        <f>VALUE(spy_long_term[[#This Row],[close inf adj]])</f>
        <v>54.75</v>
      </c>
      <c r="R416" s="10">
        <v>40505</v>
      </c>
      <c r="S416">
        <v>0.28299999999999997</v>
      </c>
      <c r="T416" s="8"/>
      <c r="U416" s="8"/>
      <c r="V416" s="8"/>
    </row>
    <row r="417" spans="1:22" x14ac:dyDescent="0.35">
      <c r="A417" t="s">
        <v>29</v>
      </c>
      <c r="B417">
        <v>1962</v>
      </c>
      <c r="C417">
        <v>7</v>
      </c>
      <c r="D417">
        <v>1</v>
      </c>
      <c r="F417" s="10">
        <f>DATE(spy_long_term[[#This Row],[year]],spy_long_term[[#This Row],[month]],spy_long_term[[#This Row],[day]])</f>
        <v>22828</v>
      </c>
      <c r="G417" s="6">
        <f>VALUE(spy_long_term[[#This Row],[close]])</f>
        <v>602.55999999999995</v>
      </c>
      <c r="H417" t="s">
        <v>823</v>
      </c>
      <c r="I417" t="s">
        <v>824</v>
      </c>
      <c r="J417">
        <f t="shared" si="6"/>
        <v>416</v>
      </c>
      <c r="K417" t="str">
        <f>spy_long_term[[#This Row],[close]]</f>
        <v>602.56</v>
      </c>
      <c r="L417">
        <f>LOG(spy_long_term[[#This Row],[index]])</f>
        <v>2.6190933306267428</v>
      </c>
      <c r="M417">
        <f>LOG(spy_long_term[[#This Row],[close inf adj]])</f>
        <v>1.7651467901080253</v>
      </c>
      <c r="N417">
        <f>LOG(spy_long_term[[#This Row],[close]])</f>
        <v>2.7800002983365708</v>
      </c>
      <c r="O417" s="11">
        <f>VALUE(spy_long_term[[#This Row],[close]])</f>
        <v>602.55999999999995</v>
      </c>
      <c r="P417" s="11">
        <f>VALUE(spy_long_term[[#This Row],[close inf adj]])</f>
        <v>58.23</v>
      </c>
      <c r="R417" s="10">
        <v>40506</v>
      </c>
      <c r="S417">
        <v>0.28299999999999997</v>
      </c>
      <c r="T417" s="9"/>
      <c r="U417" s="9"/>
      <c r="V417" s="9"/>
    </row>
    <row r="418" spans="1:22" x14ac:dyDescent="0.35">
      <c r="A418" t="s">
        <v>29</v>
      </c>
      <c r="B418">
        <v>1962</v>
      </c>
      <c r="C418">
        <v>8</v>
      </c>
      <c r="D418">
        <v>1</v>
      </c>
      <c r="F418" s="10">
        <f>DATE(spy_long_term[[#This Row],[year]],spy_long_term[[#This Row],[month]],spy_long_term[[#This Row],[day]])</f>
        <v>22859</v>
      </c>
      <c r="G418" s="6">
        <f>VALUE(spy_long_term[[#This Row],[close]])</f>
        <v>611.77</v>
      </c>
      <c r="H418" t="s">
        <v>825</v>
      </c>
      <c r="I418" t="s">
        <v>826</v>
      </c>
      <c r="J418">
        <f t="shared" si="6"/>
        <v>417</v>
      </c>
      <c r="K418" t="str">
        <f>spy_long_term[[#This Row],[close]]</f>
        <v>611.77</v>
      </c>
      <c r="L418">
        <f>LOG(spy_long_term[[#This Row],[index]])</f>
        <v>2.6201360549737576</v>
      </c>
      <c r="M418">
        <f>LOG(spy_long_term[[#This Row],[close inf adj]])</f>
        <v>1.7717344253867693</v>
      </c>
      <c r="N418">
        <f>LOG(spy_long_term[[#This Row],[close]])</f>
        <v>2.7865881762218763</v>
      </c>
      <c r="O418" s="11">
        <f>VALUE(spy_long_term[[#This Row],[close]])</f>
        <v>611.77</v>
      </c>
      <c r="P418" s="11">
        <f>VALUE(spy_long_term[[#This Row],[close inf adj]])</f>
        <v>59.12</v>
      </c>
      <c r="R418" s="10">
        <v>40507</v>
      </c>
      <c r="S418">
        <v>0.28000000000000003</v>
      </c>
      <c r="T418" s="8"/>
      <c r="U418" s="8"/>
      <c r="V418" s="8"/>
    </row>
    <row r="419" spans="1:22" x14ac:dyDescent="0.35">
      <c r="A419" t="s">
        <v>29</v>
      </c>
      <c r="B419">
        <v>1962</v>
      </c>
      <c r="C419">
        <v>9</v>
      </c>
      <c r="D419">
        <v>1</v>
      </c>
      <c r="F419" s="10">
        <f>DATE(spy_long_term[[#This Row],[year]],spy_long_term[[#This Row],[month]],spy_long_term[[#This Row],[day]])</f>
        <v>22890</v>
      </c>
      <c r="G419" s="6">
        <f>VALUE(spy_long_term[[#This Row],[close]])</f>
        <v>580.37</v>
      </c>
      <c r="H419" t="s">
        <v>827</v>
      </c>
      <c r="I419" t="s">
        <v>828</v>
      </c>
      <c r="J419">
        <f t="shared" si="6"/>
        <v>418</v>
      </c>
      <c r="K419" t="str">
        <f>spy_long_term[[#This Row],[close]]</f>
        <v>580.37</v>
      </c>
      <c r="L419">
        <f>LOG(spy_long_term[[#This Row],[index]])</f>
        <v>2.621176281775035</v>
      </c>
      <c r="M419">
        <f>LOG(spy_long_term[[#This Row],[close inf adj]])</f>
        <v>1.7502769151539928</v>
      </c>
      <c r="N419">
        <f>LOG(spy_long_term[[#This Row],[close]])</f>
        <v>2.763704955159239</v>
      </c>
      <c r="O419" s="11">
        <f>VALUE(spy_long_term[[#This Row],[close]])</f>
        <v>580.37</v>
      </c>
      <c r="P419" s="11">
        <f>VALUE(spy_long_term[[#This Row],[close inf adj]])</f>
        <v>56.27</v>
      </c>
      <c r="R419" s="10">
        <v>40508</v>
      </c>
      <c r="S419">
        <v>0.28439999999999999</v>
      </c>
      <c r="T419" s="9"/>
      <c r="U419" s="9"/>
      <c r="V419" s="9"/>
    </row>
    <row r="420" spans="1:22" x14ac:dyDescent="0.35">
      <c r="A420" t="s">
        <v>29</v>
      </c>
      <c r="B420">
        <v>1962</v>
      </c>
      <c r="C420">
        <v>10</v>
      </c>
      <c r="D420">
        <v>1</v>
      </c>
      <c r="F420" s="10">
        <f>DATE(spy_long_term[[#This Row],[year]],spy_long_term[[#This Row],[month]],spy_long_term[[#This Row],[day]])</f>
        <v>22920</v>
      </c>
      <c r="G420" s="6">
        <f>VALUE(spy_long_term[[#This Row],[close]])</f>
        <v>582.95000000000005</v>
      </c>
      <c r="H420" t="s">
        <v>829</v>
      </c>
      <c r="I420" t="s">
        <v>830</v>
      </c>
      <c r="J420">
        <f t="shared" si="6"/>
        <v>419</v>
      </c>
      <c r="K420" t="str">
        <f>spy_long_term[[#This Row],[close]]</f>
        <v>582.95</v>
      </c>
      <c r="L420">
        <f>LOG(spy_long_term[[#This Row],[index]])</f>
        <v>2.6222140229662951</v>
      </c>
      <c r="M420">
        <f>LOG(spy_long_term[[#This Row],[close inf adj]])</f>
        <v>1.7522021531765211</v>
      </c>
      <c r="N420">
        <f>LOG(spy_long_term[[#This Row],[close]])</f>
        <v>2.765631306636696</v>
      </c>
      <c r="O420" s="11">
        <f>VALUE(spy_long_term[[#This Row],[close]])</f>
        <v>582.95000000000005</v>
      </c>
      <c r="P420" s="11">
        <f>VALUE(spy_long_term[[#This Row],[close inf adj]])</f>
        <v>56.52</v>
      </c>
      <c r="R420" s="10">
        <v>40509</v>
      </c>
      <c r="S420">
        <v>0.28299999999999997</v>
      </c>
      <c r="T420" s="8"/>
      <c r="U420" s="8"/>
      <c r="V420" s="8"/>
    </row>
    <row r="421" spans="1:22" x14ac:dyDescent="0.35">
      <c r="A421" t="s">
        <v>29</v>
      </c>
      <c r="B421">
        <v>1962</v>
      </c>
      <c r="C421">
        <v>11</v>
      </c>
      <c r="D421">
        <v>1</v>
      </c>
      <c r="F421" s="10">
        <f>DATE(spy_long_term[[#This Row],[year]],spy_long_term[[#This Row],[month]],spy_long_term[[#This Row],[day]])</f>
        <v>22951</v>
      </c>
      <c r="G421" s="6">
        <f>VALUE(spy_long_term[[#This Row],[close]])</f>
        <v>642.15</v>
      </c>
      <c r="H421" t="s">
        <v>831</v>
      </c>
      <c r="I421" t="s">
        <v>832</v>
      </c>
      <c r="J421">
        <f t="shared" si="6"/>
        <v>420</v>
      </c>
      <c r="K421" t="str">
        <f>spy_long_term[[#This Row],[close]]</f>
        <v>642.15</v>
      </c>
      <c r="L421">
        <f>LOG(spy_long_term[[#This Row],[index]])</f>
        <v>2.6232492903979003</v>
      </c>
      <c r="M421">
        <f>LOG(spy_long_term[[#This Row],[close inf adj]])</f>
        <v>1.7942091163464964</v>
      </c>
      <c r="N421">
        <f>LOG(spy_long_term[[#This Row],[close]])</f>
        <v>2.8076364868899906</v>
      </c>
      <c r="O421" s="11">
        <f>VALUE(spy_long_term[[#This Row],[close]])</f>
        <v>642.15</v>
      </c>
      <c r="P421" s="11">
        <f>VALUE(spy_long_term[[#This Row],[close inf adj]])</f>
        <v>62.26</v>
      </c>
      <c r="R421" s="10">
        <v>40510</v>
      </c>
      <c r="S421">
        <v>0.27</v>
      </c>
      <c r="T421" s="9"/>
      <c r="U421" s="9"/>
      <c r="V421" s="9"/>
    </row>
    <row r="422" spans="1:22" x14ac:dyDescent="0.35">
      <c r="A422" t="s">
        <v>29</v>
      </c>
      <c r="B422">
        <v>1962</v>
      </c>
      <c r="C422">
        <v>12</v>
      </c>
      <c r="D422">
        <v>1</v>
      </c>
      <c r="F422" s="10">
        <f>DATE(spy_long_term[[#This Row],[year]],spy_long_term[[#This Row],[month]],spy_long_term[[#This Row],[day]])</f>
        <v>22981</v>
      </c>
      <c r="G422" s="6">
        <f>VALUE(spy_long_term[[#This Row],[close]])</f>
        <v>650.80999999999995</v>
      </c>
      <c r="H422" t="s">
        <v>833</v>
      </c>
      <c r="I422" t="s">
        <v>834</v>
      </c>
      <c r="J422">
        <f t="shared" si="6"/>
        <v>421</v>
      </c>
      <c r="K422" t="str">
        <f>spy_long_term[[#This Row],[close]]</f>
        <v>650.81</v>
      </c>
      <c r="L422">
        <f>LOG(spy_long_term[[#This Row],[index]])</f>
        <v>2.6242820958356683</v>
      </c>
      <c r="M422">
        <f>LOG(spy_long_term[[#This Row],[close inf adj]])</f>
        <v>1.8000293592441343</v>
      </c>
      <c r="N422">
        <f>LOG(spy_long_term[[#This Row],[close]])</f>
        <v>2.8134542174539008</v>
      </c>
      <c r="O422" s="11">
        <f>VALUE(spy_long_term[[#This Row],[close]])</f>
        <v>650.80999999999995</v>
      </c>
      <c r="P422" s="11">
        <f>VALUE(spy_long_term[[#This Row],[close inf adj]])</f>
        <v>63.1</v>
      </c>
      <c r="R422" s="10">
        <v>40511</v>
      </c>
      <c r="S422">
        <v>0.22989999999999999</v>
      </c>
      <c r="T422" s="8"/>
      <c r="U422" s="8"/>
      <c r="V422" s="8"/>
    </row>
    <row r="423" spans="1:22" x14ac:dyDescent="0.35">
      <c r="A423" t="s">
        <v>29</v>
      </c>
      <c r="B423">
        <v>1963</v>
      </c>
      <c r="C423">
        <v>1</v>
      </c>
      <c r="D423">
        <v>1</v>
      </c>
      <c r="F423" s="10">
        <f>DATE(spy_long_term[[#This Row],[year]],spy_long_term[[#This Row],[month]],spy_long_term[[#This Row],[day]])</f>
        <v>23012</v>
      </c>
      <c r="G423" s="6">
        <f>VALUE(spy_long_term[[#This Row],[close]])</f>
        <v>682.79</v>
      </c>
      <c r="H423" t="s">
        <v>835</v>
      </c>
      <c r="I423" t="s">
        <v>836</v>
      </c>
      <c r="J423">
        <f t="shared" si="6"/>
        <v>422</v>
      </c>
      <c r="K423" t="str">
        <f>spy_long_term[[#This Row],[close]]</f>
        <v>682.79</v>
      </c>
      <c r="L423">
        <f>LOG(spy_long_term[[#This Row],[index]])</f>
        <v>2.6253124509616739</v>
      </c>
      <c r="M423">
        <f>LOG(spy_long_term[[#This Row],[close inf adj]])</f>
        <v>1.8208579894396999</v>
      </c>
      <c r="N423">
        <f>LOG(spy_long_term[[#This Row],[close]])</f>
        <v>2.8342871519028279</v>
      </c>
      <c r="O423" s="11">
        <f>VALUE(spy_long_term[[#This Row],[close]])</f>
        <v>682.79</v>
      </c>
      <c r="P423" s="11">
        <f>VALUE(spy_long_term[[#This Row],[close inf adj]])</f>
        <v>66.2</v>
      </c>
      <c r="R423" s="10">
        <v>40512</v>
      </c>
      <c r="S423">
        <v>0.2082</v>
      </c>
      <c r="T423" s="9"/>
      <c r="U423" s="9"/>
      <c r="V423" s="9"/>
    </row>
    <row r="424" spans="1:22" x14ac:dyDescent="0.35">
      <c r="A424" t="s">
        <v>29</v>
      </c>
      <c r="B424">
        <v>1963</v>
      </c>
      <c r="C424">
        <v>2</v>
      </c>
      <c r="D424">
        <v>1</v>
      </c>
      <c r="F424" s="10">
        <f>DATE(spy_long_term[[#This Row],[year]],spy_long_term[[#This Row],[month]],spy_long_term[[#This Row],[day]])</f>
        <v>23043</v>
      </c>
      <c r="G424" s="6">
        <f>VALUE(spy_long_term[[#This Row],[close]])</f>
        <v>663.09</v>
      </c>
      <c r="H424" t="s">
        <v>837</v>
      </c>
      <c r="I424" t="s">
        <v>838</v>
      </c>
      <c r="J424">
        <f t="shared" si="6"/>
        <v>423</v>
      </c>
      <c r="K424" t="str">
        <f>spy_long_term[[#This Row],[close]]</f>
        <v>663.09</v>
      </c>
      <c r="L424">
        <f>LOG(spy_long_term[[#This Row],[index]])</f>
        <v>2.6263403673750423</v>
      </c>
      <c r="M424">
        <f>LOG(spy_long_term[[#This Row],[close inf adj]])</f>
        <v>1.8081434257614912</v>
      </c>
      <c r="N424">
        <f>LOG(spy_long_term[[#This Row],[close]])</f>
        <v>2.8215724784058005</v>
      </c>
      <c r="O424" s="11">
        <f>VALUE(spy_long_term[[#This Row],[close]])</f>
        <v>663.09</v>
      </c>
      <c r="P424" s="11">
        <f>VALUE(spy_long_term[[#This Row],[close inf adj]])</f>
        <v>64.290000000000006</v>
      </c>
      <c r="R424" s="10">
        <v>40513</v>
      </c>
      <c r="S424">
        <v>0.22750000000000001</v>
      </c>
      <c r="T424" s="8"/>
      <c r="U424" s="8"/>
      <c r="V424" s="8"/>
    </row>
    <row r="425" spans="1:22" x14ac:dyDescent="0.35">
      <c r="A425" t="s">
        <v>29</v>
      </c>
      <c r="B425">
        <v>1963</v>
      </c>
      <c r="C425">
        <v>3</v>
      </c>
      <c r="D425">
        <v>1</v>
      </c>
      <c r="F425" s="10">
        <f>DATE(spy_long_term[[#This Row],[year]],spy_long_term[[#This Row],[month]],spy_long_term[[#This Row],[day]])</f>
        <v>23071</v>
      </c>
      <c r="G425" s="6">
        <f>VALUE(spy_long_term[[#This Row],[close]])</f>
        <v>684.34</v>
      </c>
      <c r="H425" t="s">
        <v>839</v>
      </c>
      <c r="I425" t="s">
        <v>840</v>
      </c>
      <c r="J425">
        <f t="shared" si="6"/>
        <v>424</v>
      </c>
      <c r="K425" t="str">
        <f>spy_long_term[[#This Row],[close]]</f>
        <v>684.34</v>
      </c>
      <c r="L425">
        <f>LOG(spy_long_term[[#This Row],[index]])</f>
        <v>2.6273658565927325</v>
      </c>
      <c r="M425">
        <f>LOG(spy_long_term[[#This Row],[close inf adj]])</f>
        <v>1.8232785569516707</v>
      </c>
      <c r="N425">
        <f>LOG(spy_long_term[[#This Row],[close]])</f>
        <v>2.8352719254582017</v>
      </c>
      <c r="O425" s="11">
        <f>VALUE(spy_long_term[[#This Row],[close]])</f>
        <v>684.34</v>
      </c>
      <c r="P425" s="11">
        <f>VALUE(spy_long_term[[#This Row],[close inf adj]])</f>
        <v>66.569999999999993</v>
      </c>
      <c r="R425" s="10">
        <v>40514</v>
      </c>
      <c r="S425">
        <v>0.255</v>
      </c>
      <c r="T425" s="9"/>
      <c r="U425" s="9"/>
      <c r="V425" s="9"/>
    </row>
    <row r="426" spans="1:22" x14ac:dyDescent="0.35">
      <c r="A426" t="s">
        <v>29</v>
      </c>
      <c r="B426">
        <v>1963</v>
      </c>
      <c r="C426">
        <v>4</v>
      </c>
      <c r="D426">
        <v>1</v>
      </c>
      <c r="F426" s="10">
        <f>DATE(spy_long_term[[#This Row],[year]],spy_long_term[[#This Row],[month]],spy_long_term[[#This Row],[day]])</f>
        <v>23102</v>
      </c>
      <c r="G426" s="6">
        <f>VALUE(spy_long_term[[#This Row],[close]])</f>
        <v>717.54</v>
      </c>
      <c r="H426" t="s">
        <v>841</v>
      </c>
      <c r="I426" t="s">
        <v>842</v>
      </c>
      <c r="J426">
        <f t="shared" si="6"/>
        <v>425</v>
      </c>
      <c r="K426" t="str">
        <f>spy_long_term[[#This Row],[close]]</f>
        <v>717.54</v>
      </c>
      <c r="L426">
        <f>LOG(spy_long_term[[#This Row],[index]])</f>
        <v>2.6283889300503116</v>
      </c>
      <c r="M426">
        <f>LOG(spy_long_term[[#This Row],[close inf adj]])</f>
        <v>1.8438554226231612</v>
      </c>
      <c r="N426">
        <f>LOG(spy_long_term[[#This Row],[close]])</f>
        <v>2.8558461162702296</v>
      </c>
      <c r="O426" s="11">
        <f>VALUE(spy_long_term[[#This Row],[close]])</f>
        <v>717.54</v>
      </c>
      <c r="P426" s="11">
        <f>VALUE(spy_long_term[[#This Row],[close inf adj]])</f>
        <v>69.8</v>
      </c>
      <c r="R426" s="10">
        <v>40515</v>
      </c>
      <c r="S426">
        <v>0.25109999999999999</v>
      </c>
      <c r="T426" s="8"/>
      <c r="U426" s="8"/>
      <c r="V426" s="8"/>
    </row>
    <row r="427" spans="1:22" x14ac:dyDescent="0.35">
      <c r="A427" t="s">
        <v>29</v>
      </c>
      <c r="B427">
        <v>1963</v>
      </c>
      <c r="C427">
        <v>5</v>
      </c>
      <c r="D427">
        <v>1</v>
      </c>
      <c r="F427" s="10">
        <f>DATE(spy_long_term[[#This Row],[year]],spy_long_term[[#This Row],[month]],spy_long_term[[#This Row],[day]])</f>
        <v>23132</v>
      </c>
      <c r="G427" s="6">
        <f>VALUE(spy_long_term[[#This Row],[close]])</f>
        <v>727.82</v>
      </c>
      <c r="H427" t="s">
        <v>843</v>
      </c>
      <c r="I427" t="s">
        <v>844</v>
      </c>
      <c r="J427">
        <f t="shared" si="6"/>
        <v>426</v>
      </c>
      <c r="K427" t="str">
        <f>spy_long_term[[#This Row],[close]]</f>
        <v>727.82</v>
      </c>
      <c r="L427">
        <f>LOG(spy_long_term[[#This Row],[index]])</f>
        <v>2.6294095991027189</v>
      </c>
      <c r="M427">
        <f>LOG(spy_long_term[[#This Row],[close inf adj]])</f>
        <v>1.8500332576897689</v>
      </c>
      <c r="N427">
        <f>LOG(spy_long_term[[#This Row],[close]])</f>
        <v>2.8620239855320189</v>
      </c>
      <c r="O427" s="11">
        <f>VALUE(spy_long_term[[#This Row],[close]])</f>
        <v>727.82</v>
      </c>
      <c r="P427" s="11">
        <f>VALUE(spy_long_term[[#This Row],[close inf adj]])</f>
        <v>70.8</v>
      </c>
      <c r="R427" s="10">
        <v>40516</v>
      </c>
      <c r="S427">
        <v>0.20499999999999999</v>
      </c>
      <c r="T427" s="9"/>
      <c r="U427" s="9"/>
      <c r="V427" s="9"/>
    </row>
    <row r="428" spans="1:22" x14ac:dyDescent="0.35">
      <c r="A428" t="s">
        <v>29</v>
      </c>
      <c r="B428">
        <v>1963</v>
      </c>
      <c r="C428">
        <v>6</v>
      </c>
      <c r="D428">
        <v>1</v>
      </c>
      <c r="F428" s="10">
        <f>DATE(spy_long_term[[#This Row],[year]],spy_long_term[[#This Row],[month]],spy_long_term[[#This Row],[day]])</f>
        <v>23163</v>
      </c>
      <c r="G428" s="6">
        <f>VALUE(spy_long_term[[#This Row],[close]])</f>
        <v>710.83</v>
      </c>
      <c r="H428" t="s">
        <v>845</v>
      </c>
      <c r="I428" t="s">
        <v>846</v>
      </c>
      <c r="J428">
        <f t="shared" si="6"/>
        <v>427</v>
      </c>
      <c r="K428" t="str">
        <f>spy_long_term[[#This Row],[close]]</f>
        <v>710.83</v>
      </c>
      <c r="L428">
        <f>LOG(spy_long_term[[#This Row],[index]])</f>
        <v>2.6304278750250241</v>
      </c>
      <c r="M428">
        <f>LOG(spy_long_term[[#This Row],[close inf adj]])</f>
        <v>1.8411716944995322</v>
      </c>
      <c r="N428">
        <f>LOG(spy_long_term[[#This Row],[close]])</f>
        <v>2.8517657485642114</v>
      </c>
      <c r="O428" s="11">
        <f>VALUE(spy_long_term[[#This Row],[close]])</f>
        <v>710.83</v>
      </c>
      <c r="P428" s="11">
        <f>VALUE(spy_long_term[[#This Row],[close inf adj]])</f>
        <v>69.37</v>
      </c>
      <c r="R428" s="10">
        <v>40517</v>
      </c>
      <c r="S428">
        <v>0.19</v>
      </c>
      <c r="T428" s="8"/>
      <c r="U428" s="8"/>
      <c r="V428" s="8"/>
    </row>
    <row r="429" spans="1:22" x14ac:dyDescent="0.35">
      <c r="A429" t="s">
        <v>29</v>
      </c>
      <c r="B429">
        <v>1963</v>
      </c>
      <c r="C429">
        <v>7</v>
      </c>
      <c r="D429">
        <v>1</v>
      </c>
      <c r="F429" s="10">
        <f>DATE(spy_long_term[[#This Row],[year]],spy_long_term[[#This Row],[month]],spy_long_term[[#This Row],[day]])</f>
        <v>23193</v>
      </c>
      <c r="G429" s="6">
        <f>VALUE(spy_long_term[[#This Row],[close]])</f>
        <v>706.02</v>
      </c>
      <c r="H429" t="s">
        <v>847</v>
      </c>
      <c r="I429" t="s">
        <v>848</v>
      </c>
      <c r="J429">
        <f t="shared" si="6"/>
        <v>428</v>
      </c>
      <c r="K429" t="str">
        <f>spy_long_term[[#This Row],[close]]</f>
        <v>706.02</v>
      </c>
      <c r="L429">
        <f>LOG(spy_long_term[[#This Row],[index]])</f>
        <v>2.6314437690131722</v>
      </c>
      <c r="M429">
        <f>LOG(spy_long_term[[#This Row],[close inf adj]])</f>
        <v>1.8396665568824333</v>
      </c>
      <c r="N429">
        <f>LOG(spy_long_term[[#This Row],[close]])</f>
        <v>2.8488170038373712</v>
      </c>
      <c r="O429" s="11">
        <f>VALUE(spy_long_term[[#This Row],[close]])</f>
        <v>706.02</v>
      </c>
      <c r="P429" s="11">
        <f>VALUE(spy_long_term[[#This Row],[close inf adj]])</f>
        <v>69.13</v>
      </c>
      <c r="R429" s="10">
        <v>40518</v>
      </c>
      <c r="S429">
        <v>0.20399999999999999</v>
      </c>
      <c r="T429" s="9"/>
      <c r="U429" s="9"/>
      <c r="V429" s="9"/>
    </row>
    <row r="430" spans="1:22" x14ac:dyDescent="0.35">
      <c r="A430" t="s">
        <v>29</v>
      </c>
      <c r="B430">
        <v>1963</v>
      </c>
      <c r="C430">
        <v>8</v>
      </c>
      <c r="D430">
        <v>1</v>
      </c>
      <c r="F430" s="10">
        <f>DATE(spy_long_term[[#This Row],[year]],spy_long_term[[#This Row],[month]],spy_long_term[[#This Row],[day]])</f>
        <v>23224</v>
      </c>
      <c r="G430" s="6">
        <f>VALUE(spy_long_term[[#This Row],[close]])</f>
        <v>740.44</v>
      </c>
      <c r="H430" t="s">
        <v>849</v>
      </c>
      <c r="I430" t="s">
        <v>850</v>
      </c>
      <c r="J430">
        <f t="shared" si="6"/>
        <v>429</v>
      </c>
      <c r="K430" t="str">
        <f>spy_long_term[[#This Row],[close]]</f>
        <v>740.44</v>
      </c>
      <c r="L430">
        <f>LOG(spy_long_term[[#This Row],[index]])</f>
        <v>2.6324572921847245</v>
      </c>
      <c r="M430">
        <f>LOG(spy_long_term[[#This Row],[close inf adj]])</f>
        <v>1.8603380065709938</v>
      </c>
      <c r="N430">
        <f>LOG(spy_long_term[[#This Row],[close]])</f>
        <v>2.8694898721419673</v>
      </c>
      <c r="O430" s="11">
        <f>VALUE(spy_long_term[[#This Row],[close]])</f>
        <v>740.44</v>
      </c>
      <c r="P430" s="11">
        <f>VALUE(spy_long_term[[#This Row],[close inf adj]])</f>
        <v>72.5</v>
      </c>
      <c r="R430" s="10">
        <v>40519</v>
      </c>
      <c r="S430">
        <v>0.23300000000000001</v>
      </c>
      <c r="T430" s="8"/>
      <c r="U430" s="8"/>
      <c r="V430" s="8"/>
    </row>
    <row r="431" spans="1:22" x14ac:dyDescent="0.35">
      <c r="A431" t="s">
        <v>29</v>
      </c>
      <c r="B431">
        <v>1963</v>
      </c>
      <c r="C431">
        <v>9</v>
      </c>
      <c r="D431">
        <v>1</v>
      </c>
      <c r="F431" s="10">
        <f>DATE(spy_long_term[[#This Row],[year]],spy_long_term[[#This Row],[month]],spy_long_term[[#This Row],[day]])</f>
        <v>23255</v>
      </c>
      <c r="G431" s="6">
        <f>VALUE(spy_long_term[[#This Row],[close]])</f>
        <v>732.27</v>
      </c>
      <c r="H431" t="s">
        <v>851</v>
      </c>
      <c r="I431" t="s">
        <v>852</v>
      </c>
      <c r="J431">
        <f t="shared" si="6"/>
        <v>430</v>
      </c>
      <c r="K431" t="str">
        <f>spy_long_term[[#This Row],[close]]</f>
        <v>732.27</v>
      </c>
      <c r="L431">
        <f>LOG(spy_long_term[[#This Row],[index]])</f>
        <v>2.6334684555795866</v>
      </c>
      <c r="M431">
        <f>LOG(spy_long_term[[#This Row],[close inf adj]])</f>
        <v>1.8555191556678001</v>
      </c>
      <c r="N431">
        <f>LOG(spy_long_term[[#This Row],[close]])</f>
        <v>2.8646712421098957</v>
      </c>
      <c r="O431" s="11">
        <f>VALUE(spy_long_term[[#This Row],[close]])</f>
        <v>732.27</v>
      </c>
      <c r="P431" s="11">
        <f>VALUE(spy_long_term[[#This Row],[close inf adj]])</f>
        <v>71.7</v>
      </c>
      <c r="R431" s="10">
        <v>40520</v>
      </c>
      <c r="S431">
        <v>0.23880000000000001</v>
      </c>
      <c r="T431" s="9"/>
      <c r="U431" s="9"/>
      <c r="V431" s="9"/>
    </row>
    <row r="432" spans="1:22" x14ac:dyDescent="0.35">
      <c r="A432" t="s">
        <v>29</v>
      </c>
      <c r="B432">
        <v>1963</v>
      </c>
      <c r="C432">
        <v>10</v>
      </c>
      <c r="D432">
        <v>1</v>
      </c>
      <c r="F432" s="10">
        <f>DATE(spy_long_term[[#This Row],[year]],spy_long_term[[#This Row],[month]],spy_long_term[[#This Row],[day]])</f>
        <v>23285</v>
      </c>
      <c r="G432" s="6">
        <f>VALUE(spy_long_term[[#This Row],[close]])</f>
        <v>753.42</v>
      </c>
      <c r="H432" t="s">
        <v>853</v>
      </c>
      <c r="I432" t="s">
        <v>854</v>
      </c>
      <c r="J432">
        <f t="shared" si="6"/>
        <v>431</v>
      </c>
      <c r="K432" t="str">
        <f>spy_long_term[[#This Row],[close]]</f>
        <v>753.42</v>
      </c>
      <c r="L432">
        <f>LOG(spy_long_term[[#This Row],[index]])</f>
        <v>2.6344772701607315</v>
      </c>
      <c r="M432">
        <f>LOG(spy_long_term[[#This Row],[close inf adj]])</f>
        <v>1.8692904042093985</v>
      </c>
      <c r="N432">
        <f>LOG(spy_long_term[[#This Row],[close]])</f>
        <v>2.877037144635965</v>
      </c>
      <c r="O432" s="11">
        <f>VALUE(spy_long_term[[#This Row],[close]])</f>
        <v>753.42</v>
      </c>
      <c r="P432" s="11">
        <f>VALUE(spy_long_term[[#This Row],[close inf adj]])</f>
        <v>74.010000000000005</v>
      </c>
      <c r="R432" s="10">
        <v>40521</v>
      </c>
      <c r="S432">
        <v>0.2</v>
      </c>
      <c r="T432" s="8"/>
      <c r="U432" s="8"/>
      <c r="V432" s="8"/>
    </row>
    <row r="433" spans="1:22" x14ac:dyDescent="0.35">
      <c r="A433" t="s">
        <v>29</v>
      </c>
      <c r="B433">
        <v>1963</v>
      </c>
      <c r="C433">
        <v>11</v>
      </c>
      <c r="D433">
        <v>1</v>
      </c>
      <c r="F433" s="10">
        <f>DATE(spy_long_term[[#This Row],[year]],spy_long_term[[#This Row],[month]],spy_long_term[[#This Row],[day]])</f>
        <v>23316</v>
      </c>
      <c r="G433" s="6">
        <f>VALUE(spy_long_term[[#This Row],[close]])</f>
        <v>745.48</v>
      </c>
      <c r="H433" t="s">
        <v>855</v>
      </c>
      <c r="I433" t="s">
        <v>856</v>
      </c>
      <c r="J433">
        <f t="shared" si="6"/>
        <v>432</v>
      </c>
      <c r="K433" t="str">
        <f>spy_long_term[[#This Row],[close]]</f>
        <v>745.48</v>
      </c>
      <c r="L433">
        <f>LOG(spy_long_term[[#This Row],[index]])</f>
        <v>2.6354837468149119</v>
      </c>
      <c r="M433">
        <f>LOG(spy_long_term[[#This Row],[close inf adj]])</f>
        <v>1.8646890341368512</v>
      </c>
      <c r="N433">
        <f>LOG(spy_long_term[[#This Row],[close]])</f>
        <v>2.8724359965399846</v>
      </c>
      <c r="O433" s="11">
        <f>VALUE(spy_long_term[[#This Row],[close]])</f>
        <v>745.48</v>
      </c>
      <c r="P433" s="11">
        <f>VALUE(spy_long_term[[#This Row],[close inf adj]])</f>
        <v>73.23</v>
      </c>
      <c r="R433" s="10">
        <v>40522</v>
      </c>
      <c r="S433">
        <v>0.20399999999999999</v>
      </c>
      <c r="T433" s="9"/>
      <c r="U433" s="9"/>
      <c r="V433" s="9"/>
    </row>
    <row r="434" spans="1:22" x14ac:dyDescent="0.35">
      <c r="A434" t="s">
        <v>29</v>
      </c>
      <c r="B434">
        <v>1963</v>
      </c>
      <c r="C434">
        <v>12</v>
      </c>
      <c r="D434">
        <v>1</v>
      </c>
      <c r="F434" s="10">
        <f>DATE(spy_long_term[[#This Row],[year]],spy_long_term[[#This Row],[month]],spy_long_term[[#This Row],[day]])</f>
        <v>23346</v>
      </c>
      <c r="G434" s="6">
        <f>VALUE(spy_long_term[[#This Row],[close]])</f>
        <v>761.23</v>
      </c>
      <c r="H434" t="s">
        <v>857</v>
      </c>
      <c r="I434" t="s">
        <v>858</v>
      </c>
      <c r="J434">
        <f t="shared" si="6"/>
        <v>433</v>
      </c>
      <c r="K434" t="str">
        <f>spy_long_term[[#This Row],[close]]</f>
        <v>761.23</v>
      </c>
      <c r="L434">
        <f>LOG(spy_long_term[[#This Row],[index]])</f>
        <v>2.6364878963533656</v>
      </c>
      <c r="M434">
        <f>LOG(spy_long_term[[#This Row],[close inf adj]])</f>
        <v>1.875177059814704</v>
      </c>
      <c r="N434">
        <f>LOG(spy_long_term[[#This Row],[close]])</f>
        <v>2.8815158954553941</v>
      </c>
      <c r="O434" s="11">
        <f>VALUE(spy_long_term[[#This Row],[close]])</f>
        <v>761.23</v>
      </c>
      <c r="P434" s="11">
        <f>VALUE(spy_long_term[[#This Row],[close inf adj]])</f>
        <v>75.02</v>
      </c>
      <c r="R434" s="10">
        <v>40523</v>
      </c>
      <c r="S434">
        <v>0.22800000000000001</v>
      </c>
      <c r="T434" s="8"/>
      <c r="U434" s="8"/>
      <c r="V434" s="8"/>
    </row>
    <row r="435" spans="1:22" x14ac:dyDescent="0.35">
      <c r="A435" t="s">
        <v>29</v>
      </c>
      <c r="B435">
        <v>1964</v>
      </c>
      <c r="C435">
        <v>1</v>
      </c>
      <c r="D435">
        <v>1</v>
      </c>
      <c r="F435" s="10">
        <f>DATE(spy_long_term[[#This Row],[year]],spy_long_term[[#This Row],[month]],spy_long_term[[#This Row],[day]])</f>
        <v>23377</v>
      </c>
      <c r="G435" s="6">
        <f>VALUE(spy_long_term[[#This Row],[close]])</f>
        <v>781.72</v>
      </c>
      <c r="H435" t="s">
        <v>859</v>
      </c>
      <c r="I435" t="s">
        <v>860</v>
      </c>
      <c r="J435">
        <f t="shared" si="6"/>
        <v>434</v>
      </c>
      <c r="K435" t="str">
        <f>spy_long_term[[#This Row],[close]]</f>
        <v>781.72</v>
      </c>
      <c r="L435">
        <f>LOG(spy_long_term[[#This Row],[index]])</f>
        <v>2.6374897295125108</v>
      </c>
      <c r="M435">
        <f>LOG(spy_long_term[[#This Row],[close inf adj]])</f>
        <v>1.8867162741164782</v>
      </c>
      <c r="N435">
        <f>LOG(spy_long_term[[#This Row],[close]])</f>
        <v>2.8930512233534653</v>
      </c>
      <c r="O435" s="11">
        <f>VALUE(spy_long_term[[#This Row],[close]])</f>
        <v>781.72</v>
      </c>
      <c r="P435" s="11">
        <f>VALUE(spy_long_term[[#This Row],[close inf adj]])</f>
        <v>77.040000000000006</v>
      </c>
      <c r="R435" s="10">
        <v>40524</v>
      </c>
      <c r="S435">
        <v>0.22</v>
      </c>
      <c r="T435" s="9"/>
      <c r="U435" s="9"/>
      <c r="V435" s="9"/>
    </row>
    <row r="436" spans="1:22" x14ac:dyDescent="0.35">
      <c r="A436" t="s">
        <v>29</v>
      </c>
      <c r="B436">
        <v>1964</v>
      </c>
      <c r="C436">
        <v>2</v>
      </c>
      <c r="D436">
        <v>1</v>
      </c>
      <c r="F436" s="10">
        <f>DATE(spy_long_term[[#This Row],[year]],spy_long_term[[#This Row],[month]],spy_long_term[[#This Row],[day]])</f>
        <v>23408</v>
      </c>
      <c r="G436" s="6">
        <f>VALUE(spy_long_term[[#This Row],[close]])</f>
        <v>789.44</v>
      </c>
      <c r="H436" t="s">
        <v>861</v>
      </c>
      <c r="I436" t="s">
        <v>862</v>
      </c>
      <c r="J436">
        <f t="shared" si="6"/>
        <v>435</v>
      </c>
      <c r="K436" t="str">
        <f>spy_long_term[[#This Row],[close]]</f>
        <v>789.44</v>
      </c>
      <c r="L436">
        <f>LOG(spy_long_term[[#This Row],[index]])</f>
        <v>2.6384892569546374</v>
      </c>
      <c r="M436">
        <f>LOG(spy_long_term[[#This Row],[close inf adj]])</f>
        <v>1.890979596989689</v>
      </c>
      <c r="N436">
        <f>LOG(spy_long_term[[#This Row],[close]])</f>
        <v>2.897319127809642</v>
      </c>
      <c r="O436" s="11">
        <f>VALUE(spy_long_term[[#This Row],[close]])</f>
        <v>789.44</v>
      </c>
      <c r="P436" s="11">
        <f>VALUE(spy_long_term[[#This Row],[close inf adj]])</f>
        <v>77.8</v>
      </c>
      <c r="R436" s="10">
        <v>40525</v>
      </c>
      <c r="S436">
        <v>0.22989999999999999</v>
      </c>
      <c r="T436" s="8"/>
      <c r="U436" s="8"/>
      <c r="V436" s="8"/>
    </row>
    <row r="437" spans="1:22" x14ac:dyDescent="0.35">
      <c r="A437" t="s">
        <v>29</v>
      </c>
      <c r="B437">
        <v>1964</v>
      </c>
      <c r="C437">
        <v>3</v>
      </c>
      <c r="D437">
        <v>1</v>
      </c>
      <c r="F437" s="10">
        <f>DATE(spy_long_term[[#This Row],[year]],spy_long_term[[#This Row],[month]],spy_long_term[[#This Row],[day]])</f>
        <v>23437</v>
      </c>
      <c r="G437" s="6">
        <f>VALUE(spy_long_term[[#This Row],[close]])</f>
        <v>801.41</v>
      </c>
      <c r="H437" t="s">
        <v>863</v>
      </c>
      <c r="I437" t="s">
        <v>864</v>
      </c>
      <c r="J437">
        <f t="shared" si="6"/>
        <v>436</v>
      </c>
      <c r="K437" t="str">
        <f>spy_long_term[[#This Row],[close]]</f>
        <v>801.41</v>
      </c>
      <c r="L437">
        <f>LOG(spy_long_term[[#This Row],[index]])</f>
        <v>2.6394864892685859</v>
      </c>
      <c r="M437">
        <f>LOG(spy_long_term[[#This Row],[close inf adj]])</f>
        <v>1.8975171294005253</v>
      </c>
      <c r="N437">
        <f>LOG(spy_long_term[[#This Row],[close]])</f>
        <v>2.9038547572602988</v>
      </c>
      <c r="O437" s="11">
        <f>VALUE(spy_long_term[[#This Row],[close]])</f>
        <v>801.41</v>
      </c>
      <c r="P437" s="11">
        <f>VALUE(spy_long_term[[#This Row],[close inf adj]])</f>
        <v>78.98</v>
      </c>
      <c r="R437" s="10">
        <v>40526</v>
      </c>
      <c r="S437">
        <v>0.2467</v>
      </c>
      <c r="T437" s="9"/>
      <c r="U437" s="9"/>
      <c r="V437" s="9"/>
    </row>
    <row r="438" spans="1:22" x14ac:dyDescent="0.35">
      <c r="A438" t="s">
        <v>29</v>
      </c>
      <c r="B438">
        <v>1964</v>
      </c>
      <c r="C438">
        <v>4</v>
      </c>
      <c r="D438">
        <v>1</v>
      </c>
      <c r="F438" s="10">
        <f>DATE(spy_long_term[[#This Row],[year]],spy_long_term[[#This Row],[month]],spy_long_term[[#This Row],[day]])</f>
        <v>23468</v>
      </c>
      <c r="G438" s="6">
        <f>VALUE(spy_long_term[[#This Row],[close]])</f>
        <v>806.28</v>
      </c>
      <c r="H438" t="s">
        <v>865</v>
      </c>
      <c r="I438" t="s">
        <v>866</v>
      </c>
      <c r="J438">
        <f t="shared" si="6"/>
        <v>437</v>
      </c>
      <c r="K438" t="str">
        <f>spy_long_term[[#This Row],[close]]</f>
        <v>806.28</v>
      </c>
      <c r="L438">
        <f>LOG(spy_long_term[[#This Row],[index]])</f>
        <v>2.6404814369704219</v>
      </c>
      <c r="M438">
        <f>LOG(spy_long_term[[#This Row],[close inf adj]])</f>
        <v>1.900148560719344</v>
      </c>
      <c r="N438">
        <f>LOG(spy_long_term[[#This Row],[close]])</f>
        <v>2.9064858871373596</v>
      </c>
      <c r="O438" s="11">
        <f>VALUE(spy_long_term[[#This Row],[close]])</f>
        <v>806.28</v>
      </c>
      <c r="P438" s="11">
        <f>VALUE(spy_long_term[[#This Row],[close inf adj]])</f>
        <v>79.459999999999994</v>
      </c>
      <c r="R438" s="10">
        <v>40527</v>
      </c>
      <c r="S438">
        <v>0.23799999999999999</v>
      </c>
      <c r="T438" s="8"/>
      <c r="U438" s="8"/>
      <c r="V438" s="8"/>
    </row>
    <row r="439" spans="1:22" x14ac:dyDescent="0.35">
      <c r="A439" t="s">
        <v>29</v>
      </c>
      <c r="B439">
        <v>1964</v>
      </c>
      <c r="C439">
        <v>5</v>
      </c>
      <c r="D439">
        <v>1</v>
      </c>
      <c r="F439" s="10">
        <f>DATE(spy_long_term[[#This Row],[year]],spy_long_term[[#This Row],[month]],spy_long_term[[#This Row],[day]])</f>
        <v>23498</v>
      </c>
      <c r="G439" s="6">
        <f>VALUE(spy_long_term[[#This Row],[close]])</f>
        <v>815.51</v>
      </c>
      <c r="H439" t="s">
        <v>867</v>
      </c>
      <c r="I439" t="s">
        <v>868</v>
      </c>
      <c r="J439">
        <f t="shared" si="6"/>
        <v>438</v>
      </c>
      <c r="K439" t="str">
        <f>spy_long_term[[#This Row],[close]]</f>
        <v>815.51</v>
      </c>
      <c r="L439">
        <f>LOG(spy_long_term[[#This Row],[index]])</f>
        <v>2.6414741105040997</v>
      </c>
      <c r="M439">
        <f>LOG(spy_long_term[[#This Row],[close inf adj]])</f>
        <v>1.9050939683278714</v>
      </c>
      <c r="N439">
        <f>LOG(spy_long_term[[#This Row],[close]])</f>
        <v>2.9114292908431145</v>
      </c>
      <c r="O439" s="11">
        <f>VALUE(spy_long_term[[#This Row],[close]])</f>
        <v>815.51</v>
      </c>
      <c r="P439" s="11">
        <f>VALUE(spy_long_term[[#This Row],[close inf adj]])</f>
        <v>80.37</v>
      </c>
      <c r="R439" s="10">
        <v>40528</v>
      </c>
      <c r="S439">
        <v>0.25</v>
      </c>
      <c r="T439" s="9"/>
      <c r="U439" s="9"/>
      <c r="V439" s="9"/>
    </row>
    <row r="440" spans="1:22" x14ac:dyDescent="0.35">
      <c r="A440" t="s">
        <v>29</v>
      </c>
      <c r="B440">
        <v>1964</v>
      </c>
      <c r="C440">
        <v>6</v>
      </c>
      <c r="D440">
        <v>1</v>
      </c>
      <c r="F440" s="10">
        <f>DATE(spy_long_term[[#This Row],[year]],spy_long_term[[#This Row],[month]],spy_long_term[[#This Row],[day]])</f>
        <v>23529</v>
      </c>
      <c r="G440" s="6">
        <f>VALUE(spy_long_term[[#This Row],[close]])</f>
        <v>826.21</v>
      </c>
      <c r="H440" t="s">
        <v>869</v>
      </c>
      <c r="I440" t="s">
        <v>870</v>
      </c>
      <c r="J440">
        <f t="shared" si="6"/>
        <v>439</v>
      </c>
      <c r="K440" t="str">
        <f>spy_long_term[[#This Row],[close]]</f>
        <v>826.21</v>
      </c>
      <c r="L440">
        <f>LOG(spy_long_term[[#This Row],[index]])</f>
        <v>2.6424645202421213</v>
      </c>
      <c r="M440">
        <f>LOG(spy_long_term[[#This Row],[close inf adj]])</f>
        <v>1.912168896059627</v>
      </c>
      <c r="N440">
        <f>LOG(spy_long_term[[#This Row],[close]])</f>
        <v>2.9170904471384329</v>
      </c>
      <c r="O440" s="11">
        <f>VALUE(spy_long_term[[#This Row],[close]])</f>
        <v>826.21</v>
      </c>
      <c r="P440" s="11">
        <f>VALUE(spy_long_term[[#This Row],[close inf adj]])</f>
        <v>81.69</v>
      </c>
      <c r="R440" s="10">
        <v>40529</v>
      </c>
      <c r="S440">
        <v>0.24</v>
      </c>
      <c r="T440" s="8"/>
      <c r="U440" s="8"/>
      <c r="V440" s="8"/>
    </row>
    <row r="441" spans="1:22" x14ac:dyDescent="0.35">
      <c r="A441" t="s">
        <v>29</v>
      </c>
      <c r="B441">
        <v>1964</v>
      </c>
      <c r="C441">
        <v>7</v>
      </c>
      <c r="D441">
        <v>1</v>
      </c>
      <c r="F441" s="10">
        <f>DATE(spy_long_term[[#This Row],[year]],spy_long_term[[#This Row],[month]],spy_long_term[[#This Row],[day]])</f>
        <v>23559</v>
      </c>
      <c r="G441" s="6">
        <f>VALUE(spy_long_term[[#This Row],[close]])</f>
        <v>838.62</v>
      </c>
      <c r="H441" t="s">
        <v>871</v>
      </c>
      <c r="I441" t="s">
        <v>872</v>
      </c>
      <c r="J441">
        <f t="shared" si="6"/>
        <v>440</v>
      </c>
      <c r="K441" t="str">
        <f>spy_long_term[[#This Row],[close]]</f>
        <v>838.62</v>
      </c>
      <c r="L441">
        <f>LOG(spy_long_term[[#This Row],[index]])</f>
        <v>2.6434526764861874</v>
      </c>
      <c r="M441">
        <f>LOG(spy_long_term[[#This Row],[close inf adj]])</f>
        <v>1.9200189160289149</v>
      </c>
      <c r="N441">
        <f>LOG(spy_long_term[[#This Row],[close]])</f>
        <v>2.9235652155515268</v>
      </c>
      <c r="O441" s="11">
        <f>VALUE(spy_long_term[[#This Row],[close]])</f>
        <v>838.62</v>
      </c>
      <c r="P441" s="11">
        <f>VALUE(spy_long_term[[#This Row],[close inf adj]])</f>
        <v>83.18</v>
      </c>
      <c r="R441" s="10">
        <v>40530</v>
      </c>
      <c r="S441">
        <v>0.24099999999999999</v>
      </c>
      <c r="T441" s="9"/>
      <c r="U441" s="9"/>
      <c r="V441" s="9"/>
    </row>
    <row r="442" spans="1:22" x14ac:dyDescent="0.35">
      <c r="A442" t="s">
        <v>29</v>
      </c>
      <c r="B442">
        <v>1964</v>
      </c>
      <c r="C442">
        <v>8</v>
      </c>
      <c r="D442">
        <v>1</v>
      </c>
      <c r="F442" s="10">
        <f>DATE(spy_long_term[[#This Row],[year]],spy_long_term[[#This Row],[month]],spy_long_term[[#This Row],[day]])</f>
        <v>23590</v>
      </c>
      <c r="G442" s="6">
        <f>VALUE(spy_long_term[[#This Row],[close]])</f>
        <v>827.63</v>
      </c>
      <c r="H442" t="s">
        <v>873</v>
      </c>
      <c r="I442" t="s">
        <v>874</v>
      </c>
      <c r="J442">
        <f t="shared" si="6"/>
        <v>441</v>
      </c>
      <c r="K442" t="str">
        <f>spy_long_term[[#This Row],[close]]</f>
        <v>827.63</v>
      </c>
      <c r="L442">
        <f>LOG(spy_long_term[[#This Row],[index]])</f>
        <v>2.6444385894678386</v>
      </c>
      <c r="M442">
        <f>LOG(spy_long_term[[#This Row],[close inf adj]])</f>
        <v>1.9129125511760969</v>
      </c>
      <c r="N442">
        <f>LOG(spy_long_term[[#This Row],[close]])</f>
        <v>2.9178362246209555</v>
      </c>
      <c r="O442" s="11">
        <f>VALUE(spy_long_term[[#This Row],[close]])</f>
        <v>827.63</v>
      </c>
      <c r="P442" s="11">
        <f>VALUE(spy_long_term[[#This Row],[close inf adj]])</f>
        <v>81.83</v>
      </c>
      <c r="R442" s="10">
        <v>40531</v>
      </c>
      <c r="S442">
        <v>0.24010000000000001</v>
      </c>
      <c r="T442" s="8"/>
      <c r="U442" s="8"/>
      <c r="V442" s="8"/>
    </row>
    <row r="443" spans="1:22" x14ac:dyDescent="0.35">
      <c r="A443" t="s">
        <v>29</v>
      </c>
      <c r="B443">
        <v>1964</v>
      </c>
      <c r="C443">
        <v>9</v>
      </c>
      <c r="D443">
        <v>1</v>
      </c>
      <c r="F443" s="10">
        <f>DATE(spy_long_term[[#This Row],[year]],spy_long_term[[#This Row],[month]],spy_long_term[[#This Row],[day]])</f>
        <v>23621</v>
      </c>
      <c r="G443" s="6">
        <f>VALUE(spy_long_term[[#This Row],[close]])</f>
        <v>848.7</v>
      </c>
      <c r="H443" t="s">
        <v>875</v>
      </c>
      <c r="I443" t="s">
        <v>876</v>
      </c>
      <c r="J443">
        <f t="shared" si="6"/>
        <v>442</v>
      </c>
      <c r="K443" t="str">
        <f>spy_long_term[[#This Row],[close]]</f>
        <v>848.70</v>
      </c>
      <c r="L443">
        <f>LOG(spy_long_term[[#This Row],[index]])</f>
        <v>2.6454222693490919</v>
      </c>
      <c r="M443">
        <f>LOG(spy_long_term[[#This Row],[close inf adj]])</f>
        <v>1.9252089214120036</v>
      </c>
      <c r="N443">
        <f>LOG(spy_long_term[[#This Row],[close]])</f>
        <v>2.9287542021766533</v>
      </c>
      <c r="O443" s="11">
        <f>VALUE(spy_long_term[[#This Row],[close]])</f>
        <v>848.7</v>
      </c>
      <c r="P443" s="11">
        <f>VALUE(spy_long_term[[#This Row],[close inf adj]])</f>
        <v>84.18</v>
      </c>
      <c r="R443" s="10">
        <v>40532</v>
      </c>
      <c r="S443">
        <v>0.26700000000000002</v>
      </c>
      <c r="T443" s="9"/>
      <c r="U443" s="9"/>
      <c r="V443" s="9"/>
    </row>
    <row r="444" spans="1:22" x14ac:dyDescent="0.35">
      <c r="A444" t="s">
        <v>29</v>
      </c>
      <c r="B444">
        <v>1964</v>
      </c>
      <c r="C444">
        <v>10</v>
      </c>
      <c r="D444">
        <v>1</v>
      </c>
      <c r="F444" s="10">
        <f>DATE(spy_long_term[[#This Row],[year]],spy_long_term[[#This Row],[month]],spy_long_term[[#This Row],[day]])</f>
        <v>23651</v>
      </c>
      <c r="G444" s="6">
        <f>VALUE(spy_long_term[[#This Row],[close]])</f>
        <v>855.56</v>
      </c>
      <c r="H444" t="s">
        <v>877</v>
      </c>
      <c r="I444" t="s">
        <v>878</v>
      </c>
      <c r="J444">
        <f t="shared" si="6"/>
        <v>443</v>
      </c>
      <c r="K444" t="str">
        <f>spy_long_term[[#This Row],[close]]</f>
        <v>855.56</v>
      </c>
      <c r="L444">
        <f>LOG(spy_long_term[[#This Row],[index]])</f>
        <v>2.6464037262230695</v>
      </c>
      <c r="M444">
        <f>LOG(spy_long_term[[#This Row],[close inf adj]])</f>
        <v>1.928703027430597</v>
      </c>
      <c r="N444">
        <f>LOG(spy_long_term[[#This Row],[close]])</f>
        <v>2.9322504718025275</v>
      </c>
      <c r="O444" s="11">
        <f>VALUE(spy_long_term[[#This Row],[close]])</f>
        <v>855.56</v>
      </c>
      <c r="P444" s="11">
        <f>VALUE(spy_long_term[[#This Row],[close inf adj]])</f>
        <v>84.86</v>
      </c>
      <c r="R444" s="10">
        <v>40533</v>
      </c>
      <c r="S444">
        <v>0.24</v>
      </c>
      <c r="T444" s="8"/>
      <c r="U444" s="8"/>
      <c r="V444" s="8"/>
    </row>
    <row r="445" spans="1:22" x14ac:dyDescent="0.35">
      <c r="A445" t="s">
        <v>29</v>
      </c>
      <c r="B445">
        <v>1964</v>
      </c>
      <c r="C445">
        <v>11</v>
      </c>
      <c r="D445">
        <v>1</v>
      </c>
      <c r="F445" s="10">
        <f>DATE(spy_long_term[[#This Row],[year]],spy_long_term[[#This Row],[month]],spy_long_term[[#This Row],[day]])</f>
        <v>23682</v>
      </c>
      <c r="G445" s="6">
        <f>VALUE(spy_long_term[[#This Row],[close]])</f>
        <v>848.42</v>
      </c>
      <c r="H445" t="s">
        <v>879</v>
      </c>
      <c r="I445" t="s">
        <v>880</v>
      </c>
      <c r="J445">
        <f t="shared" si="6"/>
        <v>444</v>
      </c>
      <c r="K445" t="str">
        <f>spy_long_term[[#This Row],[close]]</f>
        <v>848.42</v>
      </c>
      <c r="L445">
        <f>LOG(spy_long_term[[#This Row],[index]])</f>
        <v>2.6473829701146196</v>
      </c>
      <c r="M445">
        <f>LOG(spy_long_term[[#This Row],[close inf adj]])</f>
        <v>1.9264453478183894</v>
      </c>
      <c r="N445">
        <f>LOG(spy_long_term[[#This Row],[close]])</f>
        <v>2.928610897689008</v>
      </c>
      <c r="O445" s="11">
        <f>VALUE(spy_long_term[[#This Row],[close]])</f>
        <v>848.42</v>
      </c>
      <c r="P445" s="11">
        <f>VALUE(spy_long_term[[#This Row],[close inf adj]])</f>
        <v>84.42</v>
      </c>
      <c r="R445" s="10">
        <v>40534</v>
      </c>
      <c r="S445">
        <v>0.25</v>
      </c>
      <c r="T445" s="9"/>
      <c r="U445" s="9"/>
      <c r="V445" s="9"/>
    </row>
    <row r="446" spans="1:22" x14ac:dyDescent="0.35">
      <c r="A446" t="s">
        <v>29</v>
      </c>
      <c r="B446">
        <v>1964</v>
      </c>
      <c r="C446">
        <v>12</v>
      </c>
      <c r="D446">
        <v>1</v>
      </c>
      <c r="F446" s="10">
        <f>DATE(spy_long_term[[#This Row],[year]],spy_long_term[[#This Row],[month]],spy_long_term[[#This Row],[day]])</f>
        <v>23712</v>
      </c>
      <c r="G446" s="6">
        <f>VALUE(spy_long_term[[#This Row],[close]])</f>
        <v>851.74</v>
      </c>
      <c r="H446" t="s">
        <v>881</v>
      </c>
      <c r="I446" t="s">
        <v>882</v>
      </c>
      <c r="J446">
        <f t="shared" si="6"/>
        <v>445</v>
      </c>
      <c r="K446" t="str">
        <f>spy_long_term[[#This Row],[close]]</f>
        <v>851.74</v>
      </c>
      <c r="L446">
        <f>LOG(spy_long_term[[#This Row],[index]])</f>
        <v>2.6483600109809315</v>
      </c>
      <c r="M446">
        <f>LOG(spy_long_term[[#This Row],[close inf adj]])</f>
        <v>1.9281397068751198</v>
      </c>
      <c r="N446">
        <f>LOG(spy_long_term[[#This Row],[close]])</f>
        <v>2.9303070433607679</v>
      </c>
      <c r="O446" s="11">
        <f>VALUE(spy_long_term[[#This Row],[close]])</f>
        <v>851.74</v>
      </c>
      <c r="P446" s="11">
        <f>VALUE(spy_long_term[[#This Row],[close inf adj]])</f>
        <v>84.75</v>
      </c>
      <c r="R446" s="10">
        <v>40535</v>
      </c>
      <c r="S446">
        <v>0.25</v>
      </c>
      <c r="T446" s="8"/>
      <c r="U446" s="8"/>
      <c r="V446" s="8"/>
    </row>
    <row r="447" spans="1:22" x14ac:dyDescent="0.35">
      <c r="A447" t="s">
        <v>29</v>
      </c>
      <c r="B447">
        <v>1965</v>
      </c>
      <c r="C447">
        <v>1</v>
      </c>
      <c r="D447">
        <v>1</v>
      </c>
      <c r="F447" s="10">
        <f>DATE(spy_long_term[[#This Row],[year]],spy_long_term[[#This Row],[month]],spy_long_term[[#This Row],[day]])</f>
        <v>23743</v>
      </c>
      <c r="G447" s="6">
        <f>VALUE(spy_long_term[[#This Row],[close]])</f>
        <v>879.98</v>
      </c>
      <c r="H447" t="s">
        <v>883</v>
      </c>
      <c r="I447" t="s">
        <v>884</v>
      </c>
      <c r="J447">
        <f t="shared" si="6"/>
        <v>446</v>
      </c>
      <c r="K447" t="str">
        <f>spy_long_term[[#This Row],[close]]</f>
        <v>879.98</v>
      </c>
      <c r="L447">
        <f>LOG(spy_long_term[[#This Row],[index]])</f>
        <v>2.6493348587121419</v>
      </c>
      <c r="M447">
        <f>LOG(spy_long_term[[#This Row],[close inf adj]])</f>
        <v>1.942305752895894</v>
      </c>
      <c r="N447">
        <f>LOG(spy_long_term[[#This Row],[close]])</f>
        <v>2.9444728017088702</v>
      </c>
      <c r="O447" s="11">
        <f>VALUE(spy_long_term[[#This Row],[close]])</f>
        <v>879.98</v>
      </c>
      <c r="P447" s="11">
        <f>VALUE(spy_long_term[[#This Row],[close inf adj]])</f>
        <v>87.56</v>
      </c>
      <c r="R447" s="10">
        <v>40536</v>
      </c>
      <c r="S447">
        <v>0.248</v>
      </c>
      <c r="T447" s="9"/>
      <c r="U447" s="9"/>
      <c r="V447" s="9"/>
    </row>
    <row r="448" spans="1:22" x14ac:dyDescent="0.35">
      <c r="A448" t="s">
        <v>29</v>
      </c>
      <c r="B448">
        <v>1965</v>
      </c>
      <c r="C448">
        <v>2</v>
      </c>
      <c r="D448">
        <v>1</v>
      </c>
      <c r="F448" s="10">
        <f>DATE(spy_long_term[[#This Row],[year]],spy_long_term[[#This Row],[month]],spy_long_term[[#This Row],[day]])</f>
        <v>23774</v>
      </c>
      <c r="G448" s="6">
        <f>VALUE(spy_long_term[[#This Row],[close]])</f>
        <v>878.67</v>
      </c>
      <c r="H448" t="s">
        <v>885</v>
      </c>
      <c r="I448" t="s">
        <v>886</v>
      </c>
      <c r="J448">
        <f t="shared" si="6"/>
        <v>447</v>
      </c>
      <c r="K448" t="str">
        <f>spy_long_term[[#This Row],[close]]</f>
        <v>878.67</v>
      </c>
      <c r="L448">
        <f>LOG(spy_long_term[[#This Row],[index]])</f>
        <v>2.6503075231319366</v>
      </c>
      <c r="M448">
        <f>LOG(spy_long_term[[#This Row],[close inf adj]])</f>
        <v>1.9416604783883924</v>
      </c>
      <c r="N448">
        <f>LOG(spy_long_term[[#This Row],[close]])</f>
        <v>2.9438257987503298</v>
      </c>
      <c r="O448" s="11">
        <f>VALUE(spy_long_term[[#This Row],[close]])</f>
        <v>878.67</v>
      </c>
      <c r="P448" s="11">
        <f>VALUE(spy_long_term[[#This Row],[close inf adj]])</f>
        <v>87.43</v>
      </c>
      <c r="R448" s="10">
        <v>40537</v>
      </c>
      <c r="S448">
        <v>0.24990000000000001</v>
      </c>
      <c r="T448" s="8"/>
      <c r="U448" s="8"/>
      <c r="V448" s="8"/>
    </row>
    <row r="449" spans="1:22" x14ac:dyDescent="0.35">
      <c r="A449" t="s">
        <v>29</v>
      </c>
      <c r="B449">
        <v>1965</v>
      </c>
      <c r="C449">
        <v>3</v>
      </c>
      <c r="D449">
        <v>1</v>
      </c>
      <c r="F449" s="10">
        <f>DATE(spy_long_term[[#This Row],[year]],spy_long_term[[#This Row],[month]],spy_long_term[[#This Row],[day]])</f>
        <v>23802</v>
      </c>
      <c r="G449" s="6">
        <f>VALUE(spy_long_term[[#This Row],[close]])</f>
        <v>863.15</v>
      </c>
      <c r="H449" t="s">
        <v>887</v>
      </c>
      <c r="I449" t="s">
        <v>888</v>
      </c>
      <c r="J449">
        <f t="shared" si="6"/>
        <v>448</v>
      </c>
      <c r="K449" t="str">
        <f>spy_long_term[[#This Row],[close]]</f>
        <v>863.15</v>
      </c>
      <c r="L449">
        <f>LOG(spy_long_term[[#This Row],[index]])</f>
        <v>2.651278013998144</v>
      </c>
      <c r="M449">
        <f>LOG(spy_long_term[[#This Row],[close inf adj]])</f>
        <v>1.9353056902899251</v>
      </c>
      <c r="N449">
        <f>LOG(spy_long_term[[#This Row],[close]])</f>
        <v>2.9360862748710761</v>
      </c>
      <c r="O449" s="11">
        <f>VALUE(spy_long_term[[#This Row],[close]])</f>
        <v>863.15</v>
      </c>
      <c r="P449" s="11">
        <f>VALUE(spy_long_term[[#This Row],[close inf adj]])</f>
        <v>86.16</v>
      </c>
      <c r="R449" s="10">
        <v>40538</v>
      </c>
      <c r="S449">
        <v>0.26500000000000001</v>
      </c>
      <c r="T449" s="9"/>
      <c r="U449" s="9"/>
      <c r="V449" s="9"/>
    </row>
    <row r="450" spans="1:22" x14ac:dyDescent="0.35">
      <c r="A450" t="s">
        <v>29</v>
      </c>
      <c r="B450">
        <v>1965</v>
      </c>
      <c r="C450">
        <v>4</v>
      </c>
      <c r="D450">
        <v>1</v>
      </c>
      <c r="F450" s="10">
        <f>DATE(spy_long_term[[#This Row],[year]],spy_long_term[[#This Row],[month]],spy_long_term[[#This Row],[day]])</f>
        <v>23833</v>
      </c>
      <c r="G450" s="6">
        <f>VALUE(spy_long_term[[#This Row],[close]])</f>
        <v>889.85</v>
      </c>
      <c r="H450" t="s">
        <v>889</v>
      </c>
      <c r="I450" t="s">
        <v>890</v>
      </c>
      <c r="J450">
        <f t="shared" si="6"/>
        <v>449</v>
      </c>
      <c r="K450" t="str">
        <f>spy_long_term[[#This Row],[close]]</f>
        <v>889.85</v>
      </c>
      <c r="L450">
        <f>LOG(spy_long_term[[#This Row],[index]])</f>
        <v>2.6522463410033232</v>
      </c>
      <c r="M450">
        <f>LOG(spy_long_term[[#This Row],[close inf adj]])</f>
        <v>1.9499264436679122</v>
      </c>
      <c r="N450">
        <f>LOG(spy_long_term[[#This Row],[close]])</f>
        <v>2.9493168047768457</v>
      </c>
      <c r="O450" s="11">
        <f>VALUE(spy_long_term[[#This Row],[close]])</f>
        <v>889.85</v>
      </c>
      <c r="P450" s="11">
        <f>VALUE(spy_long_term[[#This Row],[close inf adj]])</f>
        <v>89.11</v>
      </c>
      <c r="R450" s="10">
        <v>40539</v>
      </c>
      <c r="S450">
        <v>0.26500000000000001</v>
      </c>
      <c r="T450" s="8"/>
      <c r="U450" s="8"/>
      <c r="V450" s="8"/>
    </row>
    <row r="451" spans="1:22" x14ac:dyDescent="0.35">
      <c r="A451" t="s">
        <v>29</v>
      </c>
      <c r="B451">
        <v>1965</v>
      </c>
      <c r="C451">
        <v>5</v>
      </c>
      <c r="D451">
        <v>1</v>
      </c>
      <c r="F451" s="10">
        <f>DATE(spy_long_term[[#This Row],[year]],spy_long_term[[#This Row],[month]],spy_long_term[[#This Row],[day]])</f>
        <v>23863</v>
      </c>
      <c r="G451" s="6">
        <f>VALUE(spy_long_term[[#This Row],[close]])</f>
        <v>882.96</v>
      </c>
      <c r="H451" t="s">
        <v>891</v>
      </c>
      <c r="I451" t="s">
        <v>892</v>
      </c>
      <c r="J451">
        <f t="shared" si="6"/>
        <v>450</v>
      </c>
      <c r="K451" t="str">
        <f>spy_long_term[[#This Row],[close]]</f>
        <v>882.96</v>
      </c>
      <c r="L451">
        <f>LOG(spy_long_term[[#This Row],[index]])</f>
        <v>2.6532125137753435</v>
      </c>
      <c r="M451">
        <f>LOG(spy_long_term[[#This Row],[close inf adj]])</f>
        <v>1.9465505105698553</v>
      </c>
      <c r="N451">
        <f>LOG(spy_long_term[[#This Row],[close]])</f>
        <v>2.9459410295427331</v>
      </c>
      <c r="O451" s="11">
        <f>VALUE(spy_long_term[[#This Row],[close]])</f>
        <v>882.96</v>
      </c>
      <c r="P451" s="11">
        <f>VALUE(spy_long_term[[#This Row],[close inf adj]])</f>
        <v>88.42</v>
      </c>
      <c r="R451" s="10">
        <v>40540</v>
      </c>
      <c r="S451">
        <v>0.28100000000000003</v>
      </c>
      <c r="T451" s="9"/>
      <c r="U451" s="9"/>
      <c r="V451" s="9"/>
    </row>
    <row r="452" spans="1:22" x14ac:dyDescent="0.35">
      <c r="A452" t="s">
        <v>29</v>
      </c>
      <c r="B452">
        <v>1965</v>
      </c>
      <c r="C452">
        <v>6</v>
      </c>
      <c r="D452">
        <v>1</v>
      </c>
      <c r="F452" s="10">
        <f>DATE(spy_long_term[[#This Row],[year]],spy_long_term[[#This Row],[month]],spy_long_term[[#This Row],[day]])</f>
        <v>23894</v>
      </c>
      <c r="G452" s="6">
        <f>VALUE(spy_long_term[[#This Row],[close]])</f>
        <v>834.64</v>
      </c>
      <c r="H452" t="s">
        <v>893</v>
      </c>
      <c r="I452" t="s">
        <v>894</v>
      </c>
      <c r="J452">
        <f t="shared" ref="J452:J515" si="7">J451+1</f>
        <v>451</v>
      </c>
      <c r="K452" t="str">
        <f>spy_long_term[[#This Row],[close]]</f>
        <v>834.64</v>
      </c>
      <c r="L452">
        <f>LOG(spy_long_term[[#This Row],[index]])</f>
        <v>2.6541765418779604</v>
      </c>
      <c r="M452">
        <f>LOG(spy_long_term[[#This Row],[close inf adj]])</f>
        <v>1.9248992640142835</v>
      </c>
      <c r="N452">
        <f>LOG(spy_long_term[[#This Row],[close]])</f>
        <v>2.9214991943740118</v>
      </c>
      <c r="O452" s="11">
        <f>VALUE(spy_long_term[[#This Row],[close]])</f>
        <v>834.64</v>
      </c>
      <c r="P452" s="11">
        <f>VALUE(spy_long_term[[#This Row],[close inf adj]])</f>
        <v>84.12</v>
      </c>
      <c r="R452" s="10">
        <v>40541</v>
      </c>
      <c r="S452">
        <v>0.3</v>
      </c>
      <c r="T452" s="8"/>
      <c r="U452" s="8"/>
      <c r="V452" s="8"/>
    </row>
    <row r="453" spans="1:22" x14ac:dyDescent="0.35">
      <c r="A453" t="s">
        <v>29</v>
      </c>
      <c r="B453">
        <v>1965</v>
      </c>
      <c r="C453">
        <v>7</v>
      </c>
      <c r="D453">
        <v>1</v>
      </c>
      <c r="F453" s="10">
        <f>DATE(spy_long_term[[#This Row],[year]],spy_long_term[[#This Row],[month]],spy_long_term[[#This Row],[day]])</f>
        <v>23924</v>
      </c>
      <c r="G453" s="6">
        <f>VALUE(spy_long_term[[#This Row],[close]])</f>
        <v>845.85</v>
      </c>
      <c r="H453" t="s">
        <v>895</v>
      </c>
      <c r="I453" t="s">
        <v>896</v>
      </c>
      <c r="J453">
        <f t="shared" si="7"/>
        <v>452</v>
      </c>
      <c r="K453" t="str">
        <f>spy_long_term[[#This Row],[close]]</f>
        <v>845.85</v>
      </c>
      <c r="L453">
        <f>LOG(spy_long_term[[#This Row],[index]])</f>
        <v>2.655138434811382</v>
      </c>
      <c r="M453">
        <f>LOG(spy_long_term[[#This Row],[close inf adj]])</f>
        <v>1.9306943876645353</v>
      </c>
      <c r="N453">
        <f>LOG(spy_long_term[[#This Row],[close]])</f>
        <v>2.9272933536440342</v>
      </c>
      <c r="O453" s="11">
        <f>VALUE(spy_long_term[[#This Row],[close]])</f>
        <v>845.85</v>
      </c>
      <c r="P453" s="11">
        <f>VALUE(spy_long_term[[#This Row],[close inf adj]])</f>
        <v>85.25</v>
      </c>
      <c r="R453" s="10">
        <v>40542</v>
      </c>
      <c r="S453">
        <v>0.3</v>
      </c>
      <c r="T453" s="9"/>
      <c r="U453" s="9"/>
      <c r="V453" s="9"/>
    </row>
    <row r="454" spans="1:22" x14ac:dyDescent="0.35">
      <c r="A454" t="s">
        <v>29</v>
      </c>
      <c r="B454">
        <v>1965</v>
      </c>
      <c r="C454">
        <v>8</v>
      </c>
      <c r="D454">
        <v>1</v>
      </c>
      <c r="F454" s="10">
        <f>DATE(spy_long_term[[#This Row],[year]],spy_long_term[[#This Row],[month]],spy_long_term[[#This Row],[day]])</f>
        <v>23955</v>
      </c>
      <c r="G454" s="6">
        <f>VALUE(spy_long_term[[#This Row],[close]])</f>
        <v>864.9</v>
      </c>
      <c r="H454" t="s">
        <v>897</v>
      </c>
      <c r="I454" t="s">
        <v>898</v>
      </c>
      <c r="J454">
        <f t="shared" si="7"/>
        <v>453</v>
      </c>
      <c r="K454" t="str">
        <f>spy_long_term[[#This Row],[close]]</f>
        <v>864.90</v>
      </c>
      <c r="L454">
        <f>LOG(spy_long_term[[#This Row],[index]])</f>
        <v>2.6560982020128319</v>
      </c>
      <c r="M454">
        <f>LOG(spy_long_term[[#This Row],[close inf adj]])</f>
        <v>1.9403670459856652</v>
      </c>
      <c r="N454">
        <f>LOG(spy_long_term[[#This Row],[close]])</f>
        <v>2.93696589710787</v>
      </c>
      <c r="O454" s="11">
        <f>VALUE(spy_long_term[[#This Row],[close]])</f>
        <v>864.9</v>
      </c>
      <c r="P454" s="11">
        <f>VALUE(spy_long_term[[#This Row],[close inf adj]])</f>
        <v>87.17</v>
      </c>
      <c r="R454" s="10">
        <v>40543</v>
      </c>
      <c r="S454">
        <v>0.3</v>
      </c>
      <c r="T454" s="8"/>
      <c r="U454" s="8"/>
      <c r="V454" s="8"/>
    </row>
    <row r="455" spans="1:22" x14ac:dyDescent="0.35">
      <c r="A455" t="s">
        <v>29</v>
      </c>
      <c r="B455">
        <v>1965</v>
      </c>
      <c r="C455">
        <v>9</v>
      </c>
      <c r="D455">
        <v>1</v>
      </c>
      <c r="F455" s="10">
        <f>DATE(spy_long_term[[#This Row],[year]],spy_long_term[[#This Row],[month]],spy_long_term[[#This Row],[day]])</f>
        <v>23986</v>
      </c>
      <c r="G455" s="6">
        <f>VALUE(spy_long_term[[#This Row],[close]])</f>
        <v>892.58</v>
      </c>
      <c r="H455" t="s">
        <v>899</v>
      </c>
      <c r="I455" t="s">
        <v>900</v>
      </c>
      <c r="J455">
        <f t="shared" si="7"/>
        <v>454</v>
      </c>
      <c r="K455" t="str">
        <f>spy_long_term[[#This Row],[close]]</f>
        <v>892.58</v>
      </c>
      <c r="L455">
        <f>LOG(spy_long_term[[#This Row],[index]])</f>
        <v>2.6570558528571038</v>
      </c>
      <c r="M455">
        <f>LOG(spy_long_term[[#This Row],[close inf adj]])</f>
        <v>1.9540494467635945</v>
      </c>
      <c r="N455">
        <f>LOG(spy_long_term[[#This Row],[close]])</f>
        <v>2.9506471513965682</v>
      </c>
      <c r="O455" s="11">
        <f>VALUE(spy_long_term[[#This Row],[close]])</f>
        <v>892.58</v>
      </c>
      <c r="P455" s="11">
        <f>VALUE(spy_long_term[[#This Row],[close inf adj]])</f>
        <v>89.96</v>
      </c>
      <c r="R455" s="10">
        <v>40544</v>
      </c>
      <c r="S455">
        <v>0.3</v>
      </c>
      <c r="T455" s="9"/>
      <c r="U455" s="9"/>
      <c r="V455" s="9"/>
    </row>
    <row r="456" spans="1:22" x14ac:dyDescent="0.35">
      <c r="A456" t="s">
        <v>29</v>
      </c>
      <c r="B456">
        <v>1965</v>
      </c>
      <c r="C456">
        <v>10</v>
      </c>
      <c r="D456">
        <v>1</v>
      </c>
      <c r="F456" s="10">
        <f>DATE(spy_long_term[[#This Row],[year]],spy_long_term[[#This Row],[month]],spy_long_term[[#This Row],[day]])</f>
        <v>24016</v>
      </c>
      <c r="G456" s="6">
        <f>VALUE(spy_long_term[[#This Row],[close]])</f>
        <v>914.13</v>
      </c>
      <c r="H456" t="s">
        <v>901</v>
      </c>
      <c r="I456" t="s">
        <v>902</v>
      </c>
      <c r="J456">
        <f t="shared" si="7"/>
        <v>455</v>
      </c>
      <c r="K456" t="str">
        <f>spy_long_term[[#This Row],[close]]</f>
        <v>914.13</v>
      </c>
      <c r="L456">
        <f>LOG(spy_long_term[[#This Row],[index]])</f>
        <v>2.6580113966571126</v>
      </c>
      <c r="M456">
        <f>LOG(spy_long_term[[#This Row],[close inf adj]])</f>
        <v>1.9657659641826861</v>
      </c>
      <c r="N456">
        <f>LOG(spy_long_term[[#This Row],[close]])</f>
        <v>2.9610079618913177</v>
      </c>
      <c r="O456" s="11">
        <f>VALUE(spy_long_term[[#This Row],[close]])</f>
        <v>914.13</v>
      </c>
      <c r="P456" s="11">
        <f>VALUE(spy_long_term[[#This Row],[close inf adj]])</f>
        <v>92.42</v>
      </c>
      <c r="R456" s="10">
        <v>40545</v>
      </c>
      <c r="S456">
        <v>0.3</v>
      </c>
      <c r="T456" s="8"/>
      <c r="U456" s="8"/>
      <c r="V456" s="8"/>
    </row>
    <row r="457" spans="1:22" x14ac:dyDescent="0.35">
      <c r="A457" t="s">
        <v>29</v>
      </c>
      <c r="B457">
        <v>1965</v>
      </c>
      <c r="C457">
        <v>11</v>
      </c>
      <c r="D457">
        <v>1</v>
      </c>
      <c r="F457" s="10">
        <f>DATE(spy_long_term[[#This Row],[year]],spy_long_term[[#This Row],[month]],spy_long_term[[#This Row],[day]])</f>
        <v>24047</v>
      </c>
      <c r="G457" s="6">
        <f>VALUE(spy_long_term[[#This Row],[close]])</f>
        <v>906.11</v>
      </c>
      <c r="H457" t="s">
        <v>903</v>
      </c>
      <c r="I457" t="s">
        <v>904</v>
      </c>
      <c r="J457">
        <f t="shared" si="7"/>
        <v>456</v>
      </c>
      <c r="K457" t="str">
        <f>spy_long_term[[#This Row],[close]]</f>
        <v>906.11</v>
      </c>
      <c r="L457">
        <f>LOG(spy_long_term[[#This Row],[index]])</f>
        <v>2.6589648426644348</v>
      </c>
      <c r="M457">
        <f>LOG(spy_long_term[[#This Row],[close inf adj]])</f>
        <v>1.9619428831413872</v>
      </c>
      <c r="N457">
        <f>LOG(spy_long_term[[#This Row],[close]])</f>
        <v>2.9571809233866961</v>
      </c>
      <c r="O457" s="11">
        <f>VALUE(spy_long_term[[#This Row],[close]])</f>
        <v>906.11</v>
      </c>
      <c r="P457" s="11">
        <f>VALUE(spy_long_term[[#This Row],[close inf adj]])</f>
        <v>91.61</v>
      </c>
      <c r="R457" s="10">
        <v>40546</v>
      </c>
      <c r="S457">
        <v>0.29499999999999998</v>
      </c>
      <c r="T457" s="9"/>
      <c r="U457" s="9"/>
      <c r="V457" s="9"/>
    </row>
    <row r="458" spans="1:22" x14ac:dyDescent="0.35">
      <c r="A458" t="s">
        <v>29</v>
      </c>
      <c r="B458">
        <v>1965</v>
      </c>
      <c r="C458">
        <v>12</v>
      </c>
      <c r="D458">
        <v>1</v>
      </c>
      <c r="F458" s="10">
        <f>DATE(spy_long_term[[#This Row],[year]],spy_long_term[[#This Row],[month]],spy_long_term[[#This Row],[day]])</f>
        <v>24077</v>
      </c>
      <c r="G458" s="6">
        <f>VALUE(spy_long_term[[#This Row],[close]])</f>
        <v>911.36</v>
      </c>
      <c r="H458" t="s">
        <v>905</v>
      </c>
      <c r="I458" t="s">
        <v>906</v>
      </c>
      <c r="J458">
        <f t="shared" si="7"/>
        <v>457</v>
      </c>
      <c r="K458" t="str">
        <f>spy_long_term[[#This Row],[close]]</f>
        <v>911.36</v>
      </c>
      <c r="L458">
        <f>LOG(spy_long_term[[#This Row],[index]])</f>
        <v>2.6599162000698504</v>
      </c>
      <c r="M458">
        <f>LOG(spy_long_term[[#This Row],[close inf adj]])</f>
        <v>1.9658129530366031</v>
      </c>
      <c r="N458">
        <f>LOG(spy_long_term[[#This Row],[close]])</f>
        <v>2.9596899632847249</v>
      </c>
      <c r="O458" s="11">
        <f>VALUE(spy_long_term[[#This Row],[close]])</f>
        <v>911.36</v>
      </c>
      <c r="P458" s="11">
        <f>VALUE(spy_long_term[[#This Row],[close inf adj]])</f>
        <v>92.43</v>
      </c>
      <c r="R458" s="10">
        <v>40547</v>
      </c>
      <c r="S458">
        <v>0.29899999999999999</v>
      </c>
      <c r="T458" s="8"/>
      <c r="U458" s="8"/>
      <c r="V458" s="8"/>
    </row>
    <row r="459" spans="1:22" x14ac:dyDescent="0.35">
      <c r="A459" t="s">
        <v>29</v>
      </c>
      <c r="B459">
        <v>1966</v>
      </c>
      <c r="C459">
        <v>1</v>
      </c>
      <c r="D459">
        <v>1</v>
      </c>
      <c r="F459" s="10">
        <f>DATE(spy_long_term[[#This Row],[year]],spy_long_term[[#This Row],[month]],spy_long_term[[#This Row],[day]])</f>
        <v>24108</v>
      </c>
      <c r="G459" s="6">
        <f>VALUE(spy_long_term[[#This Row],[close]])</f>
        <v>915.8</v>
      </c>
      <c r="H459" t="s">
        <v>907</v>
      </c>
      <c r="I459" t="s">
        <v>908</v>
      </c>
      <c r="J459">
        <f t="shared" si="7"/>
        <v>458</v>
      </c>
      <c r="K459" t="str">
        <f>spy_long_term[[#This Row],[close]]</f>
        <v>915.80</v>
      </c>
      <c r="L459">
        <f>LOG(spy_long_term[[#This Row],[index]])</f>
        <v>2.6608654780038692</v>
      </c>
      <c r="M459">
        <f>LOG(spy_long_term[[#This Row],[close inf adj]])</f>
        <v>1.9679222067305173</v>
      </c>
      <c r="N459">
        <f>LOG(spy_long_term[[#This Row],[close]])</f>
        <v>2.9618006391916785</v>
      </c>
      <c r="O459" s="11">
        <f>VALUE(spy_long_term[[#This Row],[close]])</f>
        <v>915.8</v>
      </c>
      <c r="P459" s="11">
        <f>VALUE(spy_long_term[[#This Row],[close inf adj]])</f>
        <v>92.88</v>
      </c>
      <c r="R459" s="10">
        <v>40548</v>
      </c>
      <c r="S459">
        <v>0.29899999999999999</v>
      </c>
      <c r="T459" s="9"/>
      <c r="U459" s="9"/>
      <c r="V459" s="9"/>
    </row>
    <row r="460" spans="1:22" x14ac:dyDescent="0.35">
      <c r="A460" t="s">
        <v>29</v>
      </c>
      <c r="B460">
        <v>1966</v>
      </c>
      <c r="C460">
        <v>2</v>
      </c>
      <c r="D460">
        <v>1</v>
      </c>
      <c r="F460" s="10">
        <f>DATE(spy_long_term[[#This Row],[year]],spy_long_term[[#This Row],[month]],spy_long_term[[#This Row],[day]])</f>
        <v>24139</v>
      </c>
      <c r="G460" s="6">
        <f>VALUE(spy_long_term[[#This Row],[close]])</f>
        <v>893.77</v>
      </c>
      <c r="H460" t="s">
        <v>909</v>
      </c>
      <c r="I460" t="s">
        <v>910</v>
      </c>
      <c r="J460">
        <f t="shared" si="7"/>
        <v>459</v>
      </c>
      <c r="K460" t="str">
        <f>spy_long_term[[#This Row],[close]]</f>
        <v>893.77</v>
      </c>
      <c r="L460">
        <f>LOG(spy_long_term[[#This Row],[index]])</f>
        <v>2.661812685537261</v>
      </c>
      <c r="M460">
        <f>LOG(spy_long_term[[#This Row],[close inf adj]])</f>
        <v>1.9600900679049196</v>
      </c>
      <c r="N460">
        <f>LOG(spy_long_term[[#This Row],[close]])</f>
        <v>2.9512257731783174</v>
      </c>
      <c r="O460" s="11">
        <f>VALUE(spy_long_term[[#This Row],[close]])</f>
        <v>893.77</v>
      </c>
      <c r="P460" s="11">
        <f>VALUE(spy_long_term[[#This Row],[close inf adj]])</f>
        <v>91.22</v>
      </c>
      <c r="R460" s="10">
        <v>40549</v>
      </c>
      <c r="S460">
        <v>0.29799999999999999</v>
      </c>
      <c r="T460" s="8"/>
      <c r="U460" s="8"/>
      <c r="V460" s="8"/>
    </row>
    <row r="461" spans="1:22" x14ac:dyDescent="0.35">
      <c r="A461" t="s">
        <v>29</v>
      </c>
      <c r="B461">
        <v>1966</v>
      </c>
      <c r="C461">
        <v>3</v>
      </c>
      <c r="D461">
        <v>1</v>
      </c>
      <c r="F461" s="10">
        <f>DATE(spy_long_term[[#This Row],[year]],spy_long_term[[#This Row],[month]],spy_long_term[[#This Row],[day]])</f>
        <v>24167</v>
      </c>
      <c r="G461" s="6">
        <f>VALUE(spy_long_term[[#This Row],[close]])</f>
        <v>871.6</v>
      </c>
      <c r="H461" t="s">
        <v>911</v>
      </c>
      <c r="I461" t="s">
        <v>912</v>
      </c>
      <c r="J461">
        <f t="shared" si="7"/>
        <v>460</v>
      </c>
      <c r="K461" t="str">
        <f>spy_long_term[[#This Row],[close]]</f>
        <v>871.60</v>
      </c>
      <c r="L461">
        <f>LOG(spy_long_term[[#This Row],[index]])</f>
        <v>2.6627578316815739</v>
      </c>
      <c r="M461">
        <f>LOG(spy_long_term[[#This Row],[close inf adj]])</f>
        <v>1.9505108929859967</v>
      </c>
      <c r="N461">
        <f>LOG(spy_long_term[[#This Row],[close]])</f>
        <v>2.9403172215742179</v>
      </c>
      <c r="O461" s="11">
        <f>VALUE(spy_long_term[[#This Row],[close]])</f>
        <v>871.6</v>
      </c>
      <c r="P461" s="11">
        <f>VALUE(spy_long_term[[#This Row],[close inf adj]])</f>
        <v>89.23</v>
      </c>
      <c r="R461" s="10">
        <v>40550</v>
      </c>
      <c r="S461">
        <v>0.32</v>
      </c>
      <c r="T461" s="9"/>
      <c r="U461" s="9"/>
      <c r="V461" s="9"/>
    </row>
    <row r="462" spans="1:22" x14ac:dyDescent="0.35">
      <c r="A462" t="s">
        <v>29</v>
      </c>
      <c r="B462">
        <v>1966</v>
      </c>
      <c r="C462">
        <v>4</v>
      </c>
      <c r="D462">
        <v>1</v>
      </c>
      <c r="F462" s="10">
        <f>DATE(spy_long_term[[#This Row],[year]],spy_long_term[[#This Row],[month]],spy_long_term[[#This Row],[day]])</f>
        <v>24198</v>
      </c>
      <c r="G462" s="6">
        <f>VALUE(spy_long_term[[#This Row],[close]])</f>
        <v>883.92</v>
      </c>
      <c r="H462" t="s">
        <v>913</v>
      </c>
      <c r="I462" t="s">
        <v>914</v>
      </c>
      <c r="J462">
        <f t="shared" si="7"/>
        <v>461</v>
      </c>
      <c r="K462" t="str">
        <f>spy_long_term[[#This Row],[close]]</f>
        <v>883.92</v>
      </c>
      <c r="L462">
        <f>LOG(spy_long_term[[#This Row],[index]])</f>
        <v>2.663700925389648</v>
      </c>
      <c r="M462">
        <f>LOG(spy_long_term[[#This Row],[close inf adj]])</f>
        <v>1.9593276459721711</v>
      </c>
      <c r="N462">
        <f>LOG(spy_long_term[[#This Row],[close]])</f>
        <v>2.9464129605665188</v>
      </c>
      <c r="O462" s="11">
        <f>VALUE(spy_long_term[[#This Row],[close]])</f>
        <v>883.92</v>
      </c>
      <c r="P462" s="11">
        <f>VALUE(spy_long_term[[#This Row],[close inf adj]])</f>
        <v>91.06</v>
      </c>
      <c r="R462" s="10">
        <v>40551</v>
      </c>
      <c r="S462">
        <v>0.32290000000000002</v>
      </c>
      <c r="T462" s="8"/>
      <c r="U462" s="8"/>
      <c r="V462" s="8"/>
    </row>
    <row r="463" spans="1:22" x14ac:dyDescent="0.35">
      <c r="A463" t="s">
        <v>29</v>
      </c>
      <c r="B463">
        <v>1966</v>
      </c>
      <c r="C463">
        <v>5</v>
      </c>
      <c r="D463">
        <v>1</v>
      </c>
      <c r="F463" s="10">
        <f>DATE(spy_long_term[[#This Row],[year]],spy_long_term[[#This Row],[month]],spy_long_term[[#This Row],[day]])</f>
        <v>24228</v>
      </c>
      <c r="G463" s="6">
        <f>VALUE(spy_long_term[[#This Row],[close]])</f>
        <v>836.06</v>
      </c>
      <c r="H463" t="s">
        <v>915</v>
      </c>
      <c r="I463" t="s">
        <v>916</v>
      </c>
      <c r="J463">
        <f t="shared" si="7"/>
        <v>462</v>
      </c>
      <c r="K463" t="str">
        <f>spy_long_term[[#This Row],[close]]</f>
        <v>836.06</v>
      </c>
      <c r="L463">
        <f>LOG(spy_long_term[[#This Row],[index]])</f>
        <v>2.6646419755561257</v>
      </c>
      <c r="M463">
        <f>LOG(spy_long_term[[#This Row],[close inf adj]])</f>
        <v>1.9351544472161684</v>
      </c>
      <c r="N463">
        <f>LOG(spy_long_term[[#This Row],[close]])</f>
        <v>2.9222374457809721</v>
      </c>
      <c r="O463" s="11">
        <f>VALUE(spy_long_term[[#This Row],[close]])</f>
        <v>836.06</v>
      </c>
      <c r="P463" s="11">
        <f>VALUE(spy_long_term[[#This Row],[close inf adj]])</f>
        <v>86.13</v>
      </c>
      <c r="R463" s="10">
        <v>40552</v>
      </c>
      <c r="S463">
        <v>0.32300000000000001</v>
      </c>
      <c r="T463" s="9"/>
      <c r="U463" s="9"/>
      <c r="V463" s="9"/>
    </row>
    <row r="464" spans="1:22" x14ac:dyDescent="0.35">
      <c r="A464" t="s">
        <v>29</v>
      </c>
      <c r="B464">
        <v>1966</v>
      </c>
      <c r="C464">
        <v>6</v>
      </c>
      <c r="D464">
        <v>1</v>
      </c>
      <c r="F464" s="10">
        <f>DATE(spy_long_term[[#This Row],[year]],spy_long_term[[#This Row],[month]],spy_long_term[[#This Row],[day]])</f>
        <v>24259</v>
      </c>
      <c r="G464" s="6">
        <f>VALUE(spy_long_term[[#This Row],[close]])</f>
        <v>820.03</v>
      </c>
      <c r="H464" t="s">
        <v>917</v>
      </c>
      <c r="I464" t="s">
        <v>918</v>
      </c>
      <c r="J464">
        <f t="shared" si="7"/>
        <v>463</v>
      </c>
      <c r="K464" t="str">
        <f>spy_long_term[[#This Row],[close]]</f>
        <v>820.03</v>
      </c>
      <c r="L464">
        <f>LOG(spy_long_term[[#This Row],[index]])</f>
        <v>2.6655809910179533</v>
      </c>
      <c r="M464">
        <f>LOG(spy_long_term[[#This Row],[close inf adj]])</f>
        <v>1.9280884596649708</v>
      </c>
      <c r="N464">
        <f>LOG(spy_long_term[[#This Row],[close]])</f>
        <v>2.9138297409155833</v>
      </c>
      <c r="O464" s="11">
        <f>VALUE(spy_long_term[[#This Row],[close]])</f>
        <v>820.03</v>
      </c>
      <c r="P464" s="11">
        <f>VALUE(spy_long_term[[#This Row],[close inf adj]])</f>
        <v>84.74</v>
      </c>
      <c r="R464" s="10">
        <v>40553</v>
      </c>
      <c r="S464">
        <v>0.3266</v>
      </c>
      <c r="T464" s="8"/>
      <c r="U464" s="8"/>
      <c r="V464" s="8"/>
    </row>
    <row r="465" spans="1:22" x14ac:dyDescent="0.35">
      <c r="A465" t="s">
        <v>29</v>
      </c>
      <c r="B465">
        <v>1966</v>
      </c>
      <c r="C465">
        <v>7</v>
      </c>
      <c r="D465">
        <v>1</v>
      </c>
      <c r="F465" s="10">
        <f>DATE(spy_long_term[[#This Row],[year]],spy_long_term[[#This Row],[month]],spy_long_term[[#This Row],[day]])</f>
        <v>24289</v>
      </c>
      <c r="G465" s="6">
        <f>VALUE(spy_long_term[[#This Row],[close]])</f>
        <v>806.57</v>
      </c>
      <c r="H465" t="s">
        <v>919</v>
      </c>
      <c r="I465" t="s">
        <v>920</v>
      </c>
      <c r="J465">
        <f t="shared" si="7"/>
        <v>464</v>
      </c>
      <c r="K465" t="str">
        <f>spy_long_term[[#This Row],[close]]</f>
        <v>806.57</v>
      </c>
      <c r="L465">
        <f>LOG(spy_long_term[[#This Row],[index]])</f>
        <v>2.6665179805548807</v>
      </c>
      <c r="M465">
        <f>LOG(spy_long_term[[#This Row],[close inf adj]])</f>
        <v>1.9222062774390163</v>
      </c>
      <c r="N465">
        <f>LOG(spy_long_term[[#This Row],[close]])</f>
        <v>2.9066420645885911</v>
      </c>
      <c r="O465" s="11">
        <f>VALUE(spy_long_term[[#This Row],[close]])</f>
        <v>806.57</v>
      </c>
      <c r="P465" s="11">
        <f>VALUE(spy_long_term[[#This Row],[close inf adj]])</f>
        <v>83.6</v>
      </c>
      <c r="R465" s="10">
        <v>40554</v>
      </c>
      <c r="S465">
        <v>0.3266</v>
      </c>
      <c r="T465" s="9"/>
      <c r="U465" s="9"/>
      <c r="V465" s="9"/>
    </row>
    <row r="466" spans="1:22" x14ac:dyDescent="0.35">
      <c r="A466" t="s">
        <v>29</v>
      </c>
      <c r="B466">
        <v>1966</v>
      </c>
      <c r="C466">
        <v>8</v>
      </c>
      <c r="D466">
        <v>1</v>
      </c>
      <c r="F466" s="10">
        <f>DATE(spy_long_term[[#This Row],[year]],spy_long_term[[#This Row],[month]],spy_long_term[[#This Row],[day]])</f>
        <v>24320</v>
      </c>
      <c r="G466" s="6">
        <f>VALUE(spy_long_term[[#This Row],[close]])</f>
        <v>739.31</v>
      </c>
      <c r="H466" t="s">
        <v>921</v>
      </c>
      <c r="I466" t="s">
        <v>922</v>
      </c>
      <c r="J466">
        <f t="shared" si="7"/>
        <v>465</v>
      </c>
      <c r="K466" t="str">
        <f>spy_long_term[[#This Row],[close]]</f>
        <v>739.31</v>
      </c>
      <c r="L466">
        <f>LOG(spy_long_term[[#This Row],[index]])</f>
        <v>2.667452952889954</v>
      </c>
      <c r="M466">
        <f>LOG(spy_long_term[[#This Row],[close inf adj]])</f>
        <v>1.887054378050957</v>
      </c>
      <c r="N466">
        <f>LOG(spy_long_term[[#This Row],[close]])</f>
        <v>2.8688265805590043</v>
      </c>
      <c r="O466" s="11">
        <f>VALUE(spy_long_term[[#This Row],[close]])</f>
        <v>739.31</v>
      </c>
      <c r="P466" s="11">
        <f>VALUE(spy_long_term[[#This Row],[close inf adj]])</f>
        <v>77.099999999999994</v>
      </c>
      <c r="R466" s="10">
        <v>40555</v>
      </c>
      <c r="S466">
        <v>0.31879999999999997</v>
      </c>
      <c r="T466" s="8"/>
      <c r="U466" s="8"/>
      <c r="V466" s="8"/>
    </row>
    <row r="467" spans="1:22" x14ac:dyDescent="0.35">
      <c r="A467" t="s">
        <v>29</v>
      </c>
      <c r="B467">
        <v>1966</v>
      </c>
      <c r="C467">
        <v>9</v>
      </c>
      <c r="D467">
        <v>1</v>
      </c>
      <c r="F467" s="10">
        <f>DATE(spy_long_term[[#This Row],[year]],spy_long_term[[#This Row],[month]],spy_long_term[[#This Row],[day]])</f>
        <v>24351</v>
      </c>
      <c r="G467" s="6">
        <f>VALUE(spy_long_term[[#This Row],[close]])</f>
        <v>734.13</v>
      </c>
      <c r="H467" t="s">
        <v>923</v>
      </c>
      <c r="I467" t="s">
        <v>924</v>
      </c>
      <c r="J467">
        <f t="shared" si="7"/>
        <v>466</v>
      </c>
      <c r="K467" t="str">
        <f>spy_long_term[[#This Row],[close]]</f>
        <v>734.13</v>
      </c>
      <c r="L467">
        <f>LOG(spy_long_term[[#This Row],[index]])</f>
        <v>2.6683859166900001</v>
      </c>
      <c r="M467">
        <f>LOG(spy_long_term[[#This Row],[close inf adj]])</f>
        <v>1.8840019247687871</v>
      </c>
      <c r="N467">
        <f>LOG(spy_long_term[[#This Row],[close]])</f>
        <v>2.8657729717464875</v>
      </c>
      <c r="O467" s="11">
        <f>VALUE(spy_long_term[[#This Row],[close]])</f>
        <v>734.13</v>
      </c>
      <c r="P467" s="11">
        <f>VALUE(spy_long_term[[#This Row],[close inf adj]])</f>
        <v>76.56</v>
      </c>
      <c r="R467" s="10">
        <v>40556</v>
      </c>
      <c r="S467">
        <v>0.31759999999999999</v>
      </c>
      <c r="T467" s="9"/>
      <c r="U467" s="9"/>
      <c r="V467" s="9"/>
    </row>
    <row r="468" spans="1:22" x14ac:dyDescent="0.35">
      <c r="A468" t="s">
        <v>29</v>
      </c>
      <c r="B468">
        <v>1966</v>
      </c>
      <c r="C468">
        <v>10</v>
      </c>
      <c r="D468">
        <v>1</v>
      </c>
      <c r="F468" s="10">
        <f>DATE(spy_long_term[[#This Row],[year]],spy_long_term[[#This Row],[month]],spy_long_term[[#This Row],[day]])</f>
        <v>24381</v>
      </c>
      <c r="G468" s="6">
        <f>VALUE(spy_long_term[[#This Row],[close]])</f>
        <v>764.31</v>
      </c>
      <c r="H468" t="s">
        <v>925</v>
      </c>
      <c r="I468" t="s">
        <v>926</v>
      </c>
      <c r="J468">
        <f t="shared" si="7"/>
        <v>467</v>
      </c>
      <c r="K468" t="str">
        <f>spy_long_term[[#This Row],[close]]</f>
        <v>764.31</v>
      </c>
      <c r="L468">
        <f>LOG(spy_long_term[[#This Row],[index]])</f>
        <v>2.6693168805661123</v>
      </c>
      <c r="M468">
        <f>LOG(spy_long_term[[#This Row],[close inf adj]])</f>
        <v>1.9041743682841634</v>
      </c>
      <c r="N468">
        <f>LOG(spy_long_term[[#This Row],[close]])</f>
        <v>2.8832695417992982</v>
      </c>
      <c r="O468" s="11">
        <f>VALUE(spy_long_term[[#This Row],[close]])</f>
        <v>764.31</v>
      </c>
      <c r="P468" s="11">
        <f>VALUE(spy_long_term[[#This Row],[close inf adj]])</f>
        <v>80.2</v>
      </c>
      <c r="R468" s="10">
        <v>40557</v>
      </c>
      <c r="S468">
        <v>0.4</v>
      </c>
      <c r="T468" s="8"/>
      <c r="U468" s="8"/>
      <c r="V468" s="8"/>
    </row>
    <row r="469" spans="1:22" x14ac:dyDescent="0.35">
      <c r="A469" t="s">
        <v>29</v>
      </c>
      <c r="B469">
        <v>1966</v>
      </c>
      <c r="C469">
        <v>11</v>
      </c>
      <c r="D469">
        <v>1</v>
      </c>
      <c r="F469" s="10">
        <f>DATE(spy_long_term[[#This Row],[year]],spy_long_term[[#This Row],[month]],spy_long_term[[#This Row],[day]])</f>
        <v>24412</v>
      </c>
      <c r="G469" s="6">
        <f>VALUE(spy_long_term[[#This Row],[close]])</f>
        <v>766.69</v>
      </c>
      <c r="H469" t="s">
        <v>927</v>
      </c>
      <c r="I469" t="s">
        <v>928</v>
      </c>
      <c r="J469">
        <f t="shared" si="7"/>
        <v>468</v>
      </c>
      <c r="K469" t="str">
        <f>spy_long_term[[#This Row],[close]]</f>
        <v>766.69</v>
      </c>
      <c r="L469">
        <f>LOG(spy_long_term[[#This Row],[index]])</f>
        <v>2.6702458530741242</v>
      </c>
      <c r="M469">
        <f>LOG(spy_long_term[[#This Row],[close inf adj]])</f>
        <v>1.9055260484350485</v>
      </c>
      <c r="N469">
        <f>LOG(spy_long_term[[#This Row],[close]])</f>
        <v>2.8846197987549411</v>
      </c>
      <c r="O469" s="11">
        <f>VALUE(spy_long_term[[#This Row],[close]])</f>
        <v>766.69</v>
      </c>
      <c r="P469" s="11">
        <f>VALUE(spy_long_term[[#This Row],[close inf adj]])</f>
        <v>80.45</v>
      </c>
      <c r="R469" s="10">
        <v>40558</v>
      </c>
      <c r="S469">
        <v>0.38600000000000001</v>
      </c>
      <c r="T469" s="9"/>
      <c r="U469" s="9"/>
      <c r="V469" s="9"/>
    </row>
    <row r="470" spans="1:22" x14ac:dyDescent="0.35">
      <c r="A470" t="s">
        <v>29</v>
      </c>
      <c r="B470">
        <v>1966</v>
      </c>
      <c r="C470">
        <v>12</v>
      </c>
      <c r="D470">
        <v>1</v>
      </c>
      <c r="F470" s="10">
        <f>DATE(spy_long_term[[#This Row],[year]],spy_long_term[[#This Row],[month]],spy_long_term[[#This Row],[day]])</f>
        <v>24442</v>
      </c>
      <c r="G470" s="6">
        <f>VALUE(spy_long_term[[#This Row],[close]])</f>
        <v>765.54</v>
      </c>
      <c r="H470" t="s">
        <v>929</v>
      </c>
      <c r="I470" t="s">
        <v>930</v>
      </c>
      <c r="J470">
        <f t="shared" si="7"/>
        <v>469</v>
      </c>
      <c r="K470" t="str">
        <f>spy_long_term[[#This Row],[close]]</f>
        <v>765.54</v>
      </c>
      <c r="L470">
        <f>LOG(spy_long_term[[#This Row],[index]])</f>
        <v>2.6711728427150834</v>
      </c>
      <c r="M470">
        <f>LOG(spy_long_term[[#This Row],[close inf adj]])</f>
        <v>1.9048777669634047</v>
      </c>
      <c r="N470">
        <f>LOG(spy_long_term[[#This Row],[close]])</f>
        <v>2.8839678878173292</v>
      </c>
      <c r="O470" s="11">
        <f>VALUE(spy_long_term[[#This Row],[close]])</f>
        <v>765.54</v>
      </c>
      <c r="P470" s="11">
        <f>VALUE(spy_long_term[[#This Row],[close inf adj]])</f>
        <v>80.33</v>
      </c>
      <c r="R470" s="10">
        <v>40559</v>
      </c>
      <c r="S470">
        <v>0.38679999999999998</v>
      </c>
      <c r="T470" s="8"/>
      <c r="U470" s="8"/>
      <c r="V470" s="8"/>
    </row>
    <row r="471" spans="1:22" x14ac:dyDescent="0.35">
      <c r="A471" t="s">
        <v>29</v>
      </c>
      <c r="B471">
        <v>1967</v>
      </c>
      <c r="C471">
        <v>1</v>
      </c>
      <c r="D471">
        <v>1</v>
      </c>
      <c r="F471" s="10">
        <f>DATE(spy_long_term[[#This Row],[year]],spy_long_term[[#This Row],[month]],spy_long_term[[#This Row],[day]])</f>
        <v>24473</v>
      </c>
      <c r="G471" s="6">
        <f>VALUE(spy_long_term[[#This Row],[close]])</f>
        <v>825.39</v>
      </c>
      <c r="H471" t="s">
        <v>931</v>
      </c>
      <c r="I471" t="s">
        <v>932</v>
      </c>
      <c r="J471">
        <f t="shared" si="7"/>
        <v>470</v>
      </c>
      <c r="K471" t="str">
        <f>spy_long_term[[#This Row],[close]]</f>
        <v>825.39</v>
      </c>
      <c r="L471">
        <f>LOG(spy_long_term[[#This Row],[index]])</f>
        <v>2.6720978579357175</v>
      </c>
      <c r="M471">
        <f>LOG(spy_long_term[[#This Row],[close inf adj]])</f>
        <v>1.9375680386003828</v>
      </c>
      <c r="N471">
        <f>LOG(spy_long_term[[#This Row],[close]])</f>
        <v>2.916659202885076</v>
      </c>
      <c r="O471" s="11">
        <f>VALUE(spy_long_term[[#This Row],[close]])</f>
        <v>825.39</v>
      </c>
      <c r="P471" s="11">
        <f>VALUE(spy_long_term[[#This Row],[close inf adj]])</f>
        <v>86.61</v>
      </c>
      <c r="R471" s="10">
        <v>40560</v>
      </c>
      <c r="S471">
        <v>0.34949999999999998</v>
      </c>
      <c r="T471" s="9"/>
      <c r="U471" s="9"/>
      <c r="V471" s="9"/>
    </row>
    <row r="472" spans="1:22" x14ac:dyDescent="0.35">
      <c r="A472" t="s">
        <v>29</v>
      </c>
      <c r="B472">
        <v>1967</v>
      </c>
      <c r="C472">
        <v>2</v>
      </c>
      <c r="D472">
        <v>1</v>
      </c>
      <c r="F472" s="10">
        <f>DATE(spy_long_term[[#This Row],[year]],spy_long_term[[#This Row],[month]],spy_long_term[[#This Row],[day]])</f>
        <v>24504</v>
      </c>
      <c r="G472" s="6">
        <f>VALUE(spy_long_term[[#This Row],[close]])</f>
        <v>827.01</v>
      </c>
      <c r="H472" t="s">
        <v>933</v>
      </c>
      <c r="I472" t="s">
        <v>934</v>
      </c>
      <c r="J472">
        <f t="shared" si="7"/>
        <v>471</v>
      </c>
      <c r="K472" t="str">
        <f>spy_long_term[[#This Row],[close]]</f>
        <v>827.01</v>
      </c>
      <c r="L472">
        <f>LOG(spy_long_term[[#This Row],[index]])</f>
        <v>2.6730209071288962</v>
      </c>
      <c r="M472">
        <f>LOG(spy_long_term[[#This Row],[close inf adj]])</f>
        <v>1.938419645793193</v>
      </c>
      <c r="N472">
        <f>LOG(spy_long_term[[#This Row],[close]])</f>
        <v>2.9175107609655599</v>
      </c>
      <c r="O472" s="11">
        <f>VALUE(spy_long_term[[#This Row],[close]])</f>
        <v>827.01</v>
      </c>
      <c r="P472" s="11">
        <f>VALUE(spy_long_term[[#This Row],[close inf adj]])</f>
        <v>86.78</v>
      </c>
      <c r="R472" s="10">
        <v>40561</v>
      </c>
      <c r="S472">
        <v>0.313</v>
      </c>
      <c r="T472" s="8"/>
      <c r="U472" s="8"/>
      <c r="V472" s="8"/>
    </row>
    <row r="473" spans="1:22" x14ac:dyDescent="0.35">
      <c r="A473" t="s">
        <v>29</v>
      </c>
      <c r="B473">
        <v>1967</v>
      </c>
      <c r="C473">
        <v>3</v>
      </c>
      <c r="D473">
        <v>1</v>
      </c>
      <c r="F473" s="10">
        <f>DATE(spy_long_term[[#This Row],[year]],spy_long_term[[#This Row],[month]],spy_long_term[[#This Row],[day]])</f>
        <v>24532</v>
      </c>
      <c r="G473" s="6">
        <f>VALUE(spy_long_term[[#This Row],[close]])</f>
        <v>856.99</v>
      </c>
      <c r="H473" t="s">
        <v>935</v>
      </c>
      <c r="I473" t="s">
        <v>936</v>
      </c>
      <c r="J473">
        <f t="shared" si="7"/>
        <v>472</v>
      </c>
      <c r="K473" t="str">
        <f>spy_long_term[[#This Row],[close]]</f>
        <v>856.99</v>
      </c>
      <c r="L473">
        <f>LOG(spy_long_term[[#This Row],[index]])</f>
        <v>2.673941998634088</v>
      </c>
      <c r="M473">
        <f>LOG(spy_long_term[[#This Row],[close inf adj]])</f>
        <v>1.9552065375419418</v>
      </c>
      <c r="N473">
        <f>LOG(spy_long_term[[#This Row],[close]])</f>
        <v>2.9329757542800743</v>
      </c>
      <c r="O473" s="11">
        <f>VALUE(spy_long_term[[#This Row],[close]])</f>
        <v>856.99</v>
      </c>
      <c r="P473" s="11">
        <f>VALUE(spy_long_term[[#This Row],[close inf adj]])</f>
        <v>90.2</v>
      </c>
      <c r="R473" s="10">
        <v>40562</v>
      </c>
      <c r="S473">
        <v>0.313</v>
      </c>
      <c r="T473" s="9"/>
      <c r="U473" s="9"/>
      <c r="V473" s="9"/>
    </row>
    <row r="474" spans="1:22" x14ac:dyDescent="0.35">
      <c r="A474" t="s">
        <v>29</v>
      </c>
      <c r="B474">
        <v>1967</v>
      </c>
      <c r="C474">
        <v>4</v>
      </c>
      <c r="D474">
        <v>1</v>
      </c>
      <c r="F474" s="10">
        <f>DATE(spy_long_term[[#This Row],[year]],spy_long_term[[#This Row],[month]],spy_long_term[[#This Row],[day]])</f>
        <v>24563</v>
      </c>
      <c r="G474" s="6">
        <f>VALUE(spy_long_term[[#This Row],[close]])</f>
        <v>890.56</v>
      </c>
      <c r="H474" t="s">
        <v>937</v>
      </c>
      <c r="I474" t="s">
        <v>938</v>
      </c>
      <c r="J474">
        <f t="shared" si="7"/>
        <v>473</v>
      </c>
      <c r="K474" t="str">
        <f>spy_long_term[[#This Row],[close]]</f>
        <v>890.56</v>
      </c>
      <c r="L474">
        <f>LOG(spy_long_term[[#This Row],[index]])</f>
        <v>2.6748611407378116</v>
      </c>
      <c r="M474">
        <f>LOG(spy_long_term[[#This Row],[close inf adj]])</f>
        <v>1.9731740526829722</v>
      </c>
      <c r="N474">
        <f>LOG(spy_long_term[[#This Row],[close]])</f>
        <v>2.9496631846539487</v>
      </c>
      <c r="O474" s="11">
        <f>VALUE(spy_long_term[[#This Row],[close]])</f>
        <v>890.56</v>
      </c>
      <c r="P474" s="11">
        <f>VALUE(spy_long_term[[#This Row],[close inf adj]])</f>
        <v>94.01</v>
      </c>
      <c r="R474" s="10">
        <v>40563</v>
      </c>
      <c r="S474">
        <v>0.39</v>
      </c>
      <c r="T474" s="8"/>
      <c r="U474" s="8"/>
      <c r="V474" s="8"/>
    </row>
    <row r="475" spans="1:22" x14ac:dyDescent="0.35">
      <c r="A475" t="s">
        <v>29</v>
      </c>
      <c r="B475">
        <v>1967</v>
      </c>
      <c r="C475">
        <v>5</v>
      </c>
      <c r="D475">
        <v>1</v>
      </c>
      <c r="F475" s="10">
        <f>DATE(spy_long_term[[#This Row],[year]],spy_long_term[[#This Row],[month]],spy_long_term[[#This Row],[day]])</f>
        <v>24593</v>
      </c>
      <c r="G475" s="6">
        <f>VALUE(spy_long_term[[#This Row],[close]])</f>
        <v>841.27</v>
      </c>
      <c r="H475" t="s">
        <v>939</v>
      </c>
      <c r="I475" t="s">
        <v>940</v>
      </c>
      <c r="J475">
        <f t="shared" si="7"/>
        <v>474</v>
      </c>
      <c r="K475" t="str">
        <f>spy_long_term[[#This Row],[close]]</f>
        <v>841.27</v>
      </c>
      <c r="L475">
        <f>LOG(spy_long_term[[#This Row],[index]])</f>
        <v>2.6757783416740852</v>
      </c>
      <c r="M475">
        <f>LOG(spy_long_term[[#This Row],[close inf adj]])</f>
        <v>1.9497802083620006</v>
      </c>
      <c r="N475">
        <f>LOG(spy_long_term[[#This Row],[close]])</f>
        <v>2.9249354020895546</v>
      </c>
      <c r="O475" s="11">
        <f>VALUE(spy_long_term[[#This Row],[close]])</f>
        <v>841.27</v>
      </c>
      <c r="P475" s="11">
        <f>VALUE(spy_long_term[[#This Row],[close inf adj]])</f>
        <v>89.08</v>
      </c>
      <c r="R475" s="10">
        <v>40564</v>
      </c>
      <c r="S475">
        <v>0.4199</v>
      </c>
      <c r="T475" s="9"/>
      <c r="U475" s="9"/>
      <c r="V475" s="9"/>
    </row>
    <row r="476" spans="1:22" x14ac:dyDescent="0.35">
      <c r="A476" t="s">
        <v>29</v>
      </c>
      <c r="B476">
        <v>1967</v>
      </c>
      <c r="C476">
        <v>6</v>
      </c>
      <c r="D476">
        <v>1</v>
      </c>
      <c r="F476" s="10">
        <f>DATE(spy_long_term[[#This Row],[year]],spy_long_term[[#This Row],[month]],spy_long_term[[#This Row],[day]])</f>
        <v>24624</v>
      </c>
      <c r="G476" s="6">
        <f>VALUE(spy_long_term[[#This Row],[close]])</f>
        <v>853.47</v>
      </c>
      <c r="H476" t="s">
        <v>941</v>
      </c>
      <c r="I476" t="s">
        <v>942</v>
      </c>
      <c r="J476">
        <f t="shared" si="7"/>
        <v>475</v>
      </c>
      <c r="K476" t="str">
        <f>spy_long_term[[#This Row],[close]]</f>
        <v>853.47</v>
      </c>
      <c r="L476">
        <f>LOG(spy_long_term[[#This Row],[index]])</f>
        <v>2.6766936096248664</v>
      </c>
      <c r="M476">
        <f>LOG(spy_long_term[[#This Row],[close inf adj]])</f>
        <v>1.9573198968553409</v>
      </c>
      <c r="N476">
        <f>LOG(spy_long_term[[#This Row],[close]])</f>
        <v>2.9311882599985672</v>
      </c>
      <c r="O476" s="11">
        <f>VALUE(spy_long_term[[#This Row],[close]])</f>
        <v>853.47</v>
      </c>
      <c r="P476" s="11">
        <f>VALUE(spy_long_term[[#This Row],[close inf adj]])</f>
        <v>90.64</v>
      </c>
      <c r="R476" s="10">
        <v>40565</v>
      </c>
      <c r="S476">
        <v>0.44429999999999997</v>
      </c>
      <c r="T476" s="8"/>
      <c r="U476" s="8"/>
      <c r="V476" s="8"/>
    </row>
    <row r="477" spans="1:22" x14ac:dyDescent="0.35">
      <c r="A477" t="s">
        <v>29</v>
      </c>
      <c r="B477">
        <v>1967</v>
      </c>
      <c r="C477">
        <v>7</v>
      </c>
      <c r="D477">
        <v>1</v>
      </c>
      <c r="F477" s="10">
        <f>DATE(spy_long_term[[#This Row],[year]],spy_long_term[[#This Row],[month]],spy_long_term[[#This Row],[day]])</f>
        <v>24654</v>
      </c>
      <c r="G477" s="6">
        <f>VALUE(spy_long_term[[#This Row],[close]])</f>
        <v>889.51</v>
      </c>
      <c r="H477" t="s">
        <v>943</v>
      </c>
      <c r="I477" t="s">
        <v>944</v>
      </c>
      <c r="J477">
        <f t="shared" si="7"/>
        <v>476</v>
      </c>
      <c r="K477" t="str">
        <f>spy_long_term[[#This Row],[close]]</f>
        <v>889.51</v>
      </c>
      <c r="L477">
        <f>LOG(spy_long_term[[#This Row],[index]])</f>
        <v>2.6776069527204931</v>
      </c>
      <c r="M477">
        <f>LOG(spy_long_term[[#This Row],[close inf adj]])</f>
        <v>1.9765792186401099</v>
      </c>
      <c r="N477">
        <f>LOG(spy_long_term[[#This Row],[close]])</f>
        <v>2.9491508348487319</v>
      </c>
      <c r="O477" s="11">
        <f>VALUE(spy_long_term[[#This Row],[close]])</f>
        <v>889.51</v>
      </c>
      <c r="P477" s="11">
        <f>VALUE(spy_long_term[[#This Row],[close inf adj]])</f>
        <v>94.75</v>
      </c>
      <c r="R477" s="10">
        <v>40566</v>
      </c>
      <c r="S477">
        <v>0.44240000000000002</v>
      </c>
      <c r="T477" s="9"/>
      <c r="U477" s="9"/>
      <c r="V477" s="9"/>
    </row>
    <row r="478" spans="1:22" x14ac:dyDescent="0.35">
      <c r="A478" t="s">
        <v>29</v>
      </c>
      <c r="B478">
        <v>1967</v>
      </c>
      <c r="C478">
        <v>8</v>
      </c>
      <c r="D478">
        <v>1</v>
      </c>
      <c r="F478" s="10">
        <f>DATE(spy_long_term[[#This Row],[year]],spy_long_term[[#This Row],[month]],spy_long_term[[#This Row],[day]])</f>
        <v>24685</v>
      </c>
      <c r="G478" s="6">
        <f>VALUE(spy_long_term[[#This Row],[close]])</f>
        <v>876.47</v>
      </c>
      <c r="H478" t="s">
        <v>945</v>
      </c>
      <c r="I478" t="s">
        <v>946</v>
      </c>
      <c r="J478">
        <f t="shared" si="7"/>
        <v>477</v>
      </c>
      <c r="K478" t="str">
        <f>spy_long_term[[#This Row],[close]]</f>
        <v>876.47</v>
      </c>
      <c r="L478">
        <f>LOG(spy_long_term[[#This Row],[index]])</f>
        <v>2.6785183790401139</v>
      </c>
      <c r="M478">
        <f>LOG(spy_long_term[[#This Row],[close inf adj]])</f>
        <v>1.9714614050245867</v>
      </c>
      <c r="N478">
        <f>LOG(spy_long_term[[#This Row],[close]])</f>
        <v>2.9427370555610959</v>
      </c>
      <c r="O478" s="11">
        <f>VALUE(spy_long_term[[#This Row],[close]])</f>
        <v>876.47</v>
      </c>
      <c r="P478" s="11">
        <f>VALUE(spy_long_term[[#This Row],[close inf adj]])</f>
        <v>93.64</v>
      </c>
      <c r="R478" s="10">
        <v>40567</v>
      </c>
      <c r="S478">
        <v>0.4199</v>
      </c>
      <c r="T478" s="8"/>
      <c r="U478" s="8"/>
      <c r="V478" s="8"/>
    </row>
    <row r="479" spans="1:22" x14ac:dyDescent="0.35">
      <c r="A479" t="s">
        <v>29</v>
      </c>
      <c r="B479">
        <v>1967</v>
      </c>
      <c r="C479">
        <v>9</v>
      </c>
      <c r="D479">
        <v>1</v>
      </c>
      <c r="F479" s="10">
        <f>DATE(spy_long_term[[#This Row],[year]],spy_long_term[[#This Row],[month]],spy_long_term[[#This Row],[day]])</f>
        <v>24716</v>
      </c>
      <c r="G479" s="6">
        <f>VALUE(spy_long_term[[#This Row],[close]])</f>
        <v>902.5</v>
      </c>
      <c r="H479" t="s">
        <v>947</v>
      </c>
      <c r="I479" t="s">
        <v>948</v>
      </c>
      <c r="J479">
        <f t="shared" si="7"/>
        <v>478</v>
      </c>
      <c r="K479" t="str">
        <f>spy_long_term[[#This Row],[close]]</f>
        <v>902.50</v>
      </c>
      <c r="L479">
        <f>LOG(spy_long_term[[#This Row],[index]])</f>
        <v>2.6794278966121188</v>
      </c>
      <c r="M479">
        <f>LOG(spy_long_term[[#This Row],[close inf adj]])</f>
        <v>1.9854713832895876</v>
      </c>
      <c r="N479">
        <f>LOG(spy_long_term[[#This Row],[close]])</f>
        <v>2.9554472105776957</v>
      </c>
      <c r="O479" s="11">
        <f>VALUE(spy_long_term[[#This Row],[close]])</f>
        <v>902.5</v>
      </c>
      <c r="P479" s="11">
        <f>VALUE(spy_long_term[[#This Row],[close inf adj]])</f>
        <v>96.71</v>
      </c>
      <c r="R479" s="10">
        <v>40568</v>
      </c>
      <c r="S479">
        <v>0.41</v>
      </c>
      <c r="T479" s="9"/>
      <c r="U479" s="9"/>
      <c r="V479" s="9"/>
    </row>
    <row r="480" spans="1:22" x14ac:dyDescent="0.35">
      <c r="A480" t="s">
        <v>29</v>
      </c>
      <c r="B480">
        <v>1967</v>
      </c>
      <c r="C480">
        <v>10</v>
      </c>
      <c r="D480">
        <v>1</v>
      </c>
      <c r="F480" s="10">
        <f>DATE(spy_long_term[[#This Row],[year]],spy_long_term[[#This Row],[month]],spy_long_term[[#This Row],[day]])</f>
        <v>24746</v>
      </c>
      <c r="G480" s="6">
        <f>VALUE(spy_long_term[[#This Row],[close]])</f>
        <v>868.06</v>
      </c>
      <c r="H480" t="s">
        <v>949</v>
      </c>
      <c r="I480" t="s">
        <v>950</v>
      </c>
      <c r="J480">
        <f t="shared" si="7"/>
        <v>479</v>
      </c>
      <c r="K480" t="str">
        <f>spy_long_term[[#This Row],[close]]</f>
        <v>868.06</v>
      </c>
      <c r="L480">
        <f>LOG(spy_long_term[[#This Row],[index]])</f>
        <v>2.6803355134145632</v>
      </c>
      <c r="M480">
        <f>LOG(spy_long_term[[#This Row],[close inf adj]])</f>
        <v>1.9698816437464999</v>
      </c>
      <c r="N480">
        <f>LOG(spy_long_term[[#This Row],[close]])</f>
        <v>2.9385497444948618</v>
      </c>
      <c r="O480" s="11">
        <f>VALUE(spy_long_term[[#This Row],[close]])</f>
        <v>868.06</v>
      </c>
      <c r="P480" s="11">
        <f>VALUE(spy_long_term[[#This Row],[close inf adj]])</f>
        <v>93.3</v>
      </c>
      <c r="R480" s="10">
        <v>40569</v>
      </c>
      <c r="S480">
        <v>0.41699999999999998</v>
      </c>
      <c r="T480" s="8"/>
      <c r="U480" s="8"/>
      <c r="V480" s="8"/>
    </row>
    <row r="481" spans="1:22" x14ac:dyDescent="0.35">
      <c r="A481" t="s">
        <v>29</v>
      </c>
      <c r="B481">
        <v>1967</v>
      </c>
      <c r="C481">
        <v>11</v>
      </c>
      <c r="D481">
        <v>1</v>
      </c>
      <c r="F481" s="10">
        <f>DATE(spy_long_term[[#This Row],[year]],spy_long_term[[#This Row],[month]],spy_long_term[[#This Row],[day]])</f>
        <v>24777</v>
      </c>
      <c r="G481" s="6">
        <f>VALUE(spy_long_term[[#This Row],[close]])</f>
        <v>872.04</v>
      </c>
      <c r="H481" t="s">
        <v>951</v>
      </c>
      <c r="I481" t="s">
        <v>952</v>
      </c>
      <c r="J481">
        <f t="shared" si="7"/>
        <v>480</v>
      </c>
      <c r="K481" t="str">
        <f>spy_long_term[[#This Row],[close]]</f>
        <v>872.04</v>
      </c>
      <c r="L481">
        <f>LOG(spy_long_term[[#This Row],[index]])</f>
        <v>2.6812412373755872</v>
      </c>
      <c r="M481">
        <f>LOG(spy_long_term[[#This Row],[close inf adj]])</f>
        <v>1.9731278535996986</v>
      </c>
      <c r="N481">
        <f>LOG(spy_long_term[[#This Row],[close]])</f>
        <v>2.9405364062408847</v>
      </c>
      <c r="O481" s="11">
        <f>VALUE(spy_long_term[[#This Row],[close]])</f>
        <v>872.04</v>
      </c>
      <c r="P481" s="11">
        <f>VALUE(spy_long_term[[#This Row],[close inf adj]])</f>
        <v>94</v>
      </c>
      <c r="R481" s="10">
        <v>40570</v>
      </c>
      <c r="S481">
        <v>0.42120000000000002</v>
      </c>
      <c r="T481" s="9"/>
      <c r="U481" s="9"/>
      <c r="V481" s="9"/>
    </row>
    <row r="482" spans="1:22" x14ac:dyDescent="0.35">
      <c r="A482" t="s">
        <v>29</v>
      </c>
      <c r="B482">
        <v>1967</v>
      </c>
      <c r="C482">
        <v>12</v>
      </c>
      <c r="D482">
        <v>1</v>
      </c>
      <c r="F482" s="10">
        <f>DATE(spy_long_term[[#This Row],[year]],spy_long_term[[#This Row],[month]],spy_long_term[[#This Row],[day]])</f>
        <v>24807</v>
      </c>
      <c r="G482" s="6">
        <f>VALUE(spy_long_term[[#This Row],[close]])</f>
        <v>892.25</v>
      </c>
      <c r="H482" t="s">
        <v>953</v>
      </c>
      <c r="I482" t="s">
        <v>954</v>
      </c>
      <c r="J482">
        <f t="shared" si="7"/>
        <v>481</v>
      </c>
      <c r="K482" t="str">
        <f>spy_long_term[[#This Row],[close]]</f>
        <v>892.25</v>
      </c>
      <c r="L482">
        <f>LOG(spy_long_term[[#This Row],[index]])</f>
        <v>2.6821450763738319</v>
      </c>
      <c r="M482">
        <f>LOG(spy_long_term[[#This Row],[close inf adj]])</f>
        <v>1.9843922785242656</v>
      </c>
      <c r="N482">
        <f>LOG(spy_long_term[[#This Row],[close]])</f>
        <v>2.9504865566276979</v>
      </c>
      <c r="O482" s="11">
        <f>VALUE(spy_long_term[[#This Row],[close]])</f>
        <v>892.25</v>
      </c>
      <c r="P482" s="11">
        <f>VALUE(spy_long_term[[#This Row],[close inf adj]])</f>
        <v>96.47</v>
      </c>
      <c r="R482" s="10">
        <v>40571</v>
      </c>
      <c r="S482">
        <v>0.44600000000000001</v>
      </c>
      <c r="T482" s="8"/>
      <c r="U482" s="8"/>
      <c r="V482" s="8"/>
    </row>
    <row r="483" spans="1:22" x14ac:dyDescent="0.35">
      <c r="A483" t="s">
        <v>29</v>
      </c>
      <c r="B483">
        <v>1968</v>
      </c>
      <c r="C483">
        <v>1</v>
      </c>
      <c r="D483">
        <v>1</v>
      </c>
      <c r="F483" s="10">
        <f>DATE(spy_long_term[[#This Row],[year]],spy_long_term[[#This Row],[month]],spy_long_term[[#This Row],[day]])</f>
        <v>24838</v>
      </c>
      <c r="G483" s="6">
        <f>VALUE(spy_long_term[[#This Row],[close]])</f>
        <v>848.15</v>
      </c>
      <c r="H483" t="s">
        <v>955</v>
      </c>
      <c r="I483" t="s">
        <v>956</v>
      </c>
      <c r="J483">
        <f t="shared" si="7"/>
        <v>482</v>
      </c>
      <c r="K483" t="str">
        <f>spy_long_term[[#This Row],[close]]</f>
        <v>848.15</v>
      </c>
      <c r="L483">
        <f>LOG(spy_long_term[[#This Row],[index]])</f>
        <v>2.6830470382388496</v>
      </c>
      <c r="M483">
        <f>LOG(spy_long_term[[#This Row],[close inf adj]])</f>
        <v>1.9649192942866427</v>
      </c>
      <c r="N483">
        <f>LOG(spy_long_term[[#This Row],[close]])</f>
        <v>2.9284726664210923</v>
      </c>
      <c r="O483" s="11">
        <f>VALUE(spy_long_term[[#This Row],[close]])</f>
        <v>848.15</v>
      </c>
      <c r="P483" s="11">
        <f>VALUE(spy_long_term[[#This Row],[close inf adj]])</f>
        <v>92.24</v>
      </c>
      <c r="R483" s="10">
        <v>40572</v>
      </c>
      <c r="S483">
        <v>0.439</v>
      </c>
      <c r="T483" s="9"/>
      <c r="U483" s="9"/>
      <c r="V483" s="9"/>
    </row>
    <row r="484" spans="1:22" x14ac:dyDescent="0.35">
      <c r="A484" t="s">
        <v>29</v>
      </c>
      <c r="B484">
        <v>1968</v>
      </c>
      <c r="C484">
        <v>2</v>
      </c>
      <c r="D484">
        <v>1</v>
      </c>
      <c r="F484" s="10">
        <f>DATE(spy_long_term[[#This Row],[year]],spy_long_term[[#This Row],[month]],spy_long_term[[#This Row],[day]])</f>
        <v>24869</v>
      </c>
      <c r="G484" s="6">
        <f>VALUE(spy_long_term[[#This Row],[close]])</f>
        <v>819.25</v>
      </c>
      <c r="H484" t="s">
        <v>957</v>
      </c>
      <c r="I484" t="s">
        <v>958</v>
      </c>
      <c r="J484">
        <f t="shared" si="7"/>
        <v>483</v>
      </c>
      <c r="K484" t="str">
        <f>spy_long_term[[#This Row],[close]]</f>
        <v>819.25</v>
      </c>
      <c r="L484">
        <f>LOG(spy_long_term[[#This Row],[index]])</f>
        <v>2.6839471307515121</v>
      </c>
      <c r="M484">
        <f>LOG(spy_long_term[[#This Row],[close inf adj]])</f>
        <v>1.9511431601075526</v>
      </c>
      <c r="N484">
        <f>LOG(spy_long_term[[#This Row],[close]])</f>
        <v>2.9134164500544135</v>
      </c>
      <c r="O484" s="11">
        <f>VALUE(spy_long_term[[#This Row],[close]])</f>
        <v>819.25</v>
      </c>
      <c r="P484" s="11">
        <f>VALUE(spy_long_term[[#This Row],[close inf adj]])</f>
        <v>89.36</v>
      </c>
      <c r="R484" s="10">
        <v>40573</v>
      </c>
      <c r="S484">
        <v>0.47989999999999999</v>
      </c>
      <c r="T484" s="8"/>
      <c r="U484" s="8"/>
      <c r="V484" s="8"/>
    </row>
    <row r="485" spans="1:22" x14ac:dyDescent="0.35">
      <c r="A485" t="s">
        <v>29</v>
      </c>
      <c r="B485">
        <v>1968</v>
      </c>
      <c r="C485">
        <v>3</v>
      </c>
      <c r="D485">
        <v>1</v>
      </c>
      <c r="F485" s="10">
        <f>DATE(spy_long_term[[#This Row],[year]],spy_long_term[[#This Row],[month]],spy_long_term[[#This Row],[day]])</f>
        <v>24898</v>
      </c>
      <c r="G485" s="6">
        <f>VALUE(spy_long_term[[#This Row],[close]])</f>
        <v>824.52</v>
      </c>
      <c r="H485" t="s">
        <v>959</v>
      </c>
      <c r="I485" t="s">
        <v>936</v>
      </c>
      <c r="J485">
        <f t="shared" si="7"/>
        <v>484</v>
      </c>
      <c r="K485" t="str">
        <f>spy_long_term[[#This Row],[close]]</f>
        <v>824.52</v>
      </c>
      <c r="L485">
        <f>LOG(spy_long_term[[#This Row],[index]])</f>
        <v>2.6848453616444123</v>
      </c>
      <c r="M485">
        <f>LOG(spy_long_term[[#This Row],[close inf adj]])</f>
        <v>1.9552065375419418</v>
      </c>
      <c r="N485">
        <f>LOG(spy_long_term[[#This Row],[close]])</f>
        <v>2.9162011945885333</v>
      </c>
      <c r="O485" s="11">
        <f>VALUE(spy_long_term[[#This Row],[close]])</f>
        <v>824.52</v>
      </c>
      <c r="P485" s="11">
        <f>VALUE(spy_long_term[[#This Row],[close inf adj]])</f>
        <v>90.2</v>
      </c>
      <c r="R485" s="10">
        <v>40574</v>
      </c>
      <c r="S485">
        <v>0.52</v>
      </c>
      <c r="T485" s="9"/>
      <c r="U485" s="9"/>
      <c r="V485" s="9"/>
    </row>
    <row r="486" spans="1:22" x14ac:dyDescent="0.35">
      <c r="A486" t="s">
        <v>29</v>
      </c>
      <c r="B486">
        <v>1968</v>
      </c>
      <c r="C486">
        <v>4</v>
      </c>
      <c r="D486">
        <v>1</v>
      </c>
      <c r="F486" s="10">
        <f>DATE(spy_long_term[[#This Row],[year]],spy_long_term[[#This Row],[month]],spy_long_term[[#This Row],[day]])</f>
        <v>24929</v>
      </c>
      <c r="G486" s="6">
        <f>VALUE(spy_long_term[[#This Row],[close]])</f>
        <v>888.35</v>
      </c>
      <c r="H486" t="s">
        <v>960</v>
      </c>
      <c r="I486" t="s">
        <v>961</v>
      </c>
      <c r="J486">
        <f t="shared" si="7"/>
        <v>485</v>
      </c>
      <c r="K486" t="str">
        <f>spy_long_term[[#This Row],[close]]</f>
        <v>888.35</v>
      </c>
      <c r="L486">
        <f>LOG(spy_long_term[[#This Row],[index]])</f>
        <v>2.6857417386022635</v>
      </c>
      <c r="M486">
        <f>LOG(spy_long_term[[#This Row],[close inf adj]])</f>
        <v>1.9888264070452757</v>
      </c>
      <c r="N486">
        <f>LOG(spy_long_term[[#This Row],[close]])</f>
        <v>2.9485841066806002</v>
      </c>
      <c r="O486" s="11">
        <f>VALUE(spy_long_term[[#This Row],[close]])</f>
        <v>888.35</v>
      </c>
      <c r="P486" s="11">
        <f>VALUE(spy_long_term[[#This Row],[close inf adj]])</f>
        <v>97.46</v>
      </c>
      <c r="R486" s="10">
        <v>40575</v>
      </c>
      <c r="S486">
        <v>0.7</v>
      </c>
      <c r="T486" s="8"/>
      <c r="U486" s="8"/>
      <c r="V486" s="8"/>
    </row>
    <row r="487" spans="1:22" x14ac:dyDescent="0.35">
      <c r="A487" t="s">
        <v>29</v>
      </c>
      <c r="B487">
        <v>1968</v>
      </c>
      <c r="C487">
        <v>5</v>
      </c>
      <c r="D487">
        <v>1</v>
      </c>
      <c r="F487" s="10">
        <f>DATE(spy_long_term[[#This Row],[year]],spy_long_term[[#This Row],[month]],spy_long_term[[#This Row],[day]])</f>
        <v>24959</v>
      </c>
      <c r="G487" s="6">
        <f>VALUE(spy_long_term[[#This Row],[close]])</f>
        <v>896.8</v>
      </c>
      <c r="H487" t="s">
        <v>962</v>
      </c>
      <c r="I487" t="s">
        <v>963</v>
      </c>
      <c r="J487">
        <f t="shared" si="7"/>
        <v>486</v>
      </c>
      <c r="K487" t="str">
        <f>spy_long_term[[#This Row],[close]]</f>
        <v>896.80</v>
      </c>
      <c r="L487">
        <f>LOG(spy_long_term[[#This Row],[index]])</f>
        <v>2.6866362692622934</v>
      </c>
      <c r="M487">
        <f>LOG(spy_long_term[[#This Row],[close inf adj]])</f>
        <v>1.9942291408176984</v>
      </c>
      <c r="N487">
        <f>LOG(spy_long_term[[#This Row],[close]])</f>
        <v>2.9526955995869169</v>
      </c>
      <c r="O487" s="11">
        <f>VALUE(spy_long_term[[#This Row],[close]])</f>
        <v>896.8</v>
      </c>
      <c r="P487" s="11">
        <f>VALUE(spy_long_term[[#This Row],[close inf adj]])</f>
        <v>98.68</v>
      </c>
      <c r="R487" s="10">
        <v>40576</v>
      </c>
      <c r="S487">
        <v>0.71599999999999997</v>
      </c>
      <c r="T487" s="9"/>
      <c r="U487" s="9"/>
      <c r="V487" s="9"/>
    </row>
    <row r="488" spans="1:22" x14ac:dyDescent="0.35">
      <c r="A488" t="s">
        <v>29</v>
      </c>
      <c r="B488">
        <v>1968</v>
      </c>
      <c r="C488">
        <v>6</v>
      </c>
      <c r="D488">
        <v>1</v>
      </c>
      <c r="F488" s="10">
        <f>DATE(spy_long_term[[#This Row],[year]],spy_long_term[[#This Row],[month]],spy_long_term[[#This Row],[day]])</f>
        <v>24990</v>
      </c>
      <c r="G488" s="6">
        <f>VALUE(spy_long_term[[#This Row],[close]])</f>
        <v>899.8</v>
      </c>
      <c r="H488" t="s">
        <v>964</v>
      </c>
      <c r="I488" t="s">
        <v>965</v>
      </c>
      <c r="J488">
        <f t="shared" si="7"/>
        <v>487</v>
      </c>
      <c r="K488" t="str">
        <f>spy_long_term[[#This Row],[close]]</f>
        <v>899.80</v>
      </c>
      <c r="L488">
        <f>LOG(spy_long_term[[#This Row],[index]])</f>
        <v>2.6875289612146345</v>
      </c>
      <c r="M488">
        <f>LOG(spy_long_term[[#This Row],[close inf adj]])</f>
        <v>1.9981721219394406</v>
      </c>
      <c r="N488">
        <f>LOG(spy_long_term[[#This Row],[close]])</f>
        <v>2.954145988829548</v>
      </c>
      <c r="O488" s="11">
        <f>VALUE(spy_long_term[[#This Row],[close]])</f>
        <v>899.8</v>
      </c>
      <c r="P488" s="11">
        <f>VALUE(spy_long_term[[#This Row],[close inf adj]])</f>
        <v>99.58</v>
      </c>
      <c r="R488" s="10">
        <v>40577</v>
      </c>
      <c r="S488">
        <v>0.69</v>
      </c>
      <c r="T488" s="8"/>
      <c r="U488" s="8"/>
      <c r="V488" s="8"/>
    </row>
    <row r="489" spans="1:22" x14ac:dyDescent="0.35">
      <c r="A489" t="s">
        <v>29</v>
      </c>
      <c r="B489">
        <v>1968</v>
      </c>
      <c r="C489">
        <v>7</v>
      </c>
      <c r="D489">
        <v>1</v>
      </c>
      <c r="F489" s="10">
        <f>DATE(spy_long_term[[#This Row],[year]],spy_long_term[[#This Row],[month]],spy_long_term[[#This Row],[day]])</f>
        <v>25020</v>
      </c>
      <c r="G489" s="6">
        <f>VALUE(spy_long_term[[#This Row],[close]])</f>
        <v>878.1</v>
      </c>
      <c r="H489" t="s">
        <v>966</v>
      </c>
      <c r="I489" t="s">
        <v>967</v>
      </c>
      <c r="J489">
        <f t="shared" si="7"/>
        <v>488</v>
      </c>
      <c r="K489" t="str">
        <f>spy_long_term[[#This Row],[close]]</f>
        <v>878.10</v>
      </c>
      <c r="L489">
        <f>LOG(spy_long_term[[#This Row],[index]])</f>
        <v>2.6884198220027105</v>
      </c>
      <c r="M489">
        <f>LOG(spy_long_term[[#This Row],[close inf adj]])</f>
        <v>1.9900723346921529</v>
      </c>
      <c r="N489">
        <f>LOG(spy_long_term[[#This Row],[close]])</f>
        <v>2.9435439771534546</v>
      </c>
      <c r="O489" s="11">
        <f>VALUE(spy_long_term[[#This Row],[close]])</f>
        <v>878.1</v>
      </c>
      <c r="P489" s="11">
        <f>VALUE(spy_long_term[[#This Row],[close inf adj]])</f>
        <v>97.74</v>
      </c>
      <c r="R489" s="10">
        <v>40578</v>
      </c>
      <c r="S489">
        <v>0.81100000000000005</v>
      </c>
      <c r="T489" s="9"/>
      <c r="U489" s="9"/>
      <c r="V489" s="9"/>
    </row>
    <row r="490" spans="1:22" x14ac:dyDescent="0.35">
      <c r="A490" t="s">
        <v>29</v>
      </c>
      <c r="B490">
        <v>1968</v>
      </c>
      <c r="C490">
        <v>8</v>
      </c>
      <c r="D490">
        <v>1</v>
      </c>
      <c r="F490" s="10">
        <f>DATE(spy_long_term[[#This Row],[year]],spy_long_term[[#This Row],[month]],spy_long_term[[#This Row],[day]])</f>
        <v>25051</v>
      </c>
      <c r="G490" s="6">
        <f>VALUE(spy_long_term[[#This Row],[close]])</f>
        <v>885.69</v>
      </c>
      <c r="H490" t="s">
        <v>968</v>
      </c>
      <c r="I490" t="s">
        <v>969</v>
      </c>
      <c r="J490">
        <f t="shared" si="7"/>
        <v>489</v>
      </c>
      <c r="K490" t="str">
        <f>spy_long_term[[#This Row],[close]]</f>
        <v>885.69</v>
      </c>
      <c r="L490">
        <f>LOG(spy_long_term[[#This Row],[index]])</f>
        <v>2.6893088591236203</v>
      </c>
      <c r="M490">
        <f>LOG(spy_long_term[[#This Row],[close inf adj]])</f>
        <v>1.995020606124758</v>
      </c>
      <c r="N490">
        <f>LOG(spy_long_term[[#This Row],[close]])</f>
        <v>2.9472817412462344</v>
      </c>
      <c r="O490" s="11">
        <f>VALUE(spy_long_term[[#This Row],[close]])</f>
        <v>885.69</v>
      </c>
      <c r="P490" s="11">
        <f>VALUE(spy_long_term[[#This Row],[close inf adj]])</f>
        <v>98.86</v>
      </c>
      <c r="R490" s="10">
        <v>40579</v>
      </c>
      <c r="S490">
        <v>0.92</v>
      </c>
      <c r="T490" s="8"/>
      <c r="U490" s="8"/>
      <c r="V490" s="8"/>
    </row>
    <row r="491" spans="1:22" x14ac:dyDescent="0.35">
      <c r="A491" t="s">
        <v>29</v>
      </c>
      <c r="B491">
        <v>1968</v>
      </c>
      <c r="C491">
        <v>9</v>
      </c>
      <c r="D491">
        <v>1</v>
      </c>
      <c r="F491" s="10">
        <f>DATE(spy_long_term[[#This Row],[year]],spy_long_term[[#This Row],[month]],spy_long_term[[#This Row],[day]])</f>
        <v>25082</v>
      </c>
      <c r="G491" s="6">
        <f>VALUE(spy_long_term[[#This Row],[close]])</f>
        <v>917.15</v>
      </c>
      <c r="H491" t="s">
        <v>970</v>
      </c>
      <c r="I491" t="s">
        <v>971</v>
      </c>
      <c r="J491">
        <f t="shared" si="7"/>
        <v>490</v>
      </c>
      <c r="K491" t="str">
        <f>spy_long_term[[#This Row],[close]]</f>
        <v>917.15</v>
      </c>
      <c r="L491">
        <f>LOG(spy_long_term[[#This Row],[index]])</f>
        <v>2.6901960800285138</v>
      </c>
      <c r="M491">
        <f>LOG(spy_long_term[[#This Row],[close inf adj]])</f>
        <v>2.0114435620220745</v>
      </c>
      <c r="N491">
        <f>LOG(spy_long_term[[#This Row],[close]])</f>
        <v>2.9624403703972035</v>
      </c>
      <c r="O491" s="11">
        <f>VALUE(spy_long_term[[#This Row],[close]])</f>
        <v>917.15</v>
      </c>
      <c r="P491" s="11">
        <f>VALUE(spy_long_term[[#This Row],[close inf adj]])</f>
        <v>102.67</v>
      </c>
      <c r="R491" s="10">
        <v>40580</v>
      </c>
      <c r="S491">
        <v>0.89970000000000006</v>
      </c>
      <c r="T491" s="9"/>
      <c r="U491" s="9"/>
      <c r="V491" s="9"/>
    </row>
    <row r="492" spans="1:22" x14ac:dyDescent="0.35">
      <c r="A492" t="s">
        <v>29</v>
      </c>
      <c r="B492">
        <v>1968</v>
      </c>
      <c r="C492">
        <v>10</v>
      </c>
      <c r="D492">
        <v>1</v>
      </c>
      <c r="F492" s="10">
        <f>DATE(spy_long_term[[#This Row],[year]],spy_long_term[[#This Row],[month]],spy_long_term[[#This Row],[day]])</f>
        <v>25112</v>
      </c>
      <c r="G492" s="6">
        <f>VALUE(spy_long_term[[#This Row],[close]])</f>
        <v>918.49</v>
      </c>
      <c r="H492" t="s">
        <v>972</v>
      </c>
      <c r="I492" t="s">
        <v>973</v>
      </c>
      <c r="J492">
        <f t="shared" si="7"/>
        <v>491</v>
      </c>
      <c r="K492" t="str">
        <f>spy_long_term[[#This Row],[close]]</f>
        <v>918.49</v>
      </c>
      <c r="L492">
        <f>LOG(spy_long_term[[#This Row],[index]])</f>
        <v>2.6910814921229687</v>
      </c>
      <c r="M492">
        <f>LOG(spy_long_term[[#This Row],[close inf adj]])</f>
        <v>2.0145625381276102</v>
      </c>
      <c r="N492">
        <f>LOG(spy_long_term[[#This Row],[close]])</f>
        <v>2.963074432314706</v>
      </c>
      <c r="O492" s="11">
        <f>VALUE(spy_long_term[[#This Row],[close]])</f>
        <v>918.49</v>
      </c>
      <c r="P492" s="11">
        <f>VALUE(spy_long_term[[#This Row],[close inf adj]])</f>
        <v>103.41</v>
      </c>
      <c r="R492" s="10">
        <v>40581</v>
      </c>
      <c r="S492">
        <v>0.89</v>
      </c>
      <c r="T492" s="8"/>
      <c r="U492" s="8"/>
      <c r="V492" s="8"/>
    </row>
    <row r="493" spans="1:22" x14ac:dyDescent="0.35">
      <c r="A493" t="s">
        <v>29</v>
      </c>
      <c r="B493">
        <v>1968</v>
      </c>
      <c r="C493">
        <v>11</v>
      </c>
      <c r="D493">
        <v>1</v>
      </c>
      <c r="F493" s="10">
        <f>DATE(spy_long_term[[#This Row],[year]],spy_long_term[[#This Row],[month]],spy_long_term[[#This Row],[day]])</f>
        <v>25143</v>
      </c>
      <c r="G493" s="6">
        <f>VALUE(spy_long_term[[#This Row],[close]])</f>
        <v>959.83</v>
      </c>
      <c r="H493" t="s">
        <v>974</v>
      </c>
      <c r="I493" t="s">
        <v>975</v>
      </c>
      <c r="J493">
        <f t="shared" si="7"/>
        <v>492</v>
      </c>
      <c r="K493" t="str">
        <f>spy_long_term[[#This Row],[close]]</f>
        <v>959.83</v>
      </c>
      <c r="L493">
        <f>LOG(spy_long_term[[#This Row],[index]])</f>
        <v>2.6919651027673601</v>
      </c>
      <c r="M493">
        <f>LOG(spy_long_term[[#This Row],[close inf adj]])</f>
        <v>2.0349090733677482</v>
      </c>
      <c r="N493">
        <f>LOG(spy_long_term[[#This Row],[close]])</f>
        <v>2.9821943199148473</v>
      </c>
      <c r="O493" s="11">
        <f>VALUE(spy_long_term[[#This Row],[close]])</f>
        <v>959.83</v>
      </c>
      <c r="P493" s="11">
        <f>VALUE(spy_long_term[[#This Row],[close inf adj]])</f>
        <v>108.37</v>
      </c>
      <c r="R493" s="10">
        <v>40582</v>
      </c>
      <c r="S493">
        <v>0.91800000000000004</v>
      </c>
      <c r="T493" s="9"/>
      <c r="U493" s="9"/>
      <c r="V493" s="9"/>
    </row>
    <row r="494" spans="1:22" x14ac:dyDescent="0.35">
      <c r="A494" t="s">
        <v>29</v>
      </c>
      <c r="B494">
        <v>1968</v>
      </c>
      <c r="C494">
        <v>12</v>
      </c>
      <c r="D494">
        <v>1</v>
      </c>
      <c r="F494" s="10">
        <f>DATE(spy_long_term[[#This Row],[year]],spy_long_term[[#This Row],[month]],spy_long_term[[#This Row],[day]])</f>
        <v>25173</v>
      </c>
      <c r="G494" s="6">
        <f>VALUE(spy_long_term[[#This Row],[close]])</f>
        <v>917.29</v>
      </c>
      <c r="H494" t="s">
        <v>976</v>
      </c>
      <c r="I494" t="s">
        <v>977</v>
      </c>
      <c r="J494">
        <f t="shared" si="7"/>
        <v>493</v>
      </c>
      <c r="K494" t="str">
        <f>spy_long_term[[#This Row],[close]]</f>
        <v>917.29</v>
      </c>
      <c r="L494">
        <f>LOG(spy_long_term[[#This Row],[index]])</f>
        <v>2.6928469192772302</v>
      </c>
      <c r="M494">
        <f>LOG(spy_long_term[[#This Row],[close inf adj]])</f>
        <v>2.0164483182590374</v>
      </c>
      <c r="N494">
        <f>LOG(spy_long_term[[#This Row],[close]])</f>
        <v>2.9625066589949056</v>
      </c>
      <c r="O494" s="11">
        <f>VALUE(spy_long_term[[#This Row],[close]])</f>
        <v>917.29</v>
      </c>
      <c r="P494" s="11">
        <f>VALUE(spy_long_term[[#This Row],[close inf adj]])</f>
        <v>103.86</v>
      </c>
      <c r="R494" s="10">
        <v>40583</v>
      </c>
      <c r="S494">
        <v>1.0900000000000001</v>
      </c>
      <c r="T494" s="8"/>
      <c r="U494" s="8"/>
      <c r="V494" s="8"/>
    </row>
    <row r="495" spans="1:22" x14ac:dyDescent="0.35">
      <c r="A495" t="s">
        <v>29</v>
      </c>
      <c r="B495">
        <v>1969</v>
      </c>
      <c r="C495">
        <v>1</v>
      </c>
      <c r="D495">
        <v>1</v>
      </c>
      <c r="F495" s="10">
        <f>DATE(spy_long_term[[#This Row],[year]],spy_long_term[[#This Row],[month]],spy_long_term[[#This Row],[day]])</f>
        <v>25204</v>
      </c>
      <c r="G495" s="6">
        <f>VALUE(spy_long_term[[#This Row],[close]])</f>
        <v>907.31</v>
      </c>
      <c r="H495" t="s">
        <v>978</v>
      </c>
      <c r="I495" t="s">
        <v>979</v>
      </c>
      <c r="J495">
        <f t="shared" si="7"/>
        <v>494</v>
      </c>
      <c r="K495" t="str">
        <f>spy_long_term[[#This Row],[close]]</f>
        <v>907.31</v>
      </c>
      <c r="L495">
        <f>LOG(spy_long_term[[#This Row],[index]])</f>
        <v>2.6937269489236471</v>
      </c>
      <c r="M495">
        <f>LOG(spy_long_term[[#This Row],[close inf adj]])</f>
        <v>2.01287938717129</v>
      </c>
      <c r="N495">
        <f>LOG(spy_long_term[[#This Row],[close]])</f>
        <v>2.9577556975199397</v>
      </c>
      <c r="O495" s="11">
        <f>VALUE(spy_long_term[[#This Row],[close]])</f>
        <v>907.31</v>
      </c>
      <c r="P495" s="11">
        <f>VALUE(spy_long_term[[#This Row],[close inf adj]])</f>
        <v>103.01</v>
      </c>
      <c r="R495" s="10">
        <v>40584</v>
      </c>
      <c r="S495">
        <v>0.98029999999999995</v>
      </c>
      <c r="T495" s="9"/>
      <c r="U495" s="9"/>
      <c r="V495" s="9"/>
    </row>
    <row r="496" spans="1:22" x14ac:dyDescent="0.35">
      <c r="A496" t="s">
        <v>29</v>
      </c>
      <c r="B496">
        <v>1969</v>
      </c>
      <c r="C496">
        <v>2</v>
      </c>
      <c r="D496">
        <v>1</v>
      </c>
      <c r="F496" s="10">
        <f>DATE(spy_long_term[[#This Row],[year]],spy_long_term[[#This Row],[month]],spy_long_term[[#This Row],[day]])</f>
        <v>25235</v>
      </c>
      <c r="G496" s="6">
        <f>VALUE(spy_long_term[[#This Row],[close]])</f>
        <v>859.42</v>
      </c>
      <c r="H496" t="s">
        <v>980</v>
      </c>
      <c r="I496" t="s">
        <v>981</v>
      </c>
      <c r="J496">
        <f t="shared" si="7"/>
        <v>495</v>
      </c>
      <c r="K496" t="str">
        <f>spy_long_term[[#This Row],[close]]</f>
        <v>859.42</v>
      </c>
      <c r="L496">
        <f>LOG(spy_long_term[[#This Row],[index]])</f>
        <v>2.6946051989335689</v>
      </c>
      <c r="M496">
        <f>LOG(spy_long_term[[#This Row],[close inf adj]])</f>
        <v>1.9918017988446441</v>
      </c>
      <c r="N496">
        <f>LOG(spy_long_term[[#This Row],[close]])</f>
        <v>2.9342054561532955</v>
      </c>
      <c r="O496" s="11">
        <f>VALUE(spy_long_term[[#This Row],[close]])</f>
        <v>859.42</v>
      </c>
      <c r="P496" s="11">
        <f>VALUE(spy_long_term[[#This Row],[close inf adj]])</f>
        <v>98.13</v>
      </c>
      <c r="R496" s="10">
        <v>40585</v>
      </c>
      <c r="S496">
        <v>1.07</v>
      </c>
      <c r="T496" s="8"/>
      <c r="U496" s="8"/>
      <c r="V496" s="8"/>
    </row>
    <row r="497" spans="1:22" x14ac:dyDescent="0.35">
      <c r="A497" t="s">
        <v>29</v>
      </c>
      <c r="B497">
        <v>1969</v>
      </c>
      <c r="C497">
        <v>3</v>
      </c>
      <c r="D497">
        <v>1</v>
      </c>
      <c r="F497" s="10">
        <f>DATE(spy_long_term[[#This Row],[year]],spy_long_term[[#This Row],[month]],spy_long_term[[#This Row],[day]])</f>
        <v>25263</v>
      </c>
      <c r="G497" s="6">
        <f>VALUE(spy_long_term[[#This Row],[close]])</f>
        <v>881.72</v>
      </c>
      <c r="H497" t="s">
        <v>982</v>
      </c>
      <c r="I497" t="s">
        <v>983</v>
      </c>
      <c r="J497">
        <f t="shared" si="7"/>
        <v>496</v>
      </c>
      <c r="K497" t="str">
        <f>spy_long_term[[#This Row],[close]]</f>
        <v>881.72</v>
      </c>
      <c r="L497">
        <f>LOG(spy_long_term[[#This Row],[index]])</f>
        <v>2.6954816764901977</v>
      </c>
      <c r="M497">
        <f>LOG(spy_long_term[[#This Row],[close inf adj]])</f>
        <v>2.0065088277752898</v>
      </c>
      <c r="N497">
        <f>LOG(spy_long_term[[#This Row],[close]])</f>
        <v>2.945330691978763</v>
      </c>
      <c r="O497" s="11">
        <f>VALUE(spy_long_term[[#This Row],[close]])</f>
        <v>881.72</v>
      </c>
      <c r="P497" s="11">
        <f>VALUE(spy_long_term[[#This Row],[close inf adj]])</f>
        <v>101.51</v>
      </c>
      <c r="R497" s="10">
        <v>40586</v>
      </c>
      <c r="S497">
        <v>1.0799000000000001</v>
      </c>
      <c r="T497" s="9"/>
      <c r="U497" s="9"/>
      <c r="V497" s="9"/>
    </row>
    <row r="498" spans="1:22" x14ac:dyDescent="0.35">
      <c r="A498" t="s">
        <v>29</v>
      </c>
      <c r="B498">
        <v>1969</v>
      </c>
      <c r="C498">
        <v>4</v>
      </c>
      <c r="D498">
        <v>1</v>
      </c>
      <c r="F498" s="10">
        <f>DATE(spy_long_term[[#This Row],[year]],spy_long_term[[#This Row],[month]],spy_long_term[[#This Row],[day]])</f>
        <v>25294</v>
      </c>
      <c r="G498" s="6">
        <f>VALUE(spy_long_term[[#This Row],[close]])</f>
        <v>895.67</v>
      </c>
      <c r="H498" t="s">
        <v>984</v>
      </c>
      <c r="I498" t="s">
        <v>985</v>
      </c>
      <c r="J498">
        <f t="shared" si="7"/>
        <v>497</v>
      </c>
      <c r="K498" t="str">
        <f>spy_long_term[[#This Row],[close]]</f>
        <v>895.67</v>
      </c>
      <c r="L498">
        <f>LOG(spy_long_term[[#This Row],[index]])</f>
        <v>2.6963563887333319</v>
      </c>
      <c r="M498">
        <f>LOG(spy_long_term[[#This Row],[close inf adj]])</f>
        <v>2.0157368744774504</v>
      </c>
      <c r="N498">
        <f>LOG(spy_long_term[[#This Row],[close]])</f>
        <v>2.9521480279906691</v>
      </c>
      <c r="O498" s="11">
        <f>VALUE(spy_long_term[[#This Row],[close]])</f>
        <v>895.67</v>
      </c>
      <c r="P498" s="11">
        <f>VALUE(spy_long_term[[#This Row],[close inf adj]])</f>
        <v>103.69</v>
      </c>
      <c r="R498" s="10">
        <v>40587</v>
      </c>
      <c r="S498">
        <v>1.05</v>
      </c>
      <c r="T498" s="8"/>
      <c r="U498" s="8"/>
      <c r="V498" s="8"/>
    </row>
    <row r="499" spans="1:22" x14ac:dyDescent="0.35">
      <c r="A499" t="s">
        <v>29</v>
      </c>
      <c r="B499">
        <v>1969</v>
      </c>
      <c r="C499">
        <v>5</v>
      </c>
      <c r="D499">
        <v>1</v>
      </c>
      <c r="F499" s="10">
        <f>DATE(spy_long_term[[#This Row],[year]],spy_long_term[[#This Row],[month]],spy_long_term[[#This Row],[day]])</f>
        <v>25324</v>
      </c>
      <c r="G499" s="6">
        <f>VALUE(spy_long_term[[#This Row],[close]])</f>
        <v>891.2</v>
      </c>
      <c r="H499" t="s">
        <v>986</v>
      </c>
      <c r="I499" t="s">
        <v>987</v>
      </c>
      <c r="J499">
        <f t="shared" si="7"/>
        <v>498</v>
      </c>
      <c r="K499" t="str">
        <f>spy_long_term[[#This Row],[close]]</f>
        <v>891.20</v>
      </c>
      <c r="L499">
        <f>LOG(spy_long_term[[#This Row],[index]])</f>
        <v>2.6972293427597176</v>
      </c>
      <c r="M499">
        <f>LOG(spy_long_term[[#This Row],[close inf adj]])</f>
        <v>2.0147724740730637</v>
      </c>
      <c r="N499">
        <f>LOG(spy_long_term[[#This Row],[close]])</f>
        <v>2.9499751778296539</v>
      </c>
      <c r="O499" s="11">
        <f>VALUE(spy_long_term[[#This Row],[close]])</f>
        <v>891.2</v>
      </c>
      <c r="P499" s="11">
        <f>VALUE(spy_long_term[[#This Row],[close inf adj]])</f>
        <v>103.46</v>
      </c>
      <c r="R499" s="10">
        <v>40588</v>
      </c>
      <c r="S499">
        <v>1.07</v>
      </c>
      <c r="T499" s="9"/>
      <c r="U499" s="9"/>
      <c r="V499" s="9"/>
    </row>
    <row r="500" spans="1:22" x14ac:dyDescent="0.35">
      <c r="A500" t="s">
        <v>29</v>
      </c>
      <c r="B500">
        <v>1969</v>
      </c>
      <c r="C500">
        <v>6</v>
      </c>
      <c r="D500">
        <v>1</v>
      </c>
      <c r="F500" s="10">
        <f>DATE(spy_long_term[[#This Row],[year]],spy_long_term[[#This Row],[month]],spy_long_term[[#This Row],[day]])</f>
        <v>25355</v>
      </c>
      <c r="G500" s="6">
        <f>VALUE(spy_long_term[[#This Row],[close]])</f>
        <v>837.08</v>
      </c>
      <c r="H500" t="s">
        <v>988</v>
      </c>
      <c r="I500" t="s">
        <v>989</v>
      </c>
      <c r="J500">
        <f t="shared" si="7"/>
        <v>499</v>
      </c>
      <c r="K500" t="str">
        <f>spy_long_term[[#This Row],[close]]</f>
        <v>837.08</v>
      </c>
      <c r="L500">
        <f>LOG(spy_long_term[[#This Row],[index]])</f>
        <v>2.6981005456233897</v>
      </c>
      <c r="M500">
        <f>LOG(spy_long_term[[#This Row],[close inf adj]])</f>
        <v>1.9899390132845356</v>
      </c>
      <c r="N500">
        <f>LOG(spy_long_term[[#This Row],[close]])</f>
        <v>2.9227669656375528</v>
      </c>
      <c r="O500" s="11">
        <f>VALUE(spy_long_term[[#This Row],[close]])</f>
        <v>837.08</v>
      </c>
      <c r="P500" s="11">
        <f>VALUE(spy_long_term[[#This Row],[close inf adj]])</f>
        <v>97.71</v>
      </c>
      <c r="R500" s="10">
        <v>40589</v>
      </c>
      <c r="S500">
        <v>1.05</v>
      </c>
      <c r="T500" s="8"/>
      <c r="U500" s="8"/>
      <c r="V500" s="8"/>
    </row>
    <row r="501" spans="1:22" x14ac:dyDescent="0.35">
      <c r="A501" t="s">
        <v>29</v>
      </c>
      <c r="B501">
        <v>1969</v>
      </c>
      <c r="C501">
        <v>7</v>
      </c>
      <c r="D501">
        <v>1</v>
      </c>
      <c r="F501" s="10">
        <f>DATE(spy_long_term[[#This Row],[year]],spy_long_term[[#This Row],[month]],spy_long_term[[#This Row],[day]])</f>
        <v>25385</v>
      </c>
      <c r="G501" s="6">
        <f>VALUE(spy_long_term[[#This Row],[close]])</f>
        <v>782.39</v>
      </c>
      <c r="H501" t="s">
        <v>990</v>
      </c>
      <c r="I501" t="s">
        <v>991</v>
      </c>
      <c r="J501">
        <f t="shared" si="7"/>
        <v>500</v>
      </c>
      <c r="K501" t="str">
        <f>spy_long_term[[#This Row],[close]]</f>
        <v>782.39</v>
      </c>
      <c r="L501">
        <f>LOG(spy_long_term[[#This Row],[index]])</f>
        <v>2.6989700043360187</v>
      </c>
      <c r="M501">
        <f>LOG(spy_long_term[[#This Row],[close inf adj]])</f>
        <v>1.9629845843169971</v>
      </c>
      <c r="N501">
        <f>LOG(spy_long_term[[#This Row],[close]])</f>
        <v>2.8934232909454791</v>
      </c>
      <c r="O501" s="11">
        <f>VALUE(spy_long_term[[#This Row],[close]])</f>
        <v>782.39</v>
      </c>
      <c r="P501" s="11">
        <f>VALUE(spy_long_term[[#This Row],[close inf adj]])</f>
        <v>91.83</v>
      </c>
      <c r="R501" s="10">
        <v>40590</v>
      </c>
      <c r="S501">
        <v>1.0449999999999999</v>
      </c>
      <c r="T501" s="9"/>
      <c r="U501" s="9"/>
      <c r="V501" s="9"/>
    </row>
    <row r="502" spans="1:22" x14ac:dyDescent="0.35">
      <c r="A502" t="s">
        <v>29</v>
      </c>
      <c r="B502">
        <v>1969</v>
      </c>
      <c r="C502">
        <v>8</v>
      </c>
      <c r="D502">
        <v>1</v>
      </c>
      <c r="F502" s="10">
        <f>DATE(spy_long_term[[#This Row],[year]],spy_long_term[[#This Row],[month]],spy_long_term[[#This Row],[day]])</f>
        <v>25416</v>
      </c>
      <c r="G502" s="6">
        <f>VALUE(spy_long_term[[#This Row],[close]])</f>
        <v>809.35</v>
      </c>
      <c r="H502" t="s">
        <v>992</v>
      </c>
      <c r="I502" t="s">
        <v>993</v>
      </c>
      <c r="J502">
        <f t="shared" si="7"/>
        <v>501</v>
      </c>
      <c r="K502" t="str">
        <f>spy_long_term[[#This Row],[close]]</f>
        <v>809.35</v>
      </c>
      <c r="L502">
        <f>LOG(spy_long_term[[#This Row],[index]])</f>
        <v>2.6998377258672459</v>
      </c>
      <c r="M502">
        <f>LOG(spy_long_term[[#This Row],[close inf adj]])</f>
        <v>1.9800488450649567</v>
      </c>
      <c r="N502">
        <f>LOG(spy_long_term[[#This Row],[close]])</f>
        <v>2.9081363710527963</v>
      </c>
      <c r="O502" s="11">
        <f>VALUE(spy_long_term[[#This Row],[close]])</f>
        <v>809.35</v>
      </c>
      <c r="P502" s="11">
        <f>VALUE(spy_long_term[[#This Row],[close inf adj]])</f>
        <v>95.51</v>
      </c>
      <c r="R502" s="10">
        <v>40591</v>
      </c>
      <c r="S502">
        <v>1.04</v>
      </c>
      <c r="T502" s="8"/>
      <c r="U502" s="8"/>
      <c r="V502" s="8"/>
    </row>
    <row r="503" spans="1:22" x14ac:dyDescent="0.35">
      <c r="A503" t="s">
        <v>29</v>
      </c>
      <c r="B503">
        <v>1969</v>
      </c>
      <c r="C503">
        <v>9</v>
      </c>
      <c r="D503">
        <v>1</v>
      </c>
      <c r="F503" s="10">
        <f>DATE(spy_long_term[[#This Row],[year]],spy_long_term[[#This Row],[month]],spy_long_term[[#This Row],[day]])</f>
        <v>25447</v>
      </c>
      <c r="G503" s="6">
        <f>VALUE(spy_long_term[[#This Row],[close]])</f>
        <v>786.96</v>
      </c>
      <c r="H503" t="s">
        <v>994</v>
      </c>
      <c r="I503" t="s">
        <v>995</v>
      </c>
      <c r="J503">
        <f t="shared" si="7"/>
        <v>502</v>
      </c>
      <c r="K503" t="str">
        <f>spy_long_term[[#This Row],[close]]</f>
        <v>786.96</v>
      </c>
      <c r="L503">
        <f>LOG(spy_long_term[[#This Row],[index]])</f>
        <v>2.7007037171450192</v>
      </c>
      <c r="M503">
        <f>LOG(spy_long_term[[#This Row],[close inf adj]])</f>
        <v>1.9690429673058132</v>
      </c>
      <c r="N503">
        <f>LOG(spy_long_term[[#This Row],[close]])</f>
        <v>2.8959526583809714</v>
      </c>
      <c r="O503" s="11">
        <f>VALUE(spy_long_term[[#This Row],[close]])</f>
        <v>786.96</v>
      </c>
      <c r="P503" s="11">
        <f>VALUE(spy_long_term[[#This Row],[close inf adj]])</f>
        <v>93.12</v>
      </c>
      <c r="R503" s="10">
        <v>40592</v>
      </c>
      <c r="S503">
        <v>0.89890000000000003</v>
      </c>
      <c r="T503" s="9"/>
      <c r="U503" s="9"/>
      <c r="V503" s="9"/>
    </row>
    <row r="504" spans="1:22" x14ac:dyDescent="0.35">
      <c r="A504" t="s">
        <v>29</v>
      </c>
      <c r="B504">
        <v>1969</v>
      </c>
      <c r="C504">
        <v>10</v>
      </c>
      <c r="D504">
        <v>1</v>
      </c>
      <c r="F504" s="10">
        <f>DATE(spy_long_term[[#This Row],[year]],spy_long_term[[#This Row],[month]],spy_long_term[[#This Row],[day]])</f>
        <v>25477</v>
      </c>
      <c r="G504" s="6">
        <f>VALUE(spy_long_term[[#This Row],[close]])</f>
        <v>816.39</v>
      </c>
      <c r="H504" t="s">
        <v>996</v>
      </c>
      <c r="I504" t="s">
        <v>997</v>
      </c>
      <c r="J504">
        <f t="shared" si="7"/>
        <v>503</v>
      </c>
      <c r="K504" t="str">
        <f>spy_long_term[[#This Row],[close]]</f>
        <v>816.39</v>
      </c>
      <c r="L504">
        <f>LOG(spy_long_term[[#This Row],[index]])</f>
        <v>2.7015679850559273</v>
      </c>
      <c r="M504">
        <f>LOG(spy_long_term[[#This Row],[close inf adj]])</f>
        <v>1.9873086737311825</v>
      </c>
      <c r="N504">
        <f>LOG(spy_long_term[[#This Row],[close]])</f>
        <v>2.9118976763828162</v>
      </c>
      <c r="O504" s="11">
        <f>VALUE(spy_long_term[[#This Row],[close]])</f>
        <v>816.39</v>
      </c>
      <c r="P504" s="11">
        <f>VALUE(spy_long_term[[#This Row],[close inf adj]])</f>
        <v>97.12</v>
      </c>
      <c r="R504" s="10">
        <v>40593</v>
      </c>
      <c r="S504">
        <v>0.94899999999999995</v>
      </c>
      <c r="T504" s="8"/>
      <c r="U504" s="8"/>
      <c r="V504" s="8"/>
    </row>
    <row r="505" spans="1:22" x14ac:dyDescent="0.35">
      <c r="A505" t="s">
        <v>29</v>
      </c>
      <c r="B505">
        <v>1969</v>
      </c>
      <c r="C505">
        <v>11</v>
      </c>
      <c r="D505">
        <v>1</v>
      </c>
      <c r="F505" s="10">
        <f>DATE(spy_long_term[[#This Row],[year]],spy_long_term[[#This Row],[month]],spy_long_term[[#This Row],[day]])</f>
        <v>25508</v>
      </c>
      <c r="G505" s="6">
        <f>VALUE(spy_long_term[[#This Row],[close]])</f>
        <v>784.35</v>
      </c>
      <c r="H505" t="s">
        <v>998</v>
      </c>
      <c r="I505" t="s">
        <v>999</v>
      </c>
      <c r="J505">
        <f t="shared" si="7"/>
        <v>504</v>
      </c>
      <c r="K505" t="str">
        <f>spy_long_term[[#This Row],[close]]</f>
        <v>784.35</v>
      </c>
      <c r="L505">
        <f>LOG(spy_long_term[[#This Row],[index]])</f>
        <v>2.7024305364455254</v>
      </c>
      <c r="M505">
        <f>LOG(spy_long_term[[#This Row],[close inf adj]])</f>
        <v>1.9722491359625958</v>
      </c>
      <c r="N505">
        <f>LOG(spy_long_term[[#This Row],[close]])</f>
        <v>2.8945099008853368</v>
      </c>
      <c r="O505" s="11">
        <f>VALUE(spy_long_term[[#This Row],[close]])</f>
        <v>784.35</v>
      </c>
      <c r="P505" s="11">
        <f>VALUE(spy_long_term[[#This Row],[close inf adj]])</f>
        <v>93.81</v>
      </c>
      <c r="R505" s="10">
        <v>40594</v>
      </c>
      <c r="S505">
        <v>0.85</v>
      </c>
      <c r="T505" s="9"/>
      <c r="U505" s="9"/>
      <c r="V505" s="9"/>
    </row>
    <row r="506" spans="1:22" x14ac:dyDescent="0.35">
      <c r="A506" t="s">
        <v>29</v>
      </c>
      <c r="B506">
        <v>1969</v>
      </c>
      <c r="C506">
        <v>12</v>
      </c>
      <c r="D506">
        <v>1</v>
      </c>
      <c r="F506" s="10">
        <f>DATE(spy_long_term[[#This Row],[year]],spy_long_term[[#This Row],[month]],spy_long_term[[#This Row],[day]])</f>
        <v>25538</v>
      </c>
      <c r="G506" s="6">
        <f>VALUE(spy_long_term[[#This Row],[close]])</f>
        <v>765.66</v>
      </c>
      <c r="H506" t="s">
        <v>1000</v>
      </c>
      <c r="I506" t="s">
        <v>1001</v>
      </c>
      <c r="J506">
        <f t="shared" si="7"/>
        <v>505</v>
      </c>
      <c r="K506" t="str">
        <f>spy_long_term[[#This Row],[close]]</f>
        <v>765.66</v>
      </c>
      <c r="L506">
        <f>LOG(spy_long_term[[#This Row],[index]])</f>
        <v>2.7032913781186614</v>
      </c>
      <c r="M506">
        <f>LOG(spy_long_term[[#This Row],[close inf adj]])</f>
        <v>1.9640709705579555</v>
      </c>
      <c r="N506">
        <f>LOG(spy_long_term[[#This Row],[close]])</f>
        <v>2.8840359590528766</v>
      </c>
      <c r="O506" s="11">
        <f>VALUE(spy_long_term[[#This Row],[close]])</f>
        <v>765.66</v>
      </c>
      <c r="P506" s="11">
        <f>VALUE(spy_long_term[[#This Row],[close inf adj]])</f>
        <v>92.06</v>
      </c>
      <c r="R506" s="10">
        <v>40595</v>
      </c>
      <c r="S506">
        <v>0.83450000000000002</v>
      </c>
      <c r="T506" s="8"/>
      <c r="U506" s="8"/>
      <c r="V506" s="8"/>
    </row>
    <row r="507" spans="1:22" x14ac:dyDescent="0.35">
      <c r="A507" t="s">
        <v>29</v>
      </c>
      <c r="B507">
        <v>1970</v>
      </c>
      <c r="C507">
        <v>1</v>
      </c>
      <c r="D507">
        <v>1</v>
      </c>
      <c r="F507" s="10">
        <f>DATE(spy_long_term[[#This Row],[year]],spy_long_term[[#This Row],[month]],spy_long_term[[#This Row],[day]])</f>
        <v>25569</v>
      </c>
      <c r="G507" s="6">
        <f>VALUE(spy_long_term[[#This Row],[close]])</f>
        <v>705.24</v>
      </c>
      <c r="H507" t="s">
        <v>1002</v>
      </c>
      <c r="I507" t="s">
        <v>1003</v>
      </c>
      <c r="J507">
        <f t="shared" si="7"/>
        <v>506</v>
      </c>
      <c r="K507" t="str">
        <f>spy_long_term[[#This Row],[close]]</f>
        <v>705.24</v>
      </c>
      <c r="L507">
        <f>LOG(spy_long_term[[#This Row],[index]])</f>
        <v>2.7041505168397992</v>
      </c>
      <c r="M507">
        <f>LOG(spy_long_term[[#This Row],[close inf adj]])</f>
        <v>1.9295211006311039</v>
      </c>
      <c r="N507">
        <f>LOG(spy_long_term[[#This Row],[close]])</f>
        <v>2.8483369367620237</v>
      </c>
      <c r="O507" s="11">
        <f>VALUE(spy_long_term[[#This Row],[close]])</f>
        <v>705.24</v>
      </c>
      <c r="P507" s="11">
        <f>VALUE(spy_long_term[[#This Row],[close inf adj]])</f>
        <v>85.02</v>
      </c>
      <c r="R507" s="10">
        <v>40596</v>
      </c>
      <c r="S507">
        <v>0.87019999999999997</v>
      </c>
      <c r="T507" s="9"/>
      <c r="U507" s="9"/>
      <c r="V507" s="9"/>
    </row>
    <row r="508" spans="1:22" x14ac:dyDescent="0.35">
      <c r="A508" t="s">
        <v>29</v>
      </c>
      <c r="B508">
        <v>1970</v>
      </c>
      <c r="C508">
        <v>2</v>
      </c>
      <c r="D508">
        <v>1</v>
      </c>
      <c r="F508" s="10">
        <f>DATE(spy_long_term[[#This Row],[year]],spy_long_term[[#This Row],[month]],spy_long_term[[#This Row],[day]])</f>
        <v>25600</v>
      </c>
      <c r="G508" s="6">
        <f>VALUE(spy_long_term[[#This Row],[close]])</f>
        <v>738.46</v>
      </c>
      <c r="H508" t="s">
        <v>1004</v>
      </c>
      <c r="I508" t="s">
        <v>1005</v>
      </c>
      <c r="J508">
        <f t="shared" si="7"/>
        <v>507</v>
      </c>
      <c r="K508" t="str">
        <f>spy_long_term[[#This Row],[close]]</f>
        <v>738.46</v>
      </c>
      <c r="L508">
        <f>LOG(spy_long_term[[#This Row],[index]])</f>
        <v>2.705007959333336</v>
      </c>
      <c r="M508">
        <f>LOG(spy_long_term[[#This Row],[close inf adj]])</f>
        <v>1.9518230353159121</v>
      </c>
      <c r="N508">
        <f>LOG(spy_long_term[[#This Row],[close]])</f>
        <v>2.8683269759516183</v>
      </c>
      <c r="O508" s="11">
        <f>VALUE(spy_long_term[[#This Row],[close]])</f>
        <v>738.46</v>
      </c>
      <c r="P508" s="11">
        <f>VALUE(spy_long_term[[#This Row],[close inf adj]])</f>
        <v>89.5</v>
      </c>
      <c r="R508" s="10">
        <v>40597</v>
      </c>
      <c r="S508">
        <v>0.9</v>
      </c>
      <c r="T508" s="8"/>
      <c r="U508" s="8"/>
      <c r="V508" s="8"/>
    </row>
    <row r="509" spans="1:22" x14ac:dyDescent="0.35">
      <c r="A509" t="s">
        <v>29</v>
      </c>
      <c r="B509">
        <v>1970</v>
      </c>
      <c r="C509">
        <v>3</v>
      </c>
      <c r="D509">
        <v>1</v>
      </c>
      <c r="F509" s="10">
        <f>DATE(spy_long_term[[#This Row],[year]],spy_long_term[[#This Row],[month]],spy_long_term[[#This Row],[day]])</f>
        <v>25628</v>
      </c>
      <c r="G509" s="6">
        <f>VALUE(spy_long_term[[#This Row],[close]])</f>
        <v>735.68</v>
      </c>
      <c r="H509" t="s">
        <v>1006</v>
      </c>
      <c r="I509" t="s">
        <v>1007</v>
      </c>
      <c r="J509">
        <f t="shared" si="7"/>
        <v>508</v>
      </c>
      <c r="K509" t="str">
        <f>spy_long_term[[#This Row],[close]]</f>
        <v>735.68</v>
      </c>
      <c r="L509">
        <f>LOG(spy_long_term[[#This Row],[index]])</f>
        <v>2.7058637122839193</v>
      </c>
      <c r="M509">
        <f>LOG(spy_long_term[[#This Row],[close inf adj]])</f>
        <v>1.9524533964230333</v>
      </c>
      <c r="N509">
        <f>LOG(spy_long_term[[#This Row],[close]])</f>
        <v>2.866688949589185</v>
      </c>
      <c r="O509" s="11">
        <f>VALUE(spy_long_term[[#This Row],[close]])</f>
        <v>735.68</v>
      </c>
      <c r="P509" s="11">
        <f>VALUE(spy_long_term[[#This Row],[close inf adj]])</f>
        <v>89.63</v>
      </c>
      <c r="R509" s="10">
        <v>40598</v>
      </c>
      <c r="S509">
        <v>0.99739999999999995</v>
      </c>
      <c r="T509" s="9"/>
      <c r="U509" s="9"/>
      <c r="V509" s="9"/>
    </row>
    <row r="510" spans="1:22" x14ac:dyDescent="0.35">
      <c r="A510" t="s">
        <v>29</v>
      </c>
      <c r="B510">
        <v>1970</v>
      </c>
      <c r="C510">
        <v>4</v>
      </c>
      <c r="D510">
        <v>1</v>
      </c>
      <c r="F510" s="10">
        <f>DATE(spy_long_term[[#This Row],[year]],spy_long_term[[#This Row],[month]],spy_long_term[[#This Row],[day]])</f>
        <v>25659</v>
      </c>
      <c r="G510" s="6">
        <f>VALUE(spy_long_term[[#This Row],[close]])</f>
        <v>663.9</v>
      </c>
      <c r="H510" t="s">
        <v>1008</v>
      </c>
      <c r="I510" t="s">
        <v>1009</v>
      </c>
      <c r="J510">
        <f t="shared" si="7"/>
        <v>509</v>
      </c>
      <c r="K510" t="str">
        <f>spy_long_term[[#This Row],[close]]</f>
        <v>663.90</v>
      </c>
      <c r="L510">
        <f>LOG(spy_long_term[[#This Row],[index]])</f>
        <v>2.7067177823367587</v>
      </c>
      <c r="M510">
        <f>LOG(spy_long_term[[#This Row],[close inf adj]])</f>
        <v>1.91126417099837</v>
      </c>
      <c r="N510">
        <f>LOG(spy_long_term[[#This Row],[close]])</f>
        <v>2.8221026686469202</v>
      </c>
      <c r="O510" s="11">
        <f>VALUE(spy_long_term[[#This Row],[close]])</f>
        <v>663.9</v>
      </c>
      <c r="P510" s="11">
        <f>VALUE(spy_long_term[[#This Row],[close inf adj]])</f>
        <v>81.52</v>
      </c>
      <c r="R510" s="10">
        <v>40599</v>
      </c>
      <c r="S510">
        <v>0.91110000000000002</v>
      </c>
      <c r="T510" s="8"/>
      <c r="U510" s="8"/>
      <c r="V510" s="8"/>
    </row>
    <row r="511" spans="1:22" x14ac:dyDescent="0.35">
      <c r="A511" t="s">
        <v>29</v>
      </c>
      <c r="B511">
        <v>1970</v>
      </c>
      <c r="C511">
        <v>5</v>
      </c>
      <c r="D511">
        <v>1</v>
      </c>
      <c r="F511" s="10">
        <f>DATE(spy_long_term[[#This Row],[year]],spy_long_term[[#This Row],[month]],spy_long_term[[#This Row],[day]])</f>
        <v>25689</v>
      </c>
      <c r="G511" s="6">
        <f>VALUE(spy_long_term[[#This Row],[close]])</f>
        <v>621.82000000000005</v>
      </c>
      <c r="H511" t="s">
        <v>1010</v>
      </c>
      <c r="I511" t="s">
        <v>1011</v>
      </c>
      <c r="J511">
        <f t="shared" si="7"/>
        <v>510</v>
      </c>
      <c r="K511" t="str">
        <f>spy_long_term[[#This Row],[close]]</f>
        <v>621.82</v>
      </c>
      <c r="L511">
        <f>LOG(spy_long_term[[#This Row],[index]])</f>
        <v>2.7075701760979363</v>
      </c>
      <c r="M511">
        <f>LOG(spy_long_term[[#This Row],[close inf adj]])</f>
        <v>1.8839451950342798</v>
      </c>
      <c r="N511">
        <f>LOG(spy_long_term[[#This Row],[close]])</f>
        <v>2.7936646864269408</v>
      </c>
      <c r="O511" s="11">
        <f>VALUE(spy_long_term[[#This Row],[close]])</f>
        <v>621.82000000000005</v>
      </c>
      <c r="P511" s="11">
        <f>VALUE(spy_long_term[[#This Row],[close inf adj]])</f>
        <v>76.55</v>
      </c>
      <c r="R511" s="10">
        <v>40600</v>
      </c>
      <c r="S511">
        <v>0.95799999999999996</v>
      </c>
      <c r="T511" s="9"/>
      <c r="U511" s="9"/>
      <c r="V511" s="9"/>
    </row>
    <row r="512" spans="1:22" x14ac:dyDescent="0.35">
      <c r="A512" t="s">
        <v>29</v>
      </c>
      <c r="B512">
        <v>1970</v>
      </c>
      <c r="C512">
        <v>6</v>
      </c>
      <c r="D512">
        <v>1</v>
      </c>
      <c r="F512" s="10">
        <f>DATE(spy_long_term[[#This Row],[year]],spy_long_term[[#This Row],[month]],spy_long_term[[#This Row],[day]])</f>
        <v>25720</v>
      </c>
      <c r="G512" s="6">
        <f>VALUE(spy_long_term[[#This Row],[close]])</f>
        <v>587.65</v>
      </c>
      <c r="H512" t="s">
        <v>1012</v>
      </c>
      <c r="I512" t="s">
        <v>1013</v>
      </c>
      <c r="J512">
        <f t="shared" si="7"/>
        <v>511</v>
      </c>
      <c r="K512" t="str">
        <f>spy_long_term[[#This Row],[close]]</f>
        <v>587.65</v>
      </c>
      <c r="L512">
        <f>LOG(spy_long_term[[#This Row],[index]])</f>
        <v>2.7084209001347128</v>
      </c>
      <c r="M512">
        <f>LOG(spy_long_term[[#This Row],[close inf adj]])</f>
        <v>1.8616538702139109</v>
      </c>
      <c r="N512">
        <f>LOG(spy_long_term[[#This Row],[close]])</f>
        <v>2.7691187404883242</v>
      </c>
      <c r="O512" s="11">
        <f>VALUE(spy_long_term[[#This Row],[close]])</f>
        <v>587.65</v>
      </c>
      <c r="P512" s="11">
        <f>VALUE(spy_long_term[[#This Row],[close inf adj]])</f>
        <v>72.72</v>
      </c>
      <c r="R512" s="10">
        <v>40601</v>
      </c>
      <c r="S512">
        <v>0.89</v>
      </c>
      <c r="T512" s="8"/>
      <c r="U512" s="8"/>
      <c r="V512" s="8"/>
    </row>
    <row r="513" spans="1:22" x14ac:dyDescent="0.35">
      <c r="A513" t="s">
        <v>29</v>
      </c>
      <c r="B513">
        <v>1970</v>
      </c>
      <c r="C513">
        <v>7</v>
      </c>
      <c r="D513">
        <v>1</v>
      </c>
      <c r="F513" s="10">
        <f>DATE(spy_long_term[[#This Row],[year]],spy_long_term[[#This Row],[month]],spy_long_term[[#This Row],[day]])</f>
        <v>25750</v>
      </c>
      <c r="G513" s="6">
        <f>VALUE(spy_long_term[[#This Row],[close]])</f>
        <v>627.52</v>
      </c>
      <c r="H513" t="s">
        <v>1014</v>
      </c>
      <c r="I513" t="s">
        <v>1015</v>
      </c>
      <c r="J513">
        <f t="shared" si="7"/>
        <v>512</v>
      </c>
      <c r="K513" t="str">
        <f>spy_long_term[[#This Row],[close]]</f>
        <v>627.52</v>
      </c>
      <c r="L513">
        <f>LOG(spy_long_term[[#This Row],[index]])</f>
        <v>2.7092699609758308</v>
      </c>
      <c r="M513">
        <f>LOG(spy_long_term[[#This Row],[close inf adj]])</f>
        <v>1.8923729073984363</v>
      </c>
      <c r="N513">
        <f>LOG(spy_long_term[[#This Row],[close]])</f>
        <v>2.79762757198769</v>
      </c>
      <c r="O513" s="11">
        <f>VALUE(spy_long_term[[#This Row],[close]])</f>
        <v>627.52</v>
      </c>
      <c r="P513" s="11">
        <f>VALUE(spy_long_term[[#This Row],[close inf adj]])</f>
        <v>78.05</v>
      </c>
      <c r="R513" s="10">
        <v>40602</v>
      </c>
      <c r="S513">
        <v>0.86</v>
      </c>
      <c r="T513" s="9"/>
      <c r="U513" s="9"/>
      <c r="V513" s="9"/>
    </row>
    <row r="514" spans="1:22" x14ac:dyDescent="0.35">
      <c r="A514" t="s">
        <v>29</v>
      </c>
      <c r="B514">
        <v>1970</v>
      </c>
      <c r="C514">
        <v>8</v>
      </c>
      <c r="D514">
        <v>1</v>
      </c>
      <c r="F514" s="10">
        <f>DATE(spy_long_term[[#This Row],[year]],spy_long_term[[#This Row],[month]],spy_long_term[[#This Row],[day]])</f>
        <v>25781</v>
      </c>
      <c r="G514" s="6">
        <f>VALUE(spy_long_term[[#This Row],[close]])</f>
        <v>655.42</v>
      </c>
      <c r="H514" t="s">
        <v>1016</v>
      </c>
      <c r="I514" t="s">
        <v>1009</v>
      </c>
      <c r="J514">
        <f t="shared" si="7"/>
        <v>513</v>
      </c>
      <c r="K514" t="str">
        <f>spy_long_term[[#This Row],[close]]</f>
        <v>655.42</v>
      </c>
      <c r="L514">
        <f>LOG(spy_long_term[[#This Row],[index]])</f>
        <v>2.7101173651118162</v>
      </c>
      <c r="M514">
        <f>LOG(spy_long_term[[#This Row],[close inf adj]])</f>
        <v>1.91126417099837</v>
      </c>
      <c r="N514">
        <f>LOG(spy_long_term[[#This Row],[close]])</f>
        <v>2.8165196896510452</v>
      </c>
      <c r="O514" s="11">
        <f>VALUE(spy_long_term[[#This Row],[close]])</f>
        <v>655.42</v>
      </c>
      <c r="P514" s="11">
        <f>VALUE(spy_long_term[[#This Row],[close inf adj]])</f>
        <v>81.52</v>
      </c>
      <c r="R514" s="10">
        <v>40603</v>
      </c>
      <c r="S514">
        <v>0.92020000000000002</v>
      </c>
      <c r="T514" s="8"/>
      <c r="U514" s="8"/>
      <c r="V514" s="8"/>
    </row>
    <row r="515" spans="1:22" x14ac:dyDescent="0.35">
      <c r="A515" t="s">
        <v>29</v>
      </c>
      <c r="B515">
        <v>1970</v>
      </c>
      <c r="C515">
        <v>9</v>
      </c>
      <c r="D515">
        <v>1</v>
      </c>
      <c r="F515" s="10">
        <f>DATE(spy_long_term[[#This Row],[year]],spy_long_term[[#This Row],[month]],spy_long_term[[#This Row],[day]])</f>
        <v>25812</v>
      </c>
      <c r="G515" s="6">
        <f>VALUE(spy_long_term[[#This Row],[close]])</f>
        <v>674.32</v>
      </c>
      <c r="H515" t="s">
        <v>1017</v>
      </c>
      <c r="I515" t="s">
        <v>1018</v>
      </c>
      <c r="J515">
        <f t="shared" si="7"/>
        <v>514</v>
      </c>
      <c r="K515" t="str">
        <f>spy_long_term[[#This Row],[close]]</f>
        <v>674.32</v>
      </c>
      <c r="L515">
        <f>LOG(spy_long_term[[#This Row],[index]])</f>
        <v>2.7109631189952759</v>
      </c>
      <c r="M515">
        <f>LOG(spy_long_term[[#This Row],[close inf adj]])</f>
        <v>1.9258275746247424</v>
      </c>
      <c r="N515">
        <f>LOG(spy_long_term[[#This Row],[close]])</f>
        <v>2.8288660408286899</v>
      </c>
      <c r="O515" s="11">
        <f>VALUE(spy_long_term[[#This Row],[close]])</f>
        <v>674.32</v>
      </c>
      <c r="P515" s="11">
        <f>VALUE(spy_long_term[[#This Row],[close inf adj]])</f>
        <v>84.3</v>
      </c>
      <c r="R515" s="10">
        <v>40604</v>
      </c>
      <c r="S515">
        <v>0.93989999999999996</v>
      </c>
      <c r="T515" s="9"/>
      <c r="U515" s="9"/>
      <c r="V515" s="9"/>
    </row>
    <row r="516" spans="1:22" x14ac:dyDescent="0.35">
      <c r="A516" t="s">
        <v>29</v>
      </c>
      <c r="B516">
        <v>1970</v>
      </c>
      <c r="C516">
        <v>10</v>
      </c>
      <c r="D516">
        <v>1</v>
      </c>
      <c r="F516" s="10">
        <f>DATE(spy_long_term[[#This Row],[year]],spy_long_term[[#This Row],[month]],spy_long_term[[#This Row],[day]])</f>
        <v>25842</v>
      </c>
      <c r="G516" s="6">
        <f>VALUE(spy_long_term[[#This Row],[close]])</f>
        <v>662.5</v>
      </c>
      <c r="H516" t="s">
        <v>1019</v>
      </c>
      <c r="I516" t="s">
        <v>1020</v>
      </c>
      <c r="J516">
        <f t="shared" ref="J516:J579" si="8">J515+1</f>
        <v>515</v>
      </c>
      <c r="K516" t="str">
        <f>spy_long_term[[#This Row],[close]]</f>
        <v>662.50</v>
      </c>
      <c r="L516">
        <f>LOG(spy_long_term[[#This Row],[index]])</f>
        <v>2.7118072290411912</v>
      </c>
      <c r="M516">
        <f>LOG(spy_long_term[[#This Row],[close inf adj]])</f>
        <v>1.9203842421783575</v>
      </c>
      <c r="N516">
        <f>LOG(spy_long_term[[#This Row],[close]])</f>
        <v>2.8211858826088454</v>
      </c>
      <c r="O516" s="11">
        <f>VALUE(spy_long_term[[#This Row],[close]])</f>
        <v>662.5</v>
      </c>
      <c r="P516" s="11">
        <f>VALUE(spy_long_term[[#This Row],[close inf adj]])</f>
        <v>83.25</v>
      </c>
      <c r="R516" s="10">
        <v>40605</v>
      </c>
      <c r="S516">
        <v>0.93910000000000005</v>
      </c>
      <c r="T516" s="8"/>
      <c r="U516" s="8"/>
      <c r="V516" s="8"/>
    </row>
    <row r="517" spans="1:22" x14ac:dyDescent="0.35">
      <c r="A517" t="s">
        <v>29</v>
      </c>
      <c r="B517">
        <v>1970</v>
      </c>
      <c r="C517">
        <v>11</v>
      </c>
      <c r="D517">
        <v>1</v>
      </c>
      <c r="F517" s="10">
        <f>DATE(spy_long_term[[#This Row],[year]],spy_long_term[[#This Row],[month]],spy_long_term[[#This Row],[day]])</f>
        <v>25873</v>
      </c>
      <c r="G517" s="6">
        <f>VALUE(spy_long_term[[#This Row],[close]])</f>
        <v>690.45</v>
      </c>
      <c r="H517" t="s">
        <v>1021</v>
      </c>
      <c r="I517" t="s">
        <v>1022</v>
      </c>
      <c r="J517">
        <f t="shared" si="8"/>
        <v>516</v>
      </c>
      <c r="K517" t="str">
        <f>spy_long_term[[#This Row],[close]]</f>
        <v>690.45</v>
      </c>
      <c r="L517">
        <f>LOG(spy_long_term[[#This Row],[index]])</f>
        <v>2.7126497016272113</v>
      </c>
      <c r="M517">
        <f>LOG(spy_long_term[[#This Row],[close inf adj]])</f>
        <v>1.9405164849325673</v>
      </c>
      <c r="N517">
        <f>LOG(spy_long_term[[#This Row],[close]])</f>
        <v>2.8391322339496554</v>
      </c>
      <c r="O517" s="11">
        <f>VALUE(spy_long_term[[#This Row],[close]])</f>
        <v>690.45</v>
      </c>
      <c r="P517" s="11">
        <f>VALUE(spy_long_term[[#This Row],[close inf adj]])</f>
        <v>87.2</v>
      </c>
      <c r="R517" s="10">
        <v>40606</v>
      </c>
      <c r="S517">
        <v>0.90100000000000002</v>
      </c>
      <c r="T517" s="9"/>
      <c r="U517" s="9"/>
      <c r="V517" s="9"/>
    </row>
    <row r="518" spans="1:22" x14ac:dyDescent="0.35">
      <c r="A518" t="s">
        <v>29</v>
      </c>
      <c r="B518">
        <v>1970</v>
      </c>
      <c r="C518">
        <v>12</v>
      </c>
      <c r="D518">
        <v>1</v>
      </c>
      <c r="F518" s="10">
        <f>DATE(spy_long_term[[#This Row],[year]],spy_long_term[[#This Row],[month]],spy_long_term[[#This Row],[day]])</f>
        <v>25903</v>
      </c>
      <c r="G518" s="6">
        <f>VALUE(spy_long_term[[#This Row],[close]])</f>
        <v>725.96</v>
      </c>
      <c r="H518" t="s">
        <v>1023</v>
      </c>
      <c r="I518" t="s">
        <v>1024</v>
      </c>
      <c r="J518">
        <f t="shared" si="8"/>
        <v>517</v>
      </c>
      <c r="K518" t="str">
        <f>spy_long_term[[#This Row],[close]]</f>
        <v>725.96</v>
      </c>
      <c r="L518">
        <f>LOG(spy_long_term[[#This Row],[index]])</f>
        <v>2.7134905430939424</v>
      </c>
      <c r="M518">
        <f>LOG(spy_long_term[[#This Row],[close inf adj]])</f>
        <v>1.9644953395550926</v>
      </c>
      <c r="N518">
        <f>LOG(spy_long_term[[#This Row],[close]])</f>
        <v>2.8609126919702659</v>
      </c>
      <c r="O518" s="11">
        <f>VALUE(spy_long_term[[#This Row],[close]])</f>
        <v>725.96</v>
      </c>
      <c r="P518" s="11">
        <f>VALUE(spy_long_term[[#This Row],[close inf adj]])</f>
        <v>92.15</v>
      </c>
      <c r="R518" s="10">
        <v>40607</v>
      </c>
      <c r="S518">
        <v>0.9103</v>
      </c>
      <c r="T518" s="8"/>
      <c r="U518" s="8"/>
      <c r="V518" s="8"/>
    </row>
    <row r="519" spans="1:22" x14ac:dyDescent="0.35">
      <c r="A519" t="s">
        <v>29</v>
      </c>
      <c r="B519">
        <v>1971</v>
      </c>
      <c r="C519">
        <v>1</v>
      </c>
      <c r="D519">
        <v>1</v>
      </c>
      <c r="F519" s="10">
        <f>DATE(spy_long_term[[#This Row],[year]],spy_long_term[[#This Row],[month]],spy_long_term[[#This Row],[day]])</f>
        <v>25934</v>
      </c>
      <c r="G519" s="6">
        <f>VALUE(spy_long_term[[#This Row],[close]])</f>
        <v>755.34</v>
      </c>
      <c r="H519" t="s">
        <v>1025</v>
      </c>
      <c r="I519" t="s">
        <v>1026</v>
      </c>
      <c r="J519">
        <f t="shared" si="8"/>
        <v>518</v>
      </c>
      <c r="K519" t="str">
        <f>spy_long_term[[#This Row],[close]]</f>
        <v>755.34</v>
      </c>
      <c r="L519">
        <f>LOG(spy_long_term[[#This Row],[index]])</f>
        <v>2.7143297597452332</v>
      </c>
      <c r="M519">
        <f>LOG(spy_long_term[[#This Row],[close inf adj]])</f>
        <v>1.9817280253616163</v>
      </c>
      <c r="N519">
        <f>LOG(spy_long_term[[#This Row],[close]])</f>
        <v>2.8781424839283281</v>
      </c>
      <c r="O519" s="11">
        <f>VALUE(spy_long_term[[#This Row],[close]])</f>
        <v>755.34</v>
      </c>
      <c r="P519" s="11">
        <f>VALUE(spy_long_term[[#This Row],[close inf adj]])</f>
        <v>95.88</v>
      </c>
      <c r="R519" s="10">
        <v>40608</v>
      </c>
      <c r="S519">
        <v>0.89990000000000003</v>
      </c>
      <c r="T519" s="9"/>
      <c r="U519" s="9"/>
      <c r="V519" s="9"/>
    </row>
    <row r="520" spans="1:22" x14ac:dyDescent="0.35">
      <c r="A520" t="s">
        <v>29</v>
      </c>
      <c r="B520">
        <v>1971</v>
      </c>
      <c r="C520">
        <v>2</v>
      </c>
      <c r="D520">
        <v>1</v>
      </c>
      <c r="F520" s="10">
        <f>DATE(spy_long_term[[#This Row],[year]],spy_long_term[[#This Row],[month]],spy_long_term[[#This Row],[day]])</f>
        <v>25965</v>
      </c>
      <c r="G520" s="6">
        <f>VALUE(spy_long_term[[#This Row],[close]])</f>
        <v>760.26</v>
      </c>
      <c r="H520" t="s">
        <v>1027</v>
      </c>
      <c r="I520" t="s">
        <v>1028</v>
      </c>
      <c r="J520">
        <f t="shared" si="8"/>
        <v>519</v>
      </c>
      <c r="K520" t="str">
        <f>spy_long_term[[#This Row],[close]]</f>
        <v>760.26</v>
      </c>
      <c r="L520">
        <f>LOG(spy_long_term[[#This Row],[index]])</f>
        <v>2.7151673578484576</v>
      </c>
      <c r="M520">
        <f>LOG(spy_long_term[[#This Row],[close inf adj]])</f>
        <v>1.9856509736909491</v>
      </c>
      <c r="N520">
        <f>LOG(spy_long_term[[#This Row],[close]])</f>
        <v>2.8809621413005586</v>
      </c>
      <c r="O520" s="11">
        <f>VALUE(spy_long_term[[#This Row],[close]])</f>
        <v>760.26</v>
      </c>
      <c r="P520" s="11">
        <f>VALUE(spy_long_term[[#This Row],[close inf adj]])</f>
        <v>96.75</v>
      </c>
      <c r="R520" s="10">
        <v>40609</v>
      </c>
      <c r="S520">
        <v>0.88500000000000001</v>
      </c>
      <c r="T520" s="8"/>
      <c r="U520" s="8"/>
      <c r="V520" s="8"/>
    </row>
    <row r="521" spans="1:22" x14ac:dyDescent="0.35">
      <c r="A521" t="s">
        <v>29</v>
      </c>
      <c r="B521">
        <v>1971</v>
      </c>
      <c r="C521">
        <v>3</v>
      </c>
      <c r="D521">
        <v>1</v>
      </c>
      <c r="F521" s="10">
        <f>DATE(spy_long_term[[#This Row],[year]],spy_long_term[[#This Row],[month]],spy_long_term[[#This Row],[day]])</f>
        <v>25993</v>
      </c>
      <c r="G521" s="6">
        <f>VALUE(spy_long_term[[#This Row],[close]])</f>
        <v>786.33</v>
      </c>
      <c r="H521" t="s">
        <v>1029</v>
      </c>
      <c r="I521" t="s">
        <v>1030</v>
      </c>
      <c r="J521">
        <f t="shared" si="8"/>
        <v>520</v>
      </c>
      <c r="K521" t="str">
        <f>spy_long_term[[#This Row],[close]]</f>
        <v>786.33</v>
      </c>
      <c r="L521">
        <f>LOG(spy_long_term[[#This Row],[index]])</f>
        <v>2.716003343634799</v>
      </c>
      <c r="M521">
        <f>LOG(spy_long_term[[#This Row],[close inf adj]])</f>
        <v>2.0013442304116014</v>
      </c>
      <c r="N521">
        <f>LOG(spy_long_term[[#This Row],[close]])</f>
        <v>2.8956048451510861</v>
      </c>
      <c r="O521" s="11">
        <f>VALUE(spy_long_term[[#This Row],[close]])</f>
        <v>786.33</v>
      </c>
      <c r="P521" s="11">
        <f>VALUE(spy_long_term[[#This Row],[close inf adj]])</f>
        <v>100.31</v>
      </c>
      <c r="R521" s="10">
        <v>40610</v>
      </c>
      <c r="S521">
        <v>0.87</v>
      </c>
      <c r="T521" s="9"/>
      <c r="U521" s="9"/>
      <c r="V521" s="9"/>
    </row>
    <row r="522" spans="1:22" x14ac:dyDescent="0.35">
      <c r="A522" t="s">
        <v>29</v>
      </c>
      <c r="B522">
        <v>1971</v>
      </c>
      <c r="C522">
        <v>4</v>
      </c>
      <c r="D522">
        <v>1</v>
      </c>
      <c r="F522" s="10">
        <f>DATE(spy_long_term[[#This Row],[year]],spy_long_term[[#This Row],[month]],spy_long_term[[#This Row],[day]])</f>
        <v>26024</v>
      </c>
      <c r="G522" s="6">
        <f>VALUE(spy_long_term[[#This Row],[close]])</f>
        <v>812.79</v>
      </c>
      <c r="H522" t="s">
        <v>1031</v>
      </c>
      <c r="I522" t="s">
        <v>1032</v>
      </c>
      <c r="J522">
        <f t="shared" si="8"/>
        <v>521</v>
      </c>
      <c r="K522" t="str">
        <f>spy_long_term[[#This Row],[close]]</f>
        <v>812.79</v>
      </c>
      <c r="L522">
        <f>LOG(spy_long_term[[#This Row],[index]])</f>
        <v>2.7168377232995247</v>
      </c>
      <c r="M522">
        <f>LOG(spy_long_term[[#This Row],[close inf adj]])</f>
        <v>2.0168244936674879</v>
      </c>
      <c r="N522">
        <f>LOG(spy_long_term[[#This Row],[close]])</f>
        <v>2.9099783517169908</v>
      </c>
      <c r="O522" s="11">
        <f>VALUE(spy_long_term[[#This Row],[close]])</f>
        <v>812.79</v>
      </c>
      <c r="P522" s="11">
        <f>VALUE(spy_long_term[[#This Row],[close inf adj]])</f>
        <v>103.95</v>
      </c>
      <c r="R522" s="10">
        <v>40611</v>
      </c>
      <c r="S522">
        <v>0.86450000000000005</v>
      </c>
      <c r="T522" s="8"/>
      <c r="U522" s="8"/>
      <c r="V522" s="8"/>
    </row>
    <row r="523" spans="1:22" x14ac:dyDescent="0.35">
      <c r="A523" t="s">
        <v>29</v>
      </c>
      <c r="B523">
        <v>1971</v>
      </c>
      <c r="C523">
        <v>5</v>
      </c>
      <c r="D523">
        <v>1</v>
      </c>
      <c r="F523" s="10">
        <f>DATE(spy_long_term[[#This Row],[year]],spy_long_term[[#This Row],[month]],spy_long_term[[#This Row],[day]])</f>
        <v>26054</v>
      </c>
      <c r="G523" s="6">
        <f>VALUE(spy_long_term[[#This Row],[close]])</f>
        <v>775.12</v>
      </c>
      <c r="H523" t="s">
        <v>1033</v>
      </c>
      <c r="I523" t="s">
        <v>1034</v>
      </c>
      <c r="J523">
        <f t="shared" si="8"/>
        <v>522</v>
      </c>
      <c r="K523" t="str">
        <f>spy_long_term[[#This Row],[close]]</f>
        <v>775.12</v>
      </c>
      <c r="L523">
        <f>LOG(spy_long_term[[#This Row],[index]])</f>
        <v>2.7176705030022621</v>
      </c>
      <c r="M523">
        <f>LOG(spy_long_term[[#This Row],[close inf adj]])</f>
        <v>1.9983901303180476</v>
      </c>
      <c r="N523">
        <f>LOG(spy_long_term[[#This Row],[close]])</f>
        <v>2.889368942897935</v>
      </c>
      <c r="O523" s="11">
        <f>VALUE(spy_long_term[[#This Row],[close]])</f>
        <v>775.12</v>
      </c>
      <c r="P523" s="11">
        <f>VALUE(spy_long_term[[#This Row],[close inf adj]])</f>
        <v>99.63</v>
      </c>
      <c r="R523" s="10">
        <v>40612</v>
      </c>
      <c r="S523">
        <v>0.93289999999999995</v>
      </c>
      <c r="T523" s="9"/>
      <c r="U523" s="9"/>
      <c r="V523" s="9"/>
    </row>
    <row r="524" spans="1:22" x14ac:dyDescent="0.35">
      <c r="A524" t="s">
        <v>29</v>
      </c>
      <c r="B524">
        <v>1971</v>
      </c>
      <c r="C524">
        <v>6</v>
      </c>
      <c r="D524">
        <v>1</v>
      </c>
      <c r="F524" s="10">
        <f>DATE(spy_long_term[[#This Row],[year]],spy_long_term[[#This Row],[month]],spy_long_term[[#This Row],[day]])</f>
        <v>26085</v>
      </c>
      <c r="G524" s="6">
        <f>VALUE(spy_long_term[[#This Row],[close]])</f>
        <v>762.26</v>
      </c>
      <c r="H524" t="s">
        <v>1035</v>
      </c>
      <c r="I524" t="s">
        <v>1036</v>
      </c>
      <c r="J524">
        <f t="shared" si="8"/>
        <v>523</v>
      </c>
      <c r="K524" t="str">
        <f>spy_long_term[[#This Row],[close]]</f>
        <v>762.26</v>
      </c>
      <c r="L524">
        <f>LOG(spy_long_term[[#This Row],[index]])</f>
        <v>2.7185016888672742</v>
      </c>
      <c r="M524">
        <f>LOG(spy_long_term[[#This Row],[close inf adj]])</f>
        <v>1.9943171526696368</v>
      </c>
      <c r="N524">
        <f>LOG(spy_long_term[[#This Row],[close]])</f>
        <v>2.8821031305334257</v>
      </c>
      <c r="O524" s="11">
        <f>VALUE(spy_long_term[[#This Row],[close]])</f>
        <v>762.26</v>
      </c>
      <c r="P524" s="11">
        <f>VALUE(spy_long_term[[#This Row],[close inf adj]])</f>
        <v>98.7</v>
      </c>
      <c r="R524" s="10">
        <v>40613</v>
      </c>
      <c r="S524">
        <v>0.88</v>
      </c>
      <c r="T524" s="8"/>
      <c r="U524" s="8"/>
      <c r="V524" s="8"/>
    </row>
    <row r="525" spans="1:22" x14ac:dyDescent="0.35">
      <c r="A525" t="s">
        <v>29</v>
      </c>
      <c r="B525">
        <v>1971</v>
      </c>
      <c r="C525">
        <v>7</v>
      </c>
      <c r="D525">
        <v>1</v>
      </c>
      <c r="F525" s="10">
        <f>DATE(spy_long_term[[#This Row],[year]],spy_long_term[[#This Row],[month]],spy_long_term[[#This Row],[day]])</f>
        <v>26115</v>
      </c>
      <c r="G525" s="6">
        <f>VALUE(spy_long_term[[#This Row],[close]])</f>
        <v>736.35</v>
      </c>
      <c r="H525" t="s">
        <v>1037</v>
      </c>
      <c r="I525" t="s">
        <v>1038</v>
      </c>
      <c r="J525">
        <f t="shared" si="8"/>
        <v>524</v>
      </c>
      <c r="K525" t="str">
        <f>spy_long_term[[#This Row],[close]]</f>
        <v>736.35</v>
      </c>
      <c r="L525">
        <f>LOG(spy_long_term[[#This Row],[index]])</f>
        <v>2.7193312869837265</v>
      </c>
      <c r="M525">
        <f>LOG(spy_long_term[[#This Row],[close inf adj]])</f>
        <v>1.9803670261847752</v>
      </c>
      <c r="N525">
        <f>LOG(spy_long_term[[#This Row],[close]])</f>
        <v>2.8670842911555505</v>
      </c>
      <c r="O525" s="11">
        <f>VALUE(spy_long_term[[#This Row],[close]])</f>
        <v>736.35</v>
      </c>
      <c r="P525" s="11">
        <f>VALUE(spy_long_term[[#This Row],[close inf adj]])</f>
        <v>95.58</v>
      </c>
      <c r="R525" s="10">
        <v>40614</v>
      </c>
      <c r="S525">
        <v>0.91800000000000004</v>
      </c>
      <c r="T525" s="9"/>
      <c r="U525" s="9"/>
      <c r="V525" s="9"/>
    </row>
    <row r="526" spans="1:22" x14ac:dyDescent="0.35">
      <c r="A526" t="s">
        <v>29</v>
      </c>
      <c r="B526">
        <v>1971</v>
      </c>
      <c r="C526">
        <v>8</v>
      </c>
      <c r="D526">
        <v>1</v>
      </c>
      <c r="F526" s="10">
        <f>DATE(spy_long_term[[#This Row],[year]],spy_long_term[[#This Row],[month]],spy_long_term[[#This Row],[day]])</f>
        <v>26146</v>
      </c>
      <c r="G526" s="6">
        <f>VALUE(spy_long_term[[#This Row],[close]])</f>
        <v>761.05</v>
      </c>
      <c r="H526" t="s">
        <v>1039</v>
      </c>
      <c r="I526" t="s">
        <v>1040</v>
      </c>
      <c r="J526">
        <f t="shared" si="8"/>
        <v>525</v>
      </c>
      <c r="K526" t="str">
        <f>spy_long_term[[#This Row],[close]]</f>
        <v>761.05</v>
      </c>
      <c r="L526">
        <f>LOG(spy_long_term[[#This Row],[index]])</f>
        <v>2.720159303405957</v>
      </c>
      <c r="M526">
        <f>LOG(spy_long_term[[#This Row],[close inf adj]])</f>
        <v>1.995766779049974</v>
      </c>
      <c r="N526">
        <f>LOG(spy_long_term[[#This Row],[close]])</f>
        <v>2.88141319029326</v>
      </c>
      <c r="O526" s="11">
        <f>VALUE(spy_long_term[[#This Row],[close]])</f>
        <v>761.05</v>
      </c>
      <c r="P526" s="11">
        <f>VALUE(spy_long_term[[#This Row],[close inf adj]])</f>
        <v>99.03</v>
      </c>
      <c r="R526" s="10">
        <v>40615</v>
      </c>
      <c r="S526">
        <v>0.89249999999999996</v>
      </c>
      <c r="T526" s="8"/>
      <c r="U526" s="8"/>
      <c r="V526" s="8"/>
    </row>
    <row r="527" spans="1:22" x14ac:dyDescent="0.35">
      <c r="A527" t="s">
        <v>29</v>
      </c>
      <c r="B527">
        <v>1971</v>
      </c>
      <c r="C527">
        <v>9</v>
      </c>
      <c r="D527">
        <v>1</v>
      </c>
      <c r="F527" s="10">
        <f>DATE(spy_long_term[[#This Row],[year]],spy_long_term[[#This Row],[month]],spy_long_term[[#This Row],[day]])</f>
        <v>26177</v>
      </c>
      <c r="G527" s="6">
        <f>VALUE(spy_long_term[[#This Row],[close]])</f>
        <v>755.74</v>
      </c>
      <c r="H527" t="s">
        <v>1041</v>
      </c>
      <c r="I527" t="s">
        <v>1042</v>
      </c>
      <c r="J527">
        <f t="shared" si="8"/>
        <v>526</v>
      </c>
      <c r="K527" t="str">
        <f>spy_long_term[[#This Row],[close]]</f>
        <v>755.74</v>
      </c>
      <c r="L527">
        <f>LOG(spy_long_term[[#This Row],[index]])</f>
        <v>2.7209857441537393</v>
      </c>
      <c r="M527">
        <f>LOG(spy_long_term[[#This Row],[close inf adj]])</f>
        <v>1.9927302039541428</v>
      </c>
      <c r="N527">
        <f>LOG(spy_long_term[[#This Row],[close]])</f>
        <v>2.8783724092755221</v>
      </c>
      <c r="O527" s="11">
        <f>VALUE(spy_long_term[[#This Row],[close]])</f>
        <v>755.74</v>
      </c>
      <c r="P527" s="11">
        <f>VALUE(spy_long_term[[#This Row],[close inf adj]])</f>
        <v>98.34</v>
      </c>
      <c r="R527" s="10">
        <v>40616</v>
      </c>
      <c r="S527">
        <v>0.89490000000000003</v>
      </c>
      <c r="T527" s="9"/>
      <c r="U527" s="9"/>
      <c r="V527" s="9"/>
    </row>
    <row r="528" spans="1:22" x14ac:dyDescent="0.35">
      <c r="A528" t="s">
        <v>29</v>
      </c>
      <c r="B528">
        <v>1971</v>
      </c>
      <c r="C528">
        <v>10</v>
      </c>
      <c r="D528">
        <v>1</v>
      </c>
      <c r="F528" s="10">
        <f>DATE(spy_long_term[[#This Row],[year]],spy_long_term[[#This Row],[month]],spy_long_term[[#This Row],[day]])</f>
        <v>26207</v>
      </c>
      <c r="G528" s="6">
        <f>VALUE(spy_long_term[[#This Row],[close]])</f>
        <v>722.37</v>
      </c>
      <c r="H528" t="s">
        <v>1043</v>
      </c>
      <c r="I528" t="s">
        <v>1044</v>
      </c>
      <c r="J528">
        <f t="shared" si="8"/>
        <v>527</v>
      </c>
      <c r="K528" t="str">
        <f>spy_long_term[[#This Row],[close]]</f>
        <v>722.37</v>
      </c>
      <c r="L528">
        <f>LOG(spy_long_term[[#This Row],[index]])</f>
        <v>2.7218106152125467</v>
      </c>
      <c r="M528">
        <f>LOG(spy_long_term[[#This Row],[close inf adj]])</f>
        <v>1.9741891911181673</v>
      </c>
      <c r="N528">
        <f>LOG(spy_long_term[[#This Row],[close]])</f>
        <v>2.8587597014458193</v>
      </c>
      <c r="O528" s="11">
        <f>VALUE(spy_long_term[[#This Row],[close]])</f>
        <v>722.37</v>
      </c>
      <c r="P528" s="11">
        <f>VALUE(spy_long_term[[#This Row],[close inf adj]])</f>
        <v>94.23</v>
      </c>
      <c r="R528" s="10">
        <v>40617</v>
      </c>
      <c r="S528">
        <v>0.87</v>
      </c>
      <c r="T528" s="8"/>
      <c r="U528" s="8"/>
      <c r="V528" s="8"/>
    </row>
    <row r="529" spans="1:22" x14ac:dyDescent="0.35">
      <c r="A529" t="s">
        <v>29</v>
      </c>
      <c r="B529">
        <v>1971</v>
      </c>
      <c r="C529">
        <v>11</v>
      </c>
      <c r="D529">
        <v>1</v>
      </c>
      <c r="F529" s="10">
        <f>DATE(spy_long_term[[#This Row],[year]],spy_long_term[[#This Row],[month]],spy_long_term[[#This Row],[day]])</f>
        <v>26238</v>
      </c>
      <c r="G529" s="6">
        <f>VALUE(spy_long_term[[#This Row],[close]])</f>
        <v>720.53</v>
      </c>
      <c r="H529" t="s">
        <v>1045</v>
      </c>
      <c r="I529" t="s">
        <v>1046</v>
      </c>
      <c r="J529">
        <f t="shared" si="8"/>
        <v>528</v>
      </c>
      <c r="K529" t="str">
        <f>spy_long_term[[#This Row],[close]]</f>
        <v>720.53</v>
      </c>
      <c r="L529">
        <f>LOG(spy_long_term[[#This Row],[index]])</f>
        <v>2.7226339225338121</v>
      </c>
      <c r="M529">
        <f>LOG(spy_long_term[[#This Row],[close inf adj]])</f>
        <v>1.9730816496013677</v>
      </c>
      <c r="N529">
        <f>LOG(spy_long_term[[#This Row],[close]])</f>
        <v>2.8576520678192918</v>
      </c>
      <c r="O529" s="11">
        <f>VALUE(spy_long_term[[#This Row],[close]])</f>
        <v>720.53</v>
      </c>
      <c r="P529" s="11">
        <f>VALUE(spy_long_term[[#This Row],[close inf adj]])</f>
        <v>93.99</v>
      </c>
      <c r="R529" s="10">
        <v>40618</v>
      </c>
      <c r="S529">
        <v>0.86</v>
      </c>
      <c r="T529" s="9"/>
      <c r="U529" s="9"/>
      <c r="V529" s="9"/>
    </row>
    <row r="530" spans="1:22" x14ac:dyDescent="0.35">
      <c r="A530" t="s">
        <v>29</v>
      </c>
      <c r="B530">
        <v>1971</v>
      </c>
      <c r="C530">
        <v>12</v>
      </c>
      <c r="D530">
        <v>1</v>
      </c>
      <c r="F530" s="10">
        <f>DATE(spy_long_term[[#This Row],[year]],spy_long_term[[#This Row],[month]],spy_long_term[[#This Row],[day]])</f>
        <v>26268</v>
      </c>
      <c r="G530" s="6">
        <f>VALUE(spy_long_term[[#This Row],[close]])</f>
        <v>778.84</v>
      </c>
      <c r="H530" t="s">
        <v>1047</v>
      </c>
      <c r="I530" t="s">
        <v>1048</v>
      </c>
      <c r="J530">
        <f t="shared" si="8"/>
        <v>529</v>
      </c>
      <c r="K530" t="str">
        <f>spy_long_term[[#This Row],[close]]</f>
        <v>778.84</v>
      </c>
      <c r="L530">
        <f>LOG(spy_long_term[[#This Row],[index]])</f>
        <v>2.7234556720351857</v>
      </c>
      <c r="M530">
        <f>LOG(spy_long_term[[#This Row],[close inf adj]])</f>
        <v>2.0089832038154718</v>
      </c>
      <c r="N530">
        <f>LOG(spy_long_term[[#This Row],[close]])</f>
        <v>2.8914482481037398</v>
      </c>
      <c r="O530" s="11">
        <f>VALUE(spy_long_term[[#This Row],[close]])</f>
        <v>778.84</v>
      </c>
      <c r="P530" s="11">
        <f>VALUE(spy_long_term[[#This Row],[close inf adj]])</f>
        <v>102.09</v>
      </c>
      <c r="R530" s="10">
        <v>40619</v>
      </c>
      <c r="S530">
        <v>0.82540000000000002</v>
      </c>
      <c r="T530" s="8"/>
      <c r="U530" s="8"/>
      <c r="V530" s="8"/>
    </row>
    <row r="531" spans="1:22" x14ac:dyDescent="0.35">
      <c r="A531" t="s">
        <v>29</v>
      </c>
      <c r="B531">
        <v>1972</v>
      </c>
      <c r="C531">
        <v>1</v>
      </c>
      <c r="D531">
        <v>1</v>
      </c>
      <c r="F531" s="10">
        <f>DATE(spy_long_term[[#This Row],[year]],spy_long_term[[#This Row],[month]],spy_long_term[[#This Row],[day]])</f>
        <v>26299</v>
      </c>
      <c r="G531" s="6">
        <f>VALUE(spy_long_term[[#This Row],[close]])</f>
        <v>792.96</v>
      </c>
      <c r="H531" t="s">
        <v>1049</v>
      </c>
      <c r="I531" t="s">
        <v>1050</v>
      </c>
      <c r="J531">
        <f t="shared" si="8"/>
        <v>530</v>
      </c>
      <c r="K531" t="str">
        <f>spy_long_term[[#This Row],[close]]</f>
        <v>792.96</v>
      </c>
      <c r="L531">
        <f>LOG(spy_long_term[[#This Row],[index]])</f>
        <v>2.7242758696007892</v>
      </c>
      <c r="M531">
        <f>LOG(spy_long_term[[#This Row],[close inf adj]])</f>
        <v>2.0167827124868407</v>
      </c>
      <c r="N531">
        <f>LOG(spy_long_term[[#This Row],[close]])</f>
        <v>2.8992512803599508</v>
      </c>
      <c r="O531" s="11">
        <f>VALUE(spy_long_term[[#This Row],[close]])</f>
        <v>792.96</v>
      </c>
      <c r="P531" s="11">
        <f>VALUE(spy_long_term[[#This Row],[close inf adj]])</f>
        <v>103.94</v>
      </c>
      <c r="R531" s="10">
        <v>40620</v>
      </c>
      <c r="S531">
        <v>0.8165</v>
      </c>
      <c r="T531" s="9"/>
      <c r="U531" s="9"/>
      <c r="V531" s="9"/>
    </row>
    <row r="532" spans="1:22" x14ac:dyDescent="0.35">
      <c r="A532" t="s">
        <v>29</v>
      </c>
      <c r="B532">
        <v>1972</v>
      </c>
      <c r="C532">
        <v>2</v>
      </c>
      <c r="D532">
        <v>1</v>
      </c>
      <c r="F532" s="10">
        <f>DATE(spy_long_term[[#This Row],[year]],spy_long_term[[#This Row],[month]],spy_long_term[[#This Row],[day]])</f>
        <v>26330</v>
      </c>
      <c r="G532" s="6">
        <f>VALUE(spy_long_term[[#This Row],[close]])</f>
        <v>809.08</v>
      </c>
      <c r="H532" t="s">
        <v>1051</v>
      </c>
      <c r="I532" t="s">
        <v>1052</v>
      </c>
      <c r="J532">
        <f t="shared" si="8"/>
        <v>531</v>
      </c>
      <c r="K532" t="str">
        <f>spy_long_term[[#This Row],[close]]</f>
        <v>809.08</v>
      </c>
      <c r="L532">
        <f>LOG(spy_long_term[[#This Row],[index]])</f>
        <v>2.725094521081469</v>
      </c>
      <c r="M532">
        <f>LOG(spy_long_term[[#This Row],[close inf adj]])</f>
        <v>2.0276349657775441</v>
      </c>
      <c r="N532">
        <f>LOG(spy_long_term[[#This Row],[close]])</f>
        <v>2.9079914657912753</v>
      </c>
      <c r="O532" s="11">
        <f>VALUE(spy_long_term[[#This Row],[close]])</f>
        <v>809.08</v>
      </c>
      <c r="P532" s="11">
        <f>VALUE(spy_long_term[[#This Row],[close inf adj]])</f>
        <v>106.57</v>
      </c>
      <c r="R532" s="10">
        <v>40621</v>
      </c>
      <c r="S532">
        <v>0.76500000000000001</v>
      </c>
      <c r="T532" s="8"/>
      <c r="U532" s="8"/>
      <c r="V532" s="8"/>
    </row>
    <row r="533" spans="1:22" x14ac:dyDescent="0.35">
      <c r="A533" t="s">
        <v>29</v>
      </c>
      <c r="B533">
        <v>1972</v>
      </c>
      <c r="C533">
        <v>3</v>
      </c>
      <c r="D533">
        <v>1</v>
      </c>
      <c r="F533" s="10">
        <f>DATE(spy_long_term[[#This Row],[year]],spy_long_term[[#This Row],[month]],spy_long_term[[#This Row],[day]])</f>
        <v>26359</v>
      </c>
      <c r="G533" s="6">
        <f>VALUE(spy_long_term[[#This Row],[close]])</f>
        <v>811.93</v>
      </c>
      <c r="H533" t="s">
        <v>1053</v>
      </c>
      <c r="I533" t="s">
        <v>1054</v>
      </c>
      <c r="J533">
        <f t="shared" si="8"/>
        <v>532</v>
      </c>
      <c r="K533" t="str">
        <f>spy_long_term[[#This Row],[close]]</f>
        <v>811.93</v>
      </c>
      <c r="L533">
        <f>LOG(spy_long_term[[#This Row],[index]])</f>
        <v>2.7259116322950483</v>
      </c>
      <c r="M533">
        <f>LOG(spy_long_term[[#This Row],[close inf adj]])</f>
        <v>2.030194785356751</v>
      </c>
      <c r="N533">
        <f>LOG(spy_long_term[[#This Row],[close]])</f>
        <v>2.9095185884478503</v>
      </c>
      <c r="O533" s="11">
        <f>VALUE(spy_long_term[[#This Row],[close]])</f>
        <v>811.93</v>
      </c>
      <c r="P533" s="11">
        <f>VALUE(spy_long_term[[#This Row],[close inf adj]])</f>
        <v>107.2</v>
      </c>
      <c r="R533" s="10">
        <v>40622</v>
      </c>
      <c r="S533">
        <v>0.74109999999999998</v>
      </c>
      <c r="T533" s="9"/>
      <c r="U533" s="9"/>
      <c r="V533" s="9"/>
    </row>
    <row r="534" spans="1:22" x14ac:dyDescent="0.35">
      <c r="A534" t="s">
        <v>29</v>
      </c>
      <c r="B534">
        <v>1972</v>
      </c>
      <c r="C534">
        <v>4</v>
      </c>
      <c r="D534">
        <v>1</v>
      </c>
      <c r="F534" s="10">
        <f>DATE(spy_long_term[[#This Row],[year]],spy_long_term[[#This Row],[month]],spy_long_term[[#This Row],[day]])</f>
        <v>26390</v>
      </c>
      <c r="G534" s="6">
        <f>VALUE(spy_long_term[[#This Row],[close]])</f>
        <v>813.45</v>
      </c>
      <c r="H534" t="s">
        <v>1055</v>
      </c>
      <c r="I534" t="s">
        <v>1056</v>
      </c>
      <c r="J534">
        <f t="shared" si="8"/>
        <v>533</v>
      </c>
      <c r="K534" t="str">
        <f>spy_long_term[[#This Row],[close]]</f>
        <v>813.45</v>
      </c>
      <c r="L534">
        <f>LOG(spy_long_term[[#This Row],[index]])</f>
        <v>2.7267272090265724</v>
      </c>
      <c r="M534">
        <f>LOG(spy_long_term[[#This Row],[close inf adj]])</f>
        <v>2.0320947130529023</v>
      </c>
      <c r="N534">
        <f>LOG(spy_long_term[[#This Row],[close]])</f>
        <v>2.9103308634911365</v>
      </c>
      <c r="O534" s="11">
        <f>VALUE(spy_long_term[[#This Row],[close]])</f>
        <v>813.45</v>
      </c>
      <c r="P534" s="11">
        <f>VALUE(spy_long_term[[#This Row],[close inf adj]])</f>
        <v>107.67</v>
      </c>
      <c r="R534" s="10">
        <v>40623</v>
      </c>
      <c r="S534">
        <v>0.75900000000000001</v>
      </c>
      <c r="T534" s="8"/>
      <c r="U534" s="8"/>
      <c r="V534" s="8"/>
    </row>
    <row r="535" spans="1:22" x14ac:dyDescent="0.35">
      <c r="A535" t="s">
        <v>29</v>
      </c>
      <c r="B535">
        <v>1972</v>
      </c>
      <c r="C535">
        <v>5</v>
      </c>
      <c r="D535">
        <v>1</v>
      </c>
      <c r="F535" s="10">
        <f>DATE(spy_long_term[[#This Row],[year]],spy_long_term[[#This Row],[month]],spy_long_term[[#This Row],[day]])</f>
        <v>26420</v>
      </c>
      <c r="G535" s="6">
        <f>VALUE(spy_long_term[[#This Row],[close]])</f>
        <v>825.53</v>
      </c>
      <c r="H535" t="s">
        <v>1057</v>
      </c>
      <c r="I535" t="s">
        <v>1058</v>
      </c>
      <c r="J535">
        <f t="shared" si="8"/>
        <v>534</v>
      </c>
      <c r="K535" t="str">
        <f>spy_long_term[[#This Row],[close]]</f>
        <v>825.53</v>
      </c>
      <c r="L535">
        <f>LOG(spy_long_term[[#This Row],[index]])</f>
        <v>2.7275412570285562</v>
      </c>
      <c r="M535">
        <f>LOG(spy_long_term[[#This Row],[close inf adj]])</f>
        <v>2.03953308766939</v>
      </c>
      <c r="N535">
        <f>LOG(spy_long_term[[#This Row],[close]])</f>
        <v>2.9167328602732141</v>
      </c>
      <c r="O535" s="11">
        <f>VALUE(spy_long_term[[#This Row],[close]])</f>
        <v>825.53</v>
      </c>
      <c r="P535" s="11">
        <f>VALUE(spy_long_term[[#This Row],[close inf adj]])</f>
        <v>109.53</v>
      </c>
      <c r="R535" s="10">
        <v>40624</v>
      </c>
      <c r="S535">
        <v>0.80900000000000005</v>
      </c>
      <c r="T535" s="9"/>
      <c r="U535" s="9"/>
      <c r="V535" s="9"/>
    </row>
    <row r="536" spans="1:22" x14ac:dyDescent="0.35">
      <c r="A536" t="s">
        <v>29</v>
      </c>
      <c r="B536">
        <v>1972</v>
      </c>
      <c r="C536">
        <v>6</v>
      </c>
      <c r="D536">
        <v>1</v>
      </c>
      <c r="F536" s="10">
        <f>DATE(spy_long_term[[#This Row],[year]],spy_long_term[[#This Row],[month]],spy_long_term[[#This Row],[day]])</f>
        <v>26451</v>
      </c>
      <c r="G536" s="6">
        <f>VALUE(spy_long_term[[#This Row],[close]])</f>
        <v>805.59</v>
      </c>
      <c r="H536" t="s">
        <v>1059</v>
      </c>
      <c r="I536" t="s">
        <v>1060</v>
      </c>
      <c r="J536">
        <f t="shared" si="8"/>
        <v>535</v>
      </c>
      <c r="K536" t="str">
        <f>spy_long_term[[#This Row],[close]]</f>
        <v>805.59</v>
      </c>
      <c r="L536">
        <f>LOG(spy_long_term[[#This Row],[index]])</f>
        <v>2.7283537820212285</v>
      </c>
      <c r="M536">
        <f>LOG(spy_long_term[[#This Row],[close inf adj]])</f>
        <v>2.0299516420368406</v>
      </c>
      <c r="N536">
        <f>LOG(spy_long_term[[#This Row],[close]])</f>
        <v>2.9061140665676892</v>
      </c>
      <c r="O536" s="11">
        <f>VALUE(spy_long_term[[#This Row],[close]])</f>
        <v>805.59</v>
      </c>
      <c r="P536" s="11">
        <f>VALUE(spy_long_term[[#This Row],[close inf adj]])</f>
        <v>107.14</v>
      </c>
      <c r="R536" s="10">
        <v>40625</v>
      </c>
      <c r="S536">
        <v>0.84970000000000001</v>
      </c>
      <c r="T536" s="8"/>
      <c r="U536" s="8"/>
      <c r="V536" s="8"/>
    </row>
    <row r="537" spans="1:22" x14ac:dyDescent="0.35">
      <c r="A537" t="s">
        <v>29</v>
      </c>
      <c r="B537">
        <v>1972</v>
      </c>
      <c r="C537">
        <v>7</v>
      </c>
      <c r="D537">
        <v>1</v>
      </c>
      <c r="F537" s="10">
        <f>DATE(spy_long_term[[#This Row],[year]],spy_long_term[[#This Row],[month]],spy_long_term[[#This Row],[day]])</f>
        <v>26481</v>
      </c>
      <c r="G537" s="6">
        <f>VALUE(spy_long_term[[#This Row],[close]])</f>
        <v>803.6</v>
      </c>
      <c r="H537" t="s">
        <v>1061</v>
      </c>
      <c r="I537" t="s">
        <v>1062</v>
      </c>
      <c r="J537">
        <f t="shared" si="8"/>
        <v>536</v>
      </c>
      <c r="K537" t="str">
        <f>spy_long_term[[#This Row],[close]]</f>
        <v>803.60</v>
      </c>
      <c r="L537">
        <f>LOG(spy_long_term[[#This Row],[index]])</f>
        <v>2.7291647896927702</v>
      </c>
      <c r="M537">
        <f>LOG(spy_long_term[[#This Row],[close inf adj]])</f>
        <v>2.030963842378275</v>
      </c>
      <c r="N537">
        <f>LOG(spy_long_term[[#This Row],[close]])</f>
        <v>2.9050399280762114</v>
      </c>
      <c r="O537" s="11">
        <f>VALUE(spy_long_term[[#This Row],[close]])</f>
        <v>803.6</v>
      </c>
      <c r="P537" s="11">
        <f>VALUE(spy_long_term[[#This Row],[close inf adj]])</f>
        <v>107.39</v>
      </c>
      <c r="R537" s="10">
        <v>40626</v>
      </c>
      <c r="S537">
        <v>0.8669</v>
      </c>
      <c r="T537" s="9"/>
      <c r="U537" s="9"/>
      <c r="V537" s="9"/>
    </row>
    <row r="538" spans="1:22" x14ac:dyDescent="0.35">
      <c r="A538" t="s">
        <v>29</v>
      </c>
      <c r="B538">
        <v>1972</v>
      </c>
      <c r="C538">
        <v>8</v>
      </c>
      <c r="D538">
        <v>1</v>
      </c>
      <c r="F538" s="10">
        <f>DATE(spy_long_term[[#This Row],[year]],spy_long_term[[#This Row],[month]],spy_long_term[[#This Row],[day]])</f>
        <v>26512</v>
      </c>
      <c r="G538" s="6">
        <f>VALUE(spy_long_term[[#This Row],[close]])</f>
        <v>829.29</v>
      </c>
      <c r="H538" t="s">
        <v>1063</v>
      </c>
      <c r="I538" t="s">
        <v>1064</v>
      </c>
      <c r="J538">
        <f t="shared" si="8"/>
        <v>537</v>
      </c>
      <c r="K538" t="str">
        <f>spy_long_term[[#This Row],[close]]</f>
        <v>829.29</v>
      </c>
      <c r="L538">
        <f>LOG(spy_long_term[[#This Row],[index]])</f>
        <v>2.7299742856995555</v>
      </c>
      <c r="M538">
        <f>LOG(spy_long_term[[#This Row],[close inf adj]])</f>
        <v>2.0456749667691052</v>
      </c>
      <c r="N538">
        <f>LOG(spy_long_term[[#This Row],[close]])</f>
        <v>2.9187064284704634</v>
      </c>
      <c r="O538" s="11">
        <f>VALUE(spy_long_term[[#This Row],[close]])</f>
        <v>829.29</v>
      </c>
      <c r="P538" s="11">
        <f>VALUE(spy_long_term[[#This Row],[close inf adj]])</f>
        <v>111.09</v>
      </c>
      <c r="R538" s="10">
        <v>40627</v>
      </c>
      <c r="S538">
        <v>0.88380000000000003</v>
      </c>
      <c r="T538" s="8"/>
      <c r="U538" s="8"/>
      <c r="V538" s="8"/>
    </row>
    <row r="539" spans="1:22" x14ac:dyDescent="0.35">
      <c r="A539" t="s">
        <v>29</v>
      </c>
      <c r="B539">
        <v>1972</v>
      </c>
      <c r="C539">
        <v>9</v>
      </c>
      <c r="D539">
        <v>1</v>
      </c>
      <c r="F539" s="10">
        <f>DATE(spy_long_term[[#This Row],[year]],spy_long_term[[#This Row],[month]],spy_long_term[[#This Row],[day]])</f>
        <v>26543</v>
      </c>
      <c r="G539" s="6">
        <f>VALUE(spy_long_term[[#This Row],[close]])</f>
        <v>823.38</v>
      </c>
      <c r="H539" t="s">
        <v>1065</v>
      </c>
      <c r="I539" t="s">
        <v>1066</v>
      </c>
      <c r="J539">
        <f t="shared" si="8"/>
        <v>538</v>
      </c>
      <c r="K539" t="str">
        <f>spy_long_term[[#This Row],[close]]</f>
        <v>823.38</v>
      </c>
      <c r="L539">
        <f>LOG(spy_long_term[[#This Row],[index]])</f>
        <v>2.7307822756663893</v>
      </c>
      <c r="M539">
        <f>LOG(spy_long_term[[#This Row],[close inf adj]])</f>
        <v>2.0435587469147327</v>
      </c>
      <c r="N539">
        <f>LOG(spy_long_term[[#This Row],[close]])</f>
        <v>2.9156003137239788</v>
      </c>
      <c r="O539" s="11">
        <f>VALUE(spy_long_term[[#This Row],[close]])</f>
        <v>823.38</v>
      </c>
      <c r="P539" s="11">
        <f>VALUE(spy_long_term[[#This Row],[close inf adj]])</f>
        <v>110.55</v>
      </c>
      <c r="R539" s="10">
        <v>40628</v>
      </c>
      <c r="S539">
        <v>0.85519999999999996</v>
      </c>
      <c r="T539" s="9"/>
      <c r="U539" s="9"/>
      <c r="V539" s="9"/>
    </row>
    <row r="540" spans="1:22" x14ac:dyDescent="0.35">
      <c r="A540" t="s">
        <v>29</v>
      </c>
      <c r="B540">
        <v>1972</v>
      </c>
      <c r="C540">
        <v>10</v>
      </c>
      <c r="D540">
        <v>1</v>
      </c>
      <c r="F540" s="10">
        <f>DATE(spy_long_term[[#This Row],[year]],spy_long_term[[#This Row],[month]],spy_long_term[[#This Row],[day]])</f>
        <v>26573</v>
      </c>
      <c r="G540" s="6">
        <f>VALUE(spy_long_term[[#This Row],[close]])</f>
        <v>827.03</v>
      </c>
      <c r="H540" t="s">
        <v>1067</v>
      </c>
      <c r="I540" t="s">
        <v>1068</v>
      </c>
      <c r="J540">
        <f t="shared" si="8"/>
        <v>539</v>
      </c>
      <c r="K540" t="str">
        <f>spy_long_term[[#This Row],[close]]</f>
        <v>827.03</v>
      </c>
      <c r="L540">
        <f>LOG(spy_long_term[[#This Row],[index]])</f>
        <v>2.7315887651867388</v>
      </c>
      <c r="M540">
        <f>LOG(spy_long_term[[#This Row],[close inf adj]])</f>
        <v>2.0475863570743504</v>
      </c>
      <c r="N540">
        <f>LOG(spy_long_term[[#This Row],[close]])</f>
        <v>2.9175212636010928</v>
      </c>
      <c r="O540" s="11">
        <f>VALUE(spy_long_term[[#This Row],[close]])</f>
        <v>827.03</v>
      </c>
      <c r="P540" s="11">
        <f>VALUE(spy_long_term[[#This Row],[close inf adj]])</f>
        <v>111.58</v>
      </c>
      <c r="R540" s="10">
        <v>40629</v>
      </c>
      <c r="S540">
        <v>0.82</v>
      </c>
      <c r="T540" s="8"/>
      <c r="U540" s="8"/>
      <c r="V540" s="8"/>
    </row>
    <row r="541" spans="1:22" x14ac:dyDescent="0.35">
      <c r="A541" t="s">
        <v>29</v>
      </c>
      <c r="B541">
        <v>1972</v>
      </c>
      <c r="C541">
        <v>11</v>
      </c>
      <c r="D541">
        <v>1</v>
      </c>
      <c r="F541" s="10">
        <f>DATE(spy_long_term[[#This Row],[year]],spy_long_term[[#This Row],[month]],spy_long_term[[#This Row],[day]])</f>
        <v>26604</v>
      </c>
      <c r="G541" s="6">
        <f>VALUE(spy_long_term[[#This Row],[close]])</f>
        <v>862.77</v>
      </c>
      <c r="H541" t="s">
        <v>1069</v>
      </c>
      <c r="I541" t="s">
        <v>1070</v>
      </c>
      <c r="J541">
        <f t="shared" si="8"/>
        <v>540</v>
      </c>
      <c r="K541" t="str">
        <f>spy_long_term[[#This Row],[close]]</f>
        <v>862.77</v>
      </c>
      <c r="L541">
        <f>LOG(spy_long_term[[#This Row],[index]])</f>
        <v>2.7323937598229686</v>
      </c>
      <c r="M541">
        <f>LOG(spy_long_term[[#This Row],[close inf adj]])</f>
        <v>2.066959197867122</v>
      </c>
      <c r="N541">
        <f>LOG(spy_long_term[[#This Row],[close]])</f>
        <v>2.9358950355253475</v>
      </c>
      <c r="O541" s="11">
        <f>VALUE(spy_long_term[[#This Row],[close]])</f>
        <v>862.77</v>
      </c>
      <c r="P541" s="11">
        <f>VALUE(spy_long_term[[#This Row],[close inf adj]])</f>
        <v>116.67</v>
      </c>
      <c r="R541" s="10">
        <v>40630</v>
      </c>
      <c r="S541">
        <v>0.79900000000000004</v>
      </c>
      <c r="T541" s="9"/>
      <c r="U541" s="9"/>
      <c r="V541" s="9"/>
    </row>
    <row r="542" spans="1:22" x14ac:dyDescent="0.35">
      <c r="A542" t="s">
        <v>29</v>
      </c>
      <c r="B542">
        <v>1972</v>
      </c>
      <c r="C542">
        <v>12</v>
      </c>
      <c r="D542">
        <v>1</v>
      </c>
      <c r="F542" s="10">
        <f>DATE(spy_long_term[[#This Row],[year]],spy_long_term[[#This Row],[month]],spy_long_term[[#This Row],[day]])</f>
        <v>26634</v>
      </c>
      <c r="G542" s="6">
        <f>VALUE(spy_long_term[[#This Row],[close]])</f>
        <v>870.97</v>
      </c>
      <c r="H542" t="s">
        <v>1071</v>
      </c>
      <c r="I542" t="s">
        <v>1072</v>
      </c>
      <c r="J542">
        <f t="shared" si="8"/>
        <v>541</v>
      </c>
      <c r="K542" t="str">
        <f>spy_long_term[[#This Row],[close]]</f>
        <v>870.97</v>
      </c>
      <c r="L542">
        <f>LOG(spy_long_term[[#This Row],[index]])</f>
        <v>2.7331972651065692</v>
      </c>
      <c r="M542">
        <f>LOG(spy_long_term[[#This Row],[close inf adj]])</f>
        <v>2.0720659914147457</v>
      </c>
      <c r="N542">
        <f>LOG(spy_long_term[[#This Row],[close]])</f>
        <v>2.940003196271912</v>
      </c>
      <c r="O542" s="11">
        <f>VALUE(spy_long_term[[#This Row],[close]])</f>
        <v>870.97</v>
      </c>
      <c r="P542" s="11">
        <f>VALUE(spy_long_term[[#This Row],[close inf adj]])</f>
        <v>118.05</v>
      </c>
      <c r="R542" s="10">
        <v>40631</v>
      </c>
      <c r="S542">
        <v>0.79249999999999998</v>
      </c>
      <c r="T542" s="8"/>
      <c r="U542" s="8"/>
      <c r="V542" s="8"/>
    </row>
    <row r="543" spans="1:22" x14ac:dyDescent="0.35">
      <c r="A543" t="s">
        <v>29</v>
      </c>
      <c r="B543">
        <v>1973</v>
      </c>
      <c r="C543">
        <v>1</v>
      </c>
      <c r="D543">
        <v>1</v>
      </c>
      <c r="F543" s="10">
        <f>DATE(spy_long_term[[#This Row],[year]],spy_long_term[[#This Row],[month]],spy_long_term[[#This Row],[day]])</f>
        <v>26665</v>
      </c>
      <c r="G543" s="6">
        <f>VALUE(spy_long_term[[#This Row],[close]])</f>
        <v>853.98</v>
      </c>
      <c r="H543" t="s">
        <v>1073</v>
      </c>
      <c r="I543" t="s">
        <v>1074</v>
      </c>
      <c r="J543">
        <f t="shared" si="8"/>
        <v>542</v>
      </c>
      <c r="K543" t="str">
        <f>spy_long_term[[#This Row],[close]]</f>
        <v>853.98</v>
      </c>
      <c r="L543">
        <f>LOG(spy_long_term[[#This Row],[index]])</f>
        <v>2.7339992865383871</v>
      </c>
      <c r="M543">
        <f>LOG(spy_long_term[[#This Row],[close inf adj]])</f>
        <v>2.0645702922440257</v>
      </c>
      <c r="N543">
        <f>LOG(spy_long_term[[#This Row],[close]])</f>
        <v>2.9314476997389489</v>
      </c>
      <c r="O543" s="11">
        <f>VALUE(spy_long_term[[#This Row],[close]])</f>
        <v>853.98</v>
      </c>
      <c r="P543" s="11">
        <f>VALUE(spy_long_term[[#This Row],[close inf adj]])</f>
        <v>116.03</v>
      </c>
      <c r="R543" s="10">
        <v>40632</v>
      </c>
      <c r="S543">
        <v>0.78969999999999996</v>
      </c>
      <c r="T543" s="9"/>
      <c r="U543" s="9"/>
      <c r="V543" s="9"/>
    </row>
    <row r="544" spans="1:22" x14ac:dyDescent="0.35">
      <c r="A544" t="s">
        <v>29</v>
      </c>
      <c r="B544">
        <v>1973</v>
      </c>
      <c r="C544">
        <v>2</v>
      </c>
      <c r="D544">
        <v>1</v>
      </c>
      <c r="F544" s="10">
        <f>DATE(spy_long_term[[#This Row],[year]],spy_long_term[[#This Row],[month]],spy_long_term[[#This Row],[day]])</f>
        <v>26696</v>
      </c>
      <c r="G544" s="6">
        <f>VALUE(spy_long_term[[#This Row],[close]])</f>
        <v>816.27</v>
      </c>
      <c r="H544" t="s">
        <v>1075</v>
      </c>
      <c r="I544" t="s">
        <v>1076</v>
      </c>
      <c r="J544">
        <f t="shared" si="8"/>
        <v>543</v>
      </c>
      <c r="K544" t="str">
        <f>spy_long_term[[#This Row],[close]]</f>
        <v>816.27</v>
      </c>
      <c r="L544">
        <f>LOG(spy_long_term[[#This Row],[index]])</f>
        <v>2.7347998295888472</v>
      </c>
      <c r="M544">
        <f>LOG(spy_long_term[[#This Row],[close inf adj]])</f>
        <v>2.0479754052790859</v>
      </c>
      <c r="N544">
        <f>LOG(spy_long_term[[#This Row],[close]])</f>
        <v>2.9118338353651856</v>
      </c>
      <c r="O544" s="11">
        <f>VALUE(spy_long_term[[#This Row],[close]])</f>
        <v>816.27</v>
      </c>
      <c r="P544" s="11">
        <f>VALUE(spy_long_term[[#This Row],[close inf adj]])</f>
        <v>111.68</v>
      </c>
      <c r="R544" s="10">
        <v>40633</v>
      </c>
      <c r="S544">
        <v>0.78459999999999996</v>
      </c>
      <c r="T544" s="8"/>
      <c r="U544" s="8"/>
      <c r="V544" s="8"/>
    </row>
    <row r="545" spans="1:22" x14ac:dyDescent="0.35">
      <c r="A545" t="s">
        <v>29</v>
      </c>
      <c r="B545">
        <v>1973</v>
      </c>
      <c r="C545">
        <v>3</v>
      </c>
      <c r="D545">
        <v>1</v>
      </c>
      <c r="F545" s="10">
        <f>DATE(spy_long_term[[#This Row],[year]],spy_long_term[[#This Row],[month]],spy_long_term[[#This Row],[day]])</f>
        <v>26724</v>
      </c>
      <c r="G545" s="6">
        <f>VALUE(spy_long_term[[#This Row],[close]])</f>
        <v>807.52</v>
      </c>
      <c r="H545" t="s">
        <v>1077</v>
      </c>
      <c r="I545" t="s">
        <v>1078</v>
      </c>
      <c r="J545">
        <f t="shared" si="8"/>
        <v>544</v>
      </c>
      <c r="K545" t="str">
        <f>spy_long_term[[#This Row],[close]]</f>
        <v>807.52</v>
      </c>
      <c r="L545">
        <f>LOG(spy_long_term[[#This Row],[index]])</f>
        <v>2.7355988996981799</v>
      </c>
      <c r="M545">
        <f>LOG(spy_long_term[[#This Row],[close inf adj]])</f>
        <v>2.0473527607539341</v>
      </c>
      <c r="N545">
        <f>LOG(spy_long_term[[#This Row],[close]])</f>
        <v>2.9071532873896104</v>
      </c>
      <c r="O545" s="11">
        <f>VALUE(spy_long_term[[#This Row],[close]])</f>
        <v>807.52</v>
      </c>
      <c r="P545" s="11">
        <f>VALUE(spy_long_term[[#This Row],[close inf adj]])</f>
        <v>111.52</v>
      </c>
      <c r="R545" s="10">
        <v>40634</v>
      </c>
      <c r="S545">
        <v>0.77410000000000001</v>
      </c>
      <c r="T545" s="9"/>
      <c r="U545" s="9"/>
      <c r="V545" s="9"/>
    </row>
    <row r="546" spans="1:22" x14ac:dyDescent="0.35">
      <c r="A546" t="s">
        <v>29</v>
      </c>
      <c r="B546">
        <v>1973</v>
      </c>
      <c r="C546">
        <v>4</v>
      </c>
      <c r="D546">
        <v>1</v>
      </c>
      <c r="F546" s="10">
        <f>DATE(spy_long_term[[#This Row],[year]],spy_long_term[[#This Row],[month]],spy_long_term[[#This Row],[day]])</f>
        <v>26755</v>
      </c>
      <c r="G546" s="6">
        <f>VALUE(spy_long_term[[#This Row],[close]])</f>
        <v>769.22</v>
      </c>
      <c r="H546" t="s">
        <v>1079</v>
      </c>
      <c r="I546" t="s">
        <v>1080</v>
      </c>
      <c r="J546">
        <f t="shared" si="8"/>
        <v>545</v>
      </c>
      <c r="K546" t="str">
        <f>spy_long_term[[#This Row],[close]]</f>
        <v>769.22</v>
      </c>
      <c r="L546">
        <f>LOG(spy_long_term[[#This Row],[index]])</f>
        <v>2.7363965022766426</v>
      </c>
      <c r="M546">
        <f>LOG(spy_long_term[[#This Row],[close inf adj]])</f>
        <v>2.0292619958041751</v>
      </c>
      <c r="N546">
        <f>LOG(spy_long_term[[#This Row],[close]])</f>
        <v>2.8860505675278554</v>
      </c>
      <c r="O546" s="11">
        <f>VALUE(spy_long_term[[#This Row],[close]])</f>
        <v>769.22</v>
      </c>
      <c r="P546" s="11">
        <f>VALUE(spy_long_term[[#This Row],[close inf adj]])</f>
        <v>106.97</v>
      </c>
      <c r="R546" s="10">
        <v>40635</v>
      </c>
      <c r="S546">
        <v>0.78200000000000003</v>
      </c>
      <c r="T546" s="8"/>
      <c r="U546" s="8"/>
      <c r="V546" s="8"/>
    </row>
    <row r="547" spans="1:22" x14ac:dyDescent="0.35">
      <c r="A547" t="s">
        <v>29</v>
      </c>
      <c r="B547">
        <v>1973</v>
      </c>
      <c r="C547">
        <v>5</v>
      </c>
      <c r="D547">
        <v>1</v>
      </c>
      <c r="F547" s="10">
        <f>DATE(spy_long_term[[#This Row],[year]],spy_long_term[[#This Row],[month]],spy_long_term[[#This Row],[day]])</f>
        <v>26785</v>
      </c>
      <c r="G547" s="6">
        <f>VALUE(spy_long_term[[#This Row],[close]])</f>
        <v>749.55</v>
      </c>
      <c r="H547" t="s">
        <v>1081</v>
      </c>
      <c r="I547" t="s">
        <v>1082</v>
      </c>
      <c r="J547">
        <f t="shared" si="8"/>
        <v>546</v>
      </c>
      <c r="K547" t="str">
        <f>spy_long_term[[#This Row],[close]]</f>
        <v>749.55</v>
      </c>
      <c r="L547">
        <f>LOG(spy_long_term[[#This Row],[index]])</f>
        <v>2.7371926427047373</v>
      </c>
      <c r="M547">
        <f>LOG(spy_long_term[[#This Row],[close inf adj]])</f>
        <v>2.0209824429184193</v>
      </c>
      <c r="N547">
        <f>LOG(spy_long_term[[#This Row],[close]])</f>
        <v>2.8748006084982682</v>
      </c>
      <c r="O547" s="11">
        <f>VALUE(spy_long_term[[#This Row],[close]])</f>
        <v>749.55</v>
      </c>
      <c r="P547" s="11">
        <f>VALUE(spy_long_term[[#This Row],[close inf adj]])</f>
        <v>104.95</v>
      </c>
      <c r="R547" s="10">
        <v>40636</v>
      </c>
      <c r="S547">
        <v>0.77900000000000003</v>
      </c>
      <c r="T547" s="9"/>
      <c r="U547" s="9"/>
      <c r="V547" s="9"/>
    </row>
    <row r="548" spans="1:22" x14ac:dyDescent="0.35">
      <c r="A548" t="s">
        <v>29</v>
      </c>
      <c r="B548">
        <v>1973</v>
      </c>
      <c r="C548">
        <v>6</v>
      </c>
      <c r="D548">
        <v>1</v>
      </c>
      <c r="F548" s="10">
        <f>DATE(spy_long_term[[#This Row],[year]],spy_long_term[[#This Row],[month]],spy_long_term[[#This Row],[day]])</f>
        <v>26816</v>
      </c>
      <c r="G548" s="6">
        <f>VALUE(spy_long_term[[#This Row],[close]])</f>
        <v>739.62</v>
      </c>
      <c r="H548" t="s">
        <v>1083</v>
      </c>
      <c r="I548" t="s">
        <v>1084</v>
      </c>
      <c r="J548">
        <f t="shared" si="8"/>
        <v>547</v>
      </c>
      <c r="K548" t="str">
        <f>spy_long_term[[#This Row],[close]]</f>
        <v>739.62</v>
      </c>
      <c r="L548">
        <f>LOG(spy_long_term[[#This Row],[index]])</f>
        <v>2.7379873263334309</v>
      </c>
      <c r="M548">
        <f>LOG(spy_long_term[[#This Row],[close inf adj]])</f>
        <v>2.0181177205910004</v>
      </c>
      <c r="N548">
        <f>LOG(spy_long_term[[#This Row],[close]])</f>
        <v>2.8690086463651774</v>
      </c>
      <c r="O548" s="11">
        <f>VALUE(spy_long_term[[#This Row],[close]])</f>
        <v>739.62</v>
      </c>
      <c r="P548" s="11">
        <f>VALUE(spy_long_term[[#This Row],[close inf adj]])</f>
        <v>104.26</v>
      </c>
      <c r="R548" s="10">
        <v>40637</v>
      </c>
      <c r="S548">
        <v>0.68</v>
      </c>
      <c r="T548" s="8"/>
      <c r="U548" s="8"/>
      <c r="V548" s="8"/>
    </row>
    <row r="549" spans="1:22" x14ac:dyDescent="0.35">
      <c r="A549" t="s">
        <v>29</v>
      </c>
      <c r="B549">
        <v>1973</v>
      </c>
      <c r="C549">
        <v>7</v>
      </c>
      <c r="D549">
        <v>1</v>
      </c>
      <c r="F549" s="10">
        <f>DATE(spy_long_term[[#This Row],[year]],spy_long_term[[#This Row],[month]],spy_long_term[[#This Row],[day]])</f>
        <v>26846</v>
      </c>
      <c r="G549" s="6">
        <f>VALUE(spy_long_term[[#This Row],[close]])</f>
        <v>765.98</v>
      </c>
      <c r="H549" t="s">
        <v>1085</v>
      </c>
      <c r="I549" t="s">
        <v>1086</v>
      </c>
      <c r="J549">
        <f t="shared" si="8"/>
        <v>548</v>
      </c>
      <c r="K549" t="str">
        <f>spy_long_term[[#This Row],[close]]</f>
        <v>765.98</v>
      </c>
      <c r="L549">
        <f>LOG(spy_long_term[[#This Row],[index]])</f>
        <v>2.7387805584843692</v>
      </c>
      <c r="M549">
        <f>LOG(spy_long_term[[#This Row],[close inf adj]])</f>
        <v>2.0343075295965631</v>
      </c>
      <c r="N549">
        <f>LOG(spy_long_term[[#This Row],[close]])</f>
        <v>2.8842174302030572</v>
      </c>
      <c r="O549" s="11">
        <f>VALUE(spy_long_term[[#This Row],[close]])</f>
        <v>765.98</v>
      </c>
      <c r="P549" s="11">
        <f>VALUE(spy_long_term[[#This Row],[close inf adj]])</f>
        <v>108.22</v>
      </c>
      <c r="R549" s="10">
        <v>40638</v>
      </c>
      <c r="S549">
        <v>0.71</v>
      </c>
      <c r="T549" s="9"/>
      <c r="U549" s="9"/>
      <c r="V549" s="9"/>
    </row>
    <row r="550" spans="1:22" x14ac:dyDescent="0.35">
      <c r="A550" t="s">
        <v>29</v>
      </c>
      <c r="B550">
        <v>1973</v>
      </c>
      <c r="C550">
        <v>8</v>
      </c>
      <c r="D550">
        <v>1</v>
      </c>
      <c r="F550" s="10">
        <f>DATE(spy_long_term[[#This Row],[year]],spy_long_term[[#This Row],[month]],spy_long_term[[#This Row],[day]])</f>
        <v>26877</v>
      </c>
      <c r="G550" s="6">
        <f>VALUE(spy_long_term[[#This Row],[close]])</f>
        <v>724.75</v>
      </c>
      <c r="H550" t="s">
        <v>1087</v>
      </c>
      <c r="I550" t="s">
        <v>1088</v>
      </c>
      <c r="J550">
        <f t="shared" si="8"/>
        <v>549</v>
      </c>
      <c r="K550" t="str">
        <f>spy_long_term[[#This Row],[close]]</f>
        <v>724.75</v>
      </c>
      <c r="L550">
        <f>LOG(spy_long_term[[#This Row],[index]])</f>
        <v>2.7395723444500919</v>
      </c>
      <c r="M550">
        <f>LOG(spy_long_term[[#This Row],[close inf adj]])</f>
        <v>2.0180760636457951</v>
      </c>
      <c r="N550">
        <f>LOG(spy_long_term[[#This Row],[close]])</f>
        <v>2.8601882240270351</v>
      </c>
      <c r="O550" s="11">
        <f>VALUE(spy_long_term[[#This Row],[close]])</f>
        <v>724.75</v>
      </c>
      <c r="P550" s="11">
        <f>VALUE(spy_long_term[[#This Row],[close inf adj]])</f>
        <v>104.25</v>
      </c>
      <c r="R550" s="10">
        <v>40639</v>
      </c>
      <c r="S550">
        <v>0.74</v>
      </c>
      <c r="T550" s="8"/>
      <c r="U550" s="8"/>
      <c r="V550" s="8"/>
    </row>
    <row r="551" spans="1:22" x14ac:dyDescent="0.35">
      <c r="A551" t="s">
        <v>29</v>
      </c>
      <c r="B551">
        <v>1973</v>
      </c>
      <c r="C551">
        <v>9</v>
      </c>
      <c r="D551">
        <v>1</v>
      </c>
      <c r="F551" s="10">
        <f>DATE(spy_long_term[[#This Row],[year]],spy_long_term[[#This Row],[month]],spy_long_term[[#This Row],[day]])</f>
        <v>26908</v>
      </c>
      <c r="G551" s="6">
        <f>VALUE(spy_long_term[[#This Row],[close]])</f>
        <v>752.18</v>
      </c>
      <c r="H551" t="s">
        <v>1089</v>
      </c>
      <c r="I551" t="s">
        <v>1090</v>
      </c>
      <c r="J551">
        <f t="shared" si="8"/>
        <v>550</v>
      </c>
      <c r="K551" t="str">
        <f>spy_long_term[[#This Row],[close]]</f>
        <v>752.18</v>
      </c>
      <c r="L551">
        <f>LOG(spy_long_term[[#This Row],[index]])</f>
        <v>2.7403626894942437</v>
      </c>
      <c r="M551">
        <f>LOG(spy_long_term[[#This Row],[close inf adj]])</f>
        <v>2.0351494577734628</v>
      </c>
      <c r="N551">
        <f>LOG(spy_long_term[[#This Row],[close]])</f>
        <v>2.8763217816188007</v>
      </c>
      <c r="O551" s="11">
        <f>VALUE(spy_long_term[[#This Row],[close]])</f>
        <v>752.18</v>
      </c>
      <c r="P551" s="11">
        <f>VALUE(spy_long_term[[#This Row],[close inf adj]])</f>
        <v>108.43</v>
      </c>
      <c r="R551" s="10">
        <v>40640</v>
      </c>
      <c r="S551">
        <v>0.75380000000000003</v>
      </c>
      <c r="T551" s="9"/>
      <c r="U551" s="9"/>
      <c r="V551" s="9"/>
    </row>
    <row r="552" spans="1:22" x14ac:dyDescent="0.35">
      <c r="A552" t="s">
        <v>29</v>
      </c>
      <c r="B552">
        <v>1973</v>
      </c>
      <c r="C552">
        <v>10</v>
      </c>
      <c r="D552">
        <v>1</v>
      </c>
      <c r="F552" s="10">
        <f>DATE(spy_long_term[[#This Row],[year]],spy_long_term[[#This Row],[month]],spy_long_term[[#This Row],[day]])</f>
        <v>26938</v>
      </c>
      <c r="G552" s="6">
        <f>VALUE(spy_long_term[[#This Row],[close]])</f>
        <v>744.6</v>
      </c>
      <c r="H552" t="s">
        <v>1091</v>
      </c>
      <c r="I552" t="s">
        <v>1092</v>
      </c>
      <c r="J552">
        <f t="shared" si="8"/>
        <v>551</v>
      </c>
      <c r="K552" t="str">
        <f>spy_long_term[[#This Row],[close]]</f>
        <v>744.60</v>
      </c>
      <c r="L552">
        <f>LOG(spy_long_term[[#This Row],[index]])</f>
        <v>2.7411515988517849</v>
      </c>
      <c r="M552">
        <f>LOG(spy_long_term[[#This Row],[close inf adj]])</f>
        <v>2.0345883537136245</v>
      </c>
      <c r="N552">
        <f>LOG(spy_long_term[[#This Row],[close]])</f>
        <v>2.8719230318823734</v>
      </c>
      <c r="O552" s="11">
        <f>VALUE(spy_long_term[[#This Row],[close]])</f>
        <v>744.6</v>
      </c>
      <c r="P552" s="11">
        <f>VALUE(spy_long_term[[#This Row],[close inf adj]])</f>
        <v>108.29</v>
      </c>
      <c r="R552" s="10">
        <v>40641</v>
      </c>
      <c r="S552">
        <v>0.75</v>
      </c>
      <c r="T552" s="8"/>
      <c r="U552" s="8"/>
      <c r="V552" s="8"/>
    </row>
    <row r="553" spans="1:22" x14ac:dyDescent="0.35">
      <c r="A553" t="s">
        <v>29</v>
      </c>
      <c r="B553">
        <v>1973</v>
      </c>
      <c r="C553">
        <v>11</v>
      </c>
      <c r="D553">
        <v>1</v>
      </c>
      <c r="F553" s="10">
        <f>DATE(spy_long_term[[#This Row],[year]],spy_long_term[[#This Row],[month]],spy_long_term[[#This Row],[day]])</f>
        <v>26969</v>
      </c>
      <c r="G553" s="6">
        <f>VALUE(spy_long_term[[#This Row],[close]])</f>
        <v>655.5</v>
      </c>
      <c r="H553" t="s">
        <v>1093</v>
      </c>
      <c r="I553" t="s">
        <v>1094</v>
      </c>
      <c r="J553">
        <f t="shared" si="8"/>
        <v>552</v>
      </c>
      <c r="K553" t="str">
        <f>spy_long_term[[#This Row],[close]]</f>
        <v>655.50</v>
      </c>
      <c r="L553">
        <f>LOG(spy_long_term[[#This Row],[index]])</f>
        <v>2.741939077729199</v>
      </c>
      <c r="M553">
        <f>LOG(spy_long_term[[#This Row],[close inf adj]])</f>
        <v>1.9820902392957931</v>
      </c>
      <c r="N553">
        <f>LOG(spy_long_term[[#This Row],[close]])</f>
        <v>2.8165726960261033</v>
      </c>
      <c r="O553" s="11">
        <f>VALUE(spy_long_term[[#This Row],[close]])</f>
        <v>655.5</v>
      </c>
      <c r="P553" s="11">
        <f>VALUE(spy_long_term[[#This Row],[close inf adj]])</f>
        <v>95.96</v>
      </c>
      <c r="R553" s="10">
        <v>40642</v>
      </c>
      <c r="S553">
        <v>0.73</v>
      </c>
      <c r="T553" s="9"/>
      <c r="U553" s="9"/>
      <c r="V553" s="9"/>
    </row>
    <row r="554" spans="1:22" x14ac:dyDescent="0.35">
      <c r="A554" t="s">
        <v>29</v>
      </c>
      <c r="B554">
        <v>1973</v>
      </c>
      <c r="C554">
        <v>12</v>
      </c>
      <c r="D554">
        <v>1</v>
      </c>
      <c r="F554" s="10">
        <f>DATE(spy_long_term[[#This Row],[year]],spy_long_term[[#This Row],[month]],spy_long_term[[#This Row],[day]])</f>
        <v>26999</v>
      </c>
      <c r="G554" s="6">
        <f>VALUE(spy_long_term[[#This Row],[close]])</f>
        <v>662.07</v>
      </c>
      <c r="H554" t="s">
        <v>1095</v>
      </c>
      <c r="I554" t="s">
        <v>1096</v>
      </c>
      <c r="J554">
        <f t="shared" si="8"/>
        <v>553</v>
      </c>
      <c r="K554" t="str">
        <f>spy_long_term[[#This Row],[close]]</f>
        <v>662.07</v>
      </c>
      <c r="L554">
        <f>LOG(spy_long_term[[#This Row],[index]])</f>
        <v>2.7427251313046983</v>
      </c>
      <c r="M554">
        <f>LOG(spy_long_term[[#This Row],[close inf adj]])</f>
        <v>1.9892272737305368</v>
      </c>
      <c r="N554">
        <f>LOG(spy_long_term[[#This Row],[close]])</f>
        <v>2.8209039093891914</v>
      </c>
      <c r="O554" s="11">
        <f>VALUE(spy_long_term[[#This Row],[close]])</f>
        <v>662.07</v>
      </c>
      <c r="P554" s="11">
        <f>VALUE(spy_long_term[[#This Row],[close inf adj]])</f>
        <v>97.55</v>
      </c>
      <c r="R554" s="10">
        <v>40643</v>
      </c>
      <c r="S554">
        <v>0.7369</v>
      </c>
      <c r="T554" s="8"/>
      <c r="U554" s="8"/>
      <c r="V554" s="8"/>
    </row>
    <row r="555" spans="1:22" x14ac:dyDescent="0.35">
      <c r="A555" t="s">
        <v>29</v>
      </c>
      <c r="B555">
        <v>1974</v>
      </c>
      <c r="C555">
        <v>1</v>
      </c>
      <c r="D555">
        <v>1</v>
      </c>
      <c r="F555" s="10">
        <f>DATE(spy_long_term[[#This Row],[year]],spy_long_term[[#This Row],[month]],spy_long_term[[#This Row],[day]])</f>
        <v>27030</v>
      </c>
      <c r="G555" s="6">
        <f>VALUE(spy_long_term[[#This Row],[close]])</f>
        <v>649.72</v>
      </c>
      <c r="H555" t="s">
        <v>1097</v>
      </c>
      <c r="I555" t="s">
        <v>1098</v>
      </c>
      <c r="J555">
        <f t="shared" si="8"/>
        <v>554</v>
      </c>
      <c r="K555" t="str">
        <f>spy_long_term[[#This Row],[close]]</f>
        <v>649.72</v>
      </c>
      <c r="L555">
        <f>LOG(spy_long_term[[#This Row],[index]])</f>
        <v>2.7435097647284299</v>
      </c>
      <c r="M555">
        <f>LOG(spy_long_term[[#This Row],[close inf adj]])</f>
        <v>1.9848422314052758</v>
      </c>
      <c r="N555">
        <f>LOG(spy_long_term[[#This Row],[close]])</f>
        <v>2.8127262356370788</v>
      </c>
      <c r="O555" s="11">
        <f>VALUE(spy_long_term[[#This Row],[close]])</f>
        <v>649.72</v>
      </c>
      <c r="P555" s="11">
        <f>VALUE(spy_long_term[[#This Row],[close inf adj]])</f>
        <v>96.57</v>
      </c>
      <c r="R555" s="10">
        <v>40644</v>
      </c>
      <c r="S555">
        <v>0.77</v>
      </c>
      <c r="T555" s="9"/>
      <c r="U555" s="9"/>
      <c r="V555" s="9"/>
    </row>
    <row r="556" spans="1:22" x14ac:dyDescent="0.35">
      <c r="A556" t="s">
        <v>29</v>
      </c>
      <c r="B556">
        <v>1974</v>
      </c>
      <c r="C556">
        <v>2</v>
      </c>
      <c r="D556">
        <v>1</v>
      </c>
      <c r="F556" s="10">
        <f>DATE(spy_long_term[[#This Row],[year]],spy_long_term[[#This Row],[month]],spy_long_term[[#This Row],[day]])</f>
        <v>27061</v>
      </c>
      <c r="G556" s="6">
        <f>VALUE(spy_long_term[[#This Row],[close]])</f>
        <v>639.19000000000005</v>
      </c>
      <c r="H556" t="s">
        <v>1099</v>
      </c>
      <c r="I556" t="s">
        <v>1100</v>
      </c>
      <c r="J556">
        <f t="shared" si="8"/>
        <v>555</v>
      </c>
      <c r="K556" t="str">
        <f>spy_long_term[[#This Row],[close]]</f>
        <v>639.19</v>
      </c>
      <c r="L556">
        <f>LOG(spy_long_term[[#This Row],[index]])</f>
        <v>2.7442929831226763</v>
      </c>
      <c r="M556">
        <f>LOG(spy_long_term[[#This Row],[close inf adj]])</f>
        <v>1.9832653525665453</v>
      </c>
      <c r="N556">
        <f>LOG(spy_long_term[[#This Row],[close]])</f>
        <v>2.8056299719085773</v>
      </c>
      <c r="O556" s="11">
        <f>VALUE(spy_long_term[[#This Row],[close]])</f>
        <v>639.19000000000005</v>
      </c>
      <c r="P556" s="11">
        <f>VALUE(spy_long_term[[#This Row],[close inf adj]])</f>
        <v>96.22</v>
      </c>
      <c r="R556" s="10">
        <v>40645</v>
      </c>
      <c r="S556">
        <v>0.86</v>
      </c>
      <c r="T556" s="8"/>
      <c r="U556" s="8"/>
      <c r="V556" s="8"/>
    </row>
    <row r="557" spans="1:22" x14ac:dyDescent="0.35">
      <c r="A557" t="s">
        <v>29</v>
      </c>
      <c r="B557">
        <v>1974</v>
      </c>
      <c r="C557">
        <v>3</v>
      </c>
      <c r="D557">
        <v>1</v>
      </c>
      <c r="F557" s="10">
        <f>DATE(spy_long_term[[#This Row],[year]],spy_long_term[[#This Row],[month]],spy_long_term[[#This Row],[day]])</f>
        <v>27089</v>
      </c>
      <c r="G557" s="6">
        <f>VALUE(spy_long_term[[#This Row],[close]])</f>
        <v>616.51</v>
      </c>
      <c r="H557" t="s">
        <v>1101</v>
      </c>
      <c r="I557" t="s">
        <v>1102</v>
      </c>
      <c r="J557">
        <f t="shared" si="8"/>
        <v>556</v>
      </c>
      <c r="K557" t="str">
        <f>spy_long_term[[#This Row],[close]]</f>
        <v>616.51</v>
      </c>
      <c r="L557">
        <f>LOG(spy_long_term[[#This Row],[index]])</f>
        <v>2.7450747915820575</v>
      </c>
      <c r="M557">
        <f>LOG(spy_long_term[[#This Row],[close inf adj]])</f>
        <v>1.973035440686933</v>
      </c>
      <c r="N557">
        <f>LOG(spy_long_term[[#This Row],[close]])</f>
        <v>2.7899401253917615</v>
      </c>
      <c r="O557" s="11">
        <f>VALUE(spy_long_term[[#This Row],[close]])</f>
        <v>616.51</v>
      </c>
      <c r="P557" s="11">
        <f>VALUE(spy_long_term[[#This Row],[close inf adj]])</f>
        <v>93.98</v>
      </c>
      <c r="R557" s="10">
        <v>40646</v>
      </c>
      <c r="S557">
        <v>0.92249999999999999</v>
      </c>
      <c r="T557" s="9"/>
      <c r="U557" s="9"/>
      <c r="V557" s="9"/>
    </row>
    <row r="558" spans="1:22" x14ac:dyDescent="0.35">
      <c r="A558" t="s">
        <v>29</v>
      </c>
      <c r="B558">
        <v>1974</v>
      </c>
      <c r="C558">
        <v>4</v>
      </c>
      <c r="D558">
        <v>1</v>
      </c>
      <c r="F558" s="10">
        <f>DATE(spy_long_term[[#This Row],[year]],spy_long_term[[#This Row],[month]],spy_long_term[[#This Row],[day]])</f>
        <v>27120</v>
      </c>
      <c r="G558" s="6">
        <f>VALUE(spy_long_term[[#This Row],[close]])</f>
        <v>589.9</v>
      </c>
      <c r="H558" t="s">
        <v>1103</v>
      </c>
      <c r="I558" t="s">
        <v>1104</v>
      </c>
      <c r="J558">
        <f t="shared" si="8"/>
        <v>557</v>
      </c>
      <c r="K558" t="str">
        <f>spy_long_term[[#This Row],[close]]</f>
        <v>589.90</v>
      </c>
      <c r="L558">
        <f>LOG(spy_long_term[[#This Row],[index]])</f>
        <v>2.7458551951737289</v>
      </c>
      <c r="M558">
        <f>LOG(spy_long_term[[#This Row],[close inf adj]])</f>
        <v>1.9557358422776658</v>
      </c>
      <c r="N558">
        <f>LOG(spy_long_term[[#This Row],[close]])</f>
        <v>2.7707783961691477</v>
      </c>
      <c r="O558" s="11">
        <f>VALUE(spy_long_term[[#This Row],[close]])</f>
        <v>589.9</v>
      </c>
      <c r="P558" s="11">
        <f>VALUE(spy_long_term[[#This Row],[close inf adj]])</f>
        <v>90.31</v>
      </c>
      <c r="R558" s="10">
        <v>40647</v>
      </c>
      <c r="S558">
        <v>1</v>
      </c>
      <c r="T558" s="8"/>
      <c r="U558" s="8"/>
      <c r="V558" s="8"/>
    </row>
    <row r="559" spans="1:22" x14ac:dyDescent="0.35">
      <c r="A559" t="s">
        <v>29</v>
      </c>
      <c r="B559">
        <v>1974</v>
      </c>
      <c r="C559">
        <v>5</v>
      </c>
      <c r="D559">
        <v>1</v>
      </c>
      <c r="F559" s="10">
        <f>DATE(spy_long_term[[#This Row],[year]],spy_long_term[[#This Row],[month]],spy_long_term[[#This Row],[day]])</f>
        <v>27150</v>
      </c>
      <c r="G559" s="6">
        <f>VALUE(spy_long_term[[#This Row],[close]])</f>
        <v>563.13</v>
      </c>
      <c r="H559" t="s">
        <v>1105</v>
      </c>
      <c r="I559" t="s">
        <v>1106</v>
      </c>
      <c r="J559">
        <f t="shared" si="8"/>
        <v>558</v>
      </c>
      <c r="K559" t="str">
        <f>spy_long_term[[#This Row],[close]]</f>
        <v>563.13</v>
      </c>
      <c r="L559">
        <f>LOG(spy_long_term[[#This Row],[index]])</f>
        <v>2.7466341989375787</v>
      </c>
      <c r="M559">
        <f>LOG(spy_long_term[[#This Row],[close inf adj]])</f>
        <v>1.9409147375802855</v>
      </c>
      <c r="N559">
        <f>LOG(spy_long_term[[#This Row],[close]])</f>
        <v>2.7506086644168461</v>
      </c>
      <c r="O559" s="11">
        <f>VALUE(spy_long_term[[#This Row],[close]])</f>
        <v>563.13</v>
      </c>
      <c r="P559" s="11">
        <f>VALUE(spy_long_term[[#This Row],[close inf adj]])</f>
        <v>87.28</v>
      </c>
      <c r="R559" s="10">
        <v>40648</v>
      </c>
      <c r="S559">
        <v>0.9899</v>
      </c>
      <c r="T559" s="9"/>
      <c r="U559" s="9"/>
      <c r="V559" s="9"/>
    </row>
    <row r="560" spans="1:22" x14ac:dyDescent="0.35">
      <c r="A560" t="s">
        <v>29</v>
      </c>
      <c r="B560">
        <v>1974</v>
      </c>
      <c r="C560">
        <v>6</v>
      </c>
      <c r="D560">
        <v>1</v>
      </c>
      <c r="F560" s="10">
        <f>DATE(spy_long_term[[#This Row],[year]],spy_long_term[[#This Row],[month]],spy_long_term[[#This Row],[day]])</f>
        <v>27181</v>
      </c>
      <c r="G560" s="6">
        <f>VALUE(spy_long_term[[#This Row],[close]])</f>
        <v>550.30999999999995</v>
      </c>
      <c r="H560" t="s">
        <v>1107</v>
      </c>
      <c r="I560" t="s">
        <v>1108</v>
      </c>
      <c r="J560">
        <f t="shared" si="8"/>
        <v>559</v>
      </c>
      <c r="K560" t="str">
        <f>spy_long_term[[#This Row],[close]]</f>
        <v>550.31</v>
      </c>
      <c r="L560">
        <f>LOG(spy_long_term[[#This Row],[index]])</f>
        <v>2.7474118078864231</v>
      </c>
      <c r="M560">
        <f>LOG(spy_long_term[[#This Row],[close inf adj]])</f>
        <v>1.9344984512435677</v>
      </c>
      <c r="N560">
        <f>LOG(spy_long_term[[#This Row],[close]])</f>
        <v>2.740607404698054</v>
      </c>
      <c r="O560" s="11">
        <f>VALUE(spy_long_term[[#This Row],[close]])</f>
        <v>550.30999999999995</v>
      </c>
      <c r="P560" s="11">
        <f>VALUE(spy_long_term[[#This Row],[close inf adj]])</f>
        <v>86</v>
      </c>
      <c r="R560" s="10">
        <v>40649</v>
      </c>
      <c r="S560">
        <v>1.0499000000000001</v>
      </c>
      <c r="T560" s="8"/>
      <c r="U560" s="8"/>
      <c r="V560" s="8"/>
    </row>
    <row r="561" spans="1:22" x14ac:dyDescent="0.35">
      <c r="A561" t="s">
        <v>29</v>
      </c>
      <c r="B561">
        <v>1974</v>
      </c>
      <c r="C561">
        <v>7</v>
      </c>
      <c r="D561">
        <v>1</v>
      </c>
      <c r="F561" s="10">
        <f>DATE(spy_long_term[[#This Row],[year]],spy_long_term[[#This Row],[month]],spy_long_term[[#This Row],[day]])</f>
        <v>27211</v>
      </c>
      <c r="G561" s="6">
        <f>VALUE(spy_long_term[[#This Row],[close]])</f>
        <v>503.38</v>
      </c>
      <c r="H561" t="s">
        <v>1109</v>
      </c>
      <c r="I561" t="s">
        <v>1110</v>
      </c>
      <c r="J561">
        <f t="shared" si="8"/>
        <v>560</v>
      </c>
      <c r="K561" t="str">
        <f>spy_long_term[[#This Row],[close]]</f>
        <v>503.38</v>
      </c>
      <c r="L561">
        <f>LOG(spy_long_term[[#This Row],[index]])</f>
        <v>2.7481880270062002</v>
      </c>
      <c r="M561">
        <f>LOG(spy_long_term[[#This Row],[close inf adj]])</f>
        <v>1.8993279498776541</v>
      </c>
      <c r="N561">
        <f>LOG(spy_long_term[[#This Row],[close]])</f>
        <v>2.7018959564205538</v>
      </c>
      <c r="O561" s="11">
        <f>VALUE(spy_long_term[[#This Row],[close]])</f>
        <v>503.38</v>
      </c>
      <c r="P561" s="11">
        <f>VALUE(spy_long_term[[#This Row],[close inf adj]])</f>
        <v>79.31</v>
      </c>
      <c r="R561" s="10">
        <v>40650</v>
      </c>
      <c r="S561">
        <v>1.1123000000000001</v>
      </c>
      <c r="T561" s="9"/>
      <c r="U561" s="9"/>
      <c r="V561" s="9"/>
    </row>
    <row r="562" spans="1:22" x14ac:dyDescent="0.35">
      <c r="A562" t="s">
        <v>29</v>
      </c>
      <c r="B562">
        <v>1974</v>
      </c>
      <c r="C562">
        <v>8</v>
      </c>
      <c r="D562">
        <v>1</v>
      </c>
      <c r="F562" s="10">
        <f>DATE(spy_long_term[[#This Row],[year]],spy_long_term[[#This Row],[month]],spy_long_term[[#This Row],[day]])</f>
        <v>27242</v>
      </c>
      <c r="G562" s="6">
        <f>VALUE(spy_long_term[[#This Row],[close]])</f>
        <v>452.45</v>
      </c>
      <c r="H562" t="s">
        <v>1111</v>
      </c>
      <c r="I562" t="s">
        <v>1112</v>
      </c>
      <c r="J562">
        <f t="shared" si="8"/>
        <v>561</v>
      </c>
      <c r="K562" t="str">
        <f>spy_long_term[[#This Row],[close]]</f>
        <v>452.45</v>
      </c>
      <c r="L562">
        <f>LOG(spy_long_term[[#This Row],[index]])</f>
        <v>2.7489628612561616</v>
      </c>
      <c r="M562">
        <f>LOG(spy_long_term[[#This Row],[close inf adj]])</f>
        <v>1.8582363354295131</v>
      </c>
      <c r="N562">
        <f>LOG(spy_long_term[[#This Row],[close]])</f>
        <v>2.6555705925491955</v>
      </c>
      <c r="O562" s="11">
        <f>VALUE(spy_long_term[[#This Row],[close]])</f>
        <v>452.45</v>
      </c>
      <c r="P562" s="11">
        <f>VALUE(spy_long_term[[#This Row],[close inf adj]])</f>
        <v>72.150000000000006</v>
      </c>
      <c r="R562" s="10">
        <v>40651</v>
      </c>
      <c r="S562">
        <v>1.1619999999999999</v>
      </c>
      <c r="T562" s="8"/>
      <c r="U562" s="8"/>
      <c r="V562" s="8"/>
    </row>
    <row r="563" spans="1:22" x14ac:dyDescent="0.35">
      <c r="A563" t="s">
        <v>29</v>
      </c>
      <c r="B563">
        <v>1974</v>
      </c>
      <c r="C563">
        <v>9</v>
      </c>
      <c r="D563">
        <v>1</v>
      </c>
      <c r="F563" s="10">
        <f>DATE(spy_long_term[[#This Row],[year]],spy_long_term[[#This Row],[month]],spy_long_term[[#This Row],[day]])</f>
        <v>27273</v>
      </c>
      <c r="G563" s="6">
        <f>VALUE(spy_long_term[[#This Row],[close]])</f>
        <v>393.76</v>
      </c>
      <c r="H563" t="s">
        <v>1113</v>
      </c>
      <c r="I563" t="s">
        <v>1114</v>
      </c>
      <c r="J563">
        <f t="shared" si="8"/>
        <v>562</v>
      </c>
      <c r="K563" t="str">
        <f>spy_long_term[[#This Row],[close]]</f>
        <v>393.76</v>
      </c>
      <c r="L563">
        <f>LOG(spy_long_term[[#This Row],[index]])</f>
        <v>2.7497363155690611</v>
      </c>
      <c r="M563">
        <f>LOG(spy_long_term[[#This Row],[close inf adj]])</f>
        <v>1.8030472104911286</v>
      </c>
      <c r="N563">
        <f>LOG(spy_long_term[[#This Row],[close]])</f>
        <v>2.5952315963587274</v>
      </c>
      <c r="O563" s="11">
        <f>VALUE(spy_long_term[[#This Row],[close]])</f>
        <v>393.76</v>
      </c>
      <c r="P563" s="11">
        <f>VALUE(spy_long_term[[#This Row],[close inf adj]])</f>
        <v>63.54</v>
      </c>
      <c r="R563" s="10">
        <v>40652</v>
      </c>
      <c r="S563">
        <v>1.1979</v>
      </c>
      <c r="T563" s="9"/>
      <c r="U563" s="9"/>
      <c r="V563" s="9"/>
    </row>
    <row r="564" spans="1:22" x14ac:dyDescent="0.35">
      <c r="A564" t="s">
        <v>29</v>
      </c>
      <c r="B564">
        <v>1974</v>
      </c>
      <c r="C564">
        <v>10</v>
      </c>
      <c r="D564">
        <v>1</v>
      </c>
      <c r="F564" s="10">
        <f>DATE(spy_long_term[[#This Row],[year]],spy_long_term[[#This Row],[month]],spy_long_term[[#This Row],[day]])</f>
        <v>27303</v>
      </c>
      <c r="G564" s="6">
        <f>VALUE(spy_long_term[[#This Row],[close]])</f>
        <v>453.45</v>
      </c>
      <c r="H564" t="s">
        <v>1115</v>
      </c>
      <c r="I564" t="s">
        <v>1116</v>
      </c>
      <c r="J564">
        <f t="shared" si="8"/>
        <v>563</v>
      </c>
      <c r="K564" t="str">
        <f>spy_long_term[[#This Row],[close]]</f>
        <v>453.45</v>
      </c>
      <c r="L564">
        <f>LOG(spy_long_term[[#This Row],[index]])</f>
        <v>2.7505083948513462</v>
      </c>
      <c r="M564">
        <f>LOG(spy_long_term[[#This Row],[close inf adj]])</f>
        <v>1.8686444383948257</v>
      </c>
      <c r="N564">
        <f>LOG(spy_long_term[[#This Row],[close]])</f>
        <v>2.6565294062334983</v>
      </c>
      <c r="O564" s="11">
        <f>VALUE(spy_long_term[[#This Row],[close]])</f>
        <v>453.45</v>
      </c>
      <c r="P564" s="11">
        <f>VALUE(spy_long_term[[#This Row],[close inf adj]])</f>
        <v>73.900000000000006</v>
      </c>
      <c r="R564" s="10">
        <v>40653</v>
      </c>
      <c r="S564">
        <v>1.1420999999999999</v>
      </c>
      <c r="T564" s="8"/>
      <c r="U564" s="8"/>
      <c r="V564" s="8"/>
    </row>
    <row r="565" spans="1:22" x14ac:dyDescent="0.35">
      <c r="A565" t="s">
        <v>29</v>
      </c>
      <c r="B565">
        <v>1974</v>
      </c>
      <c r="C565">
        <v>11</v>
      </c>
      <c r="D565">
        <v>1</v>
      </c>
      <c r="F565" s="10">
        <f>DATE(spy_long_term[[#This Row],[year]],spy_long_term[[#This Row],[month]],spy_long_term[[#This Row],[day]])</f>
        <v>27334</v>
      </c>
      <c r="G565" s="6">
        <f>VALUE(spy_long_term[[#This Row],[close]])</f>
        <v>425.98</v>
      </c>
      <c r="H565" t="s">
        <v>1117</v>
      </c>
      <c r="I565" t="s">
        <v>1118</v>
      </c>
      <c r="J565">
        <f t="shared" si="8"/>
        <v>564</v>
      </c>
      <c r="K565" t="str">
        <f>spy_long_term[[#This Row],[close]]</f>
        <v>425.98</v>
      </c>
      <c r="L565">
        <f>LOG(spy_long_term[[#This Row],[index]])</f>
        <v>2.7512791039833422</v>
      </c>
      <c r="M565">
        <f>LOG(spy_long_term[[#This Row],[close inf adj]])</f>
        <v>1.8449118739121406</v>
      </c>
      <c r="N565">
        <f>LOG(spy_long_term[[#This Row],[close]])</f>
        <v>2.6293892092117832</v>
      </c>
      <c r="O565" s="11">
        <f>VALUE(spy_long_term[[#This Row],[close]])</f>
        <v>425.98</v>
      </c>
      <c r="P565" s="11">
        <f>VALUE(spy_long_term[[#This Row],[close inf adj]])</f>
        <v>69.97</v>
      </c>
      <c r="R565" s="10">
        <v>40654</v>
      </c>
      <c r="S565">
        <v>1.21</v>
      </c>
      <c r="T565" s="9"/>
      <c r="U565" s="9"/>
      <c r="V565" s="9"/>
    </row>
    <row r="566" spans="1:22" x14ac:dyDescent="0.35">
      <c r="A566" t="s">
        <v>29</v>
      </c>
      <c r="B566">
        <v>1974</v>
      </c>
      <c r="C566">
        <v>12</v>
      </c>
      <c r="D566">
        <v>1</v>
      </c>
      <c r="F566" s="10">
        <f>DATE(spy_long_term[[#This Row],[year]],spy_long_term[[#This Row],[month]],spy_long_term[[#This Row],[day]])</f>
        <v>27364</v>
      </c>
      <c r="G566" s="6">
        <f>VALUE(spy_long_term[[#This Row],[close]])</f>
        <v>414.17</v>
      </c>
      <c r="H566" t="s">
        <v>1119</v>
      </c>
      <c r="I566" t="s">
        <v>1120</v>
      </c>
      <c r="J566">
        <f t="shared" si="8"/>
        <v>565</v>
      </c>
      <c r="K566" t="str">
        <f>spy_long_term[[#This Row],[close]]</f>
        <v>414.17</v>
      </c>
      <c r="L566">
        <f>LOG(spy_long_term[[#This Row],[index]])</f>
        <v>2.7520484478194387</v>
      </c>
      <c r="M566">
        <f>LOG(spy_long_term[[#This Row],[close inf adj]])</f>
        <v>1.8360708089151418</v>
      </c>
      <c r="N566">
        <f>LOG(spy_long_term[[#This Row],[close]])</f>
        <v>2.6171786379994639</v>
      </c>
      <c r="O566" s="11">
        <f>VALUE(spy_long_term[[#This Row],[close]])</f>
        <v>414.17</v>
      </c>
      <c r="P566" s="11">
        <f>VALUE(spy_long_term[[#This Row],[close inf adj]])</f>
        <v>68.56</v>
      </c>
      <c r="R566" s="10">
        <v>40655</v>
      </c>
      <c r="S566">
        <v>1.409</v>
      </c>
      <c r="T566" s="8"/>
      <c r="U566" s="8"/>
      <c r="V566" s="8"/>
    </row>
    <row r="567" spans="1:22" x14ac:dyDescent="0.35">
      <c r="A567" t="s">
        <v>29</v>
      </c>
      <c r="B567">
        <v>1975</v>
      </c>
      <c r="C567">
        <v>1</v>
      </c>
      <c r="D567">
        <v>1</v>
      </c>
      <c r="F567" s="10">
        <f>DATE(spy_long_term[[#This Row],[year]],spy_long_term[[#This Row],[month]],spy_long_term[[#This Row],[day]])</f>
        <v>27395</v>
      </c>
      <c r="G567" s="6">
        <f>VALUE(spy_long_term[[#This Row],[close]])</f>
        <v>463.27</v>
      </c>
      <c r="H567" t="s">
        <v>1121</v>
      </c>
      <c r="I567" t="s">
        <v>1122</v>
      </c>
      <c r="J567">
        <f t="shared" si="8"/>
        <v>566</v>
      </c>
      <c r="K567" t="str">
        <f>spy_long_term[[#This Row],[close]]</f>
        <v>463.27</v>
      </c>
      <c r="L567">
        <f>LOG(spy_long_term[[#This Row],[index]])</f>
        <v>2.7528164311882715</v>
      </c>
      <c r="M567">
        <f>LOG(spy_long_term[[#This Row],[close inf adj]])</f>
        <v>1.8863779067585722</v>
      </c>
      <c r="N567">
        <f>LOG(spy_long_term[[#This Row],[close]])</f>
        <v>2.6658341774828824</v>
      </c>
      <c r="O567" s="11">
        <f>VALUE(spy_long_term[[#This Row],[close]])</f>
        <v>463.27</v>
      </c>
      <c r="P567" s="11">
        <f>VALUE(spy_long_term[[#This Row],[close inf adj]])</f>
        <v>76.98</v>
      </c>
      <c r="R567" s="10">
        <v>40656</v>
      </c>
      <c r="S567">
        <v>1.7000999999999999</v>
      </c>
      <c r="T567" s="9"/>
      <c r="U567" s="9"/>
      <c r="V567" s="9"/>
    </row>
    <row r="568" spans="1:22" x14ac:dyDescent="0.35">
      <c r="A568" t="s">
        <v>29</v>
      </c>
      <c r="B568">
        <v>1975</v>
      </c>
      <c r="C568">
        <v>2</v>
      </c>
      <c r="D568">
        <v>1</v>
      </c>
      <c r="F568" s="10">
        <f>DATE(spy_long_term[[#This Row],[year]],spy_long_term[[#This Row],[month]],spy_long_term[[#This Row],[day]])</f>
        <v>27426</v>
      </c>
      <c r="G568" s="6">
        <f>VALUE(spy_long_term[[#This Row],[close]])</f>
        <v>487.26</v>
      </c>
      <c r="H568" t="s">
        <v>1123</v>
      </c>
      <c r="I568" t="s">
        <v>1124</v>
      </c>
      <c r="J568">
        <f t="shared" si="8"/>
        <v>567</v>
      </c>
      <c r="K568" t="str">
        <f>spy_long_term[[#This Row],[close]]</f>
        <v>487.26</v>
      </c>
      <c r="L568">
        <f>LOG(spy_long_term[[#This Row],[index]])</f>
        <v>2.7535830588929064</v>
      </c>
      <c r="M568">
        <f>LOG(spy_long_term[[#This Row],[close inf adj]])</f>
        <v>1.9116369331294423</v>
      </c>
      <c r="N568">
        <f>LOG(spy_long_term[[#This Row],[close]])</f>
        <v>2.6877607608738123</v>
      </c>
      <c r="O568" s="11">
        <f>VALUE(spy_long_term[[#This Row],[close]])</f>
        <v>487.26</v>
      </c>
      <c r="P568" s="11">
        <f>VALUE(spy_long_term[[#This Row],[close inf adj]])</f>
        <v>81.59</v>
      </c>
      <c r="R568" s="10">
        <v>40657</v>
      </c>
      <c r="S568">
        <v>1.6301000000000001</v>
      </c>
      <c r="T568" s="8"/>
      <c r="U568" s="8"/>
      <c r="V568" s="8"/>
    </row>
    <row r="569" spans="1:22" x14ac:dyDescent="0.35">
      <c r="A569" t="s">
        <v>29</v>
      </c>
      <c r="B569">
        <v>1975</v>
      </c>
      <c r="C569">
        <v>3</v>
      </c>
      <c r="D569">
        <v>1</v>
      </c>
      <c r="F569" s="10">
        <f>DATE(spy_long_term[[#This Row],[year]],spy_long_term[[#This Row],[month]],spy_long_term[[#This Row],[day]])</f>
        <v>27454</v>
      </c>
      <c r="G569" s="6">
        <f>VALUE(spy_long_term[[#This Row],[close]])</f>
        <v>495.99</v>
      </c>
      <c r="H569" t="s">
        <v>1125</v>
      </c>
      <c r="I569" t="s">
        <v>1126</v>
      </c>
      <c r="J569">
        <f t="shared" si="8"/>
        <v>568</v>
      </c>
      <c r="K569" t="str">
        <f>spy_long_term[[#This Row],[close]]</f>
        <v>495.99</v>
      </c>
      <c r="L569">
        <f>LOG(spy_long_term[[#This Row],[index]])</f>
        <v>2.7543483357110188</v>
      </c>
      <c r="M569">
        <f>LOG(spy_long_term[[#This Row],[close inf adj]])</f>
        <v>1.9209577059554492</v>
      </c>
      <c r="N569">
        <f>LOG(spy_long_term[[#This Row],[close]])</f>
        <v>2.6954729204647956</v>
      </c>
      <c r="O569" s="11">
        <f>VALUE(spy_long_term[[#This Row],[close]])</f>
        <v>495.99</v>
      </c>
      <c r="P569" s="11">
        <f>VALUE(spy_long_term[[#This Row],[close inf adj]])</f>
        <v>83.36</v>
      </c>
      <c r="R569" s="10">
        <v>40658</v>
      </c>
      <c r="S569">
        <v>1.5589999999999999</v>
      </c>
      <c r="T569" s="9"/>
      <c r="U569" s="9"/>
      <c r="V569" s="9"/>
    </row>
    <row r="570" spans="1:22" x14ac:dyDescent="0.35">
      <c r="A570" t="s">
        <v>29</v>
      </c>
      <c r="B570">
        <v>1975</v>
      </c>
      <c r="C570">
        <v>4</v>
      </c>
      <c r="D570">
        <v>1</v>
      </c>
      <c r="F570" s="10">
        <f>DATE(spy_long_term[[#This Row],[year]],spy_long_term[[#This Row],[month]],spy_long_term[[#This Row],[day]])</f>
        <v>27485</v>
      </c>
      <c r="G570" s="6">
        <f>VALUE(spy_long_term[[#This Row],[close]])</f>
        <v>517.42999999999995</v>
      </c>
      <c r="H570" t="s">
        <v>1127</v>
      </c>
      <c r="I570" t="s">
        <v>1128</v>
      </c>
      <c r="J570">
        <f t="shared" si="8"/>
        <v>569</v>
      </c>
      <c r="K570" t="str">
        <f>spy_long_term[[#This Row],[close]]</f>
        <v>517.43</v>
      </c>
      <c r="L570">
        <f>LOG(spy_long_term[[#This Row],[index]])</f>
        <v>2.7551122663950713</v>
      </c>
      <c r="M570">
        <f>LOG(spy_long_term[[#This Row],[close inf adj]])</f>
        <v>1.9410142437055697</v>
      </c>
      <c r="N570">
        <f>LOG(spy_long_term[[#This Row],[close]])</f>
        <v>2.7138516050081845</v>
      </c>
      <c r="O570" s="11">
        <f>VALUE(spy_long_term[[#This Row],[close]])</f>
        <v>517.42999999999995</v>
      </c>
      <c r="P570" s="11">
        <f>VALUE(spy_long_term[[#This Row],[close inf adj]])</f>
        <v>87.3</v>
      </c>
      <c r="R570" s="10">
        <v>40659</v>
      </c>
      <c r="S570">
        <v>1.7948999999999999</v>
      </c>
      <c r="T570" s="8"/>
      <c r="U570" s="8"/>
      <c r="V570" s="8"/>
    </row>
    <row r="571" spans="1:22" x14ac:dyDescent="0.35">
      <c r="A571" t="s">
        <v>29</v>
      </c>
      <c r="B571">
        <v>1975</v>
      </c>
      <c r="C571">
        <v>5</v>
      </c>
      <c r="D571">
        <v>1</v>
      </c>
      <c r="F571" s="10">
        <f>DATE(spy_long_term[[#This Row],[year]],spy_long_term[[#This Row],[month]],spy_long_term[[#This Row],[day]])</f>
        <v>27515</v>
      </c>
      <c r="G571" s="6">
        <f>VALUE(spy_long_term[[#This Row],[close]])</f>
        <v>537.24</v>
      </c>
      <c r="H571" t="s">
        <v>1129</v>
      </c>
      <c r="I571" t="s">
        <v>1130</v>
      </c>
      <c r="J571">
        <f t="shared" si="8"/>
        <v>570</v>
      </c>
      <c r="K571" t="str">
        <f>spy_long_term[[#This Row],[close]]</f>
        <v>537.24</v>
      </c>
      <c r="L571">
        <f>LOG(spy_long_term[[#This Row],[index]])</f>
        <v>2.7558748556724915</v>
      </c>
      <c r="M571">
        <f>LOG(spy_long_term[[#This Row],[close inf adj]])</f>
        <v>1.9597566729909952</v>
      </c>
      <c r="N571">
        <f>LOG(spy_long_term[[#This Row],[close]])</f>
        <v>2.7301683404310699</v>
      </c>
      <c r="O571" s="11">
        <f>VALUE(spy_long_term[[#This Row],[close]])</f>
        <v>537.24</v>
      </c>
      <c r="P571" s="11">
        <f>VALUE(spy_long_term[[#This Row],[close inf adj]])</f>
        <v>91.15</v>
      </c>
      <c r="R571" s="10">
        <v>40660</v>
      </c>
      <c r="S571">
        <v>1.9</v>
      </c>
      <c r="T571" s="9"/>
      <c r="U571" s="9"/>
      <c r="V571" s="9"/>
    </row>
    <row r="572" spans="1:22" x14ac:dyDescent="0.35">
      <c r="A572" t="s">
        <v>29</v>
      </c>
      <c r="B572">
        <v>1975</v>
      </c>
      <c r="C572">
        <v>6</v>
      </c>
      <c r="D572">
        <v>1</v>
      </c>
      <c r="F572" s="10">
        <f>DATE(spy_long_term[[#This Row],[year]],spy_long_term[[#This Row],[month]],spy_long_term[[#This Row],[day]])</f>
        <v>27546</v>
      </c>
      <c r="G572" s="6">
        <f>VALUE(spy_long_term[[#This Row],[close]])</f>
        <v>556.86</v>
      </c>
      <c r="H572" t="s">
        <v>1131</v>
      </c>
      <c r="I572" t="s">
        <v>1132</v>
      </c>
      <c r="J572">
        <f t="shared" si="8"/>
        <v>571</v>
      </c>
      <c r="K572" t="str">
        <f>spy_long_term[[#This Row],[close]]</f>
        <v>556.86</v>
      </c>
      <c r="L572">
        <f>LOG(spy_long_term[[#This Row],[index]])</f>
        <v>2.7566361082458481</v>
      </c>
      <c r="M572">
        <f>LOG(spy_long_term[[#This Row],[close inf adj]])</f>
        <v>1.9785913268200748</v>
      </c>
      <c r="N572">
        <f>LOG(spy_long_term[[#This Row],[close]])</f>
        <v>2.7457460230555335</v>
      </c>
      <c r="O572" s="11">
        <f>VALUE(spy_long_term[[#This Row],[close]])</f>
        <v>556.86</v>
      </c>
      <c r="P572" s="11">
        <f>VALUE(spy_long_term[[#This Row],[close inf adj]])</f>
        <v>95.19</v>
      </c>
      <c r="R572" s="10">
        <v>40661</v>
      </c>
      <c r="S572">
        <v>2.2105999999999999</v>
      </c>
      <c r="T572" s="8"/>
      <c r="U572" s="8"/>
      <c r="V572" s="8"/>
    </row>
    <row r="573" spans="1:22" x14ac:dyDescent="0.35">
      <c r="A573" t="s">
        <v>29</v>
      </c>
      <c r="B573">
        <v>1975</v>
      </c>
      <c r="C573">
        <v>7</v>
      </c>
      <c r="D573">
        <v>1</v>
      </c>
      <c r="F573" s="10">
        <f>DATE(spy_long_term[[#This Row],[year]],spy_long_term[[#This Row],[month]],spy_long_term[[#This Row],[day]])</f>
        <v>27576</v>
      </c>
      <c r="G573" s="6">
        <f>VALUE(spy_long_term[[#This Row],[close]])</f>
        <v>513.41999999999996</v>
      </c>
      <c r="H573" t="s">
        <v>1133</v>
      </c>
      <c r="I573" t="s">
        <v>1134</v>
      </c>
      <c r="J573">
        <f t="shared" si="8"/>
        <v>572</v>
      </c>
      <c r="K573" t="str">
        <f>spy_long_term[[#This Row],[close]]</f>
        <v>513.42</v>
      </c>
      <c r="L573">
        <f>LOG(spy_long_term[[#This Row],[index]])</f>
        <v>2.7573960287930244</v>
      </c>
      <c r="M573">
        <f>LOG(spy_long_term[[#This Row],[close inf adj]])</f>
        <v>1.9481683617271317</v>
      </c>
      <c r="N573">
        <f>LOG(spy_long_term[[#This Row],[close]])</f>
        <v>2.7104727823729369</v>
      </c>
      <c r="O573" s="11">
        <f>VALUE(spy_long_term[[#This Row],[close]])</f>
        <v>513.41999999999996</v>
      </c>
      <c r="P573" s="11">
        <f>VALUE(spy_long_term[[#This Row],[close inf adj]])</f>
        <v>88.75</v>
      </c>
      <c r="R573" s="10">
        <v>40662</v>
      </c>
      <c r="S573">
        <v>2.88</v>
      </c>
      <c r="T573" s="9"/>
      <c r="U573" s="9"/>
      <c r="V573" s="9"/>
    </row>
    <row r="574" spans="1:22" x14ac:dyDescent="0.35">
      <c r="A574" t="s">
        <v>29</v>
      </c>
      <c r="B574">
        <v>1975</v>
      </c>
      <c r="C574">
        <v>8</v>
      </c>
      <c r="D574">
        <v>1</v>
      </c>
      <c r="F574" s="10">
        <f>DATE(spy_long_term[[#This Row],[year]],spy_long_term[[#This Row],[month]],spy_long_term[[#This Row],[day]])</f>
        <v>27607</v>
      </c>
      <c r="G574" s="6">
        <f>VALUE(spy_long_term[[#This Row],[close]])</f>
        <v>501.65</v>
      </c>
      <c r="H574" t="s">
        <v>1135</v>
      </c>
      <c r="I574" t="s">
        <v>1136</v>
      </c>
      <c r="J574">
        <f t="shared" si="8"/>
        <v>573</v>
      </c>
      <c r="K574" t="str">
        <f>spy_long_term[[#This Row],[close]]</f>
        <v>501.65</v>
      </c>
      <c r="L574">
        <f>LOG(spy_long_term[[#This Row],[index]])</f>
        <v>2.7581546219673898</v>
      </c>
      <c r="M574">
        <f>LOG(spy_long_term[[#This Row],[close inf adj]])</f>
        <v>1.9389198122447717</v>
      </c>
      <c r="N574">
        <f>LOG(spy_long_term[[#This Row],[close]])</f>
        <v>2.7004008165824169</v>
      </c>
      <c r="O574" s="11">
        <f>VALUE(spy_long_term[[#This Row],[close]])</f>
        <v>501.65</v>
      </c>
      <c r="P574" s="11">
        <f>VALUE(spy_long_term[[#This Row],[close inf adj]])</f>
        <v>86.88</v>
      </c>
      <c r="R574" s="10">
        <v>40663</v>
      </c>
      <c r="S574">
        <v>3.5</v>
      </c>
      <c r="T574" s="8"/>
      <c r="U574" s="8"/>
      <c r="V574" s="8"/>
    </row>
    <row r="575" spans="1:22" x14ac:dyDescent="0.35">
      <c r="A575" t="s">
        <v>29</v>
      </c>
      <c r="B575">
        <v>1975</v>
      </c>
      <c r="C575">
        <v>9</v>
      </c>
      <c r="D575">
        <v>1</v>
      </c>
      <c r="F575" s="10">
        <f>DATE(spy_long_term[[#This Row],[year]],spy_long_term[[#This Row],[month]],spy_long_term[[#This Row],[day]])</f>
        <v>27638</v>
      </c>
      <c r="G575" s="6">
        <f>VALUE(spy_long_term[[#This Row],[close]])</f>
        <v>481.67</v>
      </c>
      <c r="H575" t="s">
        <v>1137</v>
      </c>
      <c r="I575" t="s">
        <v>1138</v>
      </c>
      <c r="J575">
        <f t="shared" si="8"/>
        <v>574</v>
      </c>
      <c r="K575" t="str">
        <f>spy_long_term[[#This Row],[close]]</f>
        <v>481.67</v>
      </c>
      <c r="L575">
        <f>LOG(spy_long_term[[#This Row],[index]])</f>
        <v>2.7589118923979736</v>
      </c>
      <c r="M575">
        <f>LOG(spy_long_term[[#This Row],[close inf adj]])</f>
        <v>1.9236066430174592</v>
      </c>
      <c r="N575">
        <f>LOG(spy_long_term[[#This Row],[close]])</f>
        <v>2.6827495978606493</v>
      </c>
      <c r="O575" s="11">
        <f>VALUE(spy_long_term[[#This Row],[close]])</f>
        <v>481.67</v>
      </c>
      <c r="P575" s="11">
        <f>VALUE(spy_long_term[[#This Row],[close inf adj]])</f>
        <v>83.87</v>
      </c>
      <c r="R575" s="10">
        <v>40664</v>
      </c>
      <c r="S575">
        <v>3.0331000000000001</v>
      </c>
      <c r="T575" s="9"/>
      <c r="U575" s="9"/>
      <c r="V575" s="9"/>
    </row>
    <row r="576" spans="1:22" x14ac:dyDescent="0.35">
      <c r="A576" t="s">
        <v>29</v>
      </c>
      <c r="B576">
        <v>1975</v>
      </c>
      <c r="C576">
        <v>10</v>
      </c>
      <c r="D576">
        <v>1</v>
      </c>
      <c r="F576" s="10">
        <f>DATE(spy_long_term[[#This Row],[year]],spy_long_term[[#This Row],[month]],spy_long_term[[#This Row],[day]])</f>
        <v>27668</v>
      </c>
      <c r="G576" s="6">
        <f>VALUE(spy_long_term[[#This Row],[close]])</f>
        <v>508.51</v>
      </c>
      <c r="H576" t="s">
        <v>1139</v>
      </c>
      <c r="I576" t="s">
        <v>1140</v>
      </c>
      <c r="J576">
        <f t="shared" si="8"/>
        <v>575</v>
      </c>
      <c r="K576" t="str">
        <f>spy_long_term[[#This Row],[close]]</f>
        <v>508.51</v>
      </c>
      <c r="L576">
        <f>LOG(spy_long_term[[#This Row],[index]])</f>
        <v>2.7596678446896306</v>
      </c>
      <c r="M576">
        <f>LOG(spy_long_term[[#This Row],[close inf adj]])</f>
        <v>1.949585151326652</v>
      </c>
      <c r="N576">
        <f>LOG(spy_long_term[[#This Row],[close]])</f>
        <v>2.706299497872561</v>
      </c>
      <c r="O576" s="11">
        <f>VALUE(spy_long_term[[#This Row],[close]])</f>
        <v>508.51</v>
      </c>
      <c r="P576" s="11">
        <f>VALUE(spy_long_term[[#This Row],[close inf adj]])</f>
        <v>89.04</v>
      </c>
      <c r="R576" s="10">
        <v>40665</v>
      </c>
      <c r="S576">
        <v>3.2</v>
      </c>
      <c r="T576" s="8"/>
      <c r="U576" s="8"/>
      <c r="V576" s="8"/>
    </row>
    <row r="577" spans="1:22" x14ac:dyDescent="0.35">
      <c r="A577" t="s">
        <v>29</v>
      </c>
      <c r="B577">
        <v>1975</v>
      </c>
      <c r="C577">
        <v>11</v>
      </c>
      <c r="D577">
        <v>1</v>
      </c>
      <c r="F577" s="10">
        <f>DATE(spy_long_term[[#This Row],[year]],spy_long_term[[#This Row],[month]],spy_long_term[[#This Row],[day]])</f>
        <v>27699</v>
      </c>
      <c r="G577" s="6">
        <f>VALUE(spy_long_term[[#This Row],[close]])</f>
        <v>517.33000000000004</v>
      </c>
      <c r="H577" t="s">
        <v>1141</v>
      </c>
      <c r="I577" t="s">
        <v>1142</v>
      </c>
      <c r="J577">
        <f t="shared" si="8"/>
        <v>576</v>
      </c>
      <c r="K577" t="str">
        <f>spy_long_term[[#This Row],[close]]</f>
        <v>517.33</v>
      </c>
      <c r="L577">
        <f>LOG(spy_long_term[[#This Row],[index]])</f>
        <v>2.7604224834232118</v>
      </c>
      <c r="M577">
        <f>LOG(spy_long_term[[#This Row],[close inf adj]])</f>
        <v>1.9601852766046108</v>
      </c>
      <c r="N577">
        <f>LOG(spy_long_term[[#This Row],[close]])</f>
        <v>2.7137676639043047</v>
      </c>
      <c r="O577" s="11">
        <f>VALUE(spy_long_term[[#This Row],[close]])</f>
        <v>517.33000000000004</v>
      </c>
      <c r="P577" s="11">
        <f>VALUE(spy_long_term[[#This Row],[close inf adj]])</f>
        <v>91.24</v>
      </c>
      <c r="R577" s="10">
        <v>40666</v>
      </c>
      <c r="S577">
        <v>3.41</v>
      </c>
      <c r="T577" s="9"/>
      <c r="U577" s="9"/>
      <c r="V577" s="9"/>
    </row>
    <row r="578" spans="1:22" x14ac:dyDescent="0.35">
      <c r="A578" t="s">
        <v>29</v>
      </c>
      <c r="B578">
        <v>1975</v>
      </c>
      <c r="C578">
        <v>12</v>
      </c>
      <c r="D578">
        <v>1</v>
      </c>
      <c r="F578" s="10">
        <f>DATE(spy_long_term[[#This Row],[year]],spy_long_term[[#This Row],[month]],spy_long_term[[#This Row],[day]])</f>
        <v>27729</v>
      </c>
      <c r="G578" s="6">
        <f>VALUE(spy_long_term[[#This Row],[close]])</f>
        <v>509.57</v>
      </c>
      <c r="H578" t="s">
        <v>1143</v>
      </c>
      <c r="I578" t="s">
        <v>1144</v>
      </c>
      <c r="J578">
        <f t="shared" si="8"/>
        <v>577</v>
      </c>
      <c r="K578" t="str">
        <f>spy_long_term[[#This Row],[close]]</f>
        <v>509.57</v>
      </c>
      <c r="L578">
        <f>LOG(spy_long_term[[#This Row],[index]])</f>
        <v>2.7611758131557314</v>
      </c>
      <c r="M578">
        <f>LOG(spy_long_term[[#This Row],[close inf adj]])</f>
        <v>1.9551583869257936</v>
      </c>
      <c r="N578">
        <f>LOG(spy_long_term[[#This Row],[close]])</f>
        <v>2.7072038517880985</v>
      </c>
      <c r="O578" s="11">
        <f>VALUE(spy_long_term[[#This Row],[close]])</f>
        <v>509.57</v>
      </c>
      <c r="P578" s="11">
        <f>VALUE(spy_long_term[[#This Row],[close inf adj]])</f>
        <v>90.19</v>
      </c>
      <c r="R578" s="10">
        <v>40667</v>
      </c>
      <c r="S578">
        <v>3.4060999999999999</v>
      </c>
      <c r="T578" s="8"/>
      <c r="U578" s="8"/>
      <c r="V578" s="8"/>
    </row>
    <row r="579" spans="1:22" x14ac:dyDescent="0.35">
      <c r="A579" t="s">
        <v>29</v>
      </c>
      <c r="B579">
        <v>1976</v>
      </c>
      <c r="C579">
        <v>1</v>
      </c>
      <c r="D579">
        <v>1</v>
      </c>
      <c r="F579" s="10">
        <f>DATE(spy_long_term[[#This Row],[year]],spy_long_term[[#This Row],[month]],spy_long_term[[#This Row],[day]])</f>
        <v>27760</v>
      </c>
      <c r="G579" s="6">
        <f>VALUE(spy_long_term[[#This Row],[close]])</f>
        <v>568.75</v>
      </c>
      <c r="H579" t="s">
        <v>1145</v>
      </c>
      <c r="I579" t="s">
        <v>1146</v>
      </c>
      <c r="J579">
        <f t="shared" si="8"/>
        <v>578</v>
      </c>
      <c r="K579" t="str">
        <f>spy_long_term[[#This Row],[close]]</f>
        <v>568.75</v>
      </c>
      <c r="L579">
        <f>LOG(spy_long_term[[#This Row],[index]])</f>
        <v>2.761927838420529</v>
      </c>
      <c r="M579">
        <f>LOG(spy_long_term[[#This Row],[close inf adj]])</f>
        <v>2.0037189638231148</v>
      </c>
      <c r="N579">
        <f>LOG(spy_long_term[[#This Row],[close]])</f>
        <v>2.7549214096651689</v>
      </c>
      <c r="O579" s="11">
        <f>VALUE(spy_long_term[[#This Row],[close]])</f>
        <v>568.75</v>
      </c>
      <c r="P579" s="11">
        <f>VALUE(spy_long_term[[#This Row],[close inf adj]])</f>
        <v>100.86</v>
      </c>
      <c r="R579" s="10">
        <v>40668</v>
      </c>
      <c r="S579">
        <v>3.3330000000000002</v>
      </c>
      <c r="T579" s="9"/>
      <c r="U579" s="9"/>
      <c r="V579" s="9"/>
    </row>
    <row r="580" spans="1:22" x14ac:dyDescent="0.35">
      <c r="A580" t="s">
        <v>29</v>
      </c>
      <c r="B580">
        <v>1976</v>
      </c>
      <c r="C580">
        <v>2</v>
      </c>
      <c r="D580">
        <v>1</v>
      </c>
      <c r="F580" s="10">
        <f>DATE(spy_long_term[[#This Row],[year]],spy_long_term[[#This Row],[month]],spy_long_term[[#This Row],[day]])</f>
        <v>27791</v>
      </c>
      <c r="G580" s="6">
        <f>VALUE(spy_long_term[[#This Row],[close]])</f>
        <v>560.27</v>
      </c>
      <c r="H580" t="s">
        <v>1147</v>
      </c>
      <c r="I580" t="s">
        <v>1148</v>
      </c>
      <c r="J580">
        <f t="shared" ref="J580:J643" si="9">J579+1</f>
        <v>579</v>
      </c>
      <c r="K580" t="str">
        <f>spy_long_term[[#This Row],[close]]</f>
        <v>560.27</v>
      </c>
      <c r="L580">
        <f>LOG(spy_long_term[[#This Row],[index]])</f>
        <v>2.762678563727436</v>
      </c>
      <c r="M580">
        <f>LOG(spy_long_term[[#This Row],[close inf adj]])</f>
        <v>1.9987387162558177</v>
      </c>
      <c r="N580">
        <f>LOG(spy_long_term[[#This Row],[close]])</f>
        <v>2.7483973685263416</v>
      </c>
      <c r="O580" s="11">
        <f>VALUE(spy_long_term[[#This Row],[close]])</f>
        <v>560.27</v>
      </c>
      <c r="P580" s="11">
        <f>VALUE(spy_long_term[[#This Row],[close inf adj]])</f>
        <v>99.71</v>
      </c>
      <c r="R580" s="10">
        <v>40669</v>
      </c>
      <c r="S580">
        <v>3.45</v>
      </c>
      <c r="T580" s="8"/>
      <c r="U580" s="8"/>
      <c r="V580" s="8"/>
    </row>
    <row r="581" spans="1:22" x14ac:dyDescent="0.35">
      <c r="A581" t="s">
        <v>29</v>
      </c>
      <c r="B581">
        <v>1976</v>
      </c>
      <c r="C581">
        <v>3</v>
      </c>
      <c r="D581">
        <v>1</v>
      </c>
      <c r="F581" s="10">
        <f>DATE(spy_long_term[[#This Row],[year]],spy_long_term[[#This Row],[month]],spy_long_term[[#This Row],[day]])</f>
        <v>27820</v>
      </c>
      <c r="G581" s="6">
        <f>VALUE(spy_long_term[[#This Row],[close]])</f>
        <v>576.44000000000005</v>
      </c>
      <c r="H581" t="s">
        <v>1149</v>
      </c>
      <c r="I581" t="s">
        <v>1150</v>
      </c>
      <c r="J581">
        <f t="shared" si="9"/>
        <v>580</v>
      </c>
      <c r="K581" t="str">
        <f>spy_long_term[[#This Row],[close]]</f>
        <v>576.44</v>
      </c>
      <c r="L581">
        <f>LOG(spy_long_term[[#This Row],[index]])</f>
        <v>2.7634279935629373</v>
      </c>
      <c r="M581">
        <f>LOG(spy_long_term[[#This Row],[close inf adj]])</f>
        <v>2.0118663565277242</v>
      </c>
      <c r="N581">
        <f>LOG(spy_long_term[[#This Row],[close]])</f>
        <v>2.7607541095058239</v>
      </c>
      <c r="O581" s="11">
        <f>VALUE(spy_long_term[[#This Row],[close]])</f>
        <v>576.44000000000005</v>
      </c>
      <c r="P581" s="11">
        <f>VALUE(spy_long_term[[#This Row],[close inf adj]])</f>
        <v>102.77</v>
      </c>
      <c r="R581" s="10">
        <v>40670</v>
      </c>
      <c r="S581">
        <v>3.641</v>
      </c>
      <c r="T581" s="9"/>
      <c r="U581" s="9"/>
      <c r="V581" s="9"/>
    </row>
    <row r="582" spans="1:22" x14ac:dyDescent="0.35">
      <c r="A582" t="s">
        <v>29</v>
      </c>
      <c r="B582">
        <v>1976</v>
      </c>
      <c r="C582">
        <v>4</v>
      </c>
      <c r="D582">
        <v>1</v>
      </c>
      <c r="F582" s="10">
        <f>DATE(spy_long_term[[#This Row],[year]],spy_long_term[[#This Row],[month]],spy_long_term[[#This Row],[day]])</f>
        <v>27851</v>
      </c>
      <c r="G582" s="6">
        <f>VALUE(spy_long_term[[#This Row],[close]])</f>
        <v>568.07000000000005</v>
      </c>
      <c r="H582" t="s">
        <v>1151</v>
      </c>
      <c r="I582" t="s">
        <v>1152</v>
      </c>
      <c r="J582">
        <f t="shared" si="9"/>
        <v>581</v>
      </c>
      <c r="K582" t="str">
        <f>spy_long_term[[#This Row],[close]]</f>
        <v>568.07</v>
      </c>
      <c r="L582">
        <f>LOG(spy_long_term[[#This Row],[index]])</f>
        <v>2.7641761323903307</v>
      </c>
      <c r="M582">
        <f>LOG(spy_long_term[[#This Row],[close inf adj]])</f>
        <v>2.0070646563783319</v>
      </c>
      <c r="N582">
        <f>LOG(spy_long_term[[#This Row],[close]])</f>
        <v>2.7544018546205433</v>
      </c>
      <c r="O582" s="11">
        <f>VALUE(spy_long_term[[#This Row],[close]])</f>
        <v>568.07000000000005</v>
      </c>
      <c r="P582" s="11">
        <f>VALUE(spy_long_term[[#This Row],[close inf adj]])</f>
        <v>101.64</v>
      </c>
      <c r="R582" s="10">
        <v>40671</v>
      </c>
      <c r="S582">
        <v>3.8658999999999999</v>
      </c>
      <c r="T582" s="8"/>
      <c r="U582" s="8"/>
      <c r="V582" s="8"/>
    </row>
    <row r="583" spans="1:22" x14ac:dyDescent="0.35">
      <c r="A583" t="s">
        <v>29</v>
      </c>
      <c r="B583">
        <v>1976</v>
      </c>
      <c r="C583">
        <v>5</v>
      </c>
      <c r="D583">
        <v>1</v>
      </c>
      <c r="F583" s="10">
        <f>DATE(spy_long_term[[#This Row],[year]],spy_long_term[[#This Row],[month]],spy_long_term[[#This Row],[day]])</f>
        <v>27881</v>
      </c>
      <c r="G583" s="6">
        <f>VALUE(spy_long_term[[#This Row],[close]])</f>
        <v>556</v>
      </c>
      <c r="H583" t="s">
        <v>1153</v>
      </c>
      <c r="I583" t="s">
        <v>1154</v>
      </c>
      <c r="J583">
        <f t="shared" si="9"/>
        <v>582</v>
      </c>
      <c r="K583" t="str">
        <f>spy_long_term[[#This Row],[close]]</f>
        <v>556.00</v>
      </c>
      <c r="L583">
        <f>LOG(spy_long_term[[#This Row],[index]])</f>
        <v>2.7649229846498886</v>
      </c>
      <c r="M583">
        <f>LOG(spy_long_term[[#This Row],[close inf adj]])</f>
        <v>2.0007810273534954</v>
      </c>
      <c r="N583">
        <f>LOG(spy_long_term[[#This Row],[close]])</f>
        <v>2.7450747915820575</v>
      </c>
      <c r="O583" s="11">
        <f>VALUE(spy_long_term[[#This Row],[close]])</f>
        <v>556</v>
      </c>
      <c r="P583" s="11">
        <f>VALUE(spy_long_term[[#This Row],[close inf adj]])</f>
        <v>100.18</v>
      </c>
      <c r="R583" s="10">
        <v>40672</v>
      </c>
      <c r="S583">
        <v>3.8</v>
      </c>
      <c r="T583" s="9"/>
      <c r="U583" s="9"/>
      <c r="V583" s="9"/>
    </row>
    <row r="584" spans="1:22" x14ac:dyDescent="0.35">
      <c r="A584" t="s">
        <v>29</v>
      </c>
      <c r="B584">
        <v>1976</v>
      </c>
      <c r="C584">
        <v>6</v>
      </c>
      <c r="D584">
        <v>1</v>
      </c>
      <c r="F584" s="10">
        <f>DATE(spy_long_term[[#This Row],[year]],spy_long_term[[#This Row],[month]],spy_long_term[[#This Row],[day]])</f>
        <v>27912</v>
      </c>
      <c r="G584" s="6">
        <f>VALUE(spy_long_term[[#This Row],[close]])</f>
        <v>575.63</v>
      </c>
      <c r="H584" t="s">
        <v>1155</v>
      </c>
      <c r="I584" t="s">
        <v>1156</v>
      </c>
      <c r="J584">
        <f t="shared" si="9"/>
        <v>583</v>
      </c>
      <c r="K584" t="str">
        <f>spy_long_term[[#This Row],[close]]</f>
        <v>575.63</v>
      </c>
      <c r="L584">
        <f>LOG(spy_long_term[[#This Row],[index]])</f>
        <v>2.7656685547590141</v>
      </c>
      <c r="M584">
        <f>LOG(spy_long_term[[#This Row],[close inf adj]])</f>
        <v>2.0182010224962914</v>
      </c>
      <c r="N584">
        <f>LOG(spy_long_term[[#This Row],[close]])</f>
        <v>2.7601434198978905</v>
      </c>
      <c r="O584" s="11">
        <f>VALUE(spy_long_term[[#This Row],[close]])</f>
        <v>575.63</v>
      </c>
      <c r="P584" s="11">
        <f>VALUE(spy_long_term[[#This Row],[close inf adj]])</f>
        <v>104.28</v>
      </c>
      <c r="R584" s="10">
        <v>40673</v>
      </c>
      <c r="S584">
        <v>5.81</v>
      </c>
      <c r="T584" s="8"/>
      <c r="U584" s="8"/>
      <c r="V584" s="8"/>
    </row>
    <row r="585" spans="1:22" x14ac:dyDescent="0.35">
      <c r="A585" t="s">
        <v>29</v>
      </c>
      <c r="B585">
        <v>1976</v>
      </c>
      <c r="C585">
        <v>7</v>
      </c>
      <c r="D585">
        <v>1</v>
      </c>
      <c r="F585" s="10">
        <f>DATE(spy_long_term[[#This Row],[year]],spy_long_term[[#This Row],[month]],spy_long_term[[#This Row],[day]])</f>
        <v>27942</v>
      </c>
      <c r="G585" s="6">
        <f>VALUE(spy_long_term[[#This Row],[close]])</f>
        <v>567.99</v>
      </c>
      <c r="H585" t="s">
        <v>1157</v>
      </c>
      <c r="I585" t="s">
        <v>1158</v>
      </c>
      <c r="J585">
        <f t="shared" si="9"/>
        <v>584</v>
      </c>
      <c r="K585" t="str">
        <f>spy_long_term[[#This Row],[close]]</f>
        <v>567.99</v>
      </c>
      <c r="L585">
        <f>LOG(spy_long_term[[#This Row],[index]])</f>
        <v>2.7664128471123997</v>
      </c>
      <c r="M585">
        <f>LOG(spy_long_term[[#This Row],[close inf adj]])</f>
        <v>2.0146885118723374</v>
      </c>
      <c r="N585">
        <f>LOG(spy_long_term[[#This Row],[close]])</f>
        <v>2.7543406896141005</v>
      </c>
      <c r="O585" s="11">
        <f>VALUE(spy_long_term[[#This Row],[close]])</f>
        <v>567.99</v>
      </c>
      <c r="P585" s="11">
        <f>VALUE(spy_long_term[[#This Row],[close inf adj]])</f>
        <v>103.44</v>
      </c>
      <c r="R585" s="10">
        <v>40674</v>
      </c>
      <c r="S585">
        <v>5.5</v>
      </c>
      <c r="T585" s="9"/>
      <c r="U585" s="9"/>
      <c r="V585" s="9"/>
    </row>
    <row r="586" spans="1:22" x14ac:dyDescent="0.35">
      <c r="A586" t="s">
        <v>29</v>
      </c>
      <c r="B586">
        <v>1976</v>
      </c>
      <c r="C586">
        <v>8</v>
      </c>
      <c r="D586">
        <v>1</v>
      </c>
      <c r="F586" s="10">
        <f>DATE(spy_long_term[[#This Row],[year]],spy_long_term[[#This Row],[month]],spy_long_term[[#This Row],[day]])</f>
        <v>27973</v>
      </c>
      <c r="G586" s="6">
        <f>VALUE(spy_long_term[[#This Row],[close]])</f>
        <v>562.20000000000005</v>
      </c>
      <c r="H586" t="s">
        <v>1159</v>
      </c>
      <c r="I586" t="s">
        <v>1160</v>
      </c>
      <c r="J586">
        <f t="shared" si="9"/>
        <v>585</v>
      </c>
      <c r="K586" t="str">
        <f>spy_long_term[[#This Row],[close]]</f>
        <v>562.20</v>
      </c>
      <c r="L586">
        <f>LOG(spy_long_term[[#This Row],[index]])</f>
        <v>2.7671558660821804</v>
      </c>
      <c r="M586">
        <f>LOG(spy_long_term[[#This Row],[close inf adj]])</f>
        <v>2.0124575782007734</v>
      </c>
      <c r="N586">
        <f>LOG(spy_long_term[[#This Row],[close]])</f>
        <v>2.749890841271422</v>
      </c>
      <c r="O586" s="11">
        <f>VALUE(spy_long_term[[#This Row],[close]])</f>
        <v>562.20000000000005</v>
      </c>
      <c r="P586" s="11">
        <f>VALUE(spy_long_term[[#This Row],[close inf adj]])</f>
        <v>102.91</v>
      </c>
      <c r="R586" s="10">
        <v>40675</v>
      </c>
      <c r="S586">
        <v>6.3002000000000002</v>
      </c>
      <c r="T586" s="8"/>
      <c r="U586" s="8"/>
      <c r="V586" s="8"/>
    </row>
    <row r="587" spans="1:22" x14ac:dyDescent="0.35">
      <c r="A587" t="s">
        <v>29</v>
      </c>
      <c r="B587">
        <v>1976</v>
      </c>
      <c r="C587">
        <v>9</v>
      </c>
      <c r="D587">
        <v>1</v>
      </c>
      <c r="F587" s="10">
        <f>DATE(spy_long_term[[#This Row],[year]],spy_long_term[[#This Row],[month]],spy_long_term[[#This Row],[day]])</f>
        <v>28004</v>
      </c>
      <c r="G587" s="6">
        <f>VALUE(spy_long_term[[#This Row],[close]])</f>
        <v>572.92999999999995</v>
      </c>
      <c r="H587" t="s">
        <v>1161</v>
      </c>
      <c r="I587" t="s">
        <v>1162</v>
      </c>
      <c r="J587">
        <f t="shared" si="9"/>
        <v>586</v>
      </c>
      <c r="K587" t="str">
        <f>spy_long_term[[#This Row],[close]]</f>
        <v>572.93</v>
      </c>
      <c r="L587">
        <f>LOG(spy_long_term[[#This Row],[index]])</f>
        <v>2.7678976160180908</v>
      </c>
      <c r="M587">
        <f>LOG(spy_long_term[[#This Row],[close inf adj]])</f>
        <v>2.0221808394136653</v>
      </c>
      <c r="N587">
        <f>LOG(spy_long_term[[#This Row],[close]])</f>
        <v>2.7581015635540993</v>
      </c>
      <c r="O587" s="11">
        <f>VALUE(spy_long_term[[#This Row],[close]])</f>
        <v>572.92999999999995</v>
      </c>
      <c r="P587" s="11">
        <f>VALUE(spy_long_term[[#This Row],[close inf adj]])</f>
        <v>105.24</v>
      </c>
      <c r="R587" s="10">
        <v>40676</v>
      </c>
      <c r="S587">
        <v>8.1980000000000004</v>
      </c>
      <c r="T587" s="9"/>
      <c r="U587" s="9"/>
      <c r="V587" s="9"/>
    </row>
    <row r="588" spans="1:22" x14ac:dyDescent="0.35">
      <c r="A588" t="s">
        <v>29</v>
      </c>
      <c r="B588">
        <v>1976</v>
      </c>
      <c r="C588">
        <v>10</v>
      </c>
      <c r="D588">
        <v>1</v>
      </c>
      <c r="F588" s="10">
        <f>DATE(spy_long_term[[#This Row],[year]],spy_long_term[[#This Row],[month]],spy_long_term[[#This Row],[day]])</f>
        <v>28034</v>
      </c>
      <c r="G588" s="6">
        <f>VALUE(spy_long_term[[#This Row],[close]])</f>
        <v>557.20000000000005</v>
      </c>
      <c r="H588" t="s">
        <v>1163</v>
      </c>
      <c r="I588" t="s">
        <v>1164</v>
      </c>
      <c r="J588">
        <f t="shared" si="9"/>
        <v>587</v>
      </c>
      <c r="K588" t="str">
        <f>spy_long_term[[#This Row],[close]]</f>
        <v>557.20</v>
      </c>
      <c r="L588">
        <f>LOG(spy_long_term[[#This Row],[index]])</f>
        <v>2.7686381012476144</v>
      </c>
      <c r="M588">
        <f>LOG(spy_long_term[[#This Row],[close inf adj]])</f>
        <v>2.0124153747624329</v>
      </c>
      <c r="N588">
        <f>LOG(spy_long_term[[#This Row],[close]])</f>
        <v>2.7460111077519258</v>
      </c>
      <c r="O588" s="11">
        <f>VALUE(spy_long_term[[#This Row],[close]])</f>
        <v>557.20000000000005</v>
      </c>
      <c r="P588" s="11">
        <f>VALUE(spy_long_term[[#This Row],[close inf adj]])</f>
        <v>102.9</v>
      </c>
      <c r="R588" s="10">
        <v>40677</v>
      </c>
      <c r="S588">
        <v>7.1977000000000002</v>
      </c>
      <c r="T588" s="8"/>
      <c r="U588" s="8"/>
      <c r="V588" s="8"/>
    </row>
    <row r="589" spans="1:22" x14ac:dyDescent="0.35">
      <c r="A589" t="s">
        <v>29</v>
      </c>
      <c r="B589">
        <v>1976</v>
      </c>
      <c r="C589">
        <v>11</v>
      </c>
      <c r="D589">
        <v>1</v>
      </c>
      <c r="F589" s="10">
        <f>DATE(spy_long_term[[#This Row],[year]],spy_long_term[[#This Row],[month]],spy_long_term[[#This Row],[day]])</f>
        <v>28065</v>
      </c>
      <c r="G589" s="6">
        <f>VALUE(spy_long_term[[#This Row],[close]])</f>
        <v>551.95000000000005</v>
      </c>
      <c r="H589" t="s">
        <v>1165</v>
      </c>
      <c r="I589" t="s">
        <v>1166</v>
      </c>
      <c r="J589">
        <f t="shared" si="9"/>
        <v>588</v>
      </c>
      <c r="K589" t="str">
        <f>spy_long_term[[#This Row],[close]]</f>
        <v>551.95</v>
      </c>
      <c r="L589">
        <f>LOG(spy_long_term[[#This Row],[index]])</f>
        <v>2.7693773260761385</v>
      </c>
      <c r="M589">
        <f>LOG(spy_long_term[[#This Row],[close inf adj]])</f>
        <v>2.0090257420869104</v>
      </c>
      <c r="N589">
        <f>LOG(spy_long_term[[#This Row],[close]])</f>
        <v>2.7418997376791787</v>
      </c>
      <c r="O589" s="11">
        <f>VALUE(spy_long_term[[#This Row],[close]])</f>
        <v>551.95000000000005</v>
      </c>
      <c r="P589" s="11">
        <f>VALUE(spy_long_term[[#This Row],[close inf adj]])</f>
        <v>102.1</v>
      </c>
      <c r="R589" s="10">
        <v>40678</v>
      </c>
      <c r="S589">
        <v>6.9870000000000001</v>
      </c>
      <c r="T589" s="9"/>
      <c r="U589" s="9"/>
      <c r="V589" s="9"/>
    </row>
    <row r="590" spans="1:22" x14ac:dyDescent="0.35">
      <c r="A590" t="s">
        <v>29</v>
      </c>
      <c r="B590">
        <v>1976</v>
      </c>
      <c r="C590">
        <v>12</v>
      </c>
      <c r="D590">
        <v>1</v>
      </c>
      <c r="F590" s="10">
        <f>DATE(spy_long_term[[#This Row],[year]],spy_long_term[[#This Row],[month]],spy_long_term[[#This Row],[day]])</f>
        <v>28095</v>
      </c>
      <c r="G590" s="6">
        <f>VALUE(spy_long_term[[#This Row],[close]])</f>
        <v>578.89</v>
      </c>
      <c r="H590" t="s">
        <v>1167</v>
      </c>
      <c r="I590" t="s">
        <v>1168</v>
      </c>
      <c r="J590">
        <f t="shared" si="9"/>
        <v>589</v>
      </c>
      <c r="K590" t="str">
        <f>spy_long_term[[#This Row],[close]]</f>
        <v>578.89</v>
      </c>
      <c r="L590">
        <f>LOG(spy_long_term[[#This Row],[index]])</f>
        <v>2.7701152947871015</v>
      </c>
      <c r="M590">
        <f>LOG(spy_long_term[[#This Row],[close inf adj]])</f>
        <v>2.031246836232675</v>
      </c>
      <c r="N590">
        <f>LOG(spy_long_term[[#This Row],[close]])</f>
        <v>2.7625960474380595</v>
      </c>
      <c r="O590" s="11">
        <f>VALUE(spy_long_term[[#This Row],[close]])</f>
        <v>578.89</v>
      </c>
      <c r="P590" s="11">
        <f>VALUE(spy_long_term[[#This Row],[close inf adj]])</f>
        <v>107.46</v>
      </c>
      <c r="R590" s="10">
        <v>40679</v>
      </c>
      <c r="S590">
        <v>8.0338999999999992</v>
      </c>
      <c r="T590" s="8"/>
      <c r="U590" s="8"/>
      <c r="V590" s="8"/>
    </row>
    <row r="591" spans="1:22" x14ac:dyDescent="0.35">
      <c r="A591" t="s">
        <v>29</v>
      </c>
      <c r="B591">
        <v>1977</v>
      </c>
      <c r="C591">
        <v>1</v>
      </c>
      <c r="D591">
        <v>1</v>
      </c>
      <c r="F591" s="10">
        <f>DATE(spy_long_term[[#This Row],[year]],spy_long_term[[#This Row],[month]],spy_long_term[[#This Row],[day]])</f>
        <v>28126</v>
      </c>
      <c r="G591" s="6">
        <f>VALUE(spy_long_term[[#This Row],[close]])</f>
        <v>546.88</v>
      </c>
      <c r="H591" t="s">
        <v>1169</v>
      </c>
      <c r="I591" t="s">
        <v>1170</v>
      </c>
      <c r="J591">
        <f t="shared" si="9"/>
        <v>590</v>
      </c>
      <c r="K591" t="str">
        <f>spy_long_term[[#This Row],[close]]</f>
        <v>546.88</v>
      </c>
      <c r="L591">
        <f>LOG(spy_long_term[[#This Row],[index]])</f>
        <v>2.7708520116421442</v>
      </c>
      <c r="M591">
        <f>LOG(spy_long_term[[#This Row],[close inf adj]])</f>
        <v>2.0087278866523848</v>
      </c>
      <c r="N591">
        <f>LOG(spy_long_term[[#This Row],[close]])</f>
        <v>2.7378920410406429</v>
      </c>
      <c r="O591" s="11">
        <f>VALUE(spy_long_term[[#This Row],[close]])</f>
        <v>546.88</v>
      </c>
      <c r="P591" s="11">
        <f>VALUE(spy_long_term[[#This Row],[close inf adj]])</f>
        <v>102.03</v>
      </c>
      <c r="R591" s="10">
        <v>40680</v>
      </c>
      <c r="S591">
        <v>7.19</v>
      </c>
      <c r="T591" s="9"/>
      <c r="U591" s="9"/>
      <c r="V591" s="9"/>
    </row>
    <row r="592" spans="1:22" x14ac:dyDescent="0.35">
      <c r="A592" t="s">
        <v>29</v>
      </c>
      <c r="B592">
        <v>1977</v>
      </c>
      <c r="C592">
        <v>2</v>
      </c>
      <c r="D592">
        <v>1</v>
      </c>
      <c r="F592" s="10">
        <f>DATE(spy_long_term[[#This Row],[year]],spy_long_term[[#This Row],[month]],spy_long_term[[#This Row],[day]])</f>
        <v>28157</v>
      </c>
      <c r="G592" s="6">
        <f>VALUE(spy_long_term[[#This Row],[close]])</f>
        <v>529.54999999999995</v>
      </c>
      <c r="H592" t="s">
        <v>1171</v>
      </c>
      <c r="I592" t="s">
        <v>1172</v>
      </c>
      <c r="J592">
        <f t="shared" si="9"/>
        <v>591</v>
      </c>
      <c r="K592" t="str">
        <f>spy_long_term[[#This Row],[close]]</f>
        <v>529.55</v>
      </c>
      <c r="L592">
        <f>LOG(spy_long_term[[#This Row],[index]])</f>
        <v>2.7715874808812555</v>
      </c>
      <c r="M592">
        <f>LOG(spy_long_term[[#This Row],[close inf adj]])</f>
        <v>1.9992175655301037</v>
      </c>
      <c r="N592">
        <f>LOG(spy_long_term[[#This Row],[close]])</f>
        <v>2.7239069723734621</v>
      </c>
      <c r="O592" s="11">
        <f>VALUE(spy_long_term[[#This Row],[close]])</f>
        <v>529.54999999999995</v>
      </c>
      <c r="P592" s="11">
        <f>VALUE(spy_long_term[[#This Row],[close inf adj]])</f>
        <v>99.82</v>
      </c>
      <c r="R592" s="10">
        <v>40681</v>
      </c>
      <c r="S592">
        <v>6.88</v>
      </c>
      <c r="T592" s="8"/>
      <c r="U592" s="8"/>
      <c r="V592" s="8"/>
    </row>
    <row r="593" spans="1:22" x14ac:dyDescent="0.35">
      <c r="A593" t="s">
        <v>29</v>
      </c>
      <c r="B593">
        <v>1977</v>
      </c>
      <c r="C593">
        <v>3</v>
      </c>
      <c r="D593">
        <v>1</v>
      </c>
      <c r="F593" s="10">
        <f>DATE(spy_long_term[[#This Row],[year]],spy_long_term[[#This Row],[month]],spy_long_term[[#This Row],[day]])</f>
        <v>28185</v>
      </c>
      <c r="G593" s="6">
        <f>VALUE(spy_long_term[[#This Row],[close]])</f>
        <v>518.66999999999996</v>
      </c>
      <c r="H593" t="s">
        <v>1173</v>
      </c>
      <c r="I593" t="s">
        <v>1174</v>
      </c>
      <c r="J593">
        <f t="shared" si="9"/>
        <v>592</v>
      </c>
      <c r="K593" t="str">
        <f>spy_long_term[[#This Row],[close]]</f>
        <v>518.67</v>
      </c>
      <c r="L593">
        <f>LOG(spy_long_term[[#This Row],[index]])</f>
        <v>2.77232170672292</v>
      </c>
      <c r="M593">
        <f>LOG(spy_long_term[[#This Row],[close inf adj]])</f>
        <v>1.993083360698062</v>
      </c>
      <c r="N593">
        <f>LOG(spy_long_term[[#This Row],[close]])</f>
        <v>2.714891129020681</v>
      </c>
      <c r="O593" s="11">
        <f>VALUE(spy_long_term[[#This Row],[close]])</f>
        <v>518.66999999999996</v>
      </c>
      <c r="P593" s="11">
        <f>VALUE(spy_long_term[[#This Row],[close inf adj]])</f>
        <v>98.42</v>
      </c>
      <c r="R593" s="10">
        <v>40682</v>
      </c>
      <c r="S593">
        <v>6.8049999999999997</v>
      </c>
      <c r="T593" s="9"/>
      <c r="U593" s="9"/>
      <c r="V593" s="9"/>
    </row>
    <row r="594" spans="1:22" x14ac:dyDescent="0.35">
      <c r="A594" t="s">
        <v>29</v>
      </c>
      <c r="B594">
        <v>1977</v>
      </c>
      <c r="C594">
        <v>4</v>
      </c>
      <c r="D594">
        <v>1</v>
      </c>
      <c r="F594" s="10">
        <f>DATE(spy_long_term[[#This Row],[year]],spy_long_term[[#This Row],[month]],spy_long_term[[#This Row],[day]])</f>
        <v>28216</v>
      </c>
      <c r="G594" s="6">
        <f>VALUE(spy_long_term[[#This Row],[close]])</f>
        <v>514.45000000000005</v>
      </c>
      <c r="H594" t="s">
        <v>1175</v>
      </c>
      <c r="I594" t="s">
        <v>1176</v>
      </c>
      <c r="J594">
        <f t="shared" si="9"/>
        <v>593</v>
      </c>
      <c r="K594" t="str">
        <f>spy_long_term[[#This Row],[close]]</f>
        <v>514.45</v>
      </c>
      <c r="L594">
        <f>LOG(spy_long_term[[#This Row],[index]])</f>
        <v>2.7730546933642626</v>
      </c>
      <c r="M594">
        <f>LOG(spy_long_term[[#This Row],[close inf adj]])</f>
        <v>1.9931716050307648</v>
      </c>
      <c r="N594">
        <f>LOG(spy_long_term[[#This Row],[close]])</f>
        <v>2.7113431715585086</v>
      </c>
      <c r="O594" s="11">
        <f>VALUE(spy_long_term[[#This Row],[close]])</f>
        <v>514.45000000000005</v>
      </c>
      <c r="P594" s="11">
        <f>VALUE(spy_long_term[[#This Row],[close inf adj]])</f>
        <v>98.44</v>
      </c>
      <c r="R594" s="10">
        <v>40683</v>
      </c>
      <c r="S594">
        <v>5.5903999999999998</v>
      </c>
      <c r="T594" s="8"/>
      <c r="U594" s="8"/>
      <c r="V594" s="8"/>
    </row>
    <row r="595" spans="1:22" x14ac:dyDescent="0.35">
      <c r="A595" t="s">
        <v>29</v>
      </c>
      <c r="B595">
        <v>1977</v>
      </c>
      <c r="C595">
        <v>5</v>
      </c>
      <c r="D595">
        <v>1</v>
      </c>
      <c r="F595" s="10">
        <f>DATE(spy_long_term[[#This Row],[year]],spy_long_term[[#This Row],[month]],spy_long_term[[#This Row],[day]])</f>
        <v>28246</v>
      </c>
      <c r="G595" s="6">
        <f>VALUE(spy_long_term[[#This Row],[close]])</f>
        <v>499.82</v>
      </c>
      <c r="H595" t="s">
        <v>1177</v>
      </c>
      <c r="I595" t="s">
        <v>1178</v>
      </c>
      <c r="J595">
        <f t="shared" si="9"/>
        <v>594</v>
      </c>
      <c r="K595" t="str">
        <f>spy_long_term[[#This Row],[close]]</f>
        <v>499.82</v>
      </c>
      <c r="L595">
        <f>LOG(spy_long_term[[#This Row],[index]])</f>
        <v>2.7737864449811935</v>
      </c>
      <c r="M595">
        <f>LOG(spy_long_term[[#This Row],[close inf adj]])</f>
        <v>1.9828137621318624</v>
      </c>
      <c r="N595">
        <f>LOG(spy_long_term[[#This Row],[close]])</f>
        <v>2.6988136301734951</v>
      </c>
      <c r="O595" s="11">
        <f>VALUE(spy_long_term[[#This Row],[close]])</f>
        <v>499.82</v>
      </c>
      <c r="P595" s="11">
        <f>VALUE(spy_long_term[[#This Row],[close inf adj]])</f>
        <v>96.12</v>
      </c>
      <c r="R595" s="10">
        <v>40684</v>
      </c>
      <c r="S595">
        <v>6.1196999999999999</v>
      </c>
      <c r="T595" s="9"/>
      <c r="U595" s="9"/>
      <c r="V595" s="9"/>
    </row>
    <row r="596" spans="1:22" x14ac:dyDescent="0.35">
      <c r="A596" t="s">
        <v>29</v>
      </c>
      <c r="B596">
        <v>1977</v>
      </c>
      <c r="C596">
        <v>6</v>
      </c>
      <c r="D596">
        <v>1</v>
      </c>
      <c r="F596" s="10">
        <f>DATE(spy_long_term[[#This Row],[year]],spy_long_term[[#This Row],[month]],spy_long_term[[#This Row],[day]])</f>
        <v>28277</v>
      </c>
      <c r="G596" s="6">
        <f>VALUE(spy_long_term[[#This Row],[close]])</f>
        <v>519.08000000000004</v>
      </c>
      <c r="H596" t="s">
        <v>1179</v>
      </c>
      <c r="I596" t="s">
        <v>1180</v>
      </c>
      <c r="J596">
        <f t="shared" si="9"/>
        <v>595</v>
      </c>
      <c r="K596" t="str">
        <f>spy_long_term[[#This Row],[close]]</f>
        <v>519.08</v>
      </c>
      <c r="L596">
        <f>LOG(spy_long_term[[#This Row],[index]])</f>
        <v>2.7745169657285498</v>
      </c>
      <c r="M596">
        <f>LOG(spy_long_term[[#This Row],[close inf adj]])</f>
        <v>2.0020796263931211</v>
      </c>
      <c r="N596">
        <f>LOG(spy_long_term[[#This Row],[close]])</f>
        <v>2.7152342959623241</v>
      </c>
      <c r="O596" s="11">
        <f>VALUE(spy_long_term[[#This Row],[close]])</f>
        <v>519.08000000000004</v>
      </c>
      <c r="P596" s="11">
        <f>VALUE(spy_long_term[[#This Row],[close inf adj]])</f>
        <v>100.48</v>
      </c>
      <c r="R596" s="10">
        <v>40685</v>
      </c>
      <c r="S596">
        <v>6.6901000000000002</v>
      </c>
      <c r="T596" s="8"/>
      <c r="U596" s="8"/>
      <c r="V596" s="8"/>
    </row>
    <row r="597" spans="1:22" x14ac:dyDescent="0.35">
      <c r="A597" t="s">
        <v>29</v>
      </c>
      <c r="B597">
        <v>1977</v>
      </c>
      <c r="C597">
        <v>7</v>
      </c>
      <c r="D597">
        <v>1</v>
      </c>
      <c r="F597" s="10">
        <f>DATE(spy_long_term[[#This Row],[year]],spy_long_term[[#This Row],[month]],spy_long_term[[#This Row],[day]])</f>
        <v>28307</v>
      </c>
      <c r="G597" s="6">
        <f>VALUE(spy_long_term[[#This Row],[close]])</f>
        <v>508.09</v>
      </c>
      <c r="H597" t="s">
        <v>1181</v>
      </c>
      <c r="I597" t="s">
        <v>1182</v>
      </c>
      <c r="J597">
        <f t="shared" si="9"/>
        <v>596</v>
      </c>
      <c r="K597" t="str">
        <f>spy_long_term[[#This Row],[close]]</f>
        <v>508.09</v>
      </c>
      <c r="L597">
        <f>LOG(spy_long_term[[#This Row],[index]])</f>
        <v>2.7752462597402365</v>
      </c>
      <c r="M597">
        <f>LOG(spy_long_term[[#This Row],[close inf adj]])</f>
        <v>1.994976673649691</v>
      </c>
      <c r="N597">
        <f>LOG(spy_long_term[[#This Row],[close]])</f>
        <v>2.7059406474047716</v>
      </c>
      <c r="O597" s="11">
        <f>VALUE(spy_long_term[[#This Row],[close]])</f>
        <v>508.09</v>
      </c>
      <c r="P597" s="11">
        <f>VALUE(spy_long_term[[#This Row],[close inf adj]])</f>
        <v>98.85</v>
      </c>
      <c r="R597" s="10">
        <v>40686</v>
      </c>
      <c r="S597">
        <v>7.1498999999999997</v>
      </c>
      <c r="T597" s="9"/>
      <c r="U597" s="9"/>
      <c r="V597" s="9"/>
    </row>
    <row r="598" spans="1:22" x14ac:dyDescent="0.35">
      <c r="A598" t="s">
        <v>29</v>
      </c>
      <c r="B598">
        <v>1977</v>
      </c>
      <c r="C598">
        <v>8</v>
      </c>
      <c r="D598">
        <v>1</v>
      </c>
      <c r="F598" s="10">
        <f>DATE(spy_long_term[[#This Row],[year]],spy_long_term[[#This Row],[month]],spy_long_term[[#This Row],[day]])</f>
        <v>28338</v>
      </c>
      <c r="G598" s="6">
        <f>VALUE(spy_long_term[[#This Row],[close]])</f>
        <v>495.75</v>
      </c>
      <c r="H598" t="s">
        <v>1183</v>
      </c>
      <c r="I598" t="s">
        <v>1184</v>
      </c>
      <c r="J598">
        <f t="shared" si="9"/>
        <v>597</v>
      </c>
      <c r="K598" t="str">
        <f>spy_long_term[[#This Row],[close]]</f>
        <v>495.75</v>
      </c>
      <c r="L598">
        <f>LOG(spy_long_term[[#This Row],[index]])</f>
        <v>2.775974331129369</v>
      </c>
      <c r="M598">
        <f>LOG(spy_long_term[[#This Row],[close inf adj]])</f>
        <v>1.9857407410500745</v>
      </c>
      <c r="N598">
        <f>LOG(spy_long_term[[#This Row],[close]])</f>
        <v>2.6952627228773403</v>
      </c>
      <c r="O598" s="11">
        <f>VALUE(spy_long_term[[#This Row],[close]])</f>
        <v>495.75</v>
      </c>
      <c r="P598" s="11">
        <f>VALUE(spy_long_term[[#This Row],[close inf adj]])</f>
        <v>96.77</v>
      </c>
      <c r="R598" s="10">
        <v>40687</v>
      </c>
      <c r="S598">
        <v>7.42</v>
      </c>
      <c r="T598" s="8"/>
      <c r="U598" s="8"/>
      <c r="V598" s="8"/>
    </row>
    <row r="599" spans="1:22" x14ac:dyDescent="0.35">
      <c r="A599" t="s">
        <v>29</v>
      </c>
      <c r="B599">
        <v>1977</v>
      </c>
      <c r="C599">
        <v>9</v>
      </c>
      <c r="D599">
        <v>1</v>
      </c>
      <c r="F599" s="10">
        <f>DATE(spy_long_term[[#This Row],[year]],spy_long_term[[#This Row],[month]],spy_long_term[[#This Row],[day]])</f>
        <v>28369</v>
      </c>
      <c r="G599" s="6">
        <f>VALUE(spy_long_term[[#This Row],[close]])</f>
        <v>492.98</v>
      </c>
      <c r="H599" t="s">
        <v>1185</v>
      </c>
      <c r="I599" t="s">
        <v>1186</v>
      </c>
      <c r="J599">
        <f t="shared" si="9"/>
        <v>598</v>
      </c>
      <c r="K599" t="str">
        <f>spy_long_term[[#This Row],[close]]</f>
        <v>492.98</v>
      </c>
      <c r="L599">
        <f>LOG(spy_long_term[[#This Row],[index]])</f>
        <v>2.7767011839884108</v>
      </c>
      <c r="M599">
        <f>LOG(spy_long_term[[#This Row],[close inf adj]])</f>
        <v>1.9846623061901065</v>
      </c>
      <c r="N599">
        <f>LOG(spy_long_term[[#This Row],[close]])</f>
        <v>2.6928293004824488</v>
      </c>
      <c r="O599" s="11">
        <f>VALUE(spy_long_term[[#This Row],[close]])</f>
        <v>492.98</v>
      </c>
      <c r="P599" s="11">
        <f>VALUE(spy_long_term[[#This Row],[close inf adj]])</f>
        <v>96.53</v>
      </c>
      <c r="R599" s="10">
        <v>40688</v>
      </c>
      <c r="S599">
        <v>8.3996999999999993</v>
      </c>
      <c r="T599" s="9"/>
      <c r="U599" s="9"/>
      <c r="V599" s="9"/>
    </row>
    <row r="600" spans="1:22" x14ac:dyDescent="0.35">
      <c r="A600" t="s">
        <v>29</v>
      </c>
      <c r="B600">
        <v>1977</v>
      </c>
      <c r="C600">
        <v>10</v>
      </c>
      <c r="D600">
        <v>1</v>
      </c>
      <c r="F600" s="10">
        <f>DATE(spy_long_term[[#This Row],[year]],spy_long_term[[#This Row],[month]],spy_long_term[[#This Row],[day]])</f>
        <v>28399</v>
      </c>
      <c r="G600" s="6">
        <f>VALUE(spy_long_term[[#This Row],[close]])</f>
        <v>470.01</v>
      </c>
      <c r="H600" t="s">
        <v>1187</v>
      </c>
      <c r="I600" t="s">
        <v>1188</v>
      </c>
      <c r="J600">
        <f t="shared" si="9"/>
        <v>599</v>
      </c>
      <c r="K600" t="str">
        <f>spy_long_term[[#This Row],[close]]</f>
        <v>470.01</v>
      </c>
      <c r="L600">
        <f>LOG(spy_long_term[[#This Row],[index]])</f>
        <v>2.7774268223893115</v>
      </c>
      <c r="M600">
        <f>LOG(spy_long_term[[#This Row],[close inf adj]])</f>
        <v>1.9653898702151225</v>
      </c>
      <c r="N600">
        <f>LOG(spy_long_term[[#This Row],[close]])</f>
        <v>2.6721070981455433</v>
      </c>
      <c r="O600" s="11">
        <f>VALUE(spy_long_term[[#This Row],[close]])</f>
        <v>470.01</v>
      </c>
      <c r="P600" s="11">
        <f>VALUE(spy_long_term[[#This Row],[close inf adj]])</f>
        <v>92.34</v>
      </c>
      <c r="R600" s="10">
        <v>40689</v>
      </c>
      <c r="S600">
        <v>8.798</v>
      </c>
      <c r="T600" s="8"/>
      <c r="U600" s="8"/>
      <c r="V600" s="8"/>
    </row>
    <row r="601" spans="1:22" x14ac:dyDescent="0.35">
      <c r="A601" t="s">
        <v>29</v>
      </c>
      <c r="B601">
        <v>1977</v>
      </c>
      <c r="C601">
        <v>11</v>
      </c>
      <c r="D601">
        <v>1</v>
      </c>
      <c r="F601" s="10">
        <f>DATE(spy_long_term[[#This Row],[year]],spy_long_term[[#This Row],[month]],spy_long_term[[#This Row],[day]])</f>
        <v>28430</v>
      </c>
      <c r="G601" s="6">
        <f>VALUE(spy_long_term[[#This Row],[close]])</f>
        <v>480.31</v>
      </c>
      <c r="H601" t="s">
        <v>1189</v>
      </c>
      <c r="I601" t="s">
        <v>1190</v>
      </c>
      <c r="J601">
        <f t="shared" si="9"/>
        <v>600</v>
      </c>
      <c r="K601" t="str">
        <f>spy_long_term[[#This Row],[close]]</f>
        <v>480.31</v>
      </c>
      <c r="L601">
        <f>LOG(spy_long_term[[#This Row],[index]])</f>
        <v>2.7781512503836434</v>
      </c>
      <c r="M601">
        <f>LOG(spy_long_term[[#This Row],[close inf adj]])</f>
        <v>1.976945750559242</v>
      </c>
      <c r="N601">
        <f>LOG(spy_long_term[[#This Row],[close]])</f>
        <v>2.6815216286951955</v>
      </c>
      <c r="O601" s="11">
        <f>VALUE(spy_long_term[[#This Row],[close]])</f>
        <v>480.31</v>
      </c>
      <c r="P601" s="11">
        <f>VALUE(spy_long_term[[#This Row],[close inf adj]])</f>
        <v>94.83</v>
      </c>
      <c r="R601" s="10">
        <v>40690</v>
      </c>
      <c r="S601">
        <v>8.5001999999999995</v>
      </c>
      <c r="T601" s="9"/>
      <c r="U601" s="9"/>
      <c r="V601" s="9"/>
    </row>
    <row r="602" spans="1:22" x14ac:dyDescent="0.35">
      <c r="A602" t="s">
        <v>29</v>
      </c>
      <c r="B602">
        <v>1977</v>
      </c>
      <c r="C602">
        <v>12</v>
      </c>
      <c r="D602">
        <v>1</v>
      </c>
      <c r="F602" s="10">
        <f>DATE(spy_long_term[[#This Row],[year]],spy_long_term[[#This Row],[month]],spy_long_term[[#This Row],[day]])</f>
        <v>28460</v>
      </c>
      <c r="G602" s="6">
        <f>VALUE(spy_long_term[[#This Row],[close]])</f>
        <v>480.16</v>
      </c>
      <c r="H602" t="s">
        <v>1191</v>
      </c>
      <c r="I602" t="s">
        <v>1192</v>
      </c>
      <c r="J602">
        <f t="shared" si="9"/>
        <v>601</v>
      </c>
      <c r="K602" t="str">
        <f>spy_long_term[[#This Row],[close]]</f>
        <v>480.16</v>
      </c>
      <c r="L602">
        <f>LOG(spy_long_term[[#This Row],[index]])</f>
        <v>2.7788744720027396</v>
      </c>
      <c r="M602">
        <f>LOG(spy_long_term[[#This Row],[close inf adj]])</f>
        <v>1.9781805169374138</v>
      </c>
      <c r="N602">
        <f>LOG(spy_long_term[[#This Row],[close]])</f>
        <v>2.6813859780807774</v>
      </c>
      <c r="O602" s="11">
        <f>VALUE(spy_long_term[[#This Row],[close]])</f>
        <v>480.16</v>
      </c>
      <c r="P602" s="11">
        <f>VALUE(spy_long_term[[#This Row],[close inf adj]])</f>
        <v>95.1</v>
      </c>
      <c r="R602" s="10">
        <v>40691</v>
      </c>
      <c r="S602">
        <v>8.3001000000000005</v>
      </c>
      <c r="T602" s="8"/>
      <c r="U602" s="8"/>
      <c r="V602" s="8"/>
    </row>
    <row r="603" spans="1:22" x14ac:dyDescent="0.35">
      <c r="A603" t="s">
        <v>29</v>
      </c>
      <c r="B603">
        <v>1978</v>
      </c>
      <c r="C603">
        <v>1</v>
      </c>
      <c r="D603">
        <v>1</v>
      </c>
      <c r="F603" s="10">
        <f>DATE(spy_long_term[[#This Row],[year]],spy_long_term[[#This Row],[month]],spy_long_term[[#This Row],[day]])</f>
        <v>28491</v>
      </c>
      <c r="G603" s="6">
        <f>VALUE(spy_long_term[[#This Row],[close]])</f>
        <v>447.77</v>
      </c>
      <c r="H603" t="s">
        <v>1193</v>
      </c>
      <c r="I603" t="s">
        <v>1194</v>
      </c>
      <c r="J603">
        <f t="shared" si="9"/>
        <v>602</v>
      </c>
      <c r="K603" t="str">
        <f>spy_long_term[[#This Row],[close]]</f>
        <v>447.77</v>
      </c>
      <c r="L603">
        <f>LOG(spy_long_term[[#This Row],[index]])</f>
        <v>2.7795964912578244</v>
      </c>
      <c r="M603">
        <f>LOG(spy_long_term[[#This Row],[close inf adj]])</f>
        <v>1.9506082247842309</v>
      </c>
      <c r="N603">
        <f>LOG(spy_long_term[[#This Row],[close]])</f>
        <v>2.6510549930596601</v>
      </c>
      <c r="O603" s="11">
        <f>VALUE(spy_long_term[[#This Row],[close]])</f>
        <v>447.77</v>
      </c>
      <c r="P603" s="11">
        <f>VALUE(spy_long_term[[#This Row],[close inf adj]])</f>
        <v>89.25</v>
      </c>
      <c r="R603" s="10">
        <v>40692</v>
      </c>
      <c r="S603">
        <v>8.4298999999999999</v>
      </c>
      <c r="T603" s="9"/>
      <c r="U603" s="9"/>
      <c r="V603" s="9"/>
    </row>
    <row r="604" spans="1:22" x14ac:dyDescent="0.35">
      <c r="A604" t="s">
        <v>29</v>
      </c>
      <c r="B604">
        <v>1978</v>
      </c>
      <c r="C604">
        <v>2</v>
      </c>
      <c r="D604">
        <v>1</v>
      </c>
      <c r="F604" s="10">
        <f>DATE(spy_long_term[[#This Row],[year]],spy_long_term[[#This Row],[month]],spy_long_term[[#This Row],[day]])</f>
        <v>28522</v>
      </c>
      <c r="G604" s="6">
        <f>VALUE(spy_long_term[[#This Row],[close]])</f>
        <v>433.89</v>
      </c>
      <c r="H604" t="s">
        <v>1195</v>
      </c>
      <c r="I604" t="s">
        <v>1196</v>
      </c>
      <c r="J604">
        <f t="shared" si="9"/>
        <v>603</v>
      </c>
      <c r="K604" t="str">
        <f>spy_long_term[[#This Row],[close]]</f>
        <v>433.89</v>
      </c>
      <c r="L604">
        <f>LOG(spy_long_term[[#This Row],[index]])</f>
        <v>2.7803173121401512</v>
      </c>
      <c r="M604">
        <f>LOG(spy_long_term[[#This Row],[close inf adj]])</f>
        <v>1.9397188823541047</v>
      </c>
      <c r="N604">
        <f>LOG(spy_long_term[[#This Row],[close]])</f>
        <v>2.6373796409223318</v>
      </c>
      <c r="O604" s="11">
        <f>VALUE(spy_long_term[[#This Row],[close]])</f>
        <v>433.89</v>
      </c>
      <c r="P604" s="11">
        <f>VALUE(spy_long_term[[#This Row],[close inf adj]])</f>
        <v>87.04</v>
      </c>
      <c r="R604" s="10">
        <v>40693</v>
      </c>
      <c r="S604">
        <v>8.8000000000000007</v>
      </c>
      <c r="T604" s="8"/>
      <c r="U604" s="8"/>
      <c r="V604" s="8"/>
    </row>
    <row r="605" spans="1:22" x14ac:dyDescent="0.35">
      <c r="A605" t="s">
        <v>29</v>
      </c>
      <c r="B605">
        <v>1978</v>
      </c>
      <c r="C605">
        <v>3</v>
      </c>
      <c r="D605">
        <v>1</v>
      </c>
      <c r="F605" s="10">
        <f>DATE(spy_long_term[[#This Row],[year]],spy_long_term[[#This Row],[month]],spy_long_term[[#This Row],[day]])</f>
        <v>28550</v>
      </c>
      <c r="G605" s="6">
        <f>VALUE(spy_long_term[[#This Row],[close]])</f>
        <v>441.23</v>
      </c>
      <c r="H605" t="s">
        <v>1197</v>
      </c>
      <c r="I605" t="s">
        <v>1198</v>
      </c>
      <c r="J605">
        <f t="shared" si="9"/>
        <v>604</v>
      </c>
      <c r="K605" t="str">
        <f>spy_long_term[[#This Row],[close]]</f>
        <v>441.23</v>
      </c>
      <c r="L605">
        <f>LOG(spy_long_term[[#This Row],[index]])</f>
        <v>2.7810369386211318</v>
      </c>
      <c r="M605">
        <f>LOG(spy_long_term[[#This Row],[close inf adj]])</f>
        <v>1.9504135393693811</v>
      </c>
      <c r="N605">
        <f>LOG(spy_long_term[[#This Row],[close]])</f>
        <v>2.6446650332140287</v>
      </c>
      <c r="O605" s="11">
        <f>VALUE(spy_long_term[[#This Row],[close]])</f>
        <v>441.23</v>
      </c>
      <c r="P605" s="11">
        <f>VALUE(spy_long_term[[#This Row],[close inf adj]])</f>
        <v>89.21</v>
      </c>
      <c r="R605" s="10">
        <v>40694</v>
      </c>
      <c r="S605">
        <v>8.7409999999999997</v>
      </c>
      <c r="T605" s="9"/>
      <c r="U605" s="9"/>
      <c r="V605" s="9"/>
    </row>
    <row r="606" spans="1:22" x14ac:dyDescent="0.35">
      <c r="A606" t="s">
        <v>29</v>
      </c>
      <c r="B606">
        <v>1978</v>
      </c>
      <c r="C606">
        <v>4</v>
      </c>
      <c r="D606">
        <v>1</v>
      </c>
      <c r="F606" s="10">
        <f>DATE(spy_long_term[[#This Row],[year]],spy_long_term[[#This Row],[month]],spy_long_term[[#This Row],[day]])</f>
        <v>28581</v>
      </c>
      <c r="G606" s="6">
        <f>VALUE(spy_long_term[[#This Row],[close]])</f>
        <v>475.14</v>
      </c>
      <c r="H606" t="s">
        <v>1199</v>
      </c>
      <c r="I606" t="s">
        <v>1200</v>
      </c>
      <c r="J606">
        <f t="shared" si="9"/>
        <v>605</v>
      </c>
      <c r="K606" t="str">
        <f>spy_long_term[[#This Row],[close]]</f>
        <v>475.14</v>
      </c>
      <c r="L606">
        <f>LOG(spy_long_term[[#This Row],[index]])</f>
        <v>2.781755374652469</v>
      </c>
      <c r="M606">
        <f>LOG(spy_long_term[[#This Row],[close inf adj]])</f>
        <v>1.9860099318532611</v>
      </c>
      <c r="N606">
        <f>LOG(spy_long_term[[#This Row],[close]])</f>
        <v>2.6768215933491732</v>
      </c>
      <c r="O606" s="11">
        <f>VALUE(spy_long_term[[#This Row],[close]])</f>
        <v>475.14</v>
      </c>
      <c r="P606" s="11">
        <f>VALUE(spy_long_term[[#This Row],[close inf adj]])</f>
        <v>96.83</v>
      </c>
      <c r="R606" s="10">
        <v>40695</v>
      </c>
      <c r="S606">
        <v>9.57</v>
      </c>
      <c r="T606" s="8"/>
      <c r="U606" s="8"/>
      <c r="V606" s="8"/>
    </row>
    <row r="607" spans="1:22" x14ac:dyDescent="0.35">
      <c r="A607" t="s">
        <v>29</v>
      </c>
      <c r="B607">
        <v>1978</v>
      </c>
      <c r="C607">
        <v>5</v>
      </c>
      <c r="D607">
        <v>1</v>
      </c>
      <c r="F607" s="10">
        <f>DATE(spy_long_term[[#This Row],[year]],spy_long_term[[#This Row],[month]],spy_long_term[[#This Row],[day]])</f>
        <v>28611</v>
      </c>
      <c r="G607" s="6">
        <f>VALUE(spy_long_term[[#This Row],[close]])</f>
        <v>472.68</v>
      </c>
      <c r="H607" t="s">
        <v>1201</v>
      </c>
      <c r="I607" t="s">
        <v>1202</v>
      </c>
      <c r="J607">
        <f t="shared" si="9"/>
        <v>606</v>
      </c>
      <c r="K607" t="str">
        <f>spy_long_term[[#This Row],[close]]</f>
        <v>472.68</v>
      </c>
      <c r="L607">
        <f>LOG(spy_long_term[[#This Row],[index]])</f>
        <v>2.782472624166286</v>
      </c>
      <c r="M607">
        <f>LOG(spy_long_term[[#This Row],[close inf adj]])</f>
        <v>1.987844950171298</v>
      </c>
      <c r="N607">
        <f>LOG(spy_long_term[[#This Row],[close]])</f>
        <v>2.6745672268567664</v>
      </c>
      <c r="O607" s="11">
        <f>VALUE(spy_long_term[[#This Row],[close]])</f>
        <v>472.68</v>
      </c>
      <c r="P607" s="11">
        <f>VALUE(spy_long_term[[#This Row],[close inf adj]])</f>
        <v>97.24</v>
      </c>
      <c r="R607" s="10">
        <v>40696</v>
      </c>
      <c r="S607">
        <v>10.6</v>
      </c>
      <c r="T607" s="9"/>
      <c r="U607" s="9"/>
      <c r="V607" s="9"/>
    </row>
    <row r="608" spans="1:22" x14ac:dyDescent="0.35">
      <c r="A608" t="s">
        <v>29</v>
      </c>
      <c r="B608">
        <v>1978</v>
      </c>
      <c r="C608">
        <v>6</v>
      </c>
      <c r="D608">
        <v>1</v>
      </c>
      <c r="F608" s="10">
        <f>DATE(spy_long_term[[#This Row],[year]],spy_long_term[[#This Row],[month]],spy_long_term[[#This Row],[day]])</f>
        <v>28642</v>
      </c>
      <c r="G608" s="6">
        <f>VALUE(spy_long_term[[#This Row],[close]])</f>
        <v>459.4</v>
      </c>
      <c r="H608" t="s">
        <v>1203</v>
      </c>
      <c r="I608" t="s">
        <v>1204</v>
      </c>
      <c r="J608">
        <f t="shared" si="9"/>
        <v>607</v>
      </c>
      <c r="K608" t="str">
        <f>spy_long_term[[#This Row],[close]]</f>
        <v>459.40</v>
      </c>
      <c r="L608">
        <f>LOG(spy_long_term[[#This Row],[index]])</f>
        <v>2.7831886910752575</v>
      </c>
      <c r="M608">
        <f>LOG(spy_long_term[[#This Row],[close inf adj]])</f>
        <v>1.9801397777457546</v>
      </c>
      <c r="N608">
        <f>LOG(spy_long_term[[#This Row],[close]])</f>
        <v>2.6621909908590071</v>
      </c>
      <c r="O608" s="11">
        <f>VALUE(spy_long_term[[#This Row],[close]])</f>
        <v>459.4</v>
      </c>
      <c r="P608" s="11">
        <f>VALUE(spy_long_term[[#This Row],[close inf adj]])</f>
        <v>95.53</v>
      </c>
      <c r="R608" s="10">
        <v>40697</v>
      </c>
      <c r="S608">
        <v>14.29</v>
      </c>
      <c r="T608" s="8"/>
      <c r="U608" s="8"/>
      <c r="V608" s="8"/>
    </row>
    <row r="609" spans="1:22" x14ac:dyDescent="0.35">
      <c r="A609" t="s">
        <v>29</v>
      </c>
      <c r="B609">
        <v>1978</v>
      </c>
      <c r="C609">
        <v>7</v>
      </c>
      <c r="D609">
        <v>1</v>
      </c>
      <c r="F609" s="10">
        <f>DATE(spy_long_term[[#This Row],[year]],spy_long_term[[#This Row],[month]],spy_long_term[[#This Row],[day]])</f>
        <v>28672</v>
      </c>
      <c r="G609" s="6">
        <f>VALUE(spy_long_term[[#This Row],[close]])</f>
        <v>480.44</v>
      </c>
      <c r="H609" t="s">
        <v>1205</v>
      </c>
      <c r="I609" t="s">
        <v>1206</v>
      </c>
      <c r="J609">
        <f t="shared" si="9"/>
        <v>608</v>
      </c>
      <c r="K609" t="str">
        <f>spy_long_term[[#This Row],[close]]</f>
        <v>480.44</v>
      </c>
      <c r="L609">
        <f>LOG(spy_long_term[[#This Row],[index]])</f>
        <v>2.7839035792727351</v>
      </c>
      <c r="M609">
        <f>LOG(spy_long_term[[#This Row],[close inf adj]])</f>
        <v>2.0029432068763251</v>
      </c>
      <c r="N609">
        <f>LOG(spy_long_term[[#This Row],[close]])</f>
        <v>2.6816391582980934</v>
      </c>
      <c r="O609" s="11">
        <f>VALUE(spy_long_term[[#This Row],[close]])</f>
        <v>480.44</v>
      </c>
      <c r="P609" s="11">
        <f>VALUE(spy_long_term[[#This Row],[close inf adj]])</f>
        <v>100.68</v>
      </c>
      <c r="R609" s="10">
        <v>40698</v>
      </c>
      <c r="S609">
        <v>18.89</v>
      </c>
      <c r="T609" s="9"/>
      <c r="U609" s="9"/>
      <c r="V609" s="9"/>
    </row>
    <row r="610" spans="1:22" x14ac:dyDescent="0.35">
      <c r="A610" t="s">
        <v>29</v>
      </c>
      <c r="B610">
        <v>1978</v>
      </c>
      <c r="C610">
        <v>8</v>
      </c>
      <c r="D610">
        <v>1</v>
      </c>
      <c r="F610" s="10">
        <f>DATE(spy_long_term[[#This Row],[year]],spy_long_term[[#This Row],[month]],spy_long_term[[#This Row],[day]])</f>
        <v>28703</v>
      </c>
      <c r="G610" s="6">
        <f>VALUE(spy_long_term[[#This Row],[close]])</f>
        <v>490.73</v>
      </c>
      <c r="H610" t="s">
        <v>1207</v>
      </c>
      <c r="I610" t="s">
        <v>1208</v>
      </c>
      <c r="J610">
        <f t="shared" si="9"/>
        <v>609</v>
      </c>
      <c r="K610" t="str">
        <f>spy_long_term[[#This Row],[close]]</f>
        <v>490.73</v>
      </c>
      <c r="L610">
        <f>LOG(spy_long_term[[#This Row],[index]])</f>
        <v>2.7846172926328752</v>
      </c>
      <c r="M610">
        <f>LOG(spy_long_term[[#This Row],[close inf adj]])</f>
        <v>2.0140582774243359</v>
      </c>
      <c r="N610">
        <f>LOG(spy_long_term[[#This Row],[close]])</f>
        <v>2.6908426086966286</v>
      </c>
      <c r="O610" s="11">
        <f>VALUE(spy_long_term[[#This Row],[close]])</f>
        <v>490.73</v>
      </c>
      <c r="P610" s="11">
        <f>VALUE(spy_long_term[[#This Row],[close inf adj]])</f>
        <v>103.29</v>
      </c>
      <c r="R610" s="10">
        <v>40699</v>
      </c>
      <c r="S610">
        <v>16.7</v>
      </c>
      <c r="T610" s="8"/>
      <c r="U610" s="8"/>
      <c r="V610" s="8"/>
    </row>
    <row r="611" spans="1:22" x14ac:dyDescent="0.35">
      <c r="A611" t="s">
        <v>29</v>
      </c>
      <c r="B611">
        <v>1978</v>
      </c>
      <c r="C611">
        <v>9</v>
      </c>
      <c r="D611">
        <v>1</v>
      </c>
      <c r="F611" s="10">
        <f>DATE(spy_long_term[[#This Row],[year]],spy_long_term[[#This Row],[month]],spy_long_term[[#This Row],[day]])</f>
        <v>28734</v>
      </c>
      <c r="G611" s="6">
        <f>VALUE(spy_long_term[[#This Row],[close]])</f>
        <v>483.48</v>
      </c>
      <c r="H611" t="s">
        <v>1209</v>
      </c>
      <c r="I611" t="s">
        <v>1210</v>
      </c>
      <c r="J611">
        <f t="shared" si="9"/>
        <v>610</v>
      </c>
      <c r="K611" t="str">
        <f>spy_long_term[[#This Row],[close]]</f>
        <v>483.48</v>
      </c>
      <c r="L611">
        <f>LOG(spy_long_term[[#This Row],[index]])</f>
        <v>2.7853298350107671</v>
      </c>
      <c r="M611">
        <f>LOG(spy_long_term[[#This Row],[close inf adj]])</f>
        <v>2.0108933131043805</v>
      </c>
      <c r="N611">
        <f>LOG(spy_long_term[[#This Row],[close]])</f>
        <v>2.6843785134360028</v>
      </c>
      <c r="O611" s="11">
        <f>VALUE(spy_long_term[[#This Row],[close]])</f>
        <v>483.48</v>
      </c>
      <c r="P611" s="11">
        <f>VALUE(spy_long_term[[#This Row],[close inf adj]])</f>
        <v>102.54</v>
      </c>
      <c r="R611" s="10">
        <v>40700</v>
      </c>
      <c r="S611">
        <v>18.549900000000001</v>
      </c>
      <c r="T611" s="9"/>
      <c r="U611" s="9"/>
      <c r="V611" s="9"/>
    </row>
    <row r="612" spans="1:22" x14ac:dyDescent="0.35">
      <c r="A612" t="s">
        <v>29</v>
      </c>
      <c r="B612">
        <v>1978</v>
      </c>
      <c r="C612">
        <v>10</v>
      </c>
      <c r="D612">
        <v>1</v>
      </c>
      <c r="F612" s="10">
        <f>DATE(spy_long_term[[#This Row],[year]],spy_long_term[[#This Row],[month]],spy_long_term[[#This Row],[day]])</f>
        <v>28764</v>
      </c>
      <c r="G612" s="6">
        <f>VALUE(spy_long_term[[#This Row],[close]])</f>
        <v>435.29</v>
      </c>
      <c r="H612" t="s">
        <v>1211</v>
      </c>
      <c r="I612" t="s">
        <v>1212</v>
      </c>
      <c r="J612">
        <f t="shared" si="9"/>
        <v>611</v>
      </c>
      <c r="K612" t="str">
        <f>spy_long_term[[#This Row],[close]]</f>
        <v>435.29</v>
      </c>
      <c r="L612">
        <f>LOG(spy_long_term[[#This Row],[index]])</f>
        <v>2.786041210242554</v>
      </c>
      <c r="M612">
        <f>LOG(spy_long_term[[#This Row],[close inf adj]])</f>
        <v>1.9691828592322616</v>
      </c>
      <c r="N612">
        <f>LOG(spy_long_term[[#This Row],[close]])</f>
        <v>2.6387786901422263</v>
      </c>
      <c r="O612" s="11">
        <f>VALUE(spy_long_term[[#This Row],[close]])</f>
        <v>435.29</v>
      </c>
      <c r="P612" s="11">
        <f>VALUE(spy_long_term[[#This Row],[close inf adj]])</f>
        <v>93.15</v>
      </c>
      <c r="R612" s="10">
        <v>40701</v>
      </c>
      <c r="S612">
        <v>23.923400000000001</v>
      </c>
      <c r="T612" s="8"/>
      <c r="U612" s="8"/>
      <c r="V612" s="8"/>
    </row>
    <row r="613" spans="1:22" x14ac:dyDescent="0.35">
      <c r="A613" t="s">
        <v>29</v>
      </c>
      <c r="B613">
        <v>1978</v>
      </c>
      <c r="C613">
        <v>11</v>
      </c>
      <c r="D613">
        <v>1</v>
      </c>
      <c r="F613" s="10">
        <f>DATE(spy_long_term[[#This Row],[year]],spy_long_term[[#This Row],[month]],spy_long_term[[#This Row],[day]])</f>
        <v>28795</v>
      </c>
      <c r="G613" s="6">
        <f>VALUE(spy_long_term[[#This Row],[close]])</f>
        <v>440.54</v>
      </c>
      <c r="H613" t="s">
        <v>1213</v>
      </c>
      <c r="I613" t="s">
        <v>1214</v>
      </c>
      <c r="J613">
        <f t="shared" si="9"/>
        <v>612</v>
      </c>
      <c r="K613" t="str">
        <f>spy_long_term[[#This Row],[close]]</f>
        <v>440.54</v>
      </c>
      <c r="L613">
        <f>LOG(spy_long_term[[#This Row],[index]])</f>
        <v>2.7867514221455614</v>
      </c>
      <c r="M613">
        <f>LOG(spy_long_term[[#This Row],[close inf adj]])</f>
        <v>1.9763499790032735</v>
      </c>
      <c r="N613">
        <f>LOG(spy_long_term[[#This Row],[close]])</f>
        <v>2.6439853474599708</v>
      </c>
      <c r="O613" s="11">
        <f>VALUE(spy_long_term[[#This Row],[close]])</f>
        <v>440.54</v>
      </c>
      <c r="P613" s="11">
        <f>VALUE(spy_long_term[[#This Row],[close inf adj]])</f>
        <v>94.7</v>
      </c>
      <c r="R613" s="10">
        <v>40702</v>
      </c>
      <c r="S613">
        <v>29.6</v>
      </c>
      <c r="T613" s="9"/>
      <c r="U613" s="9"/>
      <c r="V613" s="9"/>
    </row>
    <row r="614" spans="1:22" x14ac:dyDescent="0.35">
      <c r="A614" t="s">
        <v>29</v>
      </c>
      <c r="B614">
        <v>1978</v>
      </c>
      <c r="C614">
        <v>12</v>
      </c>
      <c r="D614">
        <v>1</v>
      </c>
      <c r="F614" s="10">
        <f>DATE(spy_long_term[[#This Row],[year]],spy_long_term[[#This Row],[month]],spy_long_term[[#This Row],[day]])</f>
        <v>28825</v>
      </c>
      <c r="G614" s="6">
        <f>VALUE(spy_long_term[[#This Row],[close]])</f>
        <v>445.09</v>
      </c>
      <c r="H614" t="s">
        <v>1215</v>
      </c>
      <c r="I614" t="s">
        <v>1216</v>
      </c>
      <c r="J614">
        <f t="shared" si="9"/>
        <v>613</v>
      </c>
      <c r="K614" t="str">
        <f>spy_long_term[[#This Row],[close]]</f>
        <v>445.09</v>
      </c>
      <c r="L614">
        <f>LOG(spy_long_term[[#This Row],[index]])</f>
        <v>2.7874604745184151</v>
      </c>
      <c r="M614">
        <f>LOG(spy_long_term[[#This Row],[close inf adj]])</f>
        <v>1.982768577251012</v>
      </c>
      <c r="N614">
        <f>LOG(spy_long_term[[#This Row],[close]])</f>
        <v>2.648447836938991</v>
      </c>
      <c r="O614" s="11">
        <f>VALUE(spy_long_term[[#This Row],[close]])</f>
        <v>445.09</v>
      </c>
      <c r="P614" s="11">
        <f>VALUE(spy_long_term[[#This Row],[close inf adj]])</f>
        <v>96.11</v>
      </c>
      <c r="R614" s="10">
        <v>40703</v>
      </c>
      <c r="S614">
        <v>28.919</v>
      </c>
      <c r="T614" s="8"/>
      <c r="U614" s="8"/>
      <c r="V614" s="8"/>
    </row>
    <row r="615" spans="1:22" x14ac:dyDescent="0.35">
      <c r="A615" t="s">
        <v>29</v>
      </c>
      <c r="B615">
        <v>1979</v>
      </c>
      <c r="C615">
        <v>1</v>
      </c>
      <c r="D615">
        <v>1</v>
      </c>
      <c r="F615" s="10">
        <f>DATE(spy_long_term[[#This Row],[year]],spy_long_term[[#This Row],[month]],spy_long_term[[#This Row],[day]])</f>
        <v>28856</v>
      </c>
      <c r="G615" s="6">
        <f>VALUE(spy_long_term[[#This Row],[close]])</f>
        <v>458.78</v>
      </c>
      <c r="H615" t="s">
        <v>1217</v>
      </c>
      <c r="I615" t="s">
        <v>1218</v>
      </c>
      <c r="J615">
        <f t="shared" si="9"/>
        <v>614</v>
      </c>
      <c r="K615" t="str">
        <f>spy_long_term[[#This Row],[close]]</f>
        <v>458.78</v>
      </c>
      <c r="L615">
        <f>LOG(spy_long_term[[#This Row],[index]])</f>
        <v>2.7881683711411678</v>
      </c>
      <c r="M615">
        <f>LOG(spy_long_term[[#This Row],[close inf adj]])</f>
        <v>1.9996958874108393</v>
      </c>
      <c r="N615">
        <f>LOG(spy_long_term[[#This Row],[close]])</f>
        <v>2.6616044770606138</v>
      </c>
      <c r="O615" s="11">
        <f>VALUE(spy_long_term[[#This Row],[close]])</f>
        <v>458.78</v>
      </c>
      <c r="P615" s="11">
        <f>VALUE(spy_long_term[[#This Row],[close inf adj]])</f>
        <v>99.93</v>
      </c>
      <c r="R615" s="10">
        <v>40704</v>
      </c>
      <c r="S615">
        <v>23.9497</v>
      </c>
      <c r="T615" s="9"/>
      <c r="U615" s="9"/>
      <c r="V615" s="9"/>
    </row>
    <row r="616" spans="1:22" x14ac:dyDescent="0.35">
      <c r="A616" t="s">
        <v>29</v>
      </c>
      <c r="B616">
        <v>1979</v>
      </c>
      <c r="C616">
        <v>2</v>
      </c>
      <c r="D616">
        <v>1</v>
      </c>
      <c r="F616" s="10">
        <f>DATE(spy_long_term[[#This Row],[year]],spy_long_term[[#This Row],[month]],spy_long_term[[#This Row],[day]])</f>
        <v>28887</v>
      </c>
      <c r="G616" s="6">
        <f>VALUE(spy_long_term[[#This Row],[close]])</f>
        <v>436.92</v>
      </c>
      <c r="H616" t="s">
        <v>1219</v>
      </c>
      <c r="I616" t="s">
        <v>1220</v>
      </c>
      <c r="J616">
        <f t="shared" si="9"/>
        <v>615</v>
      </c>
      <c r="K616" t="str">
        <f>spy_long_term[[#This Row],[close]]</f>
        <v>436.92</v>
      </c>
      <c r="L616">
        <f>LOG(spy_long_term[[#This Row],[index]])</f>
        <v>2.7888751157754168</v>
      </c>
      <c r="M616">
        <f>LOG(spy_long_term[[#This Row],[close inf adj]])</f>
        <v>1.9835360816029923</v>
      </c>
      <c r="N616">
        <f>LOG(spy_long_term[[#This Row],[close]])</f>
        <v>2.6404019249815684</v>
      </c>
      <c r="O616" s="11">
        <f>VALUE(spy_long_term[[#This Row],[close]])</f>
        <v>436.92</v>
      </c>
      <c r="P616" s="11">
        <f>VALUE(spy_long_term[[#This Row],[close inf adj]])</f>
        <v>96.28</v>
      </c>
      <c r="R616" s="10">
        <v>40705</v>
      </c>
      <c r="S616">
        <v>14.6511</v>
      </c>
      <c r="T616" s="8"/>
      <c r="U616" s="8"/>
      <c r="V616" s="8"/>
    </row>
    <row r="617" spans="1:22" x14ac:dyDescent="0.35">
      <c r="A617" t="s">
        <v>29</v>
      </c>
      <c r="B617">
        <v>1979</v>
      </c>
      <c r="C617">
        <v>3</v>
      </c>
      <c r="D617">
        <v>1</v>
      </c>
      <c r="F617" s="10">
        <f>DATE(spy_long_term[[#This Row],[year]],spy_long_term[[#This Row],[month]],spy_long_term[[#This Row],[day]])</f>
        <v>28915</v>
      </c>
      <c r="G617" s="6">
        <f>VALUE(spy_long_term[[#This Row],[close]])</f>
        <v>456.34</v>
      </c>
      <c r="H617" t="s">
        <v>1221</v>
      </c>
      <c r="I617" t="s">
        <v>1222</v>
      </c>
      <c r="J617">
        <f t="shared" si="9"/>
        <v>616</v>
      </c>
      <c r="K617" t="str">
        <f>spy_long_term[[#This Row],[close]]</f>
        <v>456.34</v>
      </c>
      <c r="L617">
        <f>LOG(spy_long_term[[#This Row],[index]])</f>
        <v>2.7895807121644256</v>
      </c>
      <c r="M617">
        <f>LOG(spy_long_term[[#This Row],[close inf adj]])</f>
        <v>2.0068509603242721</v>
      </c>
      <c r="N617">
        <f>LOG(spy_long_term[[#This Row],[close]])</f>
        <v>2.659288538064577</v>
      </c>
      <c r="O617" s="11">
        <f>VALUE(spy_long_term[[#This Row],[close]])</f>
        <v>456.34</v>
      </c>
      <c r="P617" s="11">
        <f>VALUE(spy_long_term[[#This Row],[close inf adj]])</f>
        <v>101.59</v>
      </c>
      <c r="R617" s="10">
        <v>40706</v>
      </c>
      <c r="S617">
        <v>18.546399999999998</v>
      </c>
      <c r="T617" s="9"/>
      <c r="U617" s="9"/>
      <c r="V617" s="9"/>
    </row>
    <row r="618" spans="1:22" x14ac:dyDescent="0.35">
      <c r="A618" t="s">
        <v>29</v>
      </c>
      <c r="B618">
        <v>1979</v>
      </c>
      <c r="C618">
        <v>4</v>
      </c>
      <c r="D618">
        <v>1</v>
      </c>
      <c r="F618" s="10">
        <f>DATE(spy_long_term[[#This Row],[year]],spy_long_term[[#This Row],[month]],spy_long_term[[#This Row],[day]])</f>
        <v>28946</v>
      </c>
      <c r="G618" s="6">
        <f>VALUE(spy_long_term[[#This Row],[close]])</f>
        <v>451.92</v>
      </c>
      <c r="H618" t="s">
        <v>1223</v>
      </c>
      <c r="I618" t="s">
        <v>1224</v>
      </c>
      <c r="J618">
        <f t="shared" si="9"/>
        <v>617</v>
      </c>
      <c r="K618" t="str">
        <f>spy_long_term[[#This Row],[close]]</f>
        <v>451.92</v>
      </c>
      <c r="L618">
        <f>LOG(spy_long_term[[#This Row],[index]])</f>
        <v>2.7902851640332416</v>
      </c>
      <c r="M618">
        <f>LOG(spy_long_term[[#This Row],[close inf adj]])</f>
        <v>2.0075770983043388</v>
      </c>
      <c r="N618">
        <f>LOG(spy_long_term[[#This Row],[close]])</f>
        <v>2.6550615617282709</v>
      </c>
      <c r="O618" s="11">
        <f>VALUE(spy_long_term[[#This Row],[close]])</f>
        <v>451.92</v>
      </c>
      <c r="P618" s="11">
        <f>VALUE(spy_long_term[[#This Row],[close inf adj]])</f>
        <v>101.76</v>
      </c>
      <c r="R618" s="10">
        <v>40707</v>
      </c>
      <c r="S618">
        <v>19.84</v>
      </c>
      <c r="T618" s="8"/>
      <c r="U618" s="8"/>
      <c r="V618" s="8"/>
    </row>
    <row r="619" spans="1:22" x14ac:dyDescent="0.35">
      <c r="A619" t="s">
        <v>29</v>
      </c>
      <c r="B619">
        <v>1979</v>
      </c>
      <c r="C619">
        <v>5</v>
      </c>
      <c r="D619">
        <v>1</v>
      </c>
      <c r="F619" s="10">
        <f>DATE(spy_long_term[[#This Row],[year]],spy_long_term[[#This Row],[month]],spy_long_term[[#This Row],[day]])</f>
        <v>28976</v>
      </c>
      <c r="G619" s="6">
        <f>VALUE(spy_long_term[[#This Row],[close]])</f>
        <v>434.47</v>
      </c>
      <c r="H619" t="s">
        <v>1225</v>
      </c>
      <c r="I619" t="s">
        <v>1226</v>
      </c>
      <c r="J619">
        <f t="shared" si="9"/>
        <v>618</v>
      </c>
      <c r="K619" t="str">
        <f>spy_long_term[[#This Row],[close]]</f>
        <v>434.47</v>
      </c>
      <c r="L619">
        <f>LOG(spy_long_term[[#This Row],[index]])</f>
        <v>2.7909884750888159</v>
      </c>
      <c r="M619">
        <f>LOG(spy_long_term[[#This Row],[close inf adj]])</f>
        <v>1.9959859979137993</v>
      </c>
      <c r="N619">
        <f>LOG(spy_long_term[[#This Row],[close]])</f>
        <v>2.6379597939394266</v>
      </c>
      <c r="O619" s="11">
        <f>VALUE(spy_long_term[[#This Row],[close]])</f>
        <v>434.47</v>
      </c>
      <c r="P619" s="11">
        <f>VALUE(spy_long_term[[#This Row],[close inf adj]])</f>
        <v>99.08</v>
      </c>
      <c r="R619" s="10">
        <v>40708</v>
      </c>
      <c r="S619">
        <v>19.28</v>
      </c>
      <c r="T619" s="9"/>
      <c r="U619" s="9"/>
      <c r="V619" s="9"/>
    </row>
    <row r="620" spans="1:22" x14ac:dyDescent="0.35">
      <c r="A620" t="s">
        <v>29</v>
      </c>
      <c r="B620">
        <v>1979</v>
      </c>
      <c r="C620">
        <v>6</v>
      </c>
      <c r="D620">
        <v>1</v>
      </c>
      <c r="F620" s="10">
        <f>DATE(spy_long_term[[#This Row],[year]],spy_long_term[[#This Row],[month]],spy_long_term[[#This Row],[day]])</f>
        <v>29007</v>
      </c>
      <c r="G620" s="6">
        <f>VALUE(spy_long_term[[#This Row],[close]])</f>
        <v>446.32</v>
      </c>
      <c r="H620" t="s">
        <v>1227</v>
      </c>
      <c r="I620" t="s">
        <v>1160</v>
      </c>
      <c r="J620">
        <f t="shared" si="9"/>
        <v>619</v>
      </c>
      <c r="K620" t="str">
        <f>spy_long_term[[#This Row],[close]]</f>
        <v>446.32</v>
      </c>
      <c r="L620">
        <f>LOG(spy_long_term[[#This Row],[index]])</f>
        <v>2.7916906490201181</v>
      </c>
      <c r="M620">
        <f>LOG(spy_long_term[[#This Row],[close inf adj]])</f>
        <v>2.0124575782007734</v>
      </c>
      <c r="N620">
        <f>LOG(spy_long_term[[#This Row],[close]])</f>
        <v>2.6496463484023129</v>
      </c>
      <c r="O620" s="11">
        <f>VALUE(spy_long_term[[#This Row],[close]])</f>
        <v>446.32</v>
      </c>
      <c r="P620" s="11">
        <f>VALUE(spy_long_term[[#This Row],[close inf adj]])</f>
        <v>102.91</v>
      </c>
      <c r="R620" s="10">
        <v>40709</v>
      </c>
      <c r="S620">
        <v>19.489999999999998</v>
      </c>
      <c r="T620" s="8"/>
      <c r="U620" s="8"/>
      <c r="V620" s="8"/>
    </row>
    <row r="621" spans="1:22" x14ac:dyDescent="0.35">
      <c r="A621" t="s">
        <v>29</v>
      </c>
      <c r="B621">
        <v>1979</v>
      </c>
      <c r="C621">
        <v>7</v>
      </c>
      <c r="D621">
        <v>1</v>
      </c>
      <c r="F621" s="10">
        <f>DATE(spy_long_term[[#This Row],[year]],spy_long_term[[#This Row],[month]],spy_long_term[[#This Row],[day]])</f>
        <v>29037</v>
      </c>
      <c r="G621" s="6">
        <f>VALUE(spy_long_term[[#This Row],[close]])</f>
        <v>445.24</v>
      </c>
      <c r="H621" t="s">
        <v>1228</v>
      </c>
      <c r="I621" t="s">
        <v>1229</v>
      </c>
      <c r="J621">
        <f t="shared" si="9"/>
        <v>620</v>
      </c>
      <c r="K621" t="str">
        <f>spy_long_term[[#This Row],[close]]</f>
        <v>445.24</v>
      </c>
      <c r="L621">
        <f>LOG(spy_long_term[[#This Row],[index]])</f>
        <v>2.7923916894982539</v>
      </c>
      <c r="M621">
        <f>LOG(spy_long_term[[#This Row],[close inf adj]])</f>
        <v>2.0162391910426387</v>
      </c>
      <c r="N621">
        <f>LOG(spy_long_term[[#This Row],[close]])</f>
        <v>2.6485941740789318</v>
      </c>
      <c r="O621" s="11">
        <f>VALUE(spy_long_term[[#This Row],[close]])</f>
        <v>445.24</v>
      </c>
      <c r="P621" s="11">
        <f>VALUE(spy_long_term[[#This Row],[close inf adj]])</f>
        <v>103.81</v>
      </c>
      <c r="R621" s="10">
        <v>40710</v>
      </c>
      <c r="S621">
        <v>17</v>
      </c>
      <c r="T621" s="9"/>
      <c r="U621" s="9"/>
      <c r="V621" s="9"/>
    </row>
    <row r="622" spans="1:22" x14ac:dyDescent="0.35">
      <c r="A622" t="s">
        <v>29</v>
      </c>
      <c r="B622">
        <v>1979</v>
      </c>
      <c r="C622">
        <v>8</v>
      </c>
      <c r="D622">
        <v>1</v>
      </c>
      <c r="F622" s="10">
        <f>DATE(spy_long_term[[#This Row],[year]],spy_long_term[[#This Row],[month]],spy_long_term[[#This Row],[day]])</f>
        <v>29068</v>
      </c>
      <c r="G622" s="6">
        <f>VALUE(spy_long_term[[#This Row],[close]])</f>
        <v>464.5</v>
      </c>
      <c r="H622" t="s">
        <v>1230</v>
      </c>
      <c r="I622" t="s">
        <v>1231</v>
      </c>
      <c r="J622">
        <f t="shared" si="9"/>
        <v>621</v>
      </c>
      <c r="K622" t="str">
        <f>spy_long_term[[#This Row],[close]]</f>
        <v>464.50</v>
      </c>
      <c r="L622">
        <f>LOG(spy_long_term[[#This Row],[index]])</f>
        <v>2.79309160017658</v>
      </c>
      <c r="M622">
        <f>LOG(spy_long_term[[#This Row],[close inf adj]])</f>
        <v>2.0386996230206229</v>
      </c>
      <c r="N622">
        <f>LOG(spy_long_term[[#This Row],[close]])</f>
        <v>2.6669857183296606</v>
      </c>
      <c r="O622" s="11">
        <f>VALUE(spy_long_term[[#This Row],[close]])</f>
        <v>464.5</v>
      </c>
      <c r="P622" s="11">
        <f>VALUE(spy_long_term[[#This Row],[close inf adj]])</f>
        <v>109.32</v>
      </c>
      <c r="R622" s="10">
        <v>40711</v>
      </c>
      <c r="S622">
        <v>15.680999999999999</v>
      </c>
      <c r="T622" s="8"/>
      <c r="U622" s="8"/>
      <c r="V622" s="8"/>
    </row>
    <row r="623" spans="1:22" x14ac:dyDescent="0.35">
      <c r="A623" t="s">
        <v>29</v>
      </c>
      <c r="B623">
        <v>1979</v>
      </c>
      <c r="C623">
        <v>9</v>
      </c>
      <c r="D623">
        <v>1</v>
      </c>
      <c r="F623" s="10">
        <f>DATE(spy_long_term[[#This Row],[year]],spy_long_term[[#This Row],[month]],spy_long_term[[#This Row],[day]])</f>
        <v>29099</v>
      </c>
      <c r="G623" s="6">
        <f>VALUE(spy_long_term[[#This Row],[close]])</f>
        <v>459.47</v>
      </c>
      <c r="H623" t="s">
        <v>1232</v>
      </c>
      <c r="I623" t="s">
        <v>1231</v>
      </c>
      <c r="J623">
        <f t="shared" si="9"/>
        <v>622</v>
      </c>
      <c r="K623" t="str">
        <f>spy_long_term[[#This Row],[close]]</f>
        <v>459.47</v>
      </c>
      <c r="L623">
        <f>LOG(spy_long_term[[#This Row],[index]])</f>
        <v>2.7937903846908188</v>
      </c>
      <c r="M623">
        <f>LOG(spy_long_term[[#This Row],[close inf adj]])</f>
        <v>2.0386996230206229</v>
      </c>
      <c r="N623">
        <f>LOG(spy_long_term[[#This Row],[close]])</f>
        <v>2.662257160423346</v>
      </c>
      <c r="O623" s="11">
        <f>VALUE(spy_long_term[[#This Row],[close]])</f>
        <v>459.47</v>
      </c>
      <c r="P623" s="11">
        <f>VALUE(spy_long_term[[#This Row],[close inf adj]])</f>
        <v>109.32</v>
      </c>
      <c r="R623" s="10">
        <v>40712</v>
      </c>
      <c r="S623">
        <v>16.89</v>
      </c>
      <c r="T623" s="9"/>
      <c r="U623" s="9"/>
      <c r="V623" s="9"/>
    </row>
    <row r="624" spans="1:22" x14ac:dyDescent="0.35">
      <c r="A624" t="s">
        <v>29</v>
      </c>
      <c r="B624">
        <v>1979</v>
      </c>
      <c r="C624">
        <v>10</v>
      </c>
      <c r="D624">
        <v>1</v>
      </c>
      <c r="F624" s="10">
        <f>DATE(spy_long_term[[#This Row],[year]],spy_long_term[[#This Row],[month]],spy_long_term[[#This Row],[day]])</f>
        <v>29129</v>
      </c>
      <c r="G624" s="6">
        <f>VALUE(spy_long_term[[#This Row],[close]])</f>
        <v>424.59</v>
      </c>
      <c r="H624" t="s">
        <v>1233</v>
      </c>
      <c r="I624" t="s">
        <v>1234</v>
      </c>
      <c r="J624">
        <f t="shared" si="9"/>
        <v>623</v>
      </c>
      <c r="K624" t="str">
        <f>spy_long_term[[#This Row],[close]]</f>
        <v>424.59</v>
      </c>
      <c r="L624">
        <f>LOG(spy_long_term[[#This Row],[index]])</f>
        <v>2.7944880466591697</v>
      </c>
      <c r="M624">
        <f>LOG(spy_long_term[[#This Row],[close inf adj]])</f>
        <v>2.0078330927013193</v>
      </c>
      <c r="N624">
        <f>LOG(spy_long_term[[#This Row],[close]])</f>
        <v>2.6279697613891853</v>
      </c>
      <c r="O624" s="11">
        <f>VALUE(spy_long_term[[#This Row],[close]])</f>
        <v>424.59</v>
      </c>
      <c r="P624" s="11">
        <f>VALUE(spy_long_term[[#This Row],[close inf adj]])</f>
        <v>101.82</v>
      </c>
      <c r="R624" s="10">
        <v>40713</v>
      </c>
      <c r="S624">
        <v>17.510000000000002</v>
      </c>
      <c r="T624" s="8"/>
      <c r="U624" s="8"/>
      <c r="V624" s="8"/>
    </row>
    <row r="625" spans="1:22" x14ac:dyDescent="0.35">
      <c r="A625" t="s">
        <v>29</v>
      </c>
      <c r="B625">
        <v>1979</v>
      </c>
      <c r="C625">
        <v>11</v>
      </c>
      <c r="D625">
        <v>1</v>
      </c>
      <c r="F625" s="10">
        <f>DATE(spy_long_term[[#This Row],[year]],spy_long_term[[#This Row],[month]],spy_long_term[[#This Row],[day]])</f>
        <v>29160</v>
      </c>
      <c r="G625" s="6">
        <f>VALUE(spy_long_term[[#This Row],[close]])</f>
        <v>438.55</v>
      </c>
      <c r="H625" t="s">
        <v>1235</v>
      </c>
      <c r="I625" t="s">
        <v>1236</v>
      </c>
      <c r="J625">
        <f t="shared" si="9"/>
        <v>624</v>
      </c>
      <c r="K625" t="str">
        <f>spy_long_term[[#This Row],[close]]</f>
        <v>438.55</v>
      </c>
      <c r="L625">
        <f>LOG(spy_long_term[[#This Row],[index]])</f>
        <v>2.7951845896824241</v>
      </c>
      <c r="M625">
        <f>LOG(spy_long_term[[#This Row],[close inf adj]])</f>
        <v>2.0259609098563791</v>
      </c>
      <c r="N625">
        <f>LOG(spy_long_term[[#This Row],[close]])</f>
        <v>2.6420191153444255</v>
      </c>
      <c r="O625" s="11">
        <f>VALUE(spy_long_term[[#This Row],[close]])</f>
        <v>438.55</v>
      </c>
      <c r="P625" s="11">
        <f>VALUE(spy_long_term[[#This Row],[close inf adj]])</f>
        <v>106.16</v>
      </c>
      <c r="R625" s="10">
        <v>40714</v>
      </c>
      <c r="S625">
        <v>17.510000000000002</v>
      </c>
      <c r="T625" s="9"/>
      <c r="U625" s="9"/>
      <c r="V625" s="9"/>
    </row>
    <row r="626" spans="1:22" x14ac:dyDescent="0.35">
      <c r="A626" t="s">
        <v>29</v>
      </c>
      <c r="B626">
        <v>1979</v>
      </c>
      <c r="C626">
        <v>12</v>
      </c>
      <c r="D626">
        <v>1</v>
      </c>
      <c r="F626" s="10">
        <f>DATE(spy_long_term[[#This Row],[year]],spy_long_term[[#This Row],[month]],spy_long_term[[#This Row],[day]])</f>
        <v>29190</v>
      </c>
      <c r="G626" s="6">
        <f>VALUE(spy_long_term[[#This Row],[close]])</f>
        <v>441.26</v>
      </c>
      <c r="H626" t="s">
        <v>1237</v>
      </c>
      <c r="I626" t="s">
        <v>1238</v>
      </c>
      <c r="J626">
        <f t="shared" si="9"/>
        <v>625</v>
      </c>
      <c r="K626" t="str">
        <f>spy_long_term[[#This Row],[close]]</f>
        <v>441.26</v>
      </c>
      <c r="L626">
        <f>LOG(spy_long_term[[#This Row],[index]])</f>
        <v>2.7958800173440754</v>
      </c>
      <c r="M626">
        <f>LOG(spy_long_term[[#This Row],[close inf adj]])</f>
        <v>2.0331824137291949</v>
      </c>
      <c r="N626">
        <f>LOG(spy_long_term[[#This Row],[close]])</f>
        <v>2.6446945606522143</v>
      </c>
      <c r="O626" s="11">
        <f>VALUE(spy_long_term[[#This Row],[close]])</f>
        <v>441.26</v>
      </c>
      <c r="P626" s="11">
        <f>VALUE(spy_long_term[[#This Row],[close inf adj]])</f>
        <v>107.94</v>
      </c>
      <c r="R626" s="10">
        <v>40715</v>
      </c>
      <c r="S626">
        <v>17.510000000000002</v>
      </c>
      <c r="T626" s="8"/>
      <c r="U626" s="8"/>
      <c r="V626" s="8"/>
    </row>
    <row r="627" spans="1:22" x14ac:dyDescent="0.35">
      <c r="A627" t="s">
        <v>29</v>
      </c>
      <c r="B627">
        <v>1980</v>
      </c>
      <c r="C627">
        <v>1</v>
      </c>
      <c r="D627">
        <v>1</v>
      </c>
      <c r="F627" s="10">
        <f>DATE(spy_long_term[[#This Row],[year]],spy_long_term[[#This Row],[month]],spy_long_term[[#This Row],[day]])</f>
        <v>29221</v>
      </c>
      <c r="G627" s="6">
        <f>VALUE(spy_long_term[[#This Row],[close]])</f>
        <v>460.06</v>
      </c>
      <c r="H627" t="s">
        <v>1239</v>
      </c>
      <c r="I627" t="s">
        <v>1240</v>
      </c>
      <c r="J627">
        <f t="shared" si="9"/>
        <v>626</v>
      </c>
      <c r="K627" t="str">
        <f>spy_long_term[[#This Row],[close]]</f>
        <v>460.06</v>
      </c>
      <c r="L627">
        <f>LOG(spy_long_term[[#This Row],[index]])</f>
        <v>2.7965743332104296</v>
      </c>
      <c r="M627">
        <f>LOG(spy_long_term[[#This Row],[close inf adj]])</f>
        <v>2.0575139601065904</v>
      </c>
      <c r="N627">
        <f>LOG(spy_long_term[[#This Row],[close]])</f>
        <v>2.662814475093854</v>
      </c>
      <c r="O627" s="11">
        <f>VALUE(spy_long_term[[#This Row],[close]])</f>
        <v>460.06</v>
      </c>
      <c r="P627" s="11">
        <f>VALUE(spy_long_term[[#This Row],[close inf adj]])</f>
        <v>114.16</v>
      </c>
      <c r="R627" s="10">
        <v>40716</v>
      </c>
      <c r="S627">
        <v>17.510000000000002</v>
      </c>
      <c r="T627" s="9"/>
      <c r="U627" s="9"/>
      <c r="V627" s="9"/>
    </row>
    <row r="628" spans="1:22" x14ac:dyDescent="0.35">
      <c r="A628" t="s">
        <v>29</v>
      </c>
      <c r="B628">
        <v>1980</v>
      </c>
      <c r="C628">
        <v>2</v>
      </c>
      <c r="D628">
        <v>1</v>
      </c>
      <c r="F628" s="10">
        <f>DATE(spy_long_term[[#This Row],[year]],spy_long_term[[#This Row],[month]],spy_long_term[[#This Row],[day]])</f>
        <v>29252</v>
      </c>
      <c r="G628" s="6">
        <f>VALUE(spy_long_term[[#This Row],[close]])</f>
        <v>451.68</v>
      </c>
      <c r="H628" t="s">
        <v>1241</v>
      </c>
      <c r="I628" t="s">
        <v>1242</v>
      </c>
      <c r="J628">
        <f t="shared" si="9"/>
        <v>627</v>
      </c>
      <c r="K628" t="str">
        <f>spy_long_term[[#This Row],[close]]</f>
        <v>451.68</v>
      </c>
      <c r="L628">
        <f>LOG(spy_long_term[[#This Row],[index]])</f>
        <v>2.7972675408307164</v>
      </c>
      <c r="M628">
        <f>LOG(spy_long_term[[#This Row],[close inf adj]])</f>
        <v>2.0556076517087116</v>
      </c>
      <c r="N628">
        <f>LOG(spy_long_term[[#This Row],[close]])</f>
        <v>2.6548308608028441</v>
      </c>
      <c r="O628" s="11">
        <f>VALUE(spy_long_term[[#This Row],[close]])</f>
        <v>451.68</v>
      </c>
      <c r="P628" s="11">
        <f>VALUE(spy_long_term[[#This Row],[close inf adj]])</f>
        <v>113.66</v>
      </c>
      <c r="R628" s="10">
        <v>40717</v>
      </c>
      <c r="S628">
        <v>17.510000000000002</v>
      </c>
      <c r="T628" s="8"/>
      <c r="U628" s="8"/>
      <c r="V628" s="8"/>
    </row>
    <row r="629" spans="1:22" x14ac:dyDescent="0.35">
      <c r="A629" t="s">
        <v>29</v>
      </c>
      <c r="B629">
        <v>1980</v>
      </c>
      <c r="C629">
        <v>3</v>
      </c>
      <c r="D629">
        <v>1</v>
      </c>
      <c r="F629" s="10">
        <f>DATE(spy_long_term[[#This Row],[year]],spy_long_term[[#This Row],[month]],spy_long_term[[#This Row],[day]])</f>
        <v>29281</v>
      </c>
      <c r="G629" s="6">
        <f>VALUE(spy_long_term[[#This Row],[close]])</f>
        <v>399.58</v>
      </c>
      <c r="H629" t="s">
        <v>1243</v>
      </c>
      <c r="I629" t="s">
        <v>1048</v>
      </c>
      <c r="J629">
        <f t="shared" si="9"/>
        <v>628</v>
      </c>
      <c r="K629" t="str">
        <f>spy_long_term[[#This Row],[close]]</f>
        <v>399.58</v>
      </c>
      <c r="L629">
        <f>LOG(spy_long_term[[#This Row],[index]])</f>
        <v>2.7979596437371961</v>
      </c>
      <c r="M629">
        <f>LOG(spy_long_term[[#This Row],[close inf adj]])</f>
        <v>2.0089832038154718</v>
      </c>
      <c r="N629">
        <f>LOG(spy_long_term[[#This Row],[close]])</f>
        <v>2.6016037425494152</v>
      </c>
      <c r="O629" s="11">
        <f>VALUE(spy_long_term[[#This Row],[close]])</f>
        <v>399.58</v>
      </c>
      <c r="P629" s="11">
        <f>VALUE(spy_long_term[[#This Row],[close inf adj]])</f>
        <v>102.09</v>
      </c>
      <c r="R629" s="10">
        <v>40718</v>
      </c>
      <c r="S629">
        <v>17.510000000000002</v>
      </c>
      <c r="T629" s="9"/>
      <c r="U629" s="9"/>
      <c r="V629" s="9"/>
    </row>
    <row r="630" spans="1:22" x14ac:dyDescent="0.35">
      <c r="A630" t="s">
        <v>29</v>
      </c>
      <c r="B630">
        <v>1980</v>
      </c>
      <c r="C630">
        <v>4</v>
      </c>
      <c r="D630">
        <v>1</v>
      </c>
      <c r="F630" s="10">
        <f>DATE(spy_long_term[[#This Row],[year]],spy_long_term[[#This Row],[month]],spy_long_term[[#This Row],[day]])</f>
        <v>29312</v>
      </c>
      <c r="G630" s="6">
        <f>VALUE(spy_long_term[[#This Row],[close]])</f>
        <v>411.45</v>
      </c>
      <c r="H630" t="s">
        <v>1244</v>
      </c>
      <c r="I630" t="s">
        <v>1245</v>
      </c>
      <c r="J630">
        <f t="shared" si="9"/>
        <v>629</v>
      </c>
      <c r="K630" t="str">
        <f>spy_long_term[[#This Row],[close]]</f>
        <v>411.45</v>
      </c>
      <c r="L630">
        <f>LOG(spy_long_term[[#This Row],[index]])</f>
        <v>2.7986506454452691</v>
      </c>
      <c r="M630">
        <f>LOG(spy_long_term[[#This Row],[close inf adj]])</f>
        <v>2.0264924070528396</v>
      </c>
      <c r="N630">
        <f>LOG(spy_long_term[[#This Row],[close]])</f>
        <v>2.6143170666602105</v>
      </c>
      <c r="O630" s="11">
        <f>VALUE(spy_long_term[[#This Row],[close]])</f>
        <v>411.45</v>
      </c>
      <c r="P630" s="11">
        <f>VALUE(spy_long_term[[#This Row],[close inf adj]])</f>
        <v>106.29</v>
      </c>
      <c r="R630" s="10">
        <v>40719</v>
      </c>
      <c r="S630">
        <v>17.510000000000002</v>
      </c>
      <c r="T630" s="8"/>
      <c r="U630" s="8"/>
      <c r="V630" s="8"/>
    </row>
    <row r="631" spans="1:22" x14ac:dyDescent="0.35">
      <c r="A631" t="s">
        <v>29</v>
      </c>
      <c r="B631">
        <v>1980</v>
      </c>
      <c r="C631">
        <v>5</v>
      </c>
      <c r="D631">
        <v>1</v>
      </c>
      <c r="F631" s="10">
        <f>DATE(spy_long_term[[#This Row],[year]],spy_long_term[[#This Row],[month]],spy_long_term[[#This Row],[day]])</f>
        <v>29342</v>
      </c>
      <c r="G631" s="6">
        <f>VALUE(spy_long_term[[#This Row],[close]])</f>
        <v>426.38</v>
      </c>
      <c r="H631" t="s">
        <v>1246</v>
      </c>
      <c r="I631" t="s">
        <v>1247</v>
      </c>
      <c r="J631">
        <f t="shared" si="9"/>
        <v>630</v>
      </c>
      <c r="K631" t="str">
        <f>spy_long_term[[#This Row],[close]]</f>
        <v>426.38</v>
      </c>
      <c r="L631">
        <f>LOG(spy_long_term[[#This Row],[index]])</f>
        <v>2.7993405494535817</v>
      </c>
      <c r="M631">
        <f>LOG(spy_long_term[[#This Row],[close inf adj]])</f>
        <v>2.0462609801921219</v>
      </c>
      <c r="N631">
        <f>LOG(spy_long_term[[#This Row],[close]])</f>
        <v>2.6297968252555064</v>
      </c>
      <c r="O631" s="11">
        <f>VALUE(spy_long_term[[#This Row],[close]])</f>
        <v>426.38</v>
      </c>
      <c r="P631" s="11">
        <f>VALUE(spy_long_term[[#This Row],[close inf adj]])</f>
        <v>111.24</v>
      </c>
      <c r="R631" s="10">
        <v>40720</v>
      </c>
      <c r="S631">
        <v>16.45</v>
      </c>
      <c r="T631" s="9"/>
      <c r="U631" s="9"/>
      <c r="V631" s="9"/>
    </row>
    <row r="632" spans="1:22" x14ac:dyDescent="0.35">
      <c r="A632" t="s">
        <v>29</v>
      </c>
      <c r="B632">
        <v>1980</v>
      </c>
      <c r="C632">
        <v>6</v>
      </c>
      <c r="D632">
        <v>1</v>
      </c>
      <c r="F632" s="10">
        <f>DATE(spy_long_term[[#This Row],[year]],spy_long_term[[#This Row],[month]],spy_long_term[[#This Row],[day]])</f>
        <v>29373</v>
      </c>
      <c r="G632" s="6">
        <f>VALUE(spy_long_term[[#This Row],[close]])</f>
        <v>433.08</v>
      </c>
      <c r="H632" t="s">
        <v>1248</v>
      </c>
      <c r="I632" t="s">
        <v>1249</v>
      </c>
      <c r="J632">
        <f t="shared" si="9"/>
        <v>631</v>
      </c>
      <c r="K632" t="str">
        <f>spy_long_term[[#This Row],[close]]</f>
        <v>433.08</v>
      </c>
      <c r="L632">
        <f>LOG(spy_long_term[[#This Row],[index]])</f>
        <v>2.8000293592441343</v>
      </c>
      <c r="M632">
        <f>LOG(spy_long_term[[#This Row],[close inf adj]])</f>
        <v>2.057818194432099</v>
      </c>
      <c r="N632">
        <f>LOG(spy_long_term[[#This Row],[close]])</f>
        <v>2.636568128107132</v>
      </c>
      <c r="O632" s="11">
        <f>VALUE(spy_long_term[[#This Row],[close]])</f>
        <v>433.08</v>
      </c>
      <c r="P632" s="11">
        <f>VALUE(spy_long_term[[#This Row],[close inf adj]])</f>
        <v>114.24</v>
      </c>
      <c r="R632" s="10">
        <v>40721</v>
      </c>
      <c r="S632">
        <v>16.75</v>
      </c>
      <c r="T632" s="8"/>
      <c r="U632" s="8"/>
      <c r="V632" s="8"/>
    </row>
    <row r="633" spans="1:22" x14ac:dyDescent="0.35">
      <c r="A633" t="s">
        <v>29</v>
      </c>
      <c r="B633">
        <v>1980</v>
      </c>
      <c r="C633">
        <v>7</v>
      </c>
      <c r="D633">
        <v>1</v>
      </c>
      <c r="F633" s="10">
        <f>DATE(spy_long_term[[#This Row],[year]],spy_long_term[[#This Row],[month]],spy_long_term[[#This Row],[day]])</f>
        <v>29403</v>
      </c>
      <c r="G633" s="6">
        <f>VALUE(spy_long_term[[#This Row],[close]])</f>
        <v>461.25</v>
      </c>
      <c r="H633" t="s">
        <v>1250</v>
      </c>
      <c r="I633" t="s">
        <v>1251</v>
      </c>
      <c r="J633">
        <f t="shared" si="9"/>
        <v>632</v>
      </c>
      <c r="K633" t="str">
        <f>spy_long_term[[#This Row],[close]]</f>
        <v>461.25</v>
      </c>
      <c r="L633">
        <f>LOG(spy_long_term[[#This Row],[index]])</f>
        <v>2.8007170782823851</v>
      </c>
      <c r="M633">
        <f>LOG(spy_long_term[[#This Row],[close inf adj]])</f>
        <v>2.0851835080527787</v>
      </c>
      <c r="N633">
        <f>LOG(spy_long_term[[#This Row],[close]])</f>
        <v>2.6639363791671169</v>
      </c>
      <c r="O633" s="11">
        <f>VALUE(spy_long_term[[#This Row],[close]])</f>
        <v>461.25</v>
      </c>
      <c r="P633" s="11">
        <f>VALUE(spy_long_term[[#This Row],[close inf adj]])</f>
        <v>121.67</v>
      </c>
      <c r="R633" s="10">
        <v>40722</v>
      </c>
      <c r="S633">
        <v>16.9498</v>
      </c>
      <c r="T633" s="9"/>
      <c r="U633" s="9"/>
      <c r="V633" s="9"/>
    </row>
    <row r="634" spans="1:22" x14ac:dyDescent="0.35">
      <c r="A634" t="s">
        <v>29</v>
      </c>
      <c r="B634">
        <v>1980</v>
      </c>
      <c r="C634">
        <v>8</v>
      </c>
      <c r="D634">
        <v>1</v>
      </c>
      <c r="F634" s="10">
        <f>DATE(spy_long_term[[#This Row],[year]],spy_long_term[[#This Row],[month]],spy_long_term[[#This Row],[day]])</f>
        <v>29434</v>
      </c>
      <c r="G634" s="6">
        <f>VALUE(spy_long_term[[#This Row],[close]])</f>
        <v>460.64</v>
      </c>
      <c r="H634" t="s">
        <v>1252</v>
      </c>
      <c r="I634" t="s">
        <v>1253</v>
      </c>
      <c r="J634">
        <f t="shared" si="9"/>
        <v>633</v>
      </c>
      <c r="K634" t="str">
        <f>spy_long_term[[#This Row],[close]]</f>
        <v>460.64</v>
      </c>
      <c r="L634">
        <f>LOG(spy_long_term[[#This Row],[index]])</f>
        <v>2.8014037100173552</v>
      </c>
      <c r="M634">
        <f>LOG(spy_long_term[[#This Row],[close inf adj]])</f>
        <v>2.08771044886063</v>
      </c>
      <c r="N634">
        <f>LOG(spy_long_term[[#This Row],[close]])</f>
        <v>2.6633616475340069</v>
      </c>
      <c r="O634" s="11">
        <f>VALUE(spy_long_term[[#This Row],[close]])</f>
        <v>460.64</v>
      </c>
      <c r="P634" s="11">
        <f>VALUE(spy_long_term[[#This Row],[close inf adj]])</f>
        <v>122.38</v>
      </c>
      <c r="R634" s="10">
        <v>40723</v>
      </c>
      <c r="S634">
        <v>16.844999999999999</v>
      </c>
      <c r="T634" s="8"/>
      <c r="U634" s="8"/>
      <c r="V634" s="8"/>
    </row>
    <row r="635" spans="1:22" x14ac:dyDescent="0.35">
      <c r="A635" t="s">
        <v>29</v>
      </c>
      <c r="B635">
        <v>1980</v>
      </c>
      <c r="C635">
        <v>9</v>
      </c>
      <c r="D635">
        <v>1</v>
      </c>
      <c r="F635" s="10">
        <f>DATE(spy_long_term[[#This Row],[year]],spy_long_term[[#This Row],[month]],spy_long_term[[#This Row],[day]])</f>
        <v>29465</v>
      </c>
      <c r="G635" s="6">
        <f>VALUE(spy_long_term[[#This Row],[close]])</f>
        <v>468.34</v>
      </c>
      <c r="H635" t="s">
        <v>1254</v>
      </c>
      <c r="I635" t="s">
        <v>1255</v>
      </c>
      <c r="J635">
        <f t="shared" si="9"/>
        <v>634</v>
      </c>
      <c r="K635" t="str">
        <f>spy_long_term[[#This Row],[close]]</f>
        <v>468.34</v>
      </c>
      <c r="L635">
        <f>LOG(spy_long_term[[#This Row],[index]])</f>
        <v>2.8020892578817329</v>
      </c>
      <c r="M635">
        <f>LOG(spy_long_term[[#This Row],[close inf adj]])</f>
        <v>2.0985052832013156</v>
      </c>
      <c r="N635">
        <f>LOG(spy_long_term[[#This Row],[close]])</f>
        <v>2.6705612516052919</v>
      </c>
      <c r="O635" s="11">
        <f>VALUE(spy_long_term[[#This Row],[close]])</f>
        <v>468.34</v>
      </c>
      <c r="P635" s="11">
        <f>VALUE(spy_long_term[[#This Row],[close inf adj]])</f>
        <v>125.46</v>
      </c>
      <c r="R635" s="10">
        <v>40724</v>
      </c>
      <c r="S635">
        <v>16.100999999999999</v>
      </c>
      <c r="T635" s="9"/>
      <c r="U635" s="9"/>
      <c r="V635" s="9"/>
    </row>
    <row r="636" spans="1:22" x14ac:dyDescent="0.35">
      <c r="A636" t="s">
        <v>29</v>
      </c>
      <c r="B636">
        <v>1980</v>
      </c>
      <c r="C636">
        <v>10</v>
      </c>
      <c r="D636">
        <v>1</v>
      </c>
      <c r="F636" s="10">
        <f>DATE(spy_long_term[[#This Row],[year]],spy_long_term[[#This Row],[month]],spy_long_term[[#This Row],[day]])</f>
        <v>29495</v>
      </c>
      <c r="G636" s="6">
        <f>VALUE(spy_long_term[[#This Row],[close]])</f>
        <v>471.38</v>
      </c>
      <c r="H636" t="s">
        <v>1256</v>
      </c>
      <c r="I636" t="s">
        <v>1257</v>
      </c>
      <c r="J636">
        <f t="shared" si="9"/>
        <v>635</v>
      </c>
      <c r="K636" t="str">
        <f>spy_long_term[[#This Row],[close]]</f>
        <v>471.38</v>
      </c>
      <c r="L636">
        <f>LOG(spy_long_term[[#This Row],[index]])</f>
        <v>2.8027737252919755</v>
      </c>
      <c r="M636">
        <f>LOG(spy_long_term[[#This Row],[close inf adj]])</f>
        <v>2.105407985809177</v>
      </c>
      <c r="N636">
        <f>LOG(spy_long_term[[#This Row],[close]])</f>
        <v>2.6733711520663266</v>
      </c>
      <c r="O636" s="11">
        <f>VALUE(spy_long_term[[#This Row],[close]])</f>
        <v>471.38</v>
      </c>
      <c r="P636" s="11">
        <f>VALUE(spy_long_term[[#This Row],[close inf adj]])</f>
        <v>127.47</v>
      </c>
      <c r="R636" s="10">
        <v>40725</v>
      </c>
      <c r="S636">
        <v>15.397</v>
      </c>
      <c r="T636" s="8"/>
      <c r="U636" s="8"/>
      <c r="V636" s="8"/>
    </row>
    <row r="637" spans="1:22" x14ac:dyDescent="0.35">
      <c r="A637" t="s">
        <v>29</v>
      </c>
      <c r="B637">
        <v>1980</v>
      </c>
      <c r="C637">
        <v>11</v>
      </c>
      <c r="D637">
        <v>1</v>
      </c>
      <c r="F637" s="10">
        <f>DATE(spy_long_term[[#This Row],[year]],spy_long_term[[#This Row],[month]],spy_long_term[[#This Row],[day]])</f>
        <v>29526</v>
      </c>
      <c r="G637" s="6">
        <f>VALUE(spy_long_term[[#This Row],[close]])</f>
        <v>515.29</v>
      </c>
      <c r="H637" t="s">
        <v>1258</v>
      </c>
      <c r="I637" t="s">
        <v>1259</v>
      </c>
      <c r="J637">
        <f t="shared" si="9"/>
        <v>636</v>
      </c>
      <c r="K637" t="str">
        <f>spy_long_term[[#This Row],[close]]</f>
        <v>515.29</v>
      </c>
      <c r="L637">
        <f>LOG(spy_long_term[[#This Row],[index]])</f>
        <v>2.8034571156484138</v>
      </c>
      <c r="M637">
        <f>LOG(spy_long_term[[#This Row],[close inf adj]])</f>
        <v>2.1477381411199881</v>
      </c>
      <c r="N637">
        <f>LOG(spy_long_term[[#This Row],[close]])</f>
        <v>2.7120517143862455</v>
      </c>
      <c r="O637" s="11">
        <f>VALUE(spy_long_term[[#This Row],[close]])</f>
        <v>515.29</v>
      </c>
      <c r="P637" s="11">
        <f>VALUE(spy_long_term[[#This Row],[close inf adj]])</f>
        <v>140.52000000000001</v>
      </c>
      <c r="R637" s="10">
        <v>40726</v>
      </c>
      <c r="S637">
        <v>15.4</v>
      </c>
      <c r="T637" s="9"/>
      <c r="U637" s="9"/>
      <c r="V637" s="9"/>
    </row>
    <row r="638" spans="1:22" x14ac:dyDescent="0.35">
      <c r="A638" t="s">
        <v>29</v>
      </c>
      <c r="B638">
        <v>1980</v>
      </c>
      <c r="C638">
        <v>12</v>
      </c>
      <c r="D638">
        <v>1</v>
      </c>
      <c r="F638" s="10">
        <f>DATE(spy_long_term[[#This Row],[year]],spy_long_term[[#This Row],[month]],spy_long_term[[#This Row],[day]])</f>
        <v>29556</v>
      </c>
      <c r="G638" s="6">
        <f>VALUE(spy_long_term[[#This Row],[close]])</f>
        <v>493.22</v>
      </c>
      <c r="H638" t="s">
        <v>1260</v>
      </c>
      <c r="I638" t="s">
        <v>1261</v>
      </c>
      <c r="J638">
        <f t="shared" si="9"/>
        <v>637</v>
      </c>
      <c r="K638" t="str">
        <f>spy_long_term[[#This Row],[close]]</f>
        <v>493.22</v>
      </c>
      <c r="L638">
        <f>LOG(spy_long_term[[#This Row],[index]])</f>
        <v>2.8041394323353503</v>
      </c>
      <c r="M638">
        <f>LOG(spy_long_term[[#This Row],[close inf adj]])</f>
        <v>2.1327718293096192</v>
      </c>
      <c r="N638">
        <f>LOG(spy_long_term[[#This Row],[close]])</f>
        <v>2.6930406788594805</v>
      </c>
      <c r="O638" s="11">
        <f>VALUE(spy_long_term[[#This Row],[close]])</f>
        <v>493.22</v>
      </c>
      <c r="P638" s="11">
        <f>VALUE(spy_long_term[[#This Row],[close inf adj]])</f>
        <v>135.76</v>
      </c>
      <c r="R638" s="10">
        <v>40727</v>
      </c>
      <c r="S638">
        <v>15.4405</v>
      </c>
      <c r="T638" s="8"/>
      <c r="U638" s="8"/>
      <c r="V638" s="8"/>
    </row>
    <row r="639" spans="1:22" x14ac:dyDescent="0.35">
      <c r="A639" t="s">
        <v>29</v>
      </c>
      <c r="B639">
        <v>1981</v>
      </c>
      <c r="C639">
        <v>1</v>
      </c>
      <c r="D639">
        <v>1</v>
      </c>
      <c r="F639" s="10">
        <f>DATE(spy_long_term[[#This Row],[year]],spy_long_term[[#This Row],[month]],spy_long_term[[#This Row],[day]])</f>
        <v>29587</v>
      </c>
      <c r="G639" s="6">
        <f>VALUE(spy_long_term[[#This Row],[close]])</f>
        <v>466.9</v>
      </c>
      <c r="H639" t="s">
        <v>1262</v>
      </c>
      <c r="I639" t="s">
        <v>1263</v>
      </c>
      <c r="J639">
        <f t="shared" si="9"/>
        <v>638</v>
      </c>
      <c r="K639" t="str">
        <f>spy_long_term[[#This Row],[close]]</f>
        <v>466.90</v>
      </c>
      <c r="L639">
        <f>LOG(spy_long_term[[#This Row],[index]])</f>
        <v>2.8048206787211623</v>
      </c>
      <c r="M639">
        <f>LOG(spy_long_term[[#This Row],[close inf adj]])</f>
        <v>2.1124374173218436</v>
      </c>
      <c r="N639">
        <f>LOG(spy_long_term[[#This Row],[close]])</f>
        <v>2.6692238739308056</v>
      </c>
      <c r="O639" s="11">
        <f>VALUE(spy_long_term[[#This Row],[close]])</f>
        <v>466.9</v>
      </c>
      <c r="P639" s="11">
        <f>VALUE(spy_long_term[[#This Row],[close inf adj]])</f>
        <v>129.55000000000001</v>
      </c>
      <c r="R639" s="10">
        <v>40728</v>
      </c>
      <c r="S639">
        <v>13.86</v>
      </c>
      <c r="T639" s="9"/>
      <c r="U639" s="9"/>
      <c r="V639" s="9"/>
    </row>
    <row r="640" spans="1:22" x14ac:dyDescent="0.35">
      <c r="A640" t="s">
        <v>29</v>
      </c>
      <c r="B640">
        <v>1981</v>
      </c>
      <c r="C640">
        <v>2</v>
      </c>
      <c r="D640">
        <v>1</v>
      </c>
      <c r="F640" s="10">
        <f>DATE(spy_long_term[[#This Row],[year]],spy_long_term[[#This Row],[month]],spy_long_term[[#This Row],[day]])</f>
        <v>29618</v>
      </c>
      <c r="G640" s="6">
        <f>VALUE(spy_long_term[[#This Row],[close]])</f>
        <v>468.24</v>
      </c>
      <c r="H640" t="s">
        <v>1264</v>
      </c>
      <c r="I640" t="s">
        <v>1265</v>
      </c>
      <c r="J640">
        <f t="shared" si="9"/>
        <v>639</v>
      </c>
      <c r="K640" t="str">
        <f>spy_long_term[[#This Row],[close]]</f>
        <v>468.24</v>
      </c>
      <c r="L640">
        <f>LOG(spy_long_term[[#This Row],[index]])</f>
        <v>2.8055008581584002</v>
      </c>
      <c r="M640">
        <f>LOG(spy_long_term[[#This Row],[close inf adj]])</f>
        <v>2.1181654852431238</v>
      </c>
      <c r="N640">
        <f>LOG(spy_long_term[[#This Row],[close]])</f>
        <v>2.6704685111061242</v>
      </c>
      <c r="O640" s="11">
        <f>VALUE(spy_long_term[[#This Row],[close]])</f>
        <v>468.24</v>
      </c>
      <c r="P640" s="11">
        <f>VALUE(spy_long_term[[#This Row],[close inf adj]])</f>
        <v>131.27000000000001</v>
      </c>
      <c r="R640" s="10">
        <v>40729</v>
      </c>
      <c r="S640">
        <v>12.9069</v>
      </c>
      <c r="T640" s="8"/>
      <c r="U640" s="8"/>
      <c r="V640" s="8"/>
    </row>
    <row r="641" spans="1:22" x14ac:dyDescent="0.35">
      <c r="A641" t="s">
        <v>29</v>
      </c>
      <c r="B641">
        <v>1981</v>
      </c>
      <c r="C641">
        <v>3</v>
      </c>
      <c r="D641">
        <v>1</v>
      </c>
      <c r="F641" s="10">
        <f>DATE(spy_long_term[[#This Row],[year]],spy_long_term[[#This Row],[month]],spy_long_term[[#This Row],[day]])</f>
        <v>29646</v>
      </c>
      <c r="G641" s="6">
        <f>VALUE(spy_long_term[[#This Row],[close]])</f>
        <v>481.85</v>
      </c>
      <c r="H641" t="s">
        <v>1266</v>
      </c>
      <c r="I641" t="s">
        <v>1267</v>
      </c>
      <c r="J641">
        <f t="shared" si="9"/>
        <v>640</v>
      </c>
      <c r="K641" t="str">
        <f>spy_long_term[[#This Row],[close]]</f>
        <v>481.85</v>
      </c>
      <c r="L641">
        <f>LOG(spy_long_term[[#This Row],[index]])</f>
        <v>2.8061799739838871</v>
      </c>
      <c r="M641">
        <f>LOG(spy_long_term[[#This Row],[close inf adj]])</f>
        <v>2.1335389083702174</v>
      </c>
      <c r="N641">
        <f>LOG(spy_long_term[[#This Row],[close]])</f>
        <v>2.6829118633199069</v>
      </c>
      <c r="O641" s="11">
        <f>VALUE(spy_long_term[[#This Row],[close]])</f>
        <v>481.85</v>
      </c>
      <c r="P641" s="11">
        <f>VALUE(spy_long_term[[#This Row],[close inf adj]])</f>
        <v>136</v>
      </c>
      <c r="R641" s="10">
        <v>40730</v>
      </c>
      <c r="S641">
        <v>14.7835</v>
      </c>
      <c r="T641" s="9"/>
      <c r="U641" s="9"/>
      <c r="V641" s="9"/>
    </row>
    <row r="642" spans="1:22" x14ac:dyDescent="0.35">
      <c r="A642" t="s">
        <v>29</v>
      </c>
      <c r="B642">
        <v>1981</v>
      </c>
      <c r="C642">
        <v>4</v>
      </c>
      <c r="D642">
        <v>1</v>
      </c>
      <c r="F642" s="10">
        <f>DATE(spy_long_term[[#This Row],[year]],spy_long_term[[#This Row],[month]],spy_long_term[[#This Row],[day]])</f>
        <v>29677</v>
      </c>
      <c r="G642" s="6">
        <f>VALUE(spy_long_term[[#This Row],[close]])</f>
        <v>467.36</v>
      </c>
      <c r="H642" t="s">
        <v>1268</v>
      </c>
      <c r="I642" t="s">
        <v>1269</v>
      </c>
      <c r="J642">
        <f t="shared" si="9"/>
        <v>641</v>
      </c>
      <c r="K642" t="str">
        <f>spy_long_term[[#This Row],[close]]</f>
        <v>467.36</v>
      </c>
      <c r="L642">
        <f>LOG(spy_long_term[[#This Row],[index]])</f>
        <v>2.8068580295188172</v>
      </c>
      <c r="M642">
        <f>LOG(spy_long_term[[#This Row],[close inf adj]])</f>
        <v>2.1232307766985103</v>
      </c>
      <c r="N642">
        <f>LOG(spy_long_term[[#This Row],[close]])</f>
        <v>2.6696515396294744</v>
      </c>
      <c r="O642" s="11">
        <f>VALUE(spy_long_term[[#This Row],[close]])</f>
        <v>467.36</v>
      </c>
      <c r="P642" s="11">
        <f>VALUE(spy_long_term[[#This Row],[close inf adj]])</f>
        <v>132.81</v>
      </c>
      <c r="R642" s="10">
        <v>40731</v>
      </c>
      <c r="S642">
        <v>14.7761</v>
      </c>
      <c r="T642" s="8"/>
      <c r="U642" s="8"/>
      <c r="V642" s="8"/>
    </row>
    <row r="643" spans="1:22" x14ac:dyDescent="0.35">
      <c r="A643" t="s">
        <v>29</v>
      </c>
      <c r="B643">
        <v>1981</v>
      </c>
      <c r="C643">
        <v>5</v>
      </c>
      <c r="D643">
        <v>1</v>
      </c>
      <c r="F643" s="10">
        <f>DATE(spy_long_term[[#This Row],[year]],spy_long_term[[#This Row],[month]],spy_long_term[[#This Row],[day]])</f>
        <v>29707</v>
      </c>
      <c r="G643" s="6">
        <f>VALUE(spy_long_term[[#This Row],[close]])</f>
        <v>463</v>
      </c>
      <c r="H643" t="s">
        <v>1270</v>
      </c>
      <c r="I643" t="s">
        <v>1271</v>
      </c>
      <c r="J643">
        <f t="shared" si="9"/>
        <v>642</v>
      </c>
      <c r="K643" t="str">
        <f>spy_long_term[[#This Row],[close]]</f>
        <v>463.00</v>
      </c>
      <c r="L643">
        <f>LOG(spy_long_term[[#This Row],[index]])</f>
        <v>2.8075350280688531</v>
      </c>
      <c r="M643">
        <f>LOG(spy_long_term[[#This Row],[close inf adj]])</f>
        <v>2.1225107706103201</v>
      </c>
      <c r="N643">
        <f>LOG(spy_long_term[[#This Row],[close]])</f>
        <v>2.6655809910179533</v>
      </c>
      <c r="O643" s="11">
        <f>VALUE(spy_long_term[[#This Row],[close]])</f>
        <v>463</v>
      </c>
      <c r="P643" s="11">
        <f>VALUE(spy_long_term[[#This Row],[close inf adj]])</f>
        <v>132.59</v>
      </c>
      <c r="R643" s="10">
        <v>40732</v>
      </c>
      <c r="S643">
        <v>14.314</v>
      </c>
      <c r="T643" s="9"/>
      <c r="U643" s="9"/>
      <c r="V643" s="9"/>
    </row>
    <row r="644" spans="1:22" x14ac:dyDescent="0.35">
      <c r="A644" t="s">
        <v>29</v>
      </c>
      <c r="B644">
        <v>1981</v>
      </c>
      <c r="C644">
        <v>6</v>
      </c>
      <c r="D644">
        <v>1</v>
      </c>
      <c r="F644" s="10">
        <f>DATE(spy_long_term[[#This Row],[year]],spy_long_term[[#This Row],[month]],spy_long_term[[#This Row],[day]])</f>
        <v>29738</v>
      </c>
      <c r="G644" s="6">
        <f>VALUE(spy_long_term[[#This Row],[close]])</f>
        <v>454.12</v>
      </c>
      <c r="H644" t="s">
        <v>1272</v>
      </c>
      <c r="I644" t="s">
        <v>1273</v>
      </c>
      <c r="J644">
        <f t="shared" ref="J644:J707" si="10">J643+1</f>
        <v>643</v>
      </c>
      <c r="K644" t="str">
        <f>spy_long_term[[#This Row],[close]]</f>
        <v>454.12</v>
      </c>
      <c r="L644">
        <f>LOG(spy_long_term[[#This Row],[index]])</f>
        <v>2.8082109729242219</v>
      </c>
      <c r="M644">
        <f>LOG(spy_long_term[[#This Row],[close inf adj]])</f>
        <v>2.1179669354917672</v>
      </c>
      <c r="N644">
        <f>LOG(spy_long_term[[#This Row],[close]])</f>
        <v>2.6571706291821089</v>
      </c>
      <c r="O644" s="11">
        <f>VALUE(spy_long_term[[#This Row],[close]])</f>
        <v>454.12</v>
      </c>
      <c r="P644" s="11">
        <f>VALUE(spy_long_term[[#This Row],[close inf adj]])</f>
        <v>131.21</v>
      </c>
      <c r="R644" s="10">
        <v>40733</v>
      </c>
      <c r="S644">
        <v>14.38</v>
      </c>
      <c r="T644" s="8"/>
      <c r="U644" s="8"/>
      <c r="V644" s="8"/>
    </row>
    <row r="645" spans="1:22" x14ac:dyDescent="0.35">
      <c r="A645" t="s">
        <v>29</v>
      </c>
      <c r="B645">
        <v>1981</v>
      </c>
      <c r="C645">
        <v>7</v>
      </c>
      <c r="D645">
        <v>1</v>
      </c>
      <c r="F645" s="10">
        <f>DATE(spy_long_term[[#This Row],[year]],spy_long_term[[#This Row],[month]],spy_long_term[[#This Row],[day]])</f>
        <v>29768</v>
      </c>
      <c r="G645" s="6">
        <f>VALUE(spy_long_term[[#This Row],[close]])</f>
        <v>448.14</v>
      </c>
      <c r="H645" t="s">
        <v>1274</v>
      </c>
      <c r="I645" t="s">
        <v>1275</v>
      </c>
      <c r="J645">
        <f t="shared" si="10"/>
        <v>644</v>
      </c>
      <c r="K645" t="str">
        <f>spy_long_term[[#This Row],[close]]</f>
        <v>448.14</v>
      </c>
      <c r="L645">
        <f>LOG(spy_long_term[[#This Row],[index]])</f>
        <v>2.808885867359812</v>
      </c>
      <c r="M645">
        <f>LOG(spy_long_term[[#This Row],[close inf adj]])</f>
        <v>2.1170059966359664</v>
      </c>
      <c r="N645">
        <f>LOG(spy_long_term[[#This Row],[close]])</f>
        <v>2.6514137098223705</v>
      </c>
      <c r="O645" s="11">
        <f>VALUE(spy_long_term[[#This Row],[close]])</f>
        <v>448.14</v>
      </c>
      <c r="P645" s="11">
        <f>VALUE(spy_long_term[[#This Row],[close inf adj]])</f>
        <v>130.91999999999999</v>
      </c>
      <c r="R645" s="10">
        <v>40734</v>
      </c>
      <c r="S645">
        <v>14.9</v>
      </c>
      <c r="T645" s="9"/>
      <c r="U645" s="9"/>
      <c r="V645" s="9"/>
    </row>
    <row r="646" spans="1:22" x14ac:dyDescent="0.35">
      <c r="A646" t="s">
        <v>29</v>
      </c>
      <c r="B646">
        <v>1981</v>
      </c>
      <c r="C646">
        <v>8</v>
      </c>
      <c r="D646">
        <v>1</v>
      </c>
      <c r="F646" s="10">
        <f>DATE(spy_long_term[[#This Row],[year]],spy_long_term[[#This Row],[month]],spy_long_term[[#This Row],[day]])</f>
        <v>29799</v>
      </c>
      <c r="G646" s="6">
        <f>VALUE(spy_long_term[[#This Row],[close]])</f>
        <v>417.12</v>
      </c>
      <c r="H646" t="s">
        <v>1276</v>
      </c>
      <c r="I646" t="s">
        <v>1277</v>
      </c>
      <c r="J646">
        <f t="shared" si="10"/>
        <v>645</v>
      </c>
      <c r="K646" t="str">
        <f>spy_long_term[[#This Row],[close]]</f>
        <v>417.12</v>
      </c>
      <c r="L646">
        <f>LOG(spy_long_term[[#This Row],[index]])</f>
        <v>2.8095597146352675</v>
      </c>
      <c r="M646">
        <f>LOG(spy_long_term[[#This Row],[close inf adj]])</f>
        <v>2.0891629993649321</v>
      </c>
      <c r="N646">
        <f>LOG(spy_long_term[[#This Row],[close]])</f>
        <v>2.6202610138242535</v>
      </c>
      <c r="O646" s="11">
        <f>VALUE(spy_long_term[[#This Row],[close]])</f>
        <v>417.12</v>
      </c>
      <c r="P646" s="11">
        <f>VALUE(spy_long_term[[#This Row],[close inf adj]])</f>
        <v>122.79</v>
      </c>
      <c r="R646" s="10">
        <v>40735</v>
      </c>
      <c r="S646">
        <v>14.209099999999999</v>
      </c>
      <c r="T646" s="8"/>
      <c r="U646" s="8"/>
      <c r="V646" s="8"/>
    </row>
    <row r="647" spans="1:22" x14ac:dyDescent="0.35">
      <c r="A647" t="s">
        <v>29</v>
      </c>
      <c r="B647">
        <v>1981</v>
      </c>
      <c r="C647">
        <v>9</v>
      </c>
      <c r="D647">
        <v>1</v>
      </c>
      <c r="F647" s="10">
        <f>DATE(spy_long_term[[#This Row],[year]],spy_long_term[[#This Row],[month]],spy_long_term[[#This Row],[day]])</f>
        <v>29830</v>
      </c>
      <c r="G647" s="6">
        <f>VALUE(spy_long_term[[#This Row],[close]])</f>
        <v>390.83</v>
      </c>
      <c r="H647" t="s">
        <v>1278</v>
      </c>
      <c r="I647" t="s">
        <v>1279</v>
      </c>
      <c r="J647">
        <f t="shared" si="10"/>
        <v>646</v>
      </c>
      <c r="K647" t="str">
        <f>spy_long_term[[#This Row],[close]]</f>
        <v>390.83</v>
      </c>
      <c r="L647">
        <f>LOG(spy_long_term[[#This Row],[index]])</f>
        <v>2.8102325179950842</v>
      </c>
      <c r="M647">
        <f>LOG(spy_long_term[[#This Row],[close inf adj]])</f>
        <v>2.0651313721402098</v>
      </c>
      <c r="N647">
        <f>LOG(spy_long_term[[#This Row],[close]])</f>
        <v>2.5919878926475528</v>
      </c>
      <c r="O647" s="11">
        <f>VALUE(spy_long_term[[#This Row],[close]])</f>
        <v>390.83</v>
      </c>
      <c r="P647" s="11">
        <f>VALUE(spy_long_term[[#This Row],[close inf adj]])</f>
        <v>116.18</v>
      </c>
      <c r="R647" s="10">
        <v>40736</v>
      </c>
      <c r="S647">
        <v>14.009399999999999</v>
      </c>
      <c r="T647" s="9"/>
      <c r="U647" s="9"/>
      <c r="V647" s="9"/>
    </row>
    <row r="648" spans="1:22" x14ac:dyDescent="0.35">
      <c r="A648" t="s">
        <v>29</v>
      </c>
      <c r="B648">
        <v>1981</v>
      </c>
      <c r="C648">
        <v>10</v>
      </c>
      <c r="D648">
        <v>1</v>
      </c>
      <c r="F648" s="10">
        <f>DATE(spy_long_term[[#This Row],[year]],spy_long_term[[#This Row],[month]],spy_long_term[[#This Row],[day]])</f>
        <v>29860</v>
      </c>
      <c r="G648" s="6">
        <f>VALUE(spy_long_term[[#This Row],[close]])</f>
        <v>409.18</v>
      </c>
      <c r="H648" t="s">
        <v>1280</v>
      </c>
      <c r="I648" t="s">
        <v>1281</v>
      </c>
      <c r="J648">
        <f t="shared" si="10"/>
        <v>647</v>
      </c>
      <c r="K648" t="str">
        <f>spy_long_term[[#This Row],[close]]</f>
        <v>409.18</v>
      </c>
      <c r="L648">
        <f>LOG(spy_long_term[[#This Row],[index]])</f>
        <v>2.8109042806687006</v>
      </c>
      <c r="M648">
        <f>LOG(spy_long_term[[#This Row],[close inf adj]])</f>
        <v>2.0859680770460742</v>
      </c>
      <c r="N648">
        <f>LOG(spy_long_term[[#This Row],[close]])</f>
        <v>2.6119143980071065</v>
      </c>
      <c r="O648" s="11">
        <f>VALUE(spy_long_term[[#This Row],[close]])</f>
        <v>409.18</v>
      </c>
      <c r="P648" s="11">
        <f>VALUE(spy_long_term[[#This Row],[close inf adj]])</f>
        <v>121.89</v>
      </c>
      <c r="R648" s="10">
        <v>40737</v>
      </c>
      <c r="S648">
        <v>13.951000000000001</v>
      </c>
      <c r="T648" s="8"/>
      <c r="U648" s="8"/>
      <c r="V648" s="8"/>
    </row>
    <row r="649" spans="1:22" x14ac:dyDescent="0.35">
      <c r="A649" t="s">
        <v>29</v>
      </c>
      <c r="B649">
        <v>1981</v>
      </c>
      <c r="C649">
        <v>11</v>
      </c>
      <c r="D649">
        <v>1</v>
      </c>
      <c r="F649" s="10">
        <f>DATE(spy_long_term[[#This Row],[year]],spy_long_term[[#This Row],[month]],spy_long_term[[#This Row],[day]])</f>
        <v>29891</v>
      </c>
      <c r="G649" s="6">
        <f>VALUE(spy_long_term[[#This Row],[close]])</f>
        <v>422.77</v>
      </c>
      <c r="H649" t="s">
        <v>1282</v>
      </c>
      <c r="I649" t="s">
        <v>1283</v>
      </c>
      <c r="J649">
        <f t="shared" si="10"/>
        <v>648</v>
      </c>
      <c r="K649" t="str">
        <f>spy_long_term[[#This Row],[close]]</f>
        <v>422.77</v>
      </c>
      <c r="L649">
        <f>LOG(spy_long_term[[#This Row],[index]])</f>
        <v>2.8115750058705933</v>
      </c>
      <c r="M649">
        <f>LOG(spy_long_term[[#This Row],[close inf adj]])</f>
        <v>2.1015752462559334</v>
      </c>
      <c r="N649">
        <f>LOG(spy_long_term[[#This Row],[close]])</f>
        <v>2.6261041619449608</v>
      </c>
      <c r="O649" s="11">
        <f>VALUE(spy_long_term[[#This Row],[close]])</f>
        <v>422.77</v>
      </c>
      <c r="P649" s="11">
        <f>VALUE(spy_long_term[[#This Row],[close inf adj]])</f>
        <v>126.35</v>
      </c>
      <c r="R649" s="10">
        <v>40738</v>
      </c>
      <c r="S649">
        <v>13.99</v>
      </c>
      <c r="T649" s="9"/>
      <c r="U649" s="9"/>
      <c r="V649" s="9"/>
    </row>
    <row r="650" spans="1:22" x14ac:dyDescent="0.35">
      <c r="A650" t="s">
        <v>29</v>
      </c>
      <c r="B650">
        <v>1981</v>
      </c>
      <c r="C650">
        <v>12</v>
      </c>
      <c r="D650">
        <v>1</v>
      </c>
      <c r="F650" s="10">
        <f>DATE(spy_long_term[[#This Row],[year]],spy_long_term[[#This Row],[month]],spy_long_term[[#This Row],[day]])</f>
        <v>29921</v>
      </c>
      <c r="G650" s="6">
        <f>VALUE(spy_long_term[[#This Row],[close]])</f>
        <v>408.83</v>
      </c>
      <c r="H650" t="s">
        <v>1284</v>
      </c>
      <c r="I650" t="s">
        <v>1285</v>
      </c>
      <c r="J650">
        <f t="shared" si="10"/>
        <v>649</v>
      </c>
      <c r="K650" t="str">
        <f>spy_long_term[[#This Row],[close]]</f>
        <v>408.83</v>
      </c>
      <c r="L650">
        <f>LOG(spy_long_term[[#This Row],[index]])</f>
        <v>2.8122446968003691</v>
      </c>
      <c r="M650">
        <f>LOG(spy_long_term[[#This Row],[close inf adj]])</f>
        <v>2.0883133155880969</v>
      </c>
      <c r="N650">
        <f>LOG(spy_long_term[[#This Row],[close]])</f>
        <v>2.6115427568830571</v>
      </c>
      <c r="O650" s="11">
        <f>VALUE(spy_long_term[[#This Row],[close]])</f>
        <v>408.83</v>
      </c>
      <c r="P650" s="11">
        <f>VALUE(spy_long_term[[#This Row],[close inf adj]])</f>
        <v>122.55</v>
      </c>
      <c r="R650" s="10">
        <v>40739</v>
      </c>
      <c r="S650">
        <v>13.81</v>
      </c>
      <c r="T650" s="8"/>
      <c r="U650" s="8"/>
      <c r="V650" s="8"/>
    </row>
    <row r="651" spans="1:22" x14ac:dyDescent="0.35">
      <c r="A651" t="s">
        <v>29</v>
      </c>
      <c r="B651">
        <v>1982</v>
      </c>
      <c r="C651">
        <v>1</v>
      </c>
      <c r="D651">
        <v>1</v>
      </c>
      <c r="F651" s="10">
        <f>DATE(spy_long_term[[#This Row],[year]],spy_long_term[[#This Row],[month]],spy_long_term[[#This Row],[day]])</f>
        <v>29952</v>
      </c>
      <c r="G651" s="6">
        <f>VALUE(spy_long_term[[#This Row],[close]])</f>
        <v>400.33</v>
      </c>
      <c r="H651" t="s">
        <v>1286</v>
      </c>
      <c r="I651" t="s">
        <v>1287</v>
      </c>
      <c r="J651">
        <f t="shared" si="10"/>
        <v>650</v>
      </c>
      <c r="K651" t="str">
        <f>spy_long_term[[#This Row],[close]]</f>
        <v>400.33</v>
      </c>
      <c r="L651">
        <f>LOG(spy_long_term[[#This Row],[index]])</f>
        <v>2.8129133566428557</v>
      </c>
      <c r="M651">
        <f>LOG(spy_long_term[[#This Row],[close inf adj]])</f>
        <v>2.0806264869218056</v>
      </c>
      <c r="N651">
        <f>LOG(spy_long_term[[#This Row],[close]])</f>
        <v>2.6024181365609294</v>
      </c>
      <c r="O651" s="11">
        <f>VALUE(spy_long_term[[#This Row],[close]])</f>
        <v>400.33</v>
      </c>
      <c r="P651" s="11">
        <f>VALUE(spy_long_term[[#This Row],[close inf adj]])</f>
        <v>120.4</v>
      </c>
      <c r="R651" s="10">
        <v>40740</v>
      </c>
      <c r="S651">
        <v>13.719099999999999</v>
      </c>
      <c r="T651" s="9"/>
      <c r="U651" s="9"/>
      <c r="V651" s="9"/>
    </row>
    <row r="652" spans="1:22" x14ac:dyDescent="0.35">
      <c r="A652" t="s">
        <v>29</v>
      </c>
      <c r="B652">
        <v>1982</v>
      </c>
      <c r="C652">
        <v>2</v>
      </c>
      <c r="D652">
        <v>1</v>
      </c>
      <c r="F652" s="10">
        <f>DATE(spy_long_term[[#This Row],[year]],spy_long_term[[#This Row],[month]],spy_long_term[[#This Row],[day]])</f>
        <v>29983</v>
      </c>
      <c r="G652" s="6">
        <f>VALUE(spy_long_term[[#This Row],[close]])</f>
        <v>374.85</v>
      </c>
      <c r="H652" t="s">
        <v>1288</v>
      </c>
      <c r="I652" t="s">
        <v>1289</v>
      </c>
      <c r="J652">
        <f t="shared" si="10"/>
        <v>651</v>
      </c>
      <c r="K652" t="str">
        <f>spy_long_term[[#This Row],[close]]</f>
        <v>374.85</v>
      </c>
      <c r="L652">
        <f>LOG(spy_long_term[[#This Row],[index]])</f>
        <v>2.8135809885681922</v>
      </c>
      <c r="M652">
        <f>LOG(spy_long_term[[#This Row],[close inf adj]])</f>
        <v>2.0535010023864153</v>
      </c>
      <c r="N652">
        <f>LOG(spy_long_term[[#This Row],[close]])</f>
        <v>2.5738575151821315</v>
      </c>
      <c r="O652" s="11">
        <f>VALUE(spy_long_term[[#This Row],[close]])</f>
        <v>374.85</v>
      </c>
      <c r="P652" s="11">
        <f>VALUE(spy_long_term[[#This Row],[close inf adj]])</f>
        <v>113.11</v>
      </c>
      <c r="R652" s="10">
        <v>40741</v>
      </c>
      <c r="S652">
        <v>13.16</v>
      </c>
      <c r="T652" s="8"/>
      <c r="U652" s="8"/>
      <c r="V652" s="8"/>
    </row>
    <row r="653" spans="1:22" x14ac:dyDescent="0.35">
      <c r="A653" t="s">
        <v>29</v>
      </c>
      <c r="B653">
        <v>1982</v>
      </c>
      <c r="C653">
        <v>3</v>
      </c>
      <c r="D653">
        <v>1</v>
      </c>
      <c r="F653" s="10">
        <f>DATE(spy_long_term[[#This Row],[year]],spy_long_term[[#This Row],[month]],spy_long_term[[#This Row],[day]])</f>
        <v>30011</v>
      </c>
      <c r="G653" s="6">
        <f>VALUE(spy_long_term[[#This Row],[close]])</f>
        <v>371.48</v>
      </c>
      <c r="H653" t="s">
        <v>1290</v>
      </c>
      <c r="I653" t="s">
        <v>1291</v>
      </c>
      <c r="J653">
        <f t="shared" si="10"/>
        <v>652</v>
      </c>
      <c r="K653" t="str">
        <f>spy_long_term[[#This Row],[close]]</f>
        <v>371.48</v>
      </c>
      <c r="L653">
        <f>LOG(spy_long_term[[#This Row],[index]])</f>
        <v>2.8142475957319202</v>
      </c>
      <c r="M653">
        <f>LOG(spy_long_term[[#This Row],[close inf adj]])</f>
        <v>2.0490628897941248</v>
      </c>
      <c r="N653">
        <f>LOG(spy_long_term[[#This Row],[close]])</f>
        <v>2.5699354368759955</v>
      </c>
      <c r="O653" s="11">
        <f>VALUE(spy_long_term[[#This Row],[close]])</f>
        <v>371.48</v>
      </c>
      <c r="P653" s="11">
        <f>VALUE(spy_long_term[[#This Row],[close inf adj]])</f>
        <v>111.96</v>
      </c>
      <c r="R653" s="10">
        <v>40742</v>
      </c>
      <c r="S653">
        <v>13.48</v>
      </c>
      <c r="T653" s="9"/>
      <c r="U653" s="9"/>
      <c r="V653" s="9"/>
    </row>
    <row r="654" spans="1:22" x14ac:dyDescent="0.35">
      <c r="A654" t="s">
        <v>29</v>
      </c>
      <c r="B654">
        <v>1982</v>
      </c>
      <c r="C654">
        <v>4</v>
      </c>
      <c r="D654">
        <v>1</v>
      </c>
      <c r="F654" s="10">
        <f>DATE(spy_long_term[[#This Row],[year]],spy_long_term[[#This Row],[month]],spy_long_term[[#This Row],[day]])</f>
        <v>30042</v>
      </c>
      <c r="G654" s="6">
        <f>VALUE(spy_long_term[[#This Row],[close]])</f>
        <v>384.72</v>
      </c>
      <c r="H654" t="s">
        <v>1292</v>
      </c>
      <c r="I654" t="s">
        <v>1293</v>
      </c>
      <c r="J654">
        <f t="shared" si="10"/>
        <v>653</v>
      </c>
      <c r="K654" t="str">
        <f>spy_long_term[[#This Row],[close]]</f>
        <v>384.72</v>
      </c>
      <c r="L654">
        <f>LOG(spy_long_term[[#This Row],[index]])</f>
        <v>2.8149131812750738</v>
      </c>
      <c r="M654">
        <f>LOG(spy_long_term[[#This Row],[close inf adj]])</f>
        <v>2.066102196766773</v>
      </c>
      <c r="N654">
        <f>LOG(spy_long_term[[#This Row],[close]])</f>
        <v>2.5851447640657508</v>
      </c>
      <c r="O654" s="11">
        <f>VALUE(spy_long_term[[#This Row],[close]])</f>
        <v>384.72</v>
      </c>
      <c r="P654" s="11">
        <f>VALUE(spy_long_term[[#This Row],[close inf adj]])</f>
        <v>116.44</v>
      </c>
      <c r="R654" s="10">
        <v>40743</v>
      </c>
      <c r="S654">
        <v>13.850199999999999</v>
      </c>
      <c r="T654" s="8"/>
      <c r="U654" s="8"/>
      <c r="V654" s="8"/>
    </row>
    <row r="655" spans="1:22" x14ac:dyDescent="0.35">
      <c r="A655" t="s">
        <v>29</v>
      </c>
      <c r="B655">
        <v>1982</v>
      </c>
      <c r="C655">
        <v>5</v>
      </c>
      <c r="D655">
        <v>1</v>
      </c>
      <c r="F655" s="10">
        <f>DATE(spy_long_term[[#This Row],[year]],spy_long_term[[#This Row],[month]],spy_long_term[[#This Row],[day]])</f>
        <v>30072</v>
      </c>
      <c r="G655" s="6">
        <f>VALUE(spy_long_term[[#This Row],[close]])</f>
        <v>366.18</v>
      </c>
      <c r="H655" t="s">
        <v>1294</v>
      </c>
      <c r="I655" t="s">
        <v>1295</v>
      </c>
      <c r="J655">
        <f t="shared" si="10"/>
        <v>654</v>
      </c>
      <c r="K655" t="str">
        <f>spy_long_term[[#This Row],[close]]</f>
        <v>366.18</v>
      </c>
      <c r="L655">
        <f>LOG(spy_long_term[[#This Row],[index]])</f>
        <v>2.8155777483242672</v>
      </c>
      <c r="M655">
        <f>LOG(spy_long_term[[#This Row],[close inf adj]])</f>
        <v>2.0487524576994898</v>
      </c>
      <c r="N655">
        <f>LOG(spy_long_term[[#This Row],[close]])</f>
        <v>2.5636946203402369</v>
      </c>
      <c r="O655" s="11">
        <f>VALUE(spy_long_term[[#This Row],[close]])</f>
        <v>366.18</v>
      </c>
      <c r="P655" s="11">
        <f>VALUE(spy_long_term[[#This Row],[close inf adj]])</f>
        <v>111.88</v>
      </c>
      <c r="R655" s="10">
        <v>40744</v>
      </c>
      <c r="S655">
        <v>13.689399999999999</v>
      </c>
      <c r="T655" s="9"/>
      <c r="U655" s="9"/>
      <c r="V655" s="9"/>
    </row>
    <row r="656" spans="1:22" x14ac:dyDescent="0.35">
      <c r="A656" t="s">
        <v>29</v>
      </c>
      <c r="B656">
        <v>1982</v>
      </c>
      <c r="C656">
        <v>6</v>
      </c>
      <c r="D656">
        <v>1</v>
      </c>
      <c r="F656" s="10">
        <f>DATE(spy_long_term[[#This Row],[year]],spy_long_term[[#This Row],[month]],spy_long_term[[#This Row],[day]])</f>
        <v>30103</v>
      </c>
      <c r="G656" s="6">
        <f>VALUE(spy_long_term[[#This Row],[close]])</f>
        <v>354.26</v>
      </c>
      <c r="H656" t="s">
        <v>1296</v>
      </c>
      <c r="I656" t="s">
        <v>1297</v>
      </c>
      <c r="J656">
        <f t="shared" si="10"/>
        <v>655</v>
      </c>
      <c r="K656" t="str">
        <f>spy_long_term[[#This Row],[close]]</f>
        <v>354.26</v>
      </c>
      <c r="L656">
        <f>LOG(spy_long_term[[#This Row],[index]])</f>
        <v>2.8162412999917832</v>
      </c>
      <c r="M656">
        <f>LOG(spy_long_term[[#This Row],[close inf adj]])</f>
        <v>2.0398501777496647</v>
      </c>
      <c r="N656">
        <f>LOG(spy_long_term[[#This Row],[close]])</f>
        <v>2.5493221182942967</v>
      </c>
      <c r="O656" s="11">
        <f>VALUE(spy_long_term[[#This Row],[close]])</f>
        <v>354.26</v>
      </c>
      <c r="P656" s="11">
        <f>VALUE(spy_long_term[[#This Row],[close inf adj]])</f>
        <v>109.61</v>
      </c>
      <c r="R656" s="10">
        <v>40745</v>
      </c>
      <c r="S656">
        <v>13.61</v>
      </c>
      <c r="T656" s="8"/>
      <c r="U656" s="8"/>
      <c r="V656" s="8"/>
    </row>
    <row r="657" spans="1:22" x14ac:dyDescent="0.35">
      <c r="A657" t="s">
        <v>29</v>
      </c>
      <c r="B657">
        <v>1982</v>
      </c>
      <c r="C657">
        <v>7</v>
      </c>
      <c r="D657">
        <v>1</v>
      </c>
      <c r="F657" s="10">
        <f>DATE(spy_long_term[[#This Row],[year]],spy_long_term[[#This Row],[month]],spy_long_term[[#This Row],[day]])</f>
        <v>30133</v>
      </c>
      <c r="G657" s="6">
        <f>VALUE(spy_long_term[[#This Row],[close]])</f>
        <v>344.4</v>
      </c>
      <c r="H657" t="s">
        <v>1298</v>
      </c>
      <c r="I657" t="s">
        <v>1299</v>
      </c>
      <c r="J657">
        <f t="shared" si="10"/>
        <v>656</v>
      </c>
      <c r="K657" t="str">
        <f>spy_long_term[[#This Row],[close]]</f>
        <v>344.40</v>
      </c>
      <c r="L657">
        <f>LOG(spy_long_term[[#This Row],[index]])</f>
        <v>2.8169038393756605</v>
      </c>
      <c r="M657">
        <f>LOG(spy_long_term[[#This Row],[close inf adj]])</f>
        <v>2.0297489185668369</v>
      </c>
      <c r="N657">
        <f>LOG(spy_long_term[[#This Row],[close]])</f>
        <v>2.537063142781617</v>
      </c>
      <c r="O657" s="11">
        <f>VALUE(spy_long_term[[#This Row],[close]])</f>
        <v>344.4</v>
      </c>
      <c r="P657" s="11">
        <f>VALUE(spy_long_term[[#This Row],[close inf adj]])</f>
        <v>107.09</v>
      </c>
      <c r="R657" s="10">
        <v>40746</v>
      </c>
      <c r="S657">
        <v>13.695399999999999</v>
      </c>
      <c r="T657" s="9"/>
      <c r="U657" s="9"/>
      <c r="V657" s="9"/>
    </row>
    <row r="658" spans="1:22" x14ac:dyDescent="0.35">
      <c r="A658" t="s">
        <v>29</v>
      </c>
      <c r="B658">
        <v>1982</v>
      </c>
      <c r="C658">
        <v>8</v>
      </c>
      <c r="D658">
        <v>1</v>
      </c>
      <c r="F658" s="10">
        <f>DATE(spy_long_term[[#This Row],[year]],spy_long_term[[#This Row],[month]],spy_long_term[[#This Row],[day]])</f>
        <v>30164</v>
      </c>
      <c r="G658" s="6">
        <f>VALUE(spy_long_term[[#This Row],[close]])</f>
        <v>383.51</v>
      </c>
      <c r="H658" t="s">
        <v>1300</v>
      </c>
      <c r="I658" t="s">
        <v>1301</v>
      </c>
      <c r="J658">
        <f t="shared" si="10"/>
        <v>657</v>
      </c>
      <c r="K658" t="str">
        <f>spy_long_term[[#This Row],[close]]</f>
        <v>383.51</v>
      </c>
      <c r="L658">
        <f>LOG(spy_long_term[[#This Row],[index]])</f>
        <v>2.8175653695597807</v>
      </c>
      <c r="M658">
        <f>LOG(spy_long_term[[#This Row],[close inf adj]])</f>
        <v>2.077404246398098</v>
      </c>
      <c r="N658">
        <f>LOG(spy_long_term[[#This Row],[close]])</f>
        <v>2.5837766926349279</v>
      </c>
      <c r="O658" s="11">
        <f>VALUE(spy_long_term[[#This Row],[close]])</f>
        <v>383.51</v>
      </c>
      <c r="P658" s="11">
        <f>VALUE(spy_long_term[[#This Row],[close inf adj]])</f>
        <v>119.51</v>
      </c>
      <c r="R658" s="10">
        <v>40747</v>
      </c>
      <c r="S658">
        <v>13.68</v>
      </c>
      <c r="T658" s="8"/>
      <c r="U658" s="8"/>
      <c r="V658" s="8"/>
    </row>
    <row r="659" spans="1:22" x14ac:dyDescent="0.35">
      <c r="A659" t="s">
        <v>29</v>
      </c>
      <c r="B659">
        <v>1982</v>
      </c>
      <c r="C659">
        <v>9</v>
      </c>
      <c r="D659">
        <v>1</v>
      </c>
      <c r="F659" s="10">
        <f>DATE(spy_long_term[[#This Row],[year]],spy_long_term[[#This Row],[month]],spy_long_term[[#This Row],[day]])</f>
        <v>30195</v>
      </c>
      <c r="G659" s="6">
        <f>VALUE(spy_long_term[[#This Row],[close]])</f>
        <v>385.71</v>
      </c>
      <c r="H659" t="s">
        <v>1302</v>
      </c>
      <c r="I659" t="s">
        <v>1303</v>
      </c>
      <c r="J659">
        <f t="shared" si="10"/>
        <v>658</v>
      </c>
      <c r="K659" t="str">
        <f>spy_long_term[[#This Row],[close]]</f>
        <v>385.71</v>
      </c>
      <c r="L659">
        <f>LOG(spy_long_term[[#This Row],[index]])</f>
        <v>2.8182258936139557</v>
      </c>
      <c r="M659">
        <f>LOG(spy_long_term[[#This Row],[close inf adj]])</f>
        <v>2.0806986228711293</v>
      </c>
      <c r="N659">
        <f>LOG(spy_long_term[[#This Row],[close]])</f>
        <v>2.5862608986236788</v>
      </c>
      <c r="O659" s="11">
        <f>VALUE(spy_long_term[[#This Row],[close]])</f>
        <v>385.71</v>
      </c>
      <c r="P659" s="11">
        <f>VALUE(spy_long_term[[#This Row],[close inf adj]])</f>
        <v>120.42</v>
      </c>
      <c r="R659" s="10">
        <v>40748</v>
      </c>
      <c r="S659">
        <v>13.98</v>
      </c>
      <c r="T659" s="9"/>
      <c r="U659" s="9"/>
      <c r="V659" s="9"/>
    </row>
    <row r="660" spans="1:22" x14ac:dyDescent="0.35">
      <c r="A660" t="s">
        <v>29</v>
      </c>
      <c r="B660">
        <v>1982</v>
      </c>
      <c r="C660">
        <v>10</v>
      </c>
      <c r="D660">
        <v>1</v>
      </c>
      <c r="F660" s="10">
        <f>DATE(spy_long_term[[#This Row],[year]],spy_long_term[[#This Row],[month]],spy_long_term[[#This Row],[day]])</f>
        <v>30225</v>
      </c>
      <c r="G660" s="6">
        <f>VALUE(spy_long_term[[#This Row],[close]])</f>
        <v>426.97</v>
      </c>
      <c r="H660" t="s">
        <v>1304</v>
      </c>
      <c r="I660" t="s">
        <v>1305</v>
      </c>
      <c r="J660">
        <f t="shared" si="10"/>
        <v>659</v>
      </c>
      <c r="K660" t="str">
        <f>spy_long_term[[#This Row],[close]]</f>
        <v>426.97</v>
      </c>
      <c r="L660">
        <f>LOG(spy_long_term[[#This Row],[index]])</f>
        <v>2.8188854145940097</v>
      </c>
      <c r="M660">
        <f>LOG(spy_long_term[[#This Row],[close inf adj]])</f>
        <v>2.1261963679205311</v>
      </c>
      <c r="N660">
        <f>LOG(spy_long_term[[#This Row],[close]])</f>
        <v>2.6303973614602323</v>
      </c>
      <c r="O660" s="11">
        <f>VALUE(spy_long_term[[#This Row],[close]])</f>
        <v>426.97</v>
      </c>
      <c r="P660" s="11">
        <f>VALUE(spy_long_term[[#This Row],[close inf adj]])</f>
        <v>133.72</v>
      </c>
      <c r="R660" s="10">
        <v>40749</v>
      </c>
      <c r="S660">
        <v>14.047800000000001</v>
      </c>
      <c r="T660" s="8"/>
      <c r="U660" s="8"/>
      <c r="V660" s="8"/>
    </row>
    <row r="661" spans="1:22" x14ac:dyDescent="0.35">
      <c r="A661" t="s">
        <v>29</v>
      </c>
      <c r="B661">
        <v>1982</v>
      </c>
      <c r="C661">
        <v>11</v>
      </c>
      <c r="D661">
        <v>1</v>
      </c>
      <c r="F661" s="10">
        <f>DATE(spy_long_term[[#This Row],[year]],spy_long_term[[#This Row],[month]],spy_long_term[[#This Row],[day]])</f>
        <v>30256</v>
      </c>
      <c r="G661" s="6">
        <f>VALUE(spy_long_term[[#This Row],[close]])</f>
        <v>443.16</v>
      </c>
      <c r="H661" t="s">
        <v>1306</v>
      </c>
      <c r="I661" t="s">
        <v>1307</v>
      </c>
      <c r="J661">
        <f t="shared" si="10"/>
        <v>660</v>
      </c>
      <c r="K661" t="str">
        <f>spy_long_term[[#This Row],[close]]</f>
        <v>443.16</v>
      </c>
      <c r="L661">
        <f>LOG(spy_long_term[[#This Row],[index]])</f>
        <v>2.8195439355418688</v>
      </c>
      <c r="M661">
        <f>LOG(spy_long_term[[#This Row],[close inf adj]])</f>
        <v>2.141543834220653</v>
      </c>
      <c r="N661">
        <f>LOG(spy_long_term[[#This Row],[close]])</f>
        <v>2.6465605536986034</v>
      </c>
      <c r="O661" s="11">
        <f>VALUE(spy_long_term[[#This Row],[close]])</f>
        <v>443.16</v>
      </c>
      <c r="P661" s="11">
        <f>VALUE(spy_long_term[[#This Row],[close inf adj]])</f>
        <v>138.53</v>
      </c>
      <c r="R661" s="10">
        <v>40750</v>
      </c>
      <c r="S661">
        <v>13.882099999999999</v>
      </c>
      <c r="T661" s="9"/>
      <c r="U661" s="9"/>
      <c r="V661" s="9"/>
    </row>
    <row r="662" spans="1:22" x14ac:dyDescent="0.35">
      <c r="A662" t="s">
        <v>29</v>
      </c>
      <c r="B662">
        <v>1982</v>
      </c>
      <c r="C662">
        <v>12</v>
      </c>
      <c r="D662">
        <v>1</v>
      </c>
      <c r="F662" s="10">
        <f>DATE(spy_long_term[[#This Row],[year]],spy_long_term[[#This Row],[month]],spy_long_term[[#This Row],[day]])</f>
        <v>30286</v>
      </c>
      <c r="G662" s="6">
        <f>VALUE(spy_long_term[[#This Row],[close]])</f>
        <v>451.88</v>
      </c>
      <c r="H662" t="s">
        <v>1308</v>
      </c>
      <c r="I662" t="s">
        <v>1309</v>
      </c>
      <c r="J662">
        <f t="shared" si="10"/>
        <v>661</v>
      </c>
      <c r="K662" t="str">
        <f>spy_long_term[[#This Row],[close]]</f>
        <v>451.88</v>
      </c>
      <c r="L662">
        <f>LOG(spy_long_term[[#This Row],[index]])</f>
        <v>2.8202014594856402</v>
      </c>
      <c r="M662">
        <f>LOG(spy_long_term[[#This Row],[close inf adj]])</f>
        <v>2.1481088577296967</v>
      </c>
      <c r="N662">
        <f>LOG(spy_long_term[[#This Row],[close]])</f>
        <v>2.6550231200834657</v>
      </c>
      <c r="O662" s="11">
        <f>VALUE(spy_long_term[[#This Row],[close]])</f>
        <v>451.88</v>
      </c>
      <c r="P662" s="11">
        <f>VALUE(spy_long_term[[#This Row],[close inf adj]])</f>
        <v>140.63999999999999</v>
      </c>
      <c r="R662" s="10">
        <v>40751</v>
      </c>
      <c r="S662">
        <v>13.939399999999999</v>
      </c>
      <c r="T662" s="8"/>
      <c r="U662" s="8"/>
      <c r="V662" s="8"/>
    </row>
    <row r="663" spans="1:22" x14ac:dyDescent="0.35">
      <c r="A663" t="s">
        <v>29</v>
      </c>
      <c r="B663">
        <v>1983</v>
      </c>
      <c r="C663">
        <v>1</v>
      </c>
      <c r="D663">
        <v>1</v>
      </c>
      <c r="F663" s="10">
        <f>DATE(spy_long_term[[#This Row],[year]],spy_long_term[[#This Row],[month]],spy_long_term[[#This Row],[day]])</f>
        <v>30317</v>
      </c>
      <c r="G663" s="6">
        <f>VALUE(spy_long_term[[#This Row],[close]])</f>
        <v>465.83</v>
      </c>
      <c r="H663" t="s">
        <v>1310</v>
      </c>
      <c r="I663" t="s">
        <v>1311</v>
      </c>
      <c r="J663">
        <f t="shared" si="10"/>
        <v>662</v>
      </c>
      <c r="K663" t="str">
        <f>spy_long_term[[#This Row],[close]]</f>
        <v>465.83</v>
      </c>
      <c r="L663">
        <f>LOG(spy_long_term[[#This Row],[index]])</f>
        <v>2.8208579894397001</v>
      </c>
      <c r="M663">
        <f>LOG(spy_long_term[[#This Row],[close inf adj]])</f>
        <v>2.1622656142980214</v>
      </c>
      <c r="N663">
        <f>LOG(spy_long_term[[#This Row],[close]])</f>
        <v>2.6682274541748576</v>
      </c>
      <c r="O663" s="11">
        <f>VALUE(spy_long_term[[#This Row],[close]])</f>
        <v>465.83</v>
      </c>
      <c r="P663" s="11">
        <f>VALUE(spy_long_term[[#This Row],[close inf adj]])</f>
        <v>145.30000000000001</v>
      </c>
      <c r="R663" s="10">
        <v>40752</v>
      </c>
      <c r="S663">
        <v>13.4901</v>
      </c>
      <c r="T663" s="9"/>
      <c r="U663" s="9"/>
      <c r="V663" s="9"/>
    </row>
    <row r="664" spans="1:22" x14ac:dyDescent="0.35">
      <c r="A664" t="s">
        <v>29</v>
      </c>
      <c r="B664">
        <v>1983</v>
      </c>
      <c r="C664">
        <v>2</v>
      </c>
      <c r="D664">
        <v>1</v>
      </c>
      <c r="F664" s="10">
        <f>DATE(spy_long_term[[#This Row],[year]],spy_long_term[[#This Row],[month]],spy_long_term[[#This Row],[day]])</f>
        <v>30348</v>
      </c>
      <c r="G664" s="6">
        <f>VALUE(spy_long_term[[#This Row],[close]])</f>
        <v>474.24</v>
      </c>
      <c r="H664" t="s">
        <v>1312</v>
      </c>
      <c r="I664" t="s">
        <v>1313</v>
      </c>
      <c r="J664">
        <f t="shared" si="10"/>
        <v>663</v>
      </c>
      <c r="K664" t="str">
        <f>spy_long_term[[#This Row],[close]]</f>
        <v>474.24</v>
      </c>
      <c r="L664">
        <f>LOG(spy_long_term[[#This Row],[index]])</f>
        <v>2.8215135284047732</v>
      </c>
      <c r="M664">
        <f>LOG(spy_long_term[[#This Row],[close inf adj]])</f>
        <v>2.1704377450461831</v>
      </c>
      <c r="N664">
        <f>LOG(spy_long_term[[#This Row],[close]])</f>
        <v>2.6759981819632155</v>
      </c>
      <c r="O664" s="11">
        <f>VALUE(spy_long_term[[#This Row],[close]])</f>
        <v>474.24</v>
      </c>
      <c r="P664" s="11">
        <f>VALUE(spy_long_term[[#This Row],[close inf adj]])</f>
        <v>148.06</v>
      </c>
      <c r="R664" s="10">
        <v>40753</v>
      </c>
      <c r="S664">
        <v>13.4983</v>
      </c>
      <c r="T664" s="8"/>
      <c r="U664" s="8"/>
      <c r="V664" s="8"/>
    </row>
    <row r="665" spans="1:22" x14ac:dyDescent="0.35">
      <c r="A665" t="s">
        <v>29</v>
      </c>
      <c r="B665">
        <v>1983</v>
      </c>
      <c r="C665">
        <v>3</v>
      </c>
      <c r="D665">
        <v>1</v>
      </c>
      <c r="F665" s="10">
        <f>DATE(spy_long_term[[#This Row],[year]],spy_long_term[[#This Row],[month]],spy_long_term[[#This Row],[day]])</f>
        <v>30376</v>
      </c>
      <c r="G665" s="6">
        <f>VALUE(spy_long_term[[#This Row],[close]])</f>
        <v>489.93</v>
      </c>
      <c r="H665" t="s">
        <v>1314</v>
      </c>
      <c r="I665" t="s">
        <v>1315</v>
      </c>
      <c r="J665">
        <f t="shared" si="10"/>
        <v>664</v>
      </c>
      <c r="K665" t="str">
        <f>spy_long_term[[#This Row],[close]]</f>
        <v>489.93</v>
      </c>
      <c r="L665">
        <f>LOG(spy_long_term[[#This Row],[index]])</f>
        <v>2.8221680793680175</v>
      </c>
      <c r="M665">
        <f>LOG(spy_long_term[[#This Row],[close inf adj]])</f>
        <v>2.184577874932025</v>
      </c>
      <c r="N665">
        <f>LOG(spy_long_term[[#This Row],[close]])</f>
        <v>2.6901340335276718</v>
      </c>
      <c r="O665" s="11">
        <f>VALUE(spy_long_term[[#This Row],[close]])</f>
        <v>489.93</v>
      </c>
      <c r="P665" s="11">
        <f>VALUE(spy_long_term[[#This Row],[close inf adj]])</f>
        <v>152.96</v>
      </c>
      <c r="R665" s="10">
        <v>40754</v>
      </c>
      <c r="S665">
        <v>13.5303</v>
      </c>
      <c r="T665" s="9"/>
      <c r="U665" s="9"/>
      <c r="V665" s="9"/>
    </row>
    <row r="666" spans="1:22" x14ac:dyDescent="0.35">
      <c r="A666" t="s">
        <v>29</v>
      </c>
      <c r="B666">
        <v>1983</v>
      </c>
      <c r="C666">
        <v>4</v>
      </c>
      <c r="D666">
        <v>1</v>
      </c>
      <c r="F666" s="10">
        <f>DATE(spy_long_term[[#This Row],[year]],spy_long_term[[#This Row],[month]],spy_long_term[[#This Row],[day]])</f>
        <v>30407</v>
      </c>
      <c r="G666" s="6">
        <f>VALUE(spy_long_term[[#This Row],[close]])</f>
        <v>522.89</v>
      </c>
      <c r="H666" t="s">
        <v>1316</v>
      </c>
      <c r="I666" t="s">
        <v>1317</v>
      </c>
      <c r="J666">
        <f t="shared" si="10"/>
        <v>665</v>
      </c>
      <c r="K666" t="str">
        <f>spy_long_term[[#This Row],[close]]</f>
        <v>522.89</v>
      </c>
      <c r="L666">
        <f>LOG(spy_long_term[[#This Row],[index]])</f>
        <v>2.8228216453031045</v>
      </c>
      <c r="M666">
        <f>LOG(spy_long_term[[#This Row],[close inf adj]])</f>
        <v>2.2159810567918625</v>
      </c>
      <c r="N666">
        <f>LOG(spy_long_term[[#This Row],[close]])</f>
        <v>2.7184103362523997</v>
      </c>
      <c r="O666" s="11">
        <f>VALUE(spy_long_term[[#This Row],[close]])</f>
        <v>522.89</v>
      </c>
      <c r="P666" s="11">
        <f>VALUE(spy_long_term[[#This Row],[close inf adj]])</f>
        <v>164.43</v>
      </c>
      <c r="R666" s="10">
        <v>40755</v>
      </c>
      <c r="S666">
        <v>13.35</v>
      </c>
      <c r="T666" s="8"/>
      <c r="U666" s="8"/>
      <c r="V666" s="8"/>
    </row>
    <row r="667" spans="1:22" x14ac:dyDescent="0.35">
      <c r="A667" t="s">
        <v>29</v>
      </c>
      <c r="B667">
        <v>1983</v>
      </c>
      <c r="C667">
        <v>5</v>
      </c>
      <c r="D667">
        <v>1</v>
      </c>
      <c r="F667" s="10">
        <f>DATE(spy_long_term[[#This Row],[year]],spy_long_term[[#This Row],[month]],spy_long_term[[#This Row],[day]])</f>
        <v>30437</v>
      </c>
      <c r="G667" s="6">
        <f>VALUE(spy_long_term[[#This Row],[close]])</f>
        <v>513.30999999999995</v>
      </c>
      <c r="H667" t="s">
        <v>1318</v>
      </c>
      <c r="I667" t="s">
        <v>1319</v>
      </c>
      <c r="J667">
        <f t="shared" si="10"/>
        <v>666</v>
      </c>
      <c r="K667" t="str">
        <f>spy_long_term[[#This Row],[close]]</f>
        <v>513.31</v>
      </c>
      <c r="L667">
        <f>LOG(spy_long_term[[#This Row],[index]])</f>
        <v>2.823474229170301</v>
      </c>
      <c r="M667">
        <f>LOG(spy_long_term[[#This Row],[close inf adj]])</f>
        <v>2.2105592818107236</v>
      </c>
      <c r="N667">
        <f>LOG(spy_long_term[[#This Row],[close]])</f>
        <v>2.7103797250098673</v>
      </c>
      <c r="O667" s="11">
        <f>VALUE(spy_long_term[[#This Row],[close]])</f>
        <v>513.30999999999995</v>
      </c>
      <c r="P667" s="11">
        <f>VALUE(spy_long_term[[#This Row],[close inf adj]])</f>
        <v>162.38999999999999</v>
      </c>
      <c r="R667" s="10">
        <v>40756</v>
      </c>
      <c r="S667">
        <v>13.0946</v>
      </c>
      <c r="T667" s="9"/>
      <c r="U667" s="9"/>
      <c r="V667" s="9"/>
    </row>
    <row r="668" spans="1:22" x14ac:dyDescent="0.35">
      <c r="A668" t="s">
        <v>29</v>
      </c>
      <c r="B668">
        <v>1983</v>
      </c>
      <c r="C668">
        <v>6</v>
      </c>
      <c r="D668">
        <v>1</v>
      </c>
      <c r="F668" s="10">
        <f>DATE(spy_long_term[[#This Row],[year]],spy_long_term[[#This Row],[month]],spy_long_term[[#This Row],[day]])</f>
        <v>30468</v>
      </c>
      <c r="G668" s="6">
        <f>VALUE(spy_long_term[[#This Row],[close]])</f>
        <v>528.23</v>
      </c>
      <c r="H668" t="s">
        <v>1320</v>
      </c>
      <c r="I668" t="s">
        <v>1321</v>
      </c>
      <c r="J668">
        <f t="shared" si="10"/>
        <v>667</v>
      </c>
      <c r="K668" t="str">
        <f>spy_long_term[[#This Row],[close]]</f>
        <v>528.23</v>
      </c>
      <c r="L668">
        <f>LOG(spy_long_term[[#This Row],[index]])</f>
        <v>2.8241258339165491</v>
      </c>
      <c r="M668">
        <f>LOG(spy_long_term[[#This Row],[close inf adj]])</f>
        <v>2.2243776521618068</v>
      </c>
      <c r="N668">
        <f>LOG(spy_long_term[[#This Row],[close]])</f>
        <v>2.7228230626499168</v>
      </c>
      <c r="O668" s="11">
        <f>VALUE(spy_long_term[[#This Row],[close]])</f>
        <v>528.23</v>
      </c>
      <c r="P668" s="11">
        <f>VALUE(spy_long_term[[#This Row],[close inf adj]])</f>
        <v>167.64</v>
      </c>
      <c r="R668" s="10">
        <v>40757</v>
      </c>
      <c r="S668">
        <v>12.05</v>
      </c>
      <c r="T668" s="8"/>
      <c r="U668" s="8"/>
      <c r="V668" s="8"/>
    </row>
    <row r="669" spans="1:22" x14ac:dyDescent="0.35">
      <c r="A669" t="s">
        <v>29</v>
      </c>
      <c r="B669">
        <v>1983</v>
      </c>
      <c r="C669">
        <v>7</v>
      </c>
      <c r="D669">
        <v>1</v>
      </c>
      <c r="F669" s="10">
        <f>DATE(spy_long_term[[#This Row],[year]],spy_long_term[[#This Row],[month]],spy_long_term[[#This Row],[day]])</f>
        <v>30498</v>
      </c>
      <c r="G669" s="6">
        <f>VALUE(spy_long_term[[#This Row],[close]])</f>
        <v>510.28</v>
      </c>
      <c r="H669" t="s">
        <v>1322</v>
      </c>
      <c r="I669" t="s">
        <v>1323</v>
      </c>
      <c r="J669">
        <f t="shared" si="10"/>
        <v>668</v>
      </c>
      <c r="K669" t="str">
        <f>spy_long_term[[#This Row],[close]]</f>
        <v>510.28</v>
      </c>
      <c r="L669">
        <f>LOG(spy_long_term[[#This Row],[index]])</f>
        <v>2.8247764624755458</v>
      </c>
      <c r="M669">
        <f>LOG(spy_long_term[[#This Row],[close inf adj]])</f>
        <v>2.2110136906038251</v>
      </c>
      <c r="N669">
        <f>LOG(spy_long_term[[#This Row],[close]])</f>
        <v>2.7078085468549555</v>
      </c>
      <c r="O669" s="11">
        <f>VALUE(spy_long_term[[#This Row],[close]])</f>
        <v>510.28</v>
      </c>
      <c r="P669" s="11">
        <f>VALUE(spy_long_term[[#This Row],[close inf adj]])</f>
        <v>162.56</v>
      </c>
      <c r="R669" s="10">
        <v>40758</v>
      </c>
      <c r="S669">
        <v>9.26</v>
      </c>
      <c r="T669" s="9"/>
      <c r="U669" s="9"/>
      <c r="V669" s="9"/>
    </row>
    <row r="670" spans="1:22" x14ac:dyDescent="0.35">
      <c r="A670" t="s">
        <v>29</v>
      </c>
      <c r="B670">
        <v>1983</v>
      </c>
      <c r="C670">
        <v>8</v>
      </c>
      <c r="D670">
        <v>1</v>
      </c>
      <c r="F670" s="10">
        <f>DATE(spy_long_term[[#This Row],[year]],spy_long_term[[#This Row],[month]],spy_long_term[[#This Row],[day]])</f>
        <v>30529</v>
      </c>
      <c r="G670" s="6">
        <f>VALUE(spy_long_term[[#This Row],[close]])</f>
        <v>514.41</v>
      </c>
      <c r="H670" t="s">
        <v>1324</v>
      </c>
      <c r="I670" t="s">
        <v>1325</v>
      </c>
      <c r="J670">
        <f t="shared" si="10"/>
        <v>669</v>
      </c>
      <c r="K670" t="str">
        <f>spy_long_term[[#This Row],[close]]</f>
        <v>514.41</v>
      </c>
      <c r="L670">
        <f>LOG(spy_long_term[[#This Row],[index]])</f>
        <v>2.8254261177678233</v>
      </c>
      <c r="M670">
        <f>LOG(spy_long_term[[#This Row],[close inf adj]])</f>
        <v>2.2159018132040318</v>
      </c>
      <c r="N670">
        <f>LOG(spy_long_term[[#This Row],[close]])</f>
        <v>2.7113094025728643</v>
      </c>
      <c r="O670" s="11">
        <f>VALUE(spy_long_term[[#This Row],[close]])</f>
        <v>514.41</v>
      </c>
      <c r="P670" s="11">
        <f>VALUE(spy_long_term[[#This Row],[close inf adj]])</f>
        <v>164.4</v>
      </c>
      <c r="R670" s="10">
        <v>40759</v>
      </c>
      <c r="S670">
        <v>10.75</v>
      </c>
      <c r="T670" s="8"/>
      <c r="U670" s="8"/>
      <c r="V670" s="8"/>
    </row>
    <row r="671" spans="1:22" x14ac:dyDescent="0.35">
      <c r="A671" t="s">
        <v>29</v>
      </c>
      <c r="B671">
        <v>1983</v>
      </c>
      <c r="C671">
        <v>9</v>
      </c>
      <c r="D671">
        <v>1</v>
      </c>
      <c r="F671" s="10">
        <f>DATE(spy_long_term[[#This Row],[year]],spy_long_term[[#This Row],[month]],spy_long_term[[#This Row],[day]])</f>
        <v>30560</v>
      </c>
      <c r="G671" s="6">
        <f>VALUE(spy_long_term[[#This Row],[close]])</f>
        <v>517.14</v>
      </c>
      <c r="H671" t="s">
        <v>1326</v>
      </c>
      <c r="I671" t="s">
        <v>1327</v>
      </c>
      <c r="J671">
        <f t="shared" si="10"/>
        <v>670</v>
      </c>
      <c r="K671" t="str">
        <f>spy_long_term[[#This Row],[close]]</f>
        <v>517.14</v>
      </c>
      <c r="L671">
        <f>LOG(spy_long_term[[#This Row],[index]])</f>
        <v>2.8260748027008264</v>
      </c>
      <c r="M671">
        <f>LOG(spy_long_term[[#This Row],[close inf adj]])</f>
        <v>2.2202911856651553</v>
      </c>
      <c r="N671">
        <f>LOG(spy_long_term[[#This Row],[close]])</f>
        <v>2.7136081310952536</v>
      </c>
      <c r="O671" s="11">
        <f>VALUE(spy_long_term[[#This Row],[close]])</f>
        <v>517.14</v>
      </c>
      <c r="P671" s="11">
        <f>VALUE(spy_long_term[[#This Row],[close inf adj]])</f>
        <v>166.07</v>
      </c>
      <c r="R671" s="10">
        <v>40760</v>
      </c>
      <c r="S671">
        <v>9.7998999999999992</v>
      </c>
      <c r="T671" s="9"/>
      <c r="U671" s="9"/>
      <c r="V671" s="9"/>
    </row>
    <row r="672" spans="1:22" x14ac:dyDescent="0.35">
      <c r="A672" t="s">
        <v>29</v>
      </c>
      <c r="B672">
        <v>1983</v>
      </c>
      <c r="C672">
        <v>10</v>
      </c>
      <c r="D672">
        <v>1</v>
      </c>
      <c r="F672" s="10">
        <f>DATE(spy_long_term[[#This Row],[year]],spy_long_term[[#This Row],[month]],spy_long_term[[#This Row],[day]])</f>
        <v>30590</v>
      </c>
      <c r="G672" s="6">
        <f>VALUE(spy_long_term[[#This Row],[close]])</f>
        <v>507.66</v>
      </c>
      <c r="H672" t="s">
        <v>1328</v>
      </c>
      <c r="I672" t="s">
        <v>1329</v>
      </c>
      <c r="J672">
        <f t="shared" si="10"/>
        <v>671</v>
      </c>
      <c r="K672" t="str">
        <f>spy_long_term[[#This Row],[close]]</f>
        <v>507.66</v>
      </c>
      <c r="L672">
        <f>LOG(spy_long_term[[#This Row],[index]])</f>
        <v>2.8267225201689921</v>
      </c>
      <c r="M672">
        <f>LOG(spy_long_term[[#This Row],[close inf adj]])</f>
        <v>2.2136505484610005</v>
      </c>
      <c r="N672">
        <f>LOG(spy_long_term[[#This Row],[close]])</f>
        <v>2.7055729454340622</v>
      </c>
      <c r="O672" s="11">
        <f>VALUE(spy_long_term[[#This Row],[close]])</f>
        <v>507.66</v>
      </c>
      <c r="P672" s="11">
        <f>VALUE(spy_long_term[[#This Row],[close inf adj]])</f>
        <v>163.55000000000001</v>
      </c>
      <c r="R672" s="10">
        <v>40761</v>
      </c>
      <c r="S672">
        <v>6.55</v>
      </c>
      <c r="T672" s="8"/>
      <c r="U672" s="8"/>
      <c r="V672" s="8"/>
    </row>
    <row r="673" spans="1:22" x14ac:dyDescent="0.35">
      <c r="A673" t="s">
        <v>29</v>
      </c>
      <c r="B673">
        <v>1983</v>
      </c>
      <c r="C673">
        <v>11</v>
      </c>
      <c r="D673">
        <v>1</v>
      </c>
      <c r="F673" s="10">
        <f>DATE(spy_long_term[[#This Row],[year]],spy_long_term[[#This Row],[month]],spy_long_term[[#This Row],[day]])</f>
        <v>30621</v>
      </c>
      <c r="G673" s="6">
        <f>VALUE(spy_long_term[[#This Row],[close]])</f>
        <v>515.51</v>
      </c>
      <c r="H673" t="s">
        <v>1330</v>
      </c>
      <c r="I673" t="s">
        <v>1331</v>
      </c>
      <c r="J673">
        <f t="shared" si="10"/>
        <v>672</v>
      </c>
      <c r="K673" t="str">
        <f>spy_long_term[[#This Row],[close]]</f>
        <v>515.51</v>
      </c>
      <c r="L673">
        <f>LOG(spy_long_term[[#This Row],[index]])</f>
        <v>2.8273692730538253</v>
      </c>
      <c r="M673">
        <f>LOG(spy_long_term[[#This Row],[close inf adj]])</f>
        <v>2.2211533219547053</v>
      </c>
      <c r="N673">
        <f>LOG(spy_long_term[[#This Row],[close]])</f>
        <v>2.7122370942610408</v>
      </c>
      <c r="O673" s="11">
        <f>VALUE(spy_long_term[[#This Row],[close]])</f>
        <v>515.51</v>
      </c>
      <c r="P673" s="11">
        <f>VALUE(spy_long_term[[#This Row],[close inf adj]])</f>
        <v>166.4</v>
      </c>
      <c r="R673" s="10">
        <v>40762</v>
      </c>
      <c r="S673">
        <v>7.9</v>
      </c>
      <c r="T673" s="9"/>
      <c r="U673" s="9"/>
      <c r="V673" s="9"/>
    </row>
    <row r="674" spans="1:22" x14ac:dyDescent="0.35">
      <c r="A674" t="s">
        <v>29</v>
      </c>
      <c r="B674">
        <v>1983</v>
      </c>
      <c r="C674">
        <v>12</v>
      </c>
      <c r="D674">
        <v>1</v>
      </c>
      <c r="F674" s="10">
        <f>DATE(spy_long_term[[#This Row],[year]],spy_long_term[[#This Row],[month]],spy_long_term[[#This Row],[day]])</f>
        <v>30651</v>
      </c>
      <c r="G674" s="6">
        <f>VALUE(spy_long_term[[#This Row],[close]])</f>
        <v>510.46</v>
      </c>
      <c r="H674" t="s">
        <v>1332</v>
      </c>
      <c r="I674" t="s">
        <v>1333</v>
      </c>
      <c r="J674">
        <f t="shared" si="10"/>
        <v>673</v>
      </c>
      <c r="K674" t="str">
        <f>spy_long_term[[#This Row],[close]]</f>
        <v>510.46</v>
      </c>
      <c r="L674">
        <f>LOG(spy_long_term[[#This Row],[index]])</f>
        <v>2.828015064223977</v>
      </c>
      <c r="M674">
        <f>LOG(spy_long_term[[#This Row],[close inf adj]])</f>
        <v>2.2172996589764962</v>
      </c>
      <c r="N674">
        <f>LOG(spy_long_term[[#This Row],[close]])</f>
        <v>2.7079617161391081</v>
      </c>
      <c r="O674" s="11">
        <f>VALUE(spy_long_term[[#This Row],[close]])</f>
        <v>510.46</v>
      </c>
      <c r="P674" s="11">
        <f>VALUE(spy_long_term[[#This Row],[close inf adj]])</f>
        <v>164.93</v>
      </c>
      <c r="R674" s="10">
        <v>40763</v>
      </c>
      <c r="S674">
        <v>7.7999000000000001</v>
      </c>
      <c r="T674" s="8"/>
      <c r="U674" s="8"/>
      <c r="V674" s="8"/>
    </row>
    <row r="675" spans="1:22" x14ac:dyDescent="0.35">
      <c r="A675" t="s">
        <v>29</v>
      </c>
      <c r="B675">
        <v>1984</v>
      </c>
      <c r="C675">
        <v>1</v>
      </c>
      <c r="D675">
        <v>1</v>
      </c>
      <c r="F675" s="10">
        <f>DATE(spy_long_term[[#This Row],[year]],spy_long_term[[#This Row],[month]],spy_long_term[[#This Row],[day]])</f>
        <v>30682</v>
      </c>
      <c r="G675" s="6">
        <f>VALUE(spy_long_term[[#This Row],[close]])</f>
        <v>502.81</v>
      </c>
      <c r="H675" t="s">
        <v>1334</v>
      </c>
      <c r="I675" t="s">
        <v>1335</v>
      </c>
      <c r="J675">
        <f t="shared" si="10"/>
        <v>674</v>
      </c>
      <c r="K675" t="str">
        <f>spy_long_term[[#This Row],[close]]</f>
        <v>502.81</v>
      </c>
      <c r="L675">
        <f>LOG(spy_long_term[[#This Row],[index]])</f>
        <v>2.8286598965353198</v>
      </c>
      <c r="M675">
        <f>LOG(spy_long_term[[#This Row],[close inf adj]])</f>
        <v>2.2132786299927947</v>
      </c>
      <c r="N675">
        <f>LOG(spy_long_term[[#This Row],[close]])</f>
        <v>2.7014039064475557</v>
      </c>
      <c r="O675" s="11">
        <f>VALUE(spy_long_term[[#This Row],[close]])</f>
        <v>502.81</v>
      </c>
      <c r="P675" s="11">
        <f>VALUE(spy_long_term[[#This Row],[close inf adj]])</f>
        <v>163.41</v>
      </c>
      <c r="R675" s="10">
        <v>40764</v>
      </c>
      <c r="S675">
        <v>9.99</v>
      </c>
      <c r="T675" s="9"/>
      <c r="U675" s="9"/>
      <c r="V675" s="9"/>
    </row>
    <row r="676" spans="1:22" x14ac:dyDescent="0.35">
      <c r="A676" t="s">
        <v>29</v>
      </c>
      <c r="B676">
        <v>1984</v>
      </c>
      <c r="C676">
        <v>2</v>
      </c>
      <c r="D676">
        <v>1</v>
      </c>
      <c r="F676" s="10">
        <f>DATE(spy_long_term[[#This Row],[year]],spy_long_term[[#This Row],[month]],spy_long_term[[#This Row],[day]])</f>
        <v>30713</v>
      </c>
      <c r="G676" s="6">
        <f>VALUE(spy_long_term[[#This Row],[close]])</f>
        <v>480.92</v>
      </c>
      <c r="H676" t="s">
        <v>1336</v>
      </c>
      <c r="I676" t="s">
        <v>1337</v>
      </c>
      <c r="J676">
        <f t="shared" si="10"/>
        <v>675</v>
      </c>
      <c r="K676" t="str">
        <f>spy_long_term[[#This Row],[close]]</f>
        <v>480.92</v>
      </c>
      <c r="L676">
        <f>LOG(spy_long_term[[#This Row],[index]])</f>
        <v>2.8293037728310249</v>
      </c>
      <c r="M676">
        <f>LOG(spy_long_term[[#This Row],[close inf adj]])</f>
        <v>2.196065593116304</v>
      </c>
      <c r="N676">
        <f>LOG(spy_long_term[[#This Row],[close]])</f>
        <v>2.6820728384358903</v>
      </c>
      <c r="O676" s="11">
        <f>VALUE(spy_long_term[[#This Row],[close]])</f>
        <v>480.92</v>
      </c>
      <c r="P676" s="11">
        <f>VALUE(spy_long_term[[#This Row],[close inf adj]])</f>
        <v>157.06</v>
      </c>
      <c r="R676" s="10">
        <v>40765</v>
      </c>
      <c r="S676">
        <v>9.98</v>
      </c>
      <c r="T676" s="8"/>
      <c r="U676" s="8"/>
      <c r="V676" s="8"/>
    </row>
    <row r="677" spans="1:22" x14ac:dyDescent="0.35">
      <c r="A677" t="s">
        <v>29</v>
      </c>
      <c r="B677">
        <v>1984</v>
      </c>
      <c r="C677">
        <v>3</v>
      </c>
      <c r="D677">
        <v>1</v>
      </c>
      <c r="F677" s="10">
        <f>DATE(spy_long_term[[#This Row],[year]],spy_long_term[[#This Row],[month]],spy_long_term[[#This Row],[day]])</f>
        <v>30742</v>
      </c>
      <c r="G677" s="6">
        <f>VALUE(spy_long_term[[#This Row],[close]])</f>
        <v>486.45</v>
      </c>
      <c r="H677" t="s">
        <v>1338</v>
      </c>
      <c r="I677" t="s">
        <v>1339</v>
      </c>
      <c r="J677">
        <f t="shared" si="10"/>
        <v>676</v>
      </c>
      <c r="K677" t="str">
        <f>spy_long_term[[#This Row],[close]]</f>
        <v>486.45</v>
      </c>
      <c r="L677">
        <f>LOG(spy_long_term[[#This Row],[index]])</f>
        <v>2.8299466959416359</v>
      </c>
      <c r="M677">
        <f>LOG(spy_long_term[[#This Row],[close inf adj]])</f>
        <v>2.2018885003659729</v>
      </c>
      <c r="N677">
        <f>LOG(spy_long_term[[#This Row],[close]])</f>
        <v>2.6870382077286541</v>
      </c>
      <c r="O677" s="11">
        <f>VALUE(spy_long_term[[#This Row],[close]])</f>
        <v>486.45</v>
      </c>
      <c r="P677" s="11">
        <f>VALUE(spy_long_term[[#This Row],[close inf adj]])</f>
        <v>159.18</v>
      </c>
      <c r="R677" s="10">
        <v>40766</v>
      </c>
      <c r="S677">
        <v>9.4625000000000004</v>
      </c>
      <c r="T677" s="9"/>
      <c r="U677" s="9"/>
      <c r="V677" s="9"/>
    </row>
    <row r="678" spans="1:22" x14ac:dyDescent="0.35">
      <c r="A678" t="s">
        <v>29</v>
      </c>
      <c r="B678">
        <v>1984</v>
      </c>
      <c r="C678">
        <v>4</v>
      </c>
      <c r="D678">
        <v>1</v>
      </c>
      <c r="F678" s="10">
        <f>DATE(spy_long_term[[#This Row],[year]],spy_long_term[[#This Row],[month]],spy_long_term[[#This Row],[day]])</f>
        <v>30773</v>
      </c>
      <c r="G678" s="6">
        <f>VALUE(spy_long_term[[#This Row],[close]])</f>
        <v>486.71</v>
      </c>
      <c r="H678" t="s">
        <v>1340</v>
      </c>
      <c r="I678" t="s">
        <v>1341</v>
      </c>
      <c r="J678">
        <f t="shared" si="10"/>
        <v>677</v>
      </c>
      <c r="K678" t="str">
        <f>spy_long_term[[#This Row],[close]]</f>
        <v>486.71</v>
      </c>
      <c r="L678">
        <f>LOG(spy_long_term[[#This Row],[index]])</f>
        <v>2.8305886686851442</v>
      </c>
      <c r="M678">
        <f>LOG(spy_long_term[[#This Row],[close inf adj]])</f>
        <v>2.204255678480151</v>
      </c>
      <c r="N678">
        <f>LOG(spy_long_term[[#This Row],[close]])</f>
        <v>2.6872702693998725</v>
      </c>
      <c r="O678" s="11">
        <f>VALUE(spy_long_term[[#This Row],[close]])</f>
        <v>486.71</v>
      </c>
      <c r="P678" s="11">
        <f>VALUE(spy_long_term[[#This Row],[close inf adj]])</f>
        <v>160.05000000000001</v>
      </c>
      <c r="R678" s="10">
        <v>40767</v>
      </c>
      <c r="S678">
        <v>9.4604999999999997</v>
      </c>
      <c r="T678" s="8"/>
      <c r="U678" s="8"/>
      <c r="V678" s="8"/>
    </row>
    <row r="679" spans="1:22" x14ac:dyDescent="0.35">
      <c r="A679" t="s">
        <v>29</v>
      </c>
      <c r="B679">
        <v>1984</v>
      </c>
      <c r="C679">
        <v>5</v>
      </c>
      <c r="D679">
        <v>1</v>
      </c>
      <c r="F679" s="10">
        <f>DATE(spy_long_term[[#This Row],[year]],spy_long_term[[#This Row],[month]],spy_long_term[[#This Row],[day]])</f>
        <v>30803</v>
      </c>
      <c r="G679" s="6">
        <f>VALUE(spy_long_term[[#This Row],[close]])</f>
        <v>456.47</v>
      </c>
      <c r="H679" t="s">
        <v>1342</v>
      </c>
      <c r="I679" t="s">
        <v>1343</v>
      </c>
      <c r="J679">
        <f t="shared" si="10"/>
        <v>678</v>
      </c>
      <c r="K679" t="str">
        <f>spy_long_term[[#This Row],[close]]</f>
        <v>456.47</v>
      </c>
      <c r="L679">
        <f>LOG(spy_long_term[[#This Row],[index]])</f>
        <v>2.8312296938670634</v>
      </c>
      <c r="M679">
        <f>LOG(spy_long_term[[#This Row],[close inf adj]])</f>
        <v>2.1776807598487782</v>
      </c>
      <c r="N679">
        <f>LOG(spy_long_term[[#This Row],[close]])</f>
        <v>2.6594122402217164</v>
      </c>
      <c r="O679" s="11">
        <f>VALUE(spy_long_term[[#This Row],[close]])</f>
        <v>456.47</v>
      </c>
      <c r="P679" s="11">
        <f>VALUE(spy_long_term[[#This Row],[close inf adj]])</f>
        <v>150.55000000000001</v>
      </c>
      <c r="R679" s="10">
        <v>40768</v>
      </c>
      <c r="S679">
        <v>10.131</v>
      </c>
      <c r="T679" s="9"/>
      <c r="U679" s="9"/>
      <c r="V679" s="9"/>
    </row>
    <row r="680" spans="1:22" x14ac:dyDescent="0.35">
      <c r="A680" t="s">
        <v>29</v>
      </c>
      <c r="B680">
        <v>1984</v>
      </c>
      <c r="C680">
        <v>6</v>
      </c>
      <c r="D680">
        <v>1</v>
      </c>
      <c r="F680" s="10">
        <f>DATE(spy_long_term[[#This Row],[year]],spy_long_term[[#This Row],[month]],spy_long_term[[#This Row],[day]])</f>
        <v>30834</v>
      </c>
      <c r="G680" s="6">
        <f>VALUE(spy_long_term[[#This Row],[close]])</f>
        <v>463.22</v>
      </c>
      <c r="H680" t="s">
        <v>1344</v>
      </c>
      <c r="I680" t="s">
        <v>1345</v>
      </c>
      <c r="J680">
        <f t="shared" si="10"/>
        <v>679</v>
      </c>
      <c r="K680" t="str">
        <f>spy_long_term[[#This Row],[close]]</f>
        <v>463.22</v>
      </c>
      <c r="L680">
        <f>LOG(spy_long_term[[#This Row],[index]])</f>
        <v>2.8318697742805017</v>
      </c>
      <c r="M680">
        <f>LOG(spy_long_term[[#This Row],[close inf adj]])</f>
        <v>2.1852020651878941</v>
      </c>
      <c r="N680">
        <f>LOG(spy_long_term[[#This Row],[close]])</f>
        <v>2.6657873022351919</v>
      </c>
      <c r="O680" s="11">
        <f>VALUE(spy_long_term[[#This Row],[close]])</f>
        <v>463.22</v>
      </c>
      <c r="P680" s="11">
        <f>VALUE(spy_long_term[[#This Row],[close inf adj]])</f>
        <v>153.18</v>
      </c>
      <c r="R680" s="10">
        <v>40769</v>
      </c>
      <c r="S680">
        <v>10.7957</v>
      </c>
      <c r="T680" s="8"/>
      <c r="U680" s="8"/>
      <c r="V680" s="8"/>
    </row>
    <row r="681" spans="1:22" x14ac:dyDescent="0.35">
      <c r="A681" t="s">
        <v>29</v>
      </c>
      <c r="B681">
        <v>1984</v>
      </c>
      <c r="C681">
        <v>7</v>
      </c>
      <c r="D681">
        <v>1</v>
      </c>
      <c r="F681" s="10">
        <f>DATE(spy_long_term[[#This Row],[year]],spy_long_term[[#This Row],[month]],spy_long_term[[#This Row],[day]])</f>
        <v>30864</v>
      </c>
      <c r="G681" s="6">
        <f>VALUE(spy_long_term[[#This Row],[close]])</f>
        <v>453.79</v>
      </c>
      <c r="H681" t="s">
        <v>1346</v>
      </c>
      <c r="I681" t="s">
        <v>1347</v>
      </c>
      <c r="J681">
        <f t="shared" si="10"/>
        <v>680</v>
      </c>
      <c r="K681" t="str">
        <f>spy_long_term[[#This Row],[close]]</f>
        <v>453.79</v>
      </c>
      <c r="L681">
        <f>LOG(spy_long_term[[#This Row],[index]])</f>
        <v>2.8325089127062362</v>
      </c>
      <c r="M681">
        <f>LOG(spy_long_term[[#This Row],[close inf adj]])</f>
        <v>2.177997963096566</v>
      </c>
      <c r="N681">
        <f>LOG(spy_long_term[[#This Row],[close]])</f>
        <v>2.6568549212697841</v>
      </c>
      <c r="O681" s="11">
        <f>VALUE(spy_long_term[[#This Row],[close]])</f>
        <v>453.79</v>
      </c>
      <c r="P681" s="11">
        <f>VALUE(spy_long_term[[#This Row],[close inf adj]])</f>
        <v>150.66</v>
      </c>
      <c r="R681" s="10">
        <v>40770</v>
      </c>
      <c r="S681">
        <v>11.149800000000001</v>
      </c>
      <c r="T681" s="9"/>
      <c r="U681" s="9"/>
      <c r="V681" s="9"/>
    </row>
    <row r="682" spans="1:22" x14ac:dyDescent="0.35">
      <c r="A682" t="s">
        <v>29</v>
      </c>
      <c r="B682">
        <v>1984</v>
      </c>
      <c r="C682">
        <v>8</v>
      </c>
      <c r="D682">
        <v>1</v>
      </c>
      <c r="F682" s="10">
        <f>DATE(spy_long_term[[#This Row],[year]],spy_long_term[[#This Row],[month]],spy_long_term[[#This Row],[day]])</f>
        <v>30895</v>
      </c>
      <c r="G682" s="6">
        <f>VALUE(spy_long_term[[#This Row],[close]])</f>
        <v>500.04</v>
      </c>
      <c r="H682" t="s">
        <v>1348</v>
      </c>
      <c r="I682" t="s">
        <v>1349</v>
      </c>
      <c r="J682">
        <f t="shared" si="10"/>
        <v>681</v>
      </c>
      <c r="K682" t="str">
        <f>spy_long_term[[#This Row],[close]]</f>
        <v>500.04</v>
      </c>
      <c r="L682">
        <f>LOG(spy_long_term[[#This Row],[index]])</f>
        <v>2.8331471119127851</v>
      </c>
      <c r="M682">
        <f>LOG(spy_long_term[[#This Row],[close inf adj]])</f>
        <v>2.2218834917852406</v>
      </c>
      <c r="N682">
        <f>LOG(spy_long_term[[#This Row],[close]])</f>
        <v>2.6990047465049027</v>
      </c>
      <c r="O682" s="11">
        <f>VALUE(spy_long_term[[#This Row],[close]])</f>
        <v>500.04</v>
      </c>
      <c r="P682" s="11">
        <f>VALUE(spy_long_term[[#This Row],[close inf adj]])</f>
        <v>166.68</v>
      </c>
      <c r="R682" s="10">
        <v>40771</v>
      </c>
      <c r="S682">
        <v>10.9641</v>
      </c>
      <c r="T682" s="8"/>
      <c r="U682" s="8"/>
      <c r="V682" s="8"/>
    </row>
    <row r="683" spans="1:22" x14ac:dyDescent="0.35">
      <c r="A683" t="s">
        <v>29</v>
      </c>
      <c r="B683">
        <v>1984</v>
      </c>
      <c r="C683">
        <v>9</v>
      </c>
      <c r="D683">
        <v>1</v>
      </c>
      <c r="F683" s="10">
        <f>DATE(spy_long_term[[#This Row],[year]],spy_long_term[[#This Row],[month]],spy_long_term[[#This Row],[day]])</f>
        <v>30926</v>
      </c>
      <c r="G683" s="6">
        <f>VALUE(spy_long_term[[#This Row],[close]])</f>
        <v>495.97</v>
      </c>
      <c r="H683" t="s">
        <v>1350</v>
      </c>
      <c r="I683" t="s">
        <v>1351</v>
      </c>
      <c r="J683">
        <f t="shared" si="10"/>
        <v>682</v>
      </c>
      <c r="K683" t="str">
        <f>spy_long_term[[#This Row],[close]]</f>
        <v>495.97</v>
      </c>
      <c r="L683">
        <f>LOG(spy_long_term[[#This Row],[index]])</f>
        <v>2.8337843746564788</v>
      </c>
      <c r="M683">
        <f>LOG(spy_long_term[[#This Row],[close inf adj]])</f>
        <v>2.2203696324513946</v>
      </c>
      <c r="N683">
        <f>LOG(spy_long_term[[#This Row],[close]])</f>
        <v>2.6954554078843707</v>
      </c>
      <c r="O683" s="11">
        <f>VALUE(spy_long_term[[#This Row],[close]])</f>
        <v>495.97</v>
      </c>
      <c r="P683" s="11">
        <f>VALUE(spy_long_term[[#This Row],[close inf adj]])</f>
        <v>166.1</v>
      </c>
      <c r="R683" s="10">
        <v>40772</v>
      </c>
      <c r="S683">
        <v>10.945600000000001</v>
      </c>
      <c r="T683" s="9"/>
      <c r="U683" s="9"/>
      <c r="V683" s="9"/>
    </row>
    <row r="684" spans="1:22" x14ac:dyDescent="0.35">
      <c r="A684" t="s">
        <v>29</v>
      </c>
      <c r="B684">
        <v>1984</v>
      </c>
      <c r="C684">
        <v>10</v>
      </c>
      <c r="D684">
        <v>1</v>
      </c>
      <c r="F684" s="10">
        <f>DATE(spy_long_term[[#This Row],[year]],spy_long_term[[#This Row],[month]],spy_long_term[[#This Row],[day]])</f>
        <v>30956</v>
      </c>
      <c r="G684" s="6">
        <f>VALUE(spy_long_term[[#This Row],[close]])</f>
        <v>494.62</v>
      </c>
      <c r="H684" t="s">
        <v>1352</v>
      </c>
      <c r="I684" t="s">
        <v>1353</v>
      </c>
      <c r="J684">
        <f t="shared" si="10"/>
        <v>683</v>
      </c>
      <c r="K684" t="str">
        <f>spy_long_term[[#This Row],[close]]</f>
        <v>494.62</v>
      </c>
      <c r="L684">
        <f>LOG(spy_long_term[[#This Row],[index]])</f>
        <v>2.8344207036815328</v>
      </c>
      <c r="M684">
        <f>LOG(spy_long_term[[#This Row],[close inf adj]])</f>
        <v>2.2203434850970472</v>
      </c>
      <c r="N684">
        <f>LOG(spy_long_term[[#This Row],[close]])</f>
        <v>2.6942716731130836</v>
      </c>
      <c r="O684" s="11">
        <f>VALUE(spy_long_term[[#This Row],[close]])</f>
        <v>494.62</v>
      </c>
      <c r="P684" s="11">
        <f>VALUE(spy_long_term[[#This Row],[close inf adj]])</f>
        <v>166.09</v>
      </c>
      <c r="R684" s="10">
        <v>40773</v>
      </c>
      <c r="S684">
        <v>10.83</v>
      </c>
      <c r="T684" s="8"/>
      <c r="U684" s="8"/>
      <c r="V684" s="8"/>
    </row>
    <row r="685" spans="1:22" x14ac:dyDescent="0.35">
      <c r="A685" t="s">
        <v>29</v>
      </c>
      <c r="B685">
        <v>1984</v>
      </c>
      <c r="C685">
        <v>11</v>
      </c>
      <c r="D685">
        <v>1</v>
      </c>
      <c r="F685" s="10">
        <f>DATE(spy_long_term[[#This Row],[year]],spy_long_term[[#This Row],[month]],spy_long_term[[#This Row],[day]])</f>
        <v>30987</v>
      </c>
      <c r="G685" s="6">
        <f>VALUE(spy_long_term[[#This Row],[close]])</f>
        <v>487.14</v>
      </c>
      <c r="H685" t="s">
        <v>1354</v>
      </c>
      <c r="I685" t="s">
        <v>1355</v>
      </c>
      <c r="J685">
        <f t="shared" si="10"/>
        <v>684</v>
      </c>
      <c r="K685" t="str">
        <f>spy_long_term[[#This Row],[close]]</f>
        <v>487.14</v>
      </c>
      <c r="L685">
        <f>LOG(spy_long_term[[#This Row],[index]])</f>
        <v>2.8350561017201161</v>
      </c>
      <c r="M685">
        <f>LOG(spy_long_term[[#This Row],[close inf adj]])</f>
        <v>2.2137302038548414</v>
      </c>
      <c r="N685">
        <f>LOG(spy_long_term[[#This Row],[close]])</f>
        <v>2.6876537917890593</v>
      </c>
      <c r="O685" s="11">
        <f>VALUE(spy_long_term[[#This Row],[close]])</f>
        <v>487.14</v>
      </c>
      <c r="P685" s="11">
        <f>VALUE(spy_long_term[[#This Row],[close inf adj]])</f>
        <v>163.58000000000001</v>
      </c>
      <c r="R685" s="10">
        <v>40774</v>
      </c>
      <c r="S685">
        <v>11.65</v>
      </c>
      <c r="T685" s="9"/>
      <c r="U685" s="9"/>
      <c r="V685" s="9"/>
    </row>
    <row r="686" spans="1:22" x14ac:dyDescent="0.35">
      <c r="A686" t="s">
        <v>29</v>
      </c>
      <c r="B686">
        <v>1984</v>
      </c>
      <c r="C686">
        <v>12</v>
      </c>
      <c r="D686">
        <v>1</v>
      </c>
      <c r="F686" s="10">
        <f>DATE(spy_long_term[[#This Row],[year]],spy_long_term[[#This Row],[month]],spy_long_term[[#This Row],[day]])</f>
        <v>31017</v>
      </c>
      <c r="G686" s="6">
        <f>VALUE(spy_long_term[[#This Row],[close]])</f>
        <v>498.04</v>
      </c>
      <c r="H686" t="s">
        <v>1356</v>
      </c>
      <c r="I686" t="s">
        <v>1357</v>
      </c>
      <c r="J686">
        <f t="shared" si="10"/>
        <v>685</v>
      </c>
      <c r="K686" t="str">
        <f>spy_long_term[[#This Row],[close]]</f>
        <v>498.04</v>
      </c>
      <c r="L686">
        <f>LOG(spy_long_term[[#This Row],[index]])</f>
        <v>2.8356905714924254</v>
      </c>
      <c r="M686">
        <f>LOG(spy_long_term[[#This Row],[close inf adj]])</f>
        <v>2.223340158878377</v>
      </c>
      <c r="N686">
        <f>LOG(spy_long_term[[#This Row],[close]])</f>
        <v>2.6972642244497811</v>
      </c>
      <c r="O686" s="11">
        <f>VALUE(spy_long_term[[#This Row],[close]])</f>
        <v>498.04</v>
      </c>
      <c r="P686" s="11">
        <f>VALUE(spy_long_term[[#This Row],[close inf adj]])</f>
        <v>167.24</v>
      </c>
      <c r="R686" s="10">
        <v>40775</v>
      </c>
      <c r="S686">
        <v>11.452999999999999</v>
      </c>
      <c r="T686" s="8"/>
      <c r="U686" s="8"/>
      <c r="V686" s="8"/>
    </row>
    <row r="687" spans="1:22" x14ac:dyDescent="0.35">
      <c r="A687" t="s">
        <v>29</v>
      </c>
      <c r="B687">
        <v>1985</v>
      </c>
      <c r="C687">
        <v>1</v>
      </c>
      <c r="D687">
        <v>1</v>
      </c>
      <c r="F687" s="10">
        <f>DATE(spy_long_term[[#This Row],[year]],spy_long_term[[#This Row],[month]],spy_long_term[[#This Row],[day]])</f>
        <v>31048</v>
      </c>
      <c r="G687" s="6">
        <f>VALUE(spy_long_term[[#This Row],[close]])</f>
        <v>533.86</v>
      </c>
      <c r="H687" t="s">
        <v>1358</v>
      </c>
      <c r="I687" t="s">
        <v>1359</v>
      </c>
      <c r="J687">
        <f t="shared" si="10"/>
        <v>686</v>
      </c>
      <c r="K687" t="str">
        <f>spy_long_term[[#This Row],[close]]</f>
        <v>533.86</v>
      </c>
      <c r="L687">
        <f>LOG(spy_long_term[[#This Row],[index]])</f>
        <v>2.8363241157067516</v>
      </c>
      <c r="M687">
        <f>LOG(spy_long_term[[#This Row],[close inf adj]])</f>
        <v>2.254378869894893</v>
      </c>
      <c r="N687">
        <f>LOG(spy_long_term[[#This Row],[close]])</f>
        <v>2.727427382123953</v>
      </c>
      <c r="O687" s="11">
        <f>VALUE(spy_long_term[[#This Row],[close]])</f>
        <v>533.86</v>
      </c>
      <c r="P687" s="11">
        <f>VALUE(spy_long_term[[#This Row],[close inf adj]])</f>
        <v>179.63</v>
      </c>
      <c r="R687" s="10">
        <v>40776</v>
      </c>
      <c r="S687">
        <v>11.311299999999999</v>
      </c>
      <c r="T687" s="9"/>
      <c r="U687" s="9"/>
      <c r="V687" s="9"/>
    </row>
    <row r="688" spans="1:22" x14ac:dyDescent="0.35">
      <c r="A688" t="s">
        <v>29</v>
      </c>
      <c r="B688">
        <v>1985</v>
      </c>
      <c r="C688">
        <v>2</v>
      </c>
      <c r="D688">
        <v>1</v>
      </c>
      <c r="F688" s="10">
        <f>DATE(spy_long_term[[#This Row],[year]],spy_long_term[[#This Row],[month]],spy_long_term[[#This Row],[day]])</f>
        <v>31079</v>
      </c>
      <c r="G688" s="6">
        <f>VALUE(spy_long_term[[#This Row],[close]])</f>
        <v>535.92999999999995</v>
      </c>
      <c r="H688" t="s">
        <v>1360</v>
      </c>
      <c r="I688" t="s">
        <v>1361</v>
      </c>
      <c r="J688">
        <f t="shared" si="10"/>
        <v>687</v>
      </c>
      <c r="K688" t="str">
        <f>spy_long_term[[#This Row],[close]]</f>
        <v>535.93</v>
      </c>
      <c r="L688">
        <f>LOG(spy_long_term[[#This Row],[index]])</f>
        <v>2.8369567370595505</v>
      </c>
      <c r="M688">
        <f>LOG(spy_long_term[[#This Row],[close inf adj]])</f>
        <v>2.2581102553218813</v>
      </c>
      <c r="N688">
        <f>LOG(spy_long_term[[#This Row],[close]])</f>
        <v>2.7291080684259401</v>
      </c>
      <c r="O688" s="11">
        <f>VALUE(spy_long_term[[#This Row],[close]])</f>
        <v>535.92999999999995</v>
      </c>
      <c r="P688" s="11">
        <f>VALUE(spy_long_term[[#This Row],[close inf adj]])</f>
        <v>181.18</v>
      </c>
      <c r="R688" s="10">
        <v>40777</v>
      </c>
      <c r="S688">
        <v>10.895</v>
      </c>
      <c r="T688" s="8"/>
      <c r="U688" s="8"/>
      <c r="V688" s="8"/>
    </row>
    <row r="689" spans="1:22" x14ac:dyDescent="0.35">
      <c r="A689" t="s">
        <v>29</v>
      </c>
      <c r="B689">
        <v>1985</v>
      </c>
      <c r="C689">
        <v>3</v>
      </c>
      <c r="D689">
        <v>1</v>
      </c>
      <c r="F689" s="10">
        <f>DATE(spy_long_term[[#This Row],[year]],spy_long_term[[#This Row],[month]],spy_long_term[[#This Row],[day]])</f>
        <v>31107</v>
      </c>
      <c r="G689" s="6">
        <f>VALUE(spy_long_term[[#This Row],[close]])</f>
        <v>532.41</v>
      </c>
      <c r="H689" t="s">
        <v>1362</v>
      </c>
      <c r="I689" t="s">
        <v>1363</v>
      </c>
      <c r="J689">
        <f t="shared" si="10"/>
        <v>688</v>
      </c>
      <c r="K689" t="str">
        <f>spy_long_term[[#This Row],[close]]</f>
        <v>532.41</v>
      </c>
      <c r="L689">
        <f>LOG(spy_long_term[[#This Row],[index]])</f>
        <v>2.8375884382355112</v>
      </c>
      <c r="M689">
        <f>LOG(spy_long_term[[#This Row],[close inf adj]])</f>
        <v>2.2568620058964028</v>
      </c>
      <c r="N689">
        <f>LOG(spy_long_term[[#This Row],[close]])</f>
        <v>2.7262462040228348</v>
      </c>
      <c r="O689" s="11">
        <f>VALUE(spy_long_term[[#This Row],[close]])</f>
        <v>532.41</v>
      </c>
      <c r="P689" s="11">
        <f>VALUE(spy_long_term[[#This Row],[close inf adj]])</f>
        <v>180.66</v>
      </c>
      <c r="R689" s="10">
        <v>40778</v>
      </c>
      <c r="S689">
        <v>10.94</v>
      </c>
      <c r="T689" s="9"/>
      <c r="U689" s="9"/>
      <c r="V689" s="9"/>
    </row>
    <row r="690" spans="1:22" x14ac:dyDescent="0.35">
      <c r="A690" t="s">
        <v>29</v>
      </c>
      <c r="B690">
        <v>1985</v>
      </c>
      <c r="C690">
        <v>4</v>
      </c>
      <c r="D690">
        <v>1</v>
      </c>
      <c r="F690" s="10">
        <f>DATE(spy_long_term[[#This Row],[year]],spy_long_term[[#This Row],[month]],spy_long_term[[#This Row],[day]])</f>
        <v>31138</v>
      </c>
      <c r="G690" s="6">
        <f>VALUE(spy_long_term[[#This Row],[close]])</f>
        <v>527.44000000000005</v>
      </c>
      <c r="H690" t="s">
        <v>1364</v>
      </c>
      <c r="I690" t="s">
        <v>1365</v>
      </c>
      <c r="J690">
        <f t="shared" si="10"/>
        <v>689</v>
      </c>
      <c r="K690" t="str">
        <f>spy_long_term[[#This Row],[close]]</f>
        <v>527.44</v>
      </c>
      <c r="L690">
        <f>LOG(spy_long_term[[#This Row],[index]])</f>
        <v>2.8382192219076257</v>
      </c>
      <c r="M690">
        <f>LOG(spy_long_term[[#This Row],[close inf adj]])</f>
        <v>2.2548621442806032</v>
      </c>
      <c r="N690">
        <f>LOG(spy_long_term[[#This Row],[close]])</f>
        <v>2.7221730627356462</v>
      </c>
      <c r="O690" s="11">
        <f>VALUE(spy_long_term[[#This Row],[close]])</f>
        <v>527.44000000000005</v>
      </c>
      <c r="P690" s="11">
        <f>VALUE(spy_long_term[[#This Row],[close inf adj]])</f>
        <v>179.83</v>
      </c>
      <c r="R690" s="10">
        <v>40779</v>
      </c>
      <c r="S690">
        <v>10.8506</v>
      </c>
      <c r="T690" s="8"/>
      <c r="U690" s="8"/>
      <c r="V690" s="8"/>
    </row>
    <row r="691" spans="1:22" x14ac:dyDescent="0.35">
      <c r="A691" t="s">
        <v>29</v>
      </c>
      <c r="B691">
        <v>1985</v>
      </c>
      <c r="C691">
        <v>5</v>
      </c>
      <c r="D691">
        <v>1</v>
      </c>
      <c r="F691" s="10">
        <f>DATE(spy_long_term[[#This Row],[year]],spy_long_term[[#This Row],[month]],spy_long_term[[#This Row],[day]])</f>
        <v>31168</v>
      </c>
      <c r="G691" s="6">
        <f>VALUE(spy_long_term[[#This Row],[close]])</f>
        <v>553.87</v>
      </c>
      <c r="H691" t="s">
        <v>1366</v>
      </c>
      <c r="I691" t="s">
        <v>1367</v>
      </c>
      <c r="J691">
        <f t="shared" si="10"/>
        <v>690</v>
      </c>
      <c r="K691" t="str">
        <f>spy_long_term[[#This Row],[close]]</f>
        <v>553.87</v>
      </c>
      <c r="L691">
        <f>LOG(spy_long_term[[#This Row],[index]])</f>
        <v>2.8388490907372552</v>
      </c>
      <c r="M691">
        <f>LOG(spy_long_term[[#This Row],[close inf adj]])</f>
        <v>2.2777237887624535</v>
      </c>
      <c r="N691">
        <f>LOG(spy_long_term[[#This Row],[close]])</f>
        <v>2.7434078425120929</v>
      </c>
      <c r="O691" s="11">
        <f>VALUE(spy_long_term[[#This Row],[close]])</f>
        <v>553.87</v>
      </c>
      <c r="P691" s="11">
        <f>VALUE(spy_long_term[[#This Row],[close inf adj]])</f>
        <v>189.55</v>
      </c>
      <c r="R691" s="10">
        <v>40780</v>
      </c>
      <c r="S691">
        <v>9.657</v>
      </c>
      <c r="T691" s="9"/>
      <c r="U691" s="9"/>
      <c r="V691" s="9"/>
    </row>
    <row r="692" spans="1:22" x14ac:dyDescent="0.35">
      <c r="A692" t="s">
        <v>29</v>
      </c>
      <c r="B692">
        <v>1985</v>
      </c>
      <c r="C692">
        <v>6</v>
      </c>
      <c r="D692">
        <v>1</v>
      </c>
      <c r="F692" s="10">
        <f>DATE(spy_long_term[[#This Row],[year]],spy_long_term[[#This Row],[month]],spy_long_term[[#This Row],[day]])</f>
        <v>31199</v>
      </c>
      <c r="G692" s="6">
        <f>VALUE(spy_long_term[[#This Row],[close]])</f>
        <v>559.04999999999995</v>
      </c>
      <c r="H692" t="s">
        <v>1368</v>
      </c>
      <c r="I692" t="s">
        <v>1369</v>
      </c>
      <c r="J692">
        <f t="shared" si="10"/>
        <v>691</v>
      </c>
      <c r="K692" t="str">
        <f>spy_long_term[[#This Row],[close]]</f>
        <v>559.05</v>
      </c>
      <c r="L692">
        <f>LOG(spy_long_term[[#This Row],[index]])</f>
        <v>2.8394780473741985</v>
      </c>
      <c r="M692">
        <f>LOG(spy_long_term[[#This Row],[close inf adj]])</f>
        <v>2.2829618035343353</v>
      </c>
      <c r="N692">
        <f>LOG(spy_long_term[[#This Row],[close]])</f>
        <v>2.7474506518095207</v>
      </c>
      <c r="O692" s="11">
        <f>VALUE(spy_long_term[[#This Row],[close]])</f>
        <v>559.04999999999995</v>
      </c>
      <c r="P692" s="11">
        <f>VALUE(spy_long_term[[#This Row],[close inf adj]])</f>
        <v>191.85</v>
      </c>
      <c r="R692" s="10">
        <v>40781</v>
      </c>
      <c r="S692">
        <v>8.1793999999999993</v>
      </c>
      <c r="T692" s="8"/>
      <c r="U692" s="8"/>
      <c r="V692" s="8"/>
    </row>
    <row r="693" spans="1:22" x14ac:dyDescent="0.35">
      <c r="A693" t="s">
        <v>29</v>
      </c>
      <c r="B693">
        <v>1985</v>
      </c>
      <c r="C693">
        <v>7</v>
      </c>
      <c r="D693">
        <v>1</v>
      </c>
      <c r="F693" s="10">
        <f>DATE(spy_long_term[[#This Row],[year]],spy_long_term[[#This Row],[month]],spy_long_term[[#This Row],[day]])</f>
        <v>31229</v>
      </c>
      <c r="G693" s="6">
        <f>VALUE(spy_long_term[[#This Row],[close]])</f>
        <v>555.39</v>
      </c>
      <c r="H693" t="s">
        <v>1370</v>
      </c>
      <c r="I693" t="s">
        <v>1371</v>
      </c>
      <c r="J693">
        <f t="shared" si="10"/>
        <v>692</v>
      </c>
      <c r="K693" t="str">
        <f>spy_long_term[[#This Row],[close]]</f>
        <v>555.39</v>
      </c>
      <c r="L693">
        <f>LOG(spy_long_term[[#This Row],[index]])</f>
        <v>2.840106094456758</v>
      </c>
      <c r="M693">
        <f>LOG(spy_long_term[[#This Row],[close inf adj]])</f>
        <v>2.2808514256942063</v>
      </c>
      <c r="N693">
        <f>LOG(spy_long_term[[#This Row],[close]])</f>
        <v>2.7445980558537113</v>
      </c>
      <c r="O693" s="11">
        <f>VALUE(spy_long_term[[#This Row],[close]])</f>
        <v>555.39</v>
      </c>
      <c r="P693" s="11">
        <f>VALUE(spy_long_term[[#This Row],[close inf adj]])</f>
        <v>190.92</v>
      </c>
      <c r="R693" s="10">
        <v>40782</v>
      </c>
      <c r="S693">
        <v>8.5901999999999994</v>
      </c>
      <c r="T693" s="9"/>
      <c r="U693" s="9"/>
      <c r="V693" s="9"/>
    </row>
    <row r="694" spans="1:22" x14ac:dyDescent="0.35">
      <c r="A694" t="s">
        <v>29</v>
      </c>
      <c r="B694">
        <v>1985</v>
      </c>
      <c r="C694">
        <v>8</v>
      </c>
      <c r="D694">
        <v>1</v>
      </c>
      <c r="F694" s="10">
        <f>DATE(spy_long_term[[#This Row],[year]],spy_long_term[[#This Row],[month]],spy_long_term[[#This Row],[day]])</f>
        <v>31260</v>
      </c>
      <c r="G694" s="6">
        <f>VALUE(spy_long_term[[#This Row],[close]])</f>
        <v>547.59</v>
      </c>
      <c r="H694" t="s">
        <v>1372</v>
      </c>
      <c r="I694" t="s">
        <v>1373</v>
      </c>
      <c r="J694">
        <f t="shared" si="10"/>
        <v>693</v>
      </c>
      <c r="K694" t="str">
        <f>spy_long_term[[#This Row],[close]]</f>
        <v>547.59</v>
      </c>
      <c r="L694">
        <f>LOG(spy_long_term[[#This Row],[index]])</f>
        <v>2.8407332346118066</v>
      </c>
      <c r="M694">
        <f>LOG(spy_long_term[[#This Row],[close inf adj]])</f>
        <v>2.2756107647445725</v>
      </c>
      <c r="N694">
        <f>LOG(spy_long_term[[#This Row],[close]])</f>
        <v>2.7384555085187934</v>
      </c>
      <c r="O694" s="11">
        <f>VALUE(spy_long_term[[#This Row],[close]])</f>
        <v>547.59</v>
      </c>
      <c r="P694" s="11">
        <f>VALUE(spy_long_term[[#This Row],[close inf adj]])</f>
        <v>188.63</v>
      </c>
      <c r="R694" s="10">
        <v>40783</v>
      </c>
      <c r="S694">
        <v>9.0701000000000001</v>
      </c>
      <c r="T694" s="8"/>
      <c r="U694" s="8"/>
      <c r="V694" s="8"/>
    </row>
    <row r="695" spans="1:22" x14ac:dyDescent="0.35">
      <c r="A695" t="s">
        <v>29</v>
      </c>
      <c r="B695">
        <v>1985</v>
      </c>
      <c r="C695">
        <v>9</v>
      </c>
      <c r="D695">
        <v>1</v>
      </c>
      <c r="F695" s="10">
        <f>DATE(spy_long_term[[#This Row],[year]],spy_long_term[[#This Row],[month]],spy_long_term[[#This Row],[day]])</f>
        <v>31291</v>
      </c>
      <c r="G695" s="6">
        <f>VALUE(spy_long_term[[#This Row],[close]])</f>
        <v>527.12</v>
      </c>
      <c r="H695" t="s">
        <v>1374</v>
      </c>
      <c r="I695" t="s">
        <v>1375</v>
      </c>
      <c r="J695">
        <f t="shared" si="10"/>
        <v>694</v>
      </c>
      <c r="K695" t="str">
        <f>spy_long_term[[#This Row],[close]]</f>
        <v>527.12</v>
      </c>
      <c r="L695">
        <f>LOG(spy_long_term[[#This Row],[index]])</f>
        <v>2.8413594704548548</v>
      </c>
      <c r="M695">
        <f>LOG(spy_long_term[[#This Row],[close inf adj]])</f>
        <v>2.2602622447149772</v>
      </c>
      <c r="N695">
        <f>LOG(spy_long_term[[#This Row],[close]])</f>
        <v>2.7219094945394802</v>
      </c>
      <c r="O695" s="11">
        <f>VALUE(spy_long_term[[#This Row],[close]])</f>
        <v>527.12</v>
      </c>
      <c r="P695" s="11">
        <f>VALUE(spy_long_term[[#This Row],[close inf adj]])</f>
        <v>182.08</v>
      </c>
      <c r="R695" s="10">
        <v>40784</v>
      </c>
      <c r="S695">
        <v>8.9689999999999994</v>
      </c>
      <c r="T695" s="9"/>
      <c r="U695" s="9"/>
      <c r="V695" s="9"/>
    </row>
    <row r="696" spans="1:22" x14ac:dyDescent="0.35">
      <c r="A696" t="s">
        <v>29</v>
      </c>
      <c r="B696">
        <v>1985</v>
      </c>
      <c r="C696">
        <v>10</v>
      </c>
      <c r="D696">
        <v>1</v>
      </c>
      <c r="F696" s="10">
        <f>DATE(spy_long_term[[#This Row],[year]],spy_long_term[[#This Row],[month]],spy_long_term[[#This Row],[day]])</f>
        <v>31321</v>
      </c>
      <c r="G696" s="6">
        <f>VALUE(spy_long_term[[#This Row],[close]])</f>
        <v>547.63</v>
      </c>
      <c r="H696" t="s">
        <v>1376</v>
      </c>
      <c r="I696" t="s">
        <v>1377</v>
      </c>
      <c r="J696">
        <f t="shared" si="10"/>
        <v>695</v>
      </c>
      <c r="K696" t="str">
        <f>spy_long_term[[#This Row],[close]]</f>
        <v>547.63</v>
      </c>
      <c r="L696">
        <f>LOG(spy_long_term[[#This Row],[index]])</f>
        <v>2.8419848045901137</v>
      </c>
      <c r="M696">
        <f>LOG(spy_long_term[[#This Row],[close inf adj]])</f>
        <v>2.2783419690609072</v>
      </c>
      <c r="N696">
        <f>LOG(spy_long_term[[#This Row],[close]])</f>
        <v>2.7384872314224729</v>
      </c>
      <c r="O696" s="11">
        <f>VALUE(spy_long_term[[#This Row],[close]])</f>
        <v>547.63</v>
      </c>
      <c r="P696" s="11">
        <f>VALUE(spy_long_term[[#This Row],[close inf adj]])</f>
        <v>189.82</v>
      </c>
      <c r="R696" s="10">
        <v>40785</v>
      </c>
      <c r="S696">
        <v>8.7912999999999997</v>
      </c>
      <c r="T696" s="8"/>
      <c r="U696" s="8"/>
      <c r="V696" s="8"/>
    </row>
    <row r="697" spans="1:22" x14ac:dyDescent="0.35">
      <c r="A697" t="s">
        <v>29</v>
      </c>
      <c r="B697">
        <v>1985</v>
      </c>
      <c r="C697">
        <v>11</v>
      </c>
      <c r="D697">
        <v>1</v>
      </c>
      <c r="F697" s="10">
        <f>DATE(spy_long_term[[#This Row],[year]],spy_long_term[[#This Row],[month]],spy_long_term[[#This Row],[day]])</f>
        <v>31352</v>
      </c>
      <c r="G697" s="6">
        <f>VALUE(spy_long_term[[#This Row],[close]])</f>
        <v>581.64</v>
      </c>
      <c r="H697" t="s">
        <v>1378</v>
      </c>
      <c r="I697" t="s">
        <v>1379</v>
      </c>
      <c r="J697">
        <f t="shared" si="10"/>
        <v>696</v>
      </c>
      <c r="K697" t="str">
        <f>spy_long_term[[#This Row],[close]]</f>
        <v>581.64</v>
      </c>
      <c r="L697">
        <f>LOG(spy_long_term[[#This Row],[index]])</f>
        <v>2.842609239610562</v>
      </c>
      <c r="M697">
        <f>LOG(spy_long_term[[#This Row],[close inf adj]])</f>
        <v>2.3057167110913648</v>
      </c>
      <c r="N697">
        <f>LOG(spy_long_term[[#This Row],[close]])</f>
        <v>2.7646542657703841</v>
      </c>
      <c r="O697" s="11">
        <f>VALUE(spy_long_term[[#This Row],[close]])</f>
        <v>581.64</v>
      </c>
      <c r="P697" s="11">
        <f>VALUE(spy_long_term[[#This Row],[close inf adj]])</f>
        <v>202.17</v>
      </c>
      <c r="R697" s="10">
        <v>40786</v>
      </c>
      <c r="S697">
        <v>8.1995000000000005</v>
      </c>
      <c r="T697" s="9"/>
      <c r="U697" s="9"/>
      <c r="V697" s="9"/>
    </row>
    <row r="698" spans="1:22" x14ac:dyDescent="0.35">
      <c r="A698" t="s">
        <v>29</v>
      </c>
      <c r="B698">
        <v>1985</v>
      </c>
      <c r="C698">
        <v>12</v>
      </c>
      <c r="D698">
        <v>1</v>
      </c>
      <c r="F698" s="10">
        <f>DATE(spy_long_term[[#This Row],[year]],spy_long_term[[#This Row],[month]],spy_long_term[[#This Row],[day]])</f>
        <v>31382</v>
      </c>
      <c r="G698" s="6">
        <f>VALUE(spy_long_term[[#This Row],[close]])</f>
        <v>606.16</v>
      </c>
      <c r="H698" t="s">
        <v>1380</v>
      </c>
      <c r="I698" t="s">
        <v>1381</v>
      </c>
      <c r="J698">
        <f t="shared" si="10"/>
        <v>697</v>
      </c>
      <c r="K698" t="str">
        <f>spy_long_term[[#This Row],[close]]</f>
        <v>606.16</v>
      </c>
      <c r="L698">
        <f>LOG(spy_long_term[[#This Row],[index]])</f>
        <v>2.8432327780980096</v>
      </c>
      <c r="M698">
        <f>LOG(spy_long_term[[#This Row],[close inf adj]])</f>
        <v>2.3248583881988676</v>
      </c>
      <c r="N698">
        <f>LOG(spy_long_term[[#This Row],[close]])</f>
        <v>2.7825872742413722</v>
      </c>
      <c r="O698" s="11">
        <f>VALUE(spy_long_term[[#This Row],[close]])</f>
        <v>606.16</v>
      </c>
      <c r="P698" s="11">
        <f>VALUE(spy_long_term[[#This Row],[close inf adj]])</f>
        <v>211.28</v>
      </c>
      <c r="R698" s="10">
        <v>40787</v>
      </c>
      <c r="S698">
        <v>8.2100000000000009</v>
      </c>
      <c r="T698" s="8"/>
      <c r="U698" s="8"/>
      <c r="V698" s="8"/>
    </row>
    <row r="699" spans="1:22" x14ac:dyDescent="0.35">
      <c r="A699" t="s">
        <v>29</v>
      </c>
      <c r="B699">
        <v>1986</v>
      </c>
      <c r="C699">
        <v>1</v>
      </c>
      <c r="D699">
        <v>1</v>
      </c>
      <c r="F699" s="10">
        <f>DATE(spy_long_term[[#This Row],[year]],spy_long_term[[#This Row],[month]],spy_long_term[[#This Row],[day]])</f>
        <v>31413</v>
      </c>
      <c r="G699" s="6">
        <f>VALUE(spy_long_term[[#This Row],[close]])</f>
        <v>605.9</v>
      </c>
      <c r="H699" t="s">
        <v>1382</v>
      </c>
      <c r="I699" t="s">
        <v>1383</v>
      </c>
      <c r="J699">
        <f t="shared" si="10"/>
        <v>698</v>
      </c>
      <c r="K699" t="str">
        <f>spy_long_term[[#This Row],[close]]</f>
        <v>605.90</v>
      </c>
      <c r="L699">
        <f>LOG(spy_long_term[[#This Row],[index]])</f>
        <v>2.8438554226231609</v>
      </c>
      <c r="M699">
        <f>LOG(spy_long_term[[#This Row],[close inf adj]])</f>
        <v>2.3258849439689993</v>
      </c>
      <c r="N699">
        <f>LOG(spy_long_term[[#This Row],[close]])</f>
        <v>2.7824009524965296</v>
      </c>
      <c r="O699" s="11">
        <f>VALUE(spy_long_term[[#This Row],[close]])</f>
        <v>605.9</v>
      </c>
      <c r="P699" s="11">
        <f>VALUE(spy_long_term[[#This Row],[close inf adj]])</f>
        <v>211.78</v>
      </c>
      <c r="R699" s="10">
        <v>40788</v>
      </c>
      <c r="S699">
        <v>8.64</v>
      </c>
      <c r="T699" s="9"/>
      <c r="U699" s="9"/>
      <c r="V699" s="9"/>
    </row>
    <row r="700" spans="1:22" x14ac:dyDescent="0.35">
      <c r="A700" t="s">
        <v>29</v>
      </c>
      <c r="B700">
        <v>1986</v>
      </c>
      <c r="C700">
        <v>2</v>
      </c>
      <c r="D700">
        <v>1</v>
      </c>
      <c r="F700" s="10">
        <f>DATE(spy_long_term[[#This Row],[year]],spy_long_term[[#This Row],[month]],spy_long_term[[#This Row],[day]])</f>
        <v>31444</v>
      </c>
      <c r="G700" s="6">
        <f>VALUE(spy_long_term[[#This Row],[close]])</f>
        <v>651.03</v>
      </c>
      <c r="H700" t="s">
        <v>1384</v>
      </c>
      <c r="I700" t="s">
        <v>1385</v>
      </c>
      <c r="J700">
        <f t="shared" si="10"/>
        <v>699</v>
      </c>
      <c r="K700" t="str">
        <f>spy_long_term[[#This Row],[close]]</f>
        <v>651.03</v>
      </c>
      <c r="L700">
        <f>LOG(spy_long_term[[#This Row],[index]])</f>
        <v>2.8444771757456815</v>
      </c>
      <c r="M700">
        <f>LOG(spy_long_term[[#This Row],[close inf adj]])</f>
        <v>2.3558727748926644</v>
      </c>
      <c r="N700">
        <f>LOG(spy_long_term[[#This Row],[close]])</f>
        <v>2.8136010016776587</v>
      </c>
      <c r="O700" s="11">
        <f>VALUE(spy_long_term[[#This Row],[close]])</f>
        <v>651.03</v>
      </c>
      <c r="P700" s="11">
        <f>VALUE(spy_long_term[[#This Row],[close inf adj]])</f>
        <v>226.92</v>
      </c>
      <c r="R700" s="10">
        <v>40789</v>
      </c>
      <c r="S700">
        <v>8.48</v>
      </c>
      <c r="T700" s="8"/>
      <c r="U700" s="8"/>
      <c r="V700" s="8"/>
    </row>
    <row r="701" spans="1:22" x14ac:dyDescent="0.35">
      <c r="A701" t="s">
        <v>29</v>
      </c>
      <c r="B701">
        <v>1986</v>
      </c>
      <c r="C701">
        <v>3</v>
      </c>
      <c r="D701">
        <v>1</v>
      </c>
      <c r="F701" s="10">
        <f>DATE(spy_long_term[[#This Row],[year]],spy_long_term[[#This Row],[month]],spy_long_term[[#This Row],[day]])</f>
        <v>31472</v>
      </c>
      <c r="G701" s="6">
        <f>VALUE(spy_long_term[[#This Row],[close]])</f>
        <v>688.51</v>
      </c>
      <c r="H701" t="s">
        <v>1386</v>
      </c>
      <c r="I701" t="s">
        <v>1387</v>
      </c>
      <c r="J701">
        <f t="shared" si="10"/>
        <v>700</v>
      </c>
      <c r="K701" t="str">
        <f>spy_long_term[[#This Row],[close]]</f>
        <v>688.51</v>
      </c>
      <c r="L701">
        <f>LOG(spy_long_term[[#This Row],[index]])</f>
        <v>2.8450980400142569</v>
      </c>
      <c r="M701">
        <f>LOG(spy_long_term[[#This Row],[close inf adj]])</f>
        <v>2.3782161497498779</v>
      </c>
      <c r="N701">
        <f>LOG(spy_long_term[[#This Row],[close]])</f>
        <v>2.8379102523827466</v>
      </c>
      <c r="O701" s="11">
        <f>VALUE(spy_long_term[[#This Row],[close]])</f>
        <v>688.51</v>
      </c>
      <c r="P701" s="11">
        <f>VALUE(spy_long_term[[#This Row],[close inf adj]])</f>
        <v>238.9</v>
      </c>
      <c r="R701" s="10">
        <v>40790</v>
      </c>
      <c r="S701">
        <v>8.1780000000000008</v>
      </c>
      <c r="T701" s="9"/>
      <c r="U701" s="9"/>
      <c r="V701" s="9"/>
    </row>
    <row r="702" spans="1:22" x14ac:dyDescent="0.35">
      <c r="A702" t="s">
        <v>29</v>
      </c>
      <c r="B702">
        <v>1986</v>
      </c>
      <c r="C702">
        <v>4</v>
      </c>
      <c r="D702">
        <v>1</v>
      </c>
      <c r="F702" s="10">
        <f>DATE(spy_long_term[[#This Row],[year]],spy_long_term[[#This Row],[month]],spy_long_term[[#This Row],[day]])</f>
        <v>31503</v>
      </c>
      <c r="G702" s="6">
        <f>VALUE(spy_long_term[[#This Row],[close]])</f>
        <v>679.95</v>
      </c>
      <c r="H702" t="s">
        <v>1388</v>
      </c>
      <c r="I702" t="s">
        <v>1389</v>
      </c>
      <c r="J702">
        <f t="shared" si="10"/>
        <v>701</v>
      </c>
      <c r="K702" t="str">
        <f>spy_long_term[[#This Row],[close]]</f>
        <v>679.95</v>
      </c>
      <c r="L702">
        <f>LOG(spy_long_term[[#This Row],[index]])</f>
        <v>2.8457180179666586</v>
      </c>
      <c r="M702">
        <f>LOG(spy_long_term[[#This Row],[close inf adj]])</f>
        <v>2.3720277926574047</v>
      </c>
      <c r="N702">
        <f>LOG(spy_long_term[[#This Row],[close]])</f>
        <v>2.8324769781143693</v>
      </c>
      <c r="O702" s="11">
        <f>VALUE(spy_long_term[[#This Row],[close]])</f>
        <v>679.95</v>
      </c>
      <c r="P702" s="11">
        <f>VALUE(spy_long_term[[#This Row],[close inf adj]])</f>
        <v>235.52</v>
      </c>
      <c r="R702" s="10">
        <v>40791</v>
      </c>
      <c r="S702">
        <v>7.6109999999999998</v>
      </c>
      <c r="T702" s="8"/>
      <c r="U702" s="8"/>
      <c r="V702" s="8"/>
    </row>
    <row r="703" spans="1:22" x14ac:dyDescent="0.35">
      <c r="A703" t="s">
        <v>29</v>
      </c>
      <c r="B703">
        <v>1986</v>
      </c>
      <c r="C703">
        <v>5</v>
      </c>
      <c r="D703">
        <v>1</v>
      </c>
      <c r="F703" s="10">
        <f>DATE(spy_long_term[[#This Row],[year]],spy_long_term[[#This Row],[month]],spy_long_term[[#This Row],[day]])</f>
        <v>31533</v>
      </c>
      <c r="G703" s="6">
        <f>VALUE(spy_long_term[[#This Row],[close]])</f>
        <v>712.12</v>
      </c>
      <c r="H703" t="s">
        <v>1390</v>
      </c>
      <c r="I703" t="s">
        <v>1391</v>
      </c>
      <c r="J703">
        <f t="shared" si="10"/>
        <v>702</v>
      </c>
      <c r="K703" t="str">
        <f>spy_long_term[[#This Row],[close]]</f>
        <v>712.12</v>
      </c>
      <c r="L703">
        <f>LOG(spy_long_term[[#This Row],[index]])</f>
        <v>2.8463371121298051</v>
      </c>
      <c r="M703">
        <f>LOG(spy_long_term[[#This Row],[close inf adj]])</f>
        <v>2.3933119147002002</v>
      </c>
      <c r="N703">
        <f>LOG(spy_long_term[[#This Row],[close]])</f>
        <v>2.8525531831685695</v>
      </c>
      <c r="O703" s="11">
        <f>VALUE(spy_long_term[[#This Row],[close]])</f>
        <v>712.12</v>
      </c>
      <c r="P703" s="11">
        <f>VALUE(spy_long_term[[#This Row],[close inf adj]])</f>
        <v>247.35</v>
      </c>
      <c r="R703" s="10">
        <v>40792</v>
      </c>
      <c r="S703">
        <v>6.8628</v>
      </c>
      <c r="T703" s="9"/>
      <c r="U703" s="9"/>
      <c r="V703" s="9"/>
    </row>
    <row r="704" spans="1:22" x14ac:dyDescent="0.35">
      <c r="A704" t="s">
        <v>29</v>
      </c>
      <c r="B704">
        <v>1986</v>
      </c>
      <c r="C704">
        <v>6</v>
      </c>
      <c r="D704">
        <v>1</v>
      </c>
      <c r="F704" s="10">
        <f>DATE(spy_long_term[[#This Row],[year]],spy_long_term[[#This Row],[month]],spy_long_term[[#This Row],[day]])</f>
        <v>31564</v>
      </c>
      <c r="G704" s="6">
        <f>VALUE(spy_long_term[[#This Row],[close]])</f>
        <v>718.15</v>
      </c>
      <c r="H704" t="s">
        <v>1392</v>
      </c>
      <c r="I704" t="s">
        <v>1393</v>
      </c>
      <c r="J704">
        <f t="shared" si="10"/>
        <v>703</v>
      </c>
      <c r="K704" t="str">
        <f>spy_long_term[[#This Row],[close]]</f>
        <v>718.15</v>
      </c>
      <c r="L704">
        <f>LOG(spy_long_term[[#This Row],[index]])</f>
        <v>2.8469553250198238</v>
      </c>
      <c r="M704">
        <f>LOG(spy_long_term[[#This Row],[close inf adj]])</f>
        <v>2.3993967921033121</v>
      </c>
      <c r="N704">
        <f>LOG(spy_long_term[[#This Row],[close]])</f>
        <v>2.8562151648112137</v>
      </c>
      <c r="O704" s="11">
        <f>VALUE(spy_long_term[[#This Row],[close]])</f>
        <v>718.15</v>
      </c>
      <c r="P704" s="11">
        <f>VALUE(spy_long_term[[#This Row],[close inf adj]])</f>
        <v>250.84</v>
      </c>
      <c r="R704" s="10">
        <v>40793</v>
      </c>
      <c r="S704">
        <v>7.1863999999999999</v>
      </c>
      <c r="T704" s="8"/>
      <c r="U704" s="8"/>
      <c r="V704" s="8"/>
    </row>
    <row r="705" spans="1:22" x14ac:dyDescent="0.35">
      <c r="A705" t="s">
        <v>29</v>
      </c>
      <c r="B705">
        <v>1986</v>
      </c>
      <c r="C705">
        <v>7</v>
      </c>
      <c r="D705">
        <v>1</v>
      </c>
      <c r="F705" s="10">
        <f>DATE(spy_long_term[[#This Row],[year]],spy_long_term[[#This Row],[month]],spy_long_term[[#This Row],[day]])</f>
        <v>31594</v>
      </c>
      <c r="G705" s="6">
        <f>VALUE(spy_long_term[[#This Row],[close]])</f>
        <v>676.01</v>
      </c>
      <c r="H705" t="s">
        <v>1394</v>
      </c>
      <c r="I705" t="s">
        <v>1395</v>
      </c>
      <c r="J705">
        <f t="shared" si="10"/>
        <v>704</v>
      </c>
      <c r="K705" t="str">
        <f>spy_long_term[[#This Row],[close]]</f>
        <v>676.01</v>
      </c>
      <c r="L705">
        <f>LOG(spy_long_term[[#This Row],[index]])</f>
        <v>2.847572659142112</v>
      </c>
      <c r="M705">
        <f>LOG(spy_long_term[[#This Row],[close inf adj]])</f>
        <v>2.3731327745491573</v>
      </c>
      <c r="N705">
        <f>LOG(spy_long_term[[#This Row],[close]])</f>
        <v>2.8299531203687023</v>
      </c>
      <c r="O705" s="11">
        <f>VALUE(spy_long_term[[#This Row],[close]])</f>
        <v>676.01</v>
      </c>
      <c r="P705" s="11">
        <f>VALUE(spy_long_term[[#This Row],[close inf adj]])</f>
        <v>236.12</v>
      </c>
      <c r="R705" s="10">
        <v>40794</v>
      </c>
      <c r="S705">
        <v>6.53</v>
      </c>
      <c r="T705" s="9"/>
      <c r="U705" s="9"/>
      <c r="V705" s="9"/>
    </row>
    <row r="706" spans="1:22" x14ac:dyDescent="0.35">
      <c r="A706" t="s">
        <v>29</v>
      </c>
      <c r="B706">
        <v>1986</v>
      </c>
      <c r="C706">
        <v>8</v>
      </c>
      <c r="D706">
        <v>1</v>
      </c>
      <c r="F706" s="10">
        <f>DATE(spy_long_term[[#This Row],[year]],spy_long_term[[#This Row],[month]],spy_long_term[[#This Row],[day]])</f>
        <v>31625</v>
      </c>
      <c r="G706" s="6">
        <f>VALUE(spy_long_term[[#This Row],[close]])</f>
        <v>722.87</v>
      </c>
      <c r="H706" t="s">
        <v>1396</v>
      </c>
      <c r="I706" t="s">
        <v>1397</v>
      </c>
      <c r="J706">
        <f t="shared" si="10"/>
        <v>705</v>
      </c>
      <c r="K706" t="str">
        <f>spy_long_term[[#This Row],[close]]</f>
        <v>722.87</v>
      </c>
      <c r="L706">
        <f>LOG(spy_long_term[[#This Row],[index]])</f>
        <v>2.8481891169913989</v>
      </c>
      <c r="M706">
        <f>LOG(spy_long_term[[#This Row],[close inf adj]])</f>
        <v>2.4030003440211631</v>
      </c>
      <c r="N706">
        <f>LOG(spy_long_term[[#This Row],[close]])</f>
        <v>2.8590602013622552</v>
      </c>
      <c r="O706" s="11">
        <f>VALUE(spy_long_term[[#This Row],[close]])</f>
        <v>722.87</v>
      </c>
      <c r="P706" s="11">
        <f>VALUE(spy_long_term[[#This Row],[close inf adj]])</f>
        <v>252.93</v>
      </c>
      <c r="R706" s="10">
        <v>40795</v>
      </c>
      <c r="S706">
        <v>5.03</v>
      </c>
      <c r="T706" s="8"/>
      <c r="U706" s="8"/>
      <c r="V706" s="8"/>
    </row>
    <row r="707" spans="1:22" x14ac:dyDescent="0.35">
      <c r="A707" t="s">
        <v>29</v>
      </c>
      <c r="B707">
        <v>1986</v>
      </c>
      <c r="C707">
        <v>9</v>
      </c>
      <c r="D707">
        <v>1</v>
      </c>
      <c r="F707" s="10">
        <f>DATE(spy_long_term[[#This Row],[year]],spy_long_term[[#This Row],[month]],spy_long_term[[#This Row],[day]])</f>
        <v>31656</v>
      </c>
      <c r="G707" s="6">
        <f>VALUE(spy_long_term[[#This Row],[close]])</f>
        <v>658.11</v>
      </c>
      <c r="H707" t="s">
        <v>1398</v>
      </c>
      <c r="I707" t="s">
        <v>1399</v>
      </c>
      <c r="J707">
        <f t="shared" si="10"/>
        <v>706</v>
      </c>
      <c r="K707" t="str">
        <f>spy_long_term[[#This Row],[close]]</f>
        <v>658.11</v>
      </c>
      <c r="L707">
        <f>LOG(spy_long_term[[#This Row],[index]])</f>
        <v>2.8488047010518036</v>
      </c>
      <c r="M707">
        <f>LOG(spy_long_term[[#This Row],[close inf adj]])</f>
        <v>2.364213183631557</v>
      </c>
      <c r="N707">
        <f>LOG(spy_long_term[[#This Row],[close]])</f>
        <v>2.8182984899670274</v>
      </c>
      <c r="O707" s="11">
        <f>VALUE(spy_long_term[[#This Row],[close]])</f>
        <v>658.11</v>
      </c>
      <c r="P707" s="11">
        <f>VALUE(spy_long_term[[#This Row],[close inf adj]])</f>
        <v>231.32</v>
      </c>
      <c r="R707" s="10">
        <v>40796</v>
      </c>
      <c r="S707">
        <v>4.7739000000000003</v>
      </c>
      <c r="T707" s="9"/>
      <c r="U707" s="9"/>
      <c r="V707" s="9"/>
    </row>
    <row r="708" spans="1:22" x14ac:dyDescent="0.35">
      <c r="A708" t="s">
        <v>29</v>
      </c>
      <c r="B708">
        <v>1986</v>
      </c>
      <c r="C708">
        <v>10</v>
      </c>
      <c r="D708">
        <v>1</v>
      </c>
      <c r="F708" s="10">
        <f>DATE(spy_long_term[[#This Row],[year]],spy_long_term[[#This Row],[month]],spy_long_term[[#This Row],[day]])</f>
        <v>31686</v>
      </c>
      <c r="G708" s="6">
        <f>VALUE(spy_long_term[[#This Row],[close]])</f>
        <v>693.64</v>
      </c>
      <c r="H708" t="s">
        <v>1400</v>
      </c>
      <c r="I708" t="s">
        <v>1401</v>
      </c>
      <c r="J708">
        <f t="shared" ref="J708:J771" si="11">J707+1</f>
        <v>707</v>
      </c>
      <c r="K708" t="str">
        <f>spy_long_term[[#This Row],[close]]</f>
        <v>693.64</v>
      </c>
      <c r="L708">
        <f>LOG(spy_long_term[[#This Row],[index]])</f>
        <v>2.8494194137968996</v>
      </c>
      <c r="M708">
        <f>LOG(spy_long_term[[#This Row],[close inf adj]])</f>
        <v>2.3873542269713663</v>
      </c>
      <c r="N708">
        <f>LOG(spy_long_term[[#This Row],[close]])</f>
        <v>2.8411341295638559</v>
      </c>
      <c r="O708" s="11">
        <f>VALUE(spy_long_term[[#This Row],[close]])</f>
        <v>693.64</v>
      </c>
      <c r="P708" s="11">
        <f>VALUE(spy_long_term[[#This Row],[close inf adj]])</f>
        <v>243.98</v>
      </c>
      <c r="R708" s="10">
        <v>40797</v>
      </c>
      <c r="S708">
        <v>5.8643999999999998</v>
      </c>
      <c r="T708" s="8"/>
      <c r="U708" s="8"/>
      <c r="V708" s="8"/>
    </row>
    <row r="709" spans="1:22" x14ac:dyDescent="0.35">
      <c r="A709" t="s">
        <v>29</v>
      </c>
      <c r="B709">
        <v>1986</v>
      </c>
      <c r="C709">
        <v>11</v>
      </c>
      <c r="D709">
        <v>1</v>
      </c>
      <c r="F709" s="10">
        <f>DATE(spy_long_term[[#This Row],[year]],spy_long_term[[#This Row],[month]],spy_long_term[[#This Row],[day]])</f>
        <v>31717</v>
      </c>
      <c r="G709" s="6">
        <f>VALUE(spy_long_term[[#This Row],[close]])</f>
        <v>707.78</v>
      </c>
      <c r="H709" t="s">
        <v>1402</v>
      </c>
      <c r="I709" t="s">
        <v>1403</v>
      </c>
      <c r="J709">
        <f t="shared" si="11"/>
        <v>708</v>
      </c>
      <c r="K709" t="str">
        <f>spy_long_term[[#This Row],[close]]</f>
        <v>707.78</v>
      </c>
      <c r="L709">
        <f>LOG(spy_long_term[[#This Row],[index]])</f>
        <v>2.8500332576897689</v>
      </c>
      <c r="M709">
        <f>LOG(spy_long_term[[#This Row],[close inf adj]])</f>
        <v>2.3965828916833831</v>
      </c>
      <c r="N709">
        <f>LOG(spy_long_term[[#This Row],[close]])</f>
        <v>2.8498982864558378</v>
      </c>
      <c r="O709" s="11">
        <f>VALUE(spy_long_term[[#This Row],[close]])</f>
        <v>707.78</v>
      </c>
      <c r="P709" s="11">
        <f>VALUE(spy_long_term[[#This Row],[close inf adj]])</f>
        <v>249.22</v>
      </c>
      <c r="R709" s="10">
        <v>40798</v>
      </c>
      <c r="S709">
        <v>6.0780000000000003</v>
      </c>
      <c r="T709" s="9"/>
      <c r="U709" s="9"/>
      <c r="V709" s="9"/>
    </row>
    <row r="710" spans="1:22" x14ac:dyDescent="0.35">
      <c r="A710" t="s">
        <v>29</v>
      </c>
      <c r="B710">
        <v>1986</v>
      </c>
      <c r="C710">
        <v>12</v>
      </c>
      <c r="D710">
        <v>1</v>
      </c>
      <c r="F710" s="10">
        <f>DATE(spy_long_term[[#This Row],[year]],spy_long_term[[#This Row],[month]],spy_long_term[[#This Row],[day]])</f>
        <v>31747</v>
      </c>
      <c r="G710" s="6">
        <f>VALUE(spy_long_term[[#This Row],[close]])</f>
        <v>687.28</v>
      </c>
      <c r="H710" t="s">
        <v>1404</v>
      </c>
      <c r="I710" t="s">
        <v>1405</v>
      </c>
      <c r="J710">
        <f t="shared" si="11"/>
        <v>709</v>
      </c>
      <c r="K710" t="str">
        <f>spy_long_term[[#This Row],[close]]</f>
        <v>687.28</v>
      </c>
      <c r="L710">
        <f>LOG(spy_long_term[[#This Row],[index]])</f>
        <v>2.8506462351830666</v>
      </c>
      <c r="M710">
        <f>LOG(spy_long_term[[#This Row],[close inf adj]])</f>
        <v>2.3841203417738819</v>
      </c>
      <c r="N710">
        <f>LOG(spy_long_term[[#This Row],[close]])</f>
        <v>2.8371337060274691</v>
      </c>
      <c r="O710" s="11">
        <f>VALUE(spy_long_term[[#This Row],[close]])</f>
        <v>687.28</v>
      </c>
      <c r="P710" s="11">
        <f>VALUE(spy_long_term[[#This Row],[close inf adj]])</f>
        <v>242.17</v>
      </c>
      <c r="R710" s="10">
        <v>40799</v>
      </c>
      <c r="S710">
        <v>5.8</v>
      </c>
      <c r="T710" s="8"/>
      <c r="U710" s="8"/>
      <c r="V710" s="8"/>
    </row>
    <row r="711" spans="1:22" x14ac:dyDescent="0.35">
      <c r="A711" t="s">
        <v>29</v>
      </c>
      <c r="B711">
        <v>1987</v>
      </c>
      <c r="C711">
        <v>1</v>
      </c>
      <c r="D711">
        <v>1</v>
      </c>
      <c r="F711" s="10">
        <f>DATE(spy_long_term[[#This Row],[year]],spy_long_term[[#This Row],[month]],spy_long_term[[#This Row],[day]])</f>
        <v>31778</v>
      </c>
      <c r="G711" s="6">
        <f>VALUE(spy_long_term[[#This Row],[close]])</f>
        <v>772.91</v>
      </c>
      <c r="H711" t="s">
        <v>1406</v>
      </c>
      <c r="I711" t="s">
        <v>1407</v>
      </c>
      <c r="J711">
        <f t="shared" si="11"/>
        <v>710</v>
      </c>
      <c r="K711" t="str">
        <f>spy_long_term[[#This Row],[close]]</f>
        <v>772.91</v>
      </c>
      <c r="L711">
        <f>LOG(spy_long_term[[#This Row],[index]])</f>
        <v>2.8512583487190755</v>
      </c>
      <c r="M711">
        <f>LOG(spy_long_term[[#This Row],[close inf adj]])</f>
        <v>2.4378773456214353</v>
      </c>
      <c r="N711">
        <f>LOG(spy_long_term[[#This Row],[close]])</f>
        <v>2.8881289262870715</v>
      </c>
      <c r="O711" s="11">
        <f>VALUE(spy_long_term[[#This Row],[close]])</f>
        <v>772.91</v>
      </c>
      <c r="P711" s="11">
        <f>VALUE(spy_long_term[[#This Row],[close inf adj]])</f>
        <v>274.08</v>
      </c>
      <c r="R711" s="10">
        <v>40800</v>
      </c>
      <c r="S711">
        <v>5.6193</v>
      </c>
      <c r="T711" s="9"/>
      <c r="U711" s="9"/>
      <c r="V711" s="9"/>
    </row>
    <row r="712" spans="1:22" x14ac:dyDescent="0.35">
      <c r="A712" t="s">
        <v>29</v>
      </c>
      <c r="B712">
        <v>1987</v>
      </c>
      <c r="C712">
        <v>2</v>
      </c>
      <c r="D712">
        <v>1</v>
      </c>
      <c r="F712" s="10">
        <f>DATE(spy_long_term[[#This Row],[year]],spy_long_term[[#This Row],[month]],spy_long_term[[#This Row],[day]])</f>
        <v>31809</v>
      </c>
      <c r="G712" s="6">
        <f>VALUE(spy_long_term[[#This Row],[close]])</f>
        <v>798.6</v>
      </c>
      <c r="H712" t="s">
        <v>1408</v>
      </c>
      <c r="I712" t="s">
        <v>1409</v>
      </c>
      <c r="J712">
        <f t="shared" si="11"/>
        <v>711</v>
      </c>
      <c r="K712" t="str">
        <f>spy_long_term[[#This Row],[close]]</f>
        <v>798.60</v>
      </c>
      <c r="L712">
        <f>LOG(spy_long_term[[#This Row],[index]])</f>
        <v>2.8518696007297661</v>
      </c>
      <c r="M712">
        <f>LOG(spy_long_term[[#This Row],[close inf adj]])</f>
        <v>2.4536240735914507</v>
      </c>
      <c r="N712">
        <f>LOG(spy_long_term[[#This Row],[close]])</f>
        <v>2.9023293058583186</v>
      </c>
      <c r="O712" s="11">
        <f>VALUE(spy_long_term[[#This Row],[close]])</f>
        <v>798.6</v>
      </c>
      <c r="P712" s="11">
        <f>VALUE(spy_long_term[[#This Row],[close inf adj]])</f>
        <v>284.2</v>
      </c>
      <c r="R712" s="10">
        <v>40801</v>
      </c>
      <c r="S712">
        <v>4.84</v>
      </c>
      <c r="T712" s="8"/>
      <c r="U712" s="8"/>
      <c r="V712" s="8"/>
    </row>
    <row r="713" spans="1:22" x14ac:dyDescent="0.35">
      <c r="A713" t="s">
        <v>29</v>
      </c>
      <c r="B713">
        <v>1987</v>
      </c>
      <c r="C713">
        <v>3</v>
      </c>
      <c r="D713">
        <v>1</v>
      </c>
      <c r="F713" s="10">
        <f>DATE(spy_long_term[[#This Row],[year]],spy_long_term[[#This Row],[month]],spy_long_term[[#This Row],[day]])</f>
        <v>31837</v>
      </c>
      <c r="G713" s="6">
        <f>VALUE(spy_long_term[[#This Row],[close]])</f>
        <v>815.88</v>
      </c>
      <c r="H713" t="s">
        <v>1410</v>
      </c>
      <c r="I713" t="s">
        <v>1411</v>
      </c>
      <c r="J713">
        <f t="shared" si="11"/>
        <v>712</v>
      </c>
      <c r="K713" t="str">
        <f>spy_long_term[[#This Row],[close]]</f>
        <v>815.88</v>
      </c>
      <c r="L713">
        <f>LOG(spy_long_term[[#This Row],[index]])</f>
        <v>2.8524799936368566</v>
      </c>
      <c r="M713">
        <f>LOG(spy_long_term[[#This Row],[close inf adj]])</f>
        <v>2.4649364291217326</v>
      </c>
      <c r="N713">
        <f>LOG(spy_long_term[[#This Row],[close]])</f>
        <v>2.9116262872217358</v>
      </c>
      <c r="O713" s="11">
        <f>VALUE(spy_long_term[[#This Row],[close]])</f>
        <v>815.88</v>
      </c>
      <c r="P713" s="11">
        <f>VALUE(spy_long_term[[#This Row],[close inf adj]])</f>
        <v>291.7</v>
      </c>
      <c r="R713" s="10">
        <v>40802</v>
      </c>
      <c r="S713">
        <v>4.82</v>
      </c>
      <c r="T713" s="9"/>
      <c r="U713" s="9"/>
      <c r="V713" s="9"/>
    </row>
    <row r="714" spans="1:22" x14ac:dyDescent="0.35">
      <c r="A714" t="s">
        <v>29</v>
      </c>
      <c r="B714">
        <v>1987</v>
      </c>
      <c r="C714">
        <v>4</v>
      </c>
      <c r="D714">
        <v>1</v>
      </c>
      <c r="F714" s="10">
        <f>DATE(spy_long_term[[#This Row],[year]],spy_long_term[[#This Row],[month]],spy_long_term[[#This Row],[day]])</f>
        <v>31868</v>
      </c>
      <c r="G714" s="6">
        <f>VALUE(spy_long_term[[#This Row],[close]])</f>
        <v>802.22</v>
      </c>
      <c r="H714" t="s">
        <v>1412</v>
      </c>
      <c r="I714" t="s">
        <v>1413</v>
      </c>
      <c r="J714">
        <f t="shared" si="11"/>
        <v>713</v>
      </c>
      <c r="K714" t="str">
        <f>spy_long_term[[#This Row],[close]]</f>
        <v>802.22</v>
      </c>
      <c r="L714">
        <f>LOG(spy_long_term[[#This Row],[index]])</f>
        <v>2.8530895298518657</v>
      </c>
      <c r="M714">
        <f>LOG(spy_long_term[[#This Row],[close inf adj]])</f>
        <v>2.4599350168515248</v>
      </c>
      <c r="N714">
        <f>LOG(spy_long_term[[#This Row],[close]])</f>
        <v>2.9042934850968423</v>
      </c>
      <c r="O714" s="11">
        <f>VALUE(spy_long_term[[#This Row],[close]])</f>
        <v>802.22</v>
      </c>
      <c r="P714" s="11">
        <f>VALUE(spy_long_term[[#This Row],[close inf adj]])</f>
        <v>288.36</v>
      </c>
      <c r="R714" s="10">
        <v>40803</v>
      </c>
      <c r="S714">
        <v>4.7699999999999996</v>
      </c>
      <c r="T714" s="8"/>
      <c r="U714" s="8"/>
      <c r="V714" s="8"/>
    </row>
    <row r="715" spans="1:22" x14ac:dyDescent="0.35">
      <c r="A715" t="s">
        <v>29</v>
      </c>
      <c r="B715">
        <v>1987</v>
      </c>
      <c r="C715">
        <v>5</v>
      </c>
      <c r="D715">
        <v>1</v>
      </c>
      <c r="F715" s="10">
        <f>DATE(spy_long_term[[#This Row],[year]],spy_long_term[[#This Row],[month]],spy_long_term[[#This Row],[day]])</f>
        <v>31898</v>
      </c>
      <c r="G715" s="6">
        <f>VALUE(spy_long_term[[#This Row],[close]])</f>
        <v>804.16</v>
      </c>
      <c r="H715" t="s">
        <v>1414</v>
      </c>
      <c r="I715" t="s">
        <v>1415</v>
      </c>
      <c r="J715">
        <f t="shared" si="11"/>
        <v>714</v>
      </c>
      <c r="K715" t="str">
        <f>spy_long_term[[#This Row],[close]]</f>
        <v>804.16</v>
      </c>
      <c r="L715">
        <f>LOG(spy_long_term[[#This Row],[index]])</f>
        <v>2.8536982117761744</v>
      </c>
      <c r="M715">
        <f>LOG(spy_long_term[[#This Row],[close inf adj]])</f>
        <v>2.4625477288026643</v>
      </c>
      <c r="N715">
        <f>LOG(spy_long_term[[#This Row],[close]])</f>
        <v>2.9053424669124821</v>
      </c>
      <c r="O715" s="11">
        <f>VALUE(spy_long_term[[#This Row],[close]])</f>
        <v>804.16</v>
      </c>
      <c r="P715" s="11">
        <f>VALUE(spy_long_term[[#This Row],[close inf adj]])</f>
        <v>290.10000000000002</v>
      </c>
      <c r="R715" s="10">
        <v>40804</v>
      </c>
      <c r="S715">
        <v>5.2</v>
      </c>
      <c r="T715" s="9"/>
      <c r="U715" s="9"/>
      <c r="V715" s="9"/>
    </row>
    <row r="716" spans="1:22" x14ac:dyDescent="0.35">
      <c r="A716" t="s">
        <v>29</v>
      </c>
      <c r="B716">
        <v>1987</v>
      </c>
      <c r="C716">
        <v>6</v>
      </c>
      <c r="D716">
        <v>1</v>
      </c>
      <c r="F716" s="10">
        <f>DATE(spy_long_term[[#This Row],[year]],spy_long_term[[#This Row],[month]],spy_long_term[[#This Row],[day]])</f>
        <v>31929</v>
      </c>
      <c r="G716" s="6">
        <f>VALUE(spy_long_term[[#This Row],[close]])</f>
        <v>839.95</v>
      </c>
      <c r="H716" t="s">
        <v>1416</v>
      </c>
      <c r="I716" t="s">
        <v>1417</v>
      </c>
      <c r="J716">
        <f t="shared" si="11"/>
        <v>715</v>
      </c>
      <c r="K716" t="str">
        <f>spy_long_term[[#This Row],[close]]</f>
        <v>839.95</v>
      </c>
      <c r="L716">
        <f>LOG(spy_long_term[[#This Row],[index]])</f>
        <v>2.8543060418010806</v>
      </c>
      <c r="M716">
        <f>LOG(spy_long_term[[#This Row],[close inf adj]])</f>
        <v>2.4828735836087539</v>
      </c>
      <c r="N716">
        <f>LOG(spy_long_term[[#This Row],[close]])</f>
        <v>2.924253434430462</v>
      </c>
      <c r="O716" s="11">
        <f>VALUE(spy_long_term[[#This Row],[close]])</f>
        <v>839.95</v>
      </c>
      <c r="P716" s="11">
        <f>VALUE(spy_long_term[[#This Row],[close inf adj]])</f>
        <v>304</v>
      </c>
      <c r="R716" s="10">
        <v>40805</v>
      </c>
      <c r="S716">
        <v>5.46</v>
      </c>
      <c r="T716" s="8"/>
      <c r="U716" s="8"/>
      <c r="V716" s="8"/>
    </row>
    <row r="717" spans="1:22" x14ac:dyDescent="0.35">
      <c r="A717" t="s">
        <v>29</v>
      </c>
      <c r="B717">
        <v>1987</v>
      </c>
      <c r="C717">
        <v>7</v>
      </c>
      <c r="D717">
        <v>1</v>
      </c>
      <c r="F717" s="10">
        <f>DATE(spy_long_term[[#This Row],[year]],spy_long_term[[#This Row],[month]],spy_long_term[[#This Row],[day]])</f>
        <v>31959</v>
      </c>
      <c r="G717" s="6">
        <f>VALUE(spy_long_term[[#This Row],[close]])</f>
        <v>877.91</v>
      </c>
      <c r="H717" t="s">
        <v>1418</v>
      </c>
      <c r="I717" t="s">
        <v>1419</v>
      </c>
      <c r="J717">
        <f t="shared" si="11"/>
        <v>716</v>
      </c>
      <c r="K717" t="str">
        <f>spy_long_term[[#This Row],[close]]</f>
        <v>877.91</v>
      </c>
      <c r="L717">
        <f>LOG(spy_long_term[[#This Row],[index]])</f>
        <v>2.8549130223078554</v>
      </c>
      <c r="M717">
        <f>LOG(spy_long_term[[#This Row],[close inf adj]])</f>
        <v>2.5033275518027809</v>
      </c>
      <c r="N717">
        <f>LOG(spy_long_term[[#This Row],[close]])</f>
        <v>2.9434499959666915</v>
      </c>
      <c r="O717" s="11">
        <f>VALUE(spy_long_term[[#This Row],[close]])</f>
        <v>877.91</v>
      </c>
      <c r="P717" s="11">
        <f>VALUE(spy_long_term[[#This Row],[close inf adj]])</f>
        <v>318.66000000000003</v>
      </c>
      <c r="R717" s="10">
        <v>40806</v>
      </c>
      <c r="S717">
        <v>6.1119000000000003</v>
      </c>
      <c r="T717" s="9"/>
      <c r="U717" s="9"/>
      <c r="V717" s="9"/>
    </row>
    <row r="718" spans="1:22" x14ac:dyDescent="0.35">
      <c r="A718" t="s">
        <v>29</v>
      </c>
      <c r="B718">
        <v>1987</v>
      </c>
      <c r="C718">
        <v>8</v>
      </c>
      <c r="D718">
        <v>1</v>
      </c>
      <c r="F718" s="10">
        <f>DATE(spy_long_term[[#This Row],[year]],spy_long_term[[#This Row],[month]],spy_long_term[[#This Row],[day]])</f>
        <v>31990</v>
      </c>
      <c r="G718" s="6">
        <f>VALUE(spy_long_term[[#This Row],[close]])</f>
        <v>903.98</v>
      </c>
      <c r="H718" t="s">
        <v>1420</v>
      </c>
      <c r="I718" t="s">
        <v>1421</v>
      </c>
      <c r="J718">
        <f t="shared" si="11"/>
        <v>717</v>
      </c>
      <c r="K718" t="str">
        <f>spy_long_term[[#This Row],[close]]</f>
        <v>903.98</v>
      </c>
      <c r="L718">
        <f>LOG(spy_long_term[[#This Row],[index]])</f>
        <v>2.8555191556678001</v>
      </c>
      <c r="M718">
        <f>LOG(spy_long_term[[#This Row],[close inf adj]])</f>
        <v>2.5182506513085001</v>
      </c>
      <c r="N718">
        <f>LOG(spy_long_term[[#This Row],[close]])</f>
        <v>2.9561588220840775</v>
      </c>
      <c r="O718" s="11">
        <f>VALUE(spy_long_term[[#This Row],[close]])</f>
        <v>903.98</v>
      </c>
      <c r="P718" s="11">
        <f>VALUE(spy_long_term[[#This Row],[close inf adj]])</f>
        <v>329.8</v>
      </c>
      <c r="R718" s="10">
        <v>40807</v>
      </c>
      <c r="S718">
        <v>5.6113999999999997</v>
      </c>
      <c r="T718" s="8"/>
      <c r="U718" s="8"/>
      <c r="V718" s="8"/>
    </row>
    <row r="719" spans="1:22" x14ac:dyDescent="0.35">
      <c r="A719" t="s">
        <v>29</v>
      </c>
      <c r="B719">
        <v>1987</v>
      </c>
      <c r="C719">
        <v>9</v>
      </c>
      <c r="D719">
        <v>1</v>
      </c>
      <c r="F719" s="10">
        <f>DATE(spy_long_term[[#This Row],[year]],spy_long_term[[#This Row],[month]],spy_long_term[[#This Row],[day]])</f>
        <v>32021</v>
      </c>
      <c r="G719" s="6">
        <f>VALUE(spy_long_term[[#This Row],[close]])</f>
        <v>877.63</v>
      </c>
      <c r="H719" t="s">
        <v>1422</v>
      </c>
      <c r="I719" t="s">
        <v>1423</v>
      </c>
      <c r="J719">
        <f t="shared" si="11"/>
        <v>718</v>
      </c>
      <c r="K719" t="str">
        <f>spy_long_term[[#This Row],[close]]</f>
        <v>877.63</v>
      </c>
      <c r="L719">
        <f>LOG(spy_long_term[[#This Row],[index]])</f>
        <v>2.8561244442423002</v>
      </c>
      <c r="M719">
        <f>LOG(spy_long_term[[#This Row],[close inf adj]])</f>
        <v>2.5076265252421419</v>
      </c>
      <c r="N719">
        <f>LOG(spy_long_term[[#This Row],[close]])</f>
        <v>2.9433114602956572</v>
      </c>
      <c r="O719" s="11">
        <f>VALUE(spy_long_term[[#This Row],[close]])</f>
        <v>877.63</v>
      </c>
      <c r="P719" s="11">
        <f>VALUE(spy_long_term[[#This Row],[close inf adj]])</f>
        <v>321.83</v>
      </c>
      <c r="R719" s="10">
        <v>40808</v>
      </c>
      <c r="S719">
        <v>5.4278000000000004</v>
      </c>
      <c r="T719" s="9"/>
      <c r="U719" s="9"/>
      <c r="V719" s="9"/>
    </row>
    <row r="720" spans="1:22" x14ac:dyDescent="0.35">
      <c r="A720" t="s">
        <v>29</v>
      </c>
      <c r="B720">
        <v>1987</v>
      </c>
      <c r="C720">
        <v>10</v>
      </c>
      <c r="D720">
        <v>1</v>
      </c>
      <c r="F720" s="10">
        <f>DATE(spy_long_term[[#This Row],[year]],spy_long_term[[#This Row],[month]],spy_long_term[[#This Row],[day]])</f>
        <v>32051</v>
      </c>
      <c r="G720" s="6">
        <f>VALUE(spy_long_term[[#This Row],[close]])</f>
        <v>684.62</v>
      </c>
      <c r="H720" t="s">
        <v>1424</v>
      </c>
      <c r="I720" t="s">
        <v>1425</v>
      </c>
      <c r="J720">
        <f t="shared" si="11"/>
        <v>719</v>
      </c>
      <c r="K720" t="str">
        <f>spy_long_term[[#This Row],[close]]</f>
        <v>684.62</v>
      </c>
      <c r="L720">
        <f>LOG(spy_long_term[[#This Row],[index]])</f>
        <v>2.8567288903828825</v>
      </c>
      <c r="M720">
        <f>LOG(spy_long_term[[#This Row],[close inf adj]])</f>
        <v>2.4010384778327678</v>
      </c>
      <c r="N720">
        <f>LOG(spy_long_term[[#This Row],[close]])</f>
        <v>2.8354495821561749</v>
      </c>
      <c r="O720" s="11">
        <f>VALUE(spy_long_term[[#This Row],[close]])</f>
        <v>684.62</v>
      </c>
      <c r="P720" s="11">
        <f>VALUE(spy_long_term[[#This Row],[close inf adj]])</f>
        <v>251.79</v>
      </c>
      <c r="R720" s="10">
        <v>40809</v>
      </c>
      <c r="S720">
        <v>5.5450999999999997</v>
      </c>
      <c r="T720" s="8"/>
      <c r="U720" s="8"/>
      <c r="V720" s="8"/>
    </row>
    <row r="721" spans="1:22" x14ac:dyDescent="0.35">
      <c r="A721" t="s">
        <v>29</v>
      </c>
      <c r="B721">
        <v>1987</v>
      </c>
      <c r="C721">
        <v>11</v>
      </c>
      <c r="D721">
        <v>1</v>
      </c>
      <c r="F721" s="10">
        <f>DATE(spy_long_term[[#This Row],[year]],spy_long_term[[#This Row],[month]],spy_long_term[[#This Row],[day]])</f>
        <v>32082</v>
      </c>
      <c r="G721" s="6">
        <f>VALUE(spy_long_term[[#This Row],[close]])</f>
        <v>625.73</v>
      </c>
      <c r="H721" t="s">
        <v>1426</v>
      </c>
      <c r="I721" t="s">
        <v>1427</v>
      </c>
      <c r="J721">
        <f t="shared" si="11"/>
        <v>720</v>
      </c>
      <c r="K721" t="str">
        <f>spy_long_term[[#This Row],[close]]</f>
        <v>625.73</v>
      </c>
      <c r="L721">
        <f>LOG(spy_long_term[[#This Row],[index]])</f>
        <v>2.8573324964312685</v>
      </c>
      <c r="M721">
        <f>LOG(spy_long_term[[#This Row],[close inf adj]])</f>
        <v>2.3622939379642309</v>
      </c>
      <c r="N721">
        <f>LOG(spy_long_term[[#This Row],[close]])</f>
        <v>2.7963869772919288</v>
      </c>
      <c r="O721" s="11">
        <f>VALUE(spy_long_term[[#This Row],[close]])</f>
        <v>625.73</v>
      </c>
      <c r="P721" s="11">
        <f>VALUE(spy_long_term[[#This Row],[close inf adj]])</f>
        <v>230.3</v>
      </c>
      <c r="R721" s="10">
        <v>40810</v>
      </c>
      <c r="S721">
        <v>5.4683000000000002</v>
      </c>
      <c r="T721" s="9"/>
      <c r="U721" s="9"/>
      <c r="V721" s="9"/>
    </row>
    <row r="722" spans="1:22" x14ac:dyDescent="0.35">
      <c r="A722" t="s">
        <v>29</v>
      </c>
      <c r="B722">
        <v>1987</v>
      </c>
      <c r="C722">
        <v>12</v>
      </c>
      <c r="D722">
        <v>1</v>
      </c>
      <c r="F722" s="10">
        <f>DATE(spy_long_term[[#This Row],[year]],spy_long_term[[#This Row],[month]],spy_long_term[[#This Row],[day]])</f>
        <v>32112</v>
      </c>
      <c r="G722" s="6">
        <f>VALUE(spy_long_term[[#This Row],[close]])</f>
        <v>671.32</v>
      </c>
      <c r="H722" t="s">
        <v>1428</v>
      </c>
      <c r="I722" t="s">
        <v>1429</v>
      </c>
      <c r="J722">
        <f t="shared" si="11"/>
        <v>721</v>
      </c>
      <c r="K722" t="str">
        <f>spy_long_term[[#This Row],[close]]</f>
        <v>671.32</v>
      </c>
      <c r="L722">
        <f>LOG(spy_long_term[[#This Row],[index]])</f>
        <v>2.8579352647194289</v>
      </c>
      <c r="M722">
        <f>LOG(spy_long_term[[#This Row],[close inf adj]])</f>
        <v>2.3928375926656562</v>
      </c>
      <c r="N722">
        <f>LOG(spy_long_term[[#This Row],[close]])</f>
        <v>2.8269295859012193</v>
      </c>
      <c r="O722" s="11">
        <f>VALUE(spy_long_term[[#This Row],[close]])</f>
        <v>671.32</v>
      </c>
      <c r="P722" s="11">
        <f>VALUE(spy_long_term[[#This Row],[close inf adj]])</f>
        <v>247.08</v>
      </c>
      <c r="R722" s="10">
        <v>40811</v>
      </c>
      <c r="S722">
        <v>5.33</v>
      </c>
      <c r="T722" s="8"/>
      <c r="U722" s="8"/>
      <c r="V722" s="8"/>
    </row>
    <row r="723" spans="1:22" x14ac:dyDescent="0.35">
      <c r="A723" t="s">
        <v>29</v>
      </c>
      <c r="B723">
        <v>1988</v>
      </c>
      <c r="C723">
        <v>1</v>
      </c>
      <c r="D723">
        <v>1</v>
      </c>
      <c r="F723" s="10">
        <f>DATE(spy_long_term[[#This Row],[year]],spy_long_term[[#This Row],[month]],spy_long_term[[#This Row],[day]])</f>
        <v>32143</v>
      </c>
      <c r="G723" s="6">
        <f>VALUE(spy_long_term[[#This Row],[close]])</f>
        <v>696.66</v>
      </c>
      <c r="H723" t="s">
        <v>1430</v>
      </c>
      <c r="I723" t="s">
        <v>1431</v>
      </c>
      <c r="J723">
        <f t="shared" si="11"/>
        <v>722</v>
      </c>
      <c r="K723" t="str">
        <f>spy_long_term[[#This Row],[close]]</f>
        <v>696.66</v>
      </c>
      <c r="L723">
        <f>LOG(spy_long_term[[#This Row],[index]])</f>
        <v>2.858537197569639</v>
      </c>
      <c r="M723">
        <f>LOG(spy_long_term[[#This Row],[close inf adj]])</f>
        <v>2.4100513975504518</v>
      </c>
      <c r="N723">
        <f>LOG(spy_long_term[[#This Row],[close]])</f>
        <v>2.8430208754434503</v>
      </c>
      <c r="O723" s="11">
        <f>VALUE(spy_long_term[[#This Row],[close]])</f>
        <v>696.66</v>
      </c>
      <c r="P723" s="11">
        <f>VALUE(spy_long_term[[#This Row],[close inf adj]])</f>
        <v>257.07</v>
      </c>
      <c r="R723" s="10">
        <v>40812</v>
      </c>
      <c r="S723">
        <v>4.8696999999999999</v>
      </c>
      <c r="T723" s="9"/>
      <c r="U723" s="9"/>
      <c r="V723" s="9"/>
    </row>
    <row r="724" spans="1:22" x14ac:dyDescent="0.35">
      <c r="A724" t="s">
        <v>29</v>
      </c>
      <c r="B724">
        <v>1988</v>
      </c>
      <c r="C724">
        <v>2</v>
      </c>
      <c r="D724">
        <v>1</v>
      </c>
      <c r="F724" s="10">
        <f>DATE(spy_long_term[[#This Row],[year]],spy_long_term[[#This Row],[month]],spy_long_term[[#This Row],[day]])</f>
        <v>32174</v>
      </c>
      <c r="G724" s="6">
        <f>VALUE(spy_long_term[[#This Row],[close]])</f>
        <v>723.92</v>
      </c>
      <c r="H724" t="s">
        <v>1432</v>
      </c>
      <c r="I724" t="s">
        <v>1433</v>
      </c>
      <c r="J724">
        <f t="shared" si="11"/>
        <v>723</v>
      </c>
      <c r="K724" t="str">
        <f>spy_long_term[[#This Row],[close]]</f>
        <v>723.92</v>
      </c>
      <c r="L724">
        <f>LOG(spy_long_term[[#This Row],[index]])</f>
        <v>2.859138297294531</v>
      </c>
      <c r="M724">
        <f>LOG(spy_long_term[[#This Row],[close inf adj]])</f>
        <v>2.427843005705534</v>
      </c>
      <c r="N724">
        <f>LOG(spy_long_term[[#This Row],[close]])</f>
        <v>2.85969057520512</v>
      </c>
      <c r="O724" s="11">
        <f>VALUE(spy_long_term[[#This Row],[close]])</f>
        <v>723.92</v>
      </c>
      <c r="P724" s="11">
        <f>VALUE(spy_long_term[[#This Row],[close inf adj]])</f>
        <v>267.82</v>
      </c>
      <c r="R724" s="10">
        <v>40813</v>
      </c>
      <c r="S724">
        <v>4.9156000000000004</v>
      </c>
      <c r="T724" s="8"/>
      <c r="U724" s="8"/>
      <c r="V724" s="8"/>
    </row>
    <row r="725" spans="1:22" x14ac:dyDescent="0.35">
      <c r="A725" t="s">
        <v>29</v>
      </c>
      <c r="B725">
        <v>1988</v>
      </c>
      <c r="C725">
        <v>3</v>
      </c>
      <c r="D725">
        <v>1</v>
      </c>
      <c r="F725" s="10">
        <f>DATE(spy_long_term[[#This Row],[year]],spy_long_term[[#This Row],[month]],spy_long_term[[#This Row],[day]])</f>
        <v>32203</v>
      </c>
      <c r="G725" s="6">
        <f>VALUE(spy_long_term[[#This Row],[close]])</f>
        <v>696.67</v>
      </c>
      <c r="H725" t="s">
        <v>1434</v>
      </c>
      <c r="I725" t="s">
        <v>1435</v>
      </c>
      <c r="J725">
        <f t="shared" si="11"/>
        <v>724</v>
      </c>
      <c r="K725" t="str">
        <f>spy_long_term[[#This Row],[close]]</f>
        <v>696.67</v>
      </c>
      <c r="L725">
        <f>LOG(spy_long_term[[#This Row],[index]])</f>
        <v>2.8597385661971471</v>
      </c>
      <c r="M725">
        <f>LOG(spy_long_term[[#This Row],[close inf adj]])</f>
        <v>2.4131152755075091</v>
      </c>
      <c r="N725">
        <f>LOG(spy_long_term[[#This Row],[close]])</f>
        <v>2.8430271093504484</v>
      </c>
      <c r="O725" s="11">
        <f>VALUE(spy_long_term[[#This Row],[close]])</f>
        <v>696.67</v>
      </c>
      <c r="P725" s="11">
        <f>VALUE(spy_long_term[[#This Row],[close inf adj]])</f>
        <v>258.89</v>
      </c>
      <c r="R725" s="10">
        <v>40814</v>
      </c>
      <c r="S725">
        <v>4.7725</v>
      </c>
      <c r="T725" s="9"/>
      <c r="U725" s="9"/>
      <c r="V725" s="9"/>
    </row>
    <row r="726" spans="1:22" x14ac:dyDescent="0.35">
      <c r="A726" t="s">
        <v>29</v>
      </c>
      <c r="B726">
        <v>1988</v>
      </c>
      <c r="C726">
        <v>4</v>
      </c>
      <c r="D726">
        <v>1</v>
      </c>
      <c r="F726" s="10">
        <f>DATE(spy_long_term[[#This Row],[year]],spy_long_term[[#This Row],[month]],spy_long_term[[#This Row],[day]])</f>
        <v>32234</v>
      </c>
      <c r="G726" s="6">
        <f>VALUE(spy_long_term[[#This Row],[close]])</f>
        <v>699.84</v>
      </c>
      <c r="H726" t="s">
        <v>1436</v>
      </c>
      <c r="I726" t="s">
        <v>1437</v>
      </c>
      <c r="J726">
        <f t="shared" si="11"/>
        <v>725</v>
      </c>
      <c r="K726" t="str">
        <f>spy_long_term[[#This Row],[close]]</f>
        <v>699.84</v>
      </c>
      <c r="L726">
        <f>LOG(spy_long_term[[#This Row],[index]])</f>
        <v>2.8603380065709936</v>
      </c>
      <c r="M726">
        <f>LOG(spy_long_term[[#This Row],[close inf adj]])</f>
        <v>2.4171892684590151</v>
      </c>
      <c r="N726">
        <f>LOG(spy_long_term[[#This Row],[close]])</f>
        <v>2.8449987613575431</v>
      </c>
      <c r="O726" s="11">
        <f>VALUE(spy_long_term[[#This Row],[close]])</f>
        <v>699.84</v>
      </c>
      <c r="P726" s="11">
        <f>VALUE(spy_long_term[[#This Row],[close inf adj]])</f>
        <v>261.33</v>
      </c>
      <c r="R726" s="10">
        <v>40815</v>
      </c>
      <c r="S726">
        <v>4.7793999999999999</v>
      </c>
      <c r="T726" s="8"/>
      <c r="U726" s="8"/>
      <c r="V726" s="8"/>
    </row>
    <row r="727" spans="1:22" x14ac:dyDescent="0.35">
      <c r="A727" t="s">
        <v>29</v>
      </c>
      <c r="B727">
        <v>1988</v>
      </c>
      <c r="C727">
        <v>5</v>
      </c>
      <c r="D727">
        <v>1</v>
      </c>
      <c r="F727" s="10">
        <f>DATE(spy_long_term[[#This Row],[year]],spy_long_term[[#This Row],[month]],spy_long_term[[#This Row],[day]])</f>
        <v>32264</v>
      </c>
      <c r="G727" s="6">
        <f>VALUE(spy_long_term[[#This Row],[close]])</f>
        <v>699.44</v>
      </c>
      <c r="H727" t="s">
        <v>1438</v>
      </c>
      <c r="I727" t="s">
        <v>1439</v>
      </c>
      <c r="J727">
        <f t="shared" si="11"/>
        <v>726</v>
      </c>
      <c r="K727" t="str">
        <f>spy_long_term[[#This Row],[close]]</f>
        <v>699.44</v>
      </c>
      <c r="L727">
        <f>LOG(spy_long_term[[#This Row],[index]])</f>
        <v>2.8609366207000937</v>
      </c>
      <c r="M727">
        <f>LOG(spy_long_term[[#This Row],[close inf adj]])</f>
        <v>2.4185664283743193</v>
      </c>
      <c r="N727">
        <f>LOG(spy_long_term[[#This Row],[close]])</f>
        <v>2.8447504653803359</v>
      </c>
      <c r="O727" s="11">
        <f>VALUE(spy_long_term[[#This Row],[close]])</f>
        <v>699.44</v>
      </c>
      <c r="P727" s="11">
        <f>VALUE(spy_long_term[[#This Row],[close inf adj]])</f>
        <v>262.16000000000003</v>
      </c>
      <c r="R727" s="10">
        <v>40816</v>
      </c>
      <c r="S727">
        <v>5.1401000000000003</v>
      </c>
      <c r="T727" s="9"/>
      <c r="U727" s="9"/>
      <c r="V727" s="9"/>
    </row>
    <row r="728" spans="1:22" x14ac:dyDescent="0.35">
      <c r="A728" t="s">
        <v>29</v>
      </c>
      <c r="B728">
        <v>1988</v>
      </c>
      <c r="C728">
        <v>6</v>
      </c>
      <c r="D728">
        <v>1</v>
      </c>
      <c r="F728" s="10">
        <f>DATE(spy_long_term[[#This Row],[year]],spy_long_term[[#This Row],[month]],spy_long_term[[#This Row],[day]])</f>
        <v>32295</v>
      </c>
      <c r="G728" s="6">
        <f>VALUE(spy_long_term[[#This Row],[close]])</f>
        <v>726.69</v>
      </c>
      <c r="H728" t="s">
        <v>1440</v>
      </c>
      <c r="I728" t="s">
        <v>1441</v>
      </c>
      <c r="J728">
        <f t="shared" si="11"/>
        <v>727</v>
      </c>
      <c r="K728" t="str">
        <f>spy_long_term[[#This Row],[close]]</f>
        <v>726.69</v>
      </c>
      <c r="L728">
        <f>LOG(spy_long_term[[#This Row],[index]])</f>
        <v>2.8615344108590377</v>
      </c>
      <c r="M728">
        <f>LOG(spy_long_term[[#This Row],[close inf adj]])</f>
        <v>2.4369573306694496</v>
      </c>
      <c r="N728">
        <f>LOG(spy_long_term[[#This Row],[close]])</f>
        <v>2.8613491838967131</v>
      </c>
      <c r="O728" s="11">
        <f>VALUE(spy_long_term[[#This Row],[close]])</f>
        <v>726.69</v>
      </c>
      <c r="P728" s="11">
        <f>VALUE(spy_long_term[[#This Row],[close inf adj]])</f>
        <v>273.5</v>
      </c>
      <c r="R728" s="10">
        <v>40817</v>
      </c>
      <c r="S728">
        <v>5.0324</v>
      </c>
      <c r="T728" s="8"/>
      <c r="U728" s="8"/>
      <c r="V728" s="8"/>
    </row>
    <row r="729" spans="1:22" x14ac:dyDescent="0.35">
      <c r="A729" t="s">
        <v>29</v>
      </c>
      <c r="B729">
        <v>1988</v>
      </c>
      <c r="C729">
        <v>7</v>
      </c>
      <c r="D729">
        <v>1</v>
      </c>
      <c r="F729" s="10">
        <f>DATE(spy_long_term[[#This Row],[year]],spy_long_term[[#This Row],[month]],spy_long_term[[#This Row],[day]])</f>
        <v>32325</v>
      </c>
      <c r="G729" s="6">
        <f>VALUE(spy_long_term[[#This Row],[close]])</f>
        <v>719.76</v>
      </c>
      <c r="H729" t="s">
        <v>1442</v>
      </c>
      <c r="I729" t="s">
        <v>1443</v>
      </c>
      <c r="J729">
        <f t="shared" si="11"/>
        <v>728</v>
      </c>
      <c r="K729" t="str">
        <f>spy_long_term[[#This Row],[close]]</f>
        <v>719.76</v>
      </c>
      <c r="L729">
        <f>LOG(spy_long_term[[#This Row],[index]])</f>
        <v>2.8621313793130372</v>
      </c>
      <c r="M729">
        <f>LOG(spy_long_term[[#This Row],[close inf adj]])</f>
        <v>2.4346008362780207</v>
      </c>
      <c r="N729">
        <f>LOG(spy_long_term[[#This Row],[close]])</f>
        <v>2.8571877074711329</v>
      </c>
      <c r="O729" s="11">
        <f>VALUE(spy_long_term[[#This Row],[close]])</f>
        <v>719.76</v>
      </c>
      <c r="P729" s="11">
        <f>VALUE(spy_long_term[[#This Row],[close inf adj]])</f>
        <v>272.02</v>
      </c>
      <c r="R729" s="10">
        <v>40818</v>
      </c>
      <c r="S729">
        <v>5.0270000000000001</v>
      </c>
      <c r="T729" s="9"/>
      <c r="U729" s="9"/>
      <c r="V729" s="9"/>
    </row>
    <row r="730" spans="1:22" x14ac:dyDescent="0.35">
      <c r="A730" t="s">
        <v>29</v>
      </c>
      <c r="B730">
        <v>1988</v>
      </c>
      <c r="C730">
        <v>8</v>
      </c>
      <c r="D730">
        <v>1</v>
      </c>
      <c r="F730" s="10">
        <f>DATE(spy_long_term[[#This Row],[year]],spy_long_term[[#This Row],[month]],spy_long_term[[#This Row],[day]])</f>
        <v>32356</v>
      </c>
      <c r="G730" s="6">
        <f>VALUE(spy_long_term[[#This Row],[close]])</f>
        <v>689.11</v>
      </c>
      <c r="H730" t="s">
        <v>1444</v>
      </c>
      <c r="I730" t="s">
        <v>1445</v>
      </c>
      <c r="J730">
        <f t="shared" si="11"/>
        <v>729</v>
      </c>
      <c r="K730" t="str">
        <f>spy_long_term[[#This Row],[close]]</f>
        <v>689.11</v>
      </c>
      <c r="L730">
        <f>LOG(spy_long_term[[#This Row],[index]])</f>
        <v>2.8627275283179747</v>
      </c>
      <c r="M730">
        <f>LOG(spy_long_term[[#This Row],[close inf adj]])</f>
        <v>2.4175049075723125</v>
      </c>
      <c r="N730">
        <f>LOG(spy_long_term[[#This Row],[close]])</f>
        <v>2.838288552212334</v>
      </c>
      <c r="O730" s="11">
        <f>VALUE(spy_long_term[[#This Row],[close]])</f>
        <v>689.11</v>
      </c>
      <c r="P730" s="11">
        <f>VALUE(spy_long_term[[#This Row],[close inf adj]])</f>
        <v>261.52</v>
      </c>
      <c r="R730" s="10">
        <v>40819</v>
      </c>
      <c r="S730">
        <v>5.024</v>
      </c>
      <c r="T730" s="8"/>
      <c r="U730" s="8"/>
      <c r="V730" s="8"/>
    </row>
    <row r="731" spans="1:22" x14ac:dyDescent="0.35">
      <c r="A731" t="s">
        <v>29</v>
      </c>
      <c r="B731">
        <v>1988</v>
      </c>
      <c r="C731">
        <v>9</v>
      </c>
      <c r="D731">
        <v>1</v>
      </c>
      <c r="F731" s="10">
        <f>DATE(spy_long_term[[#This Row],[year]],spy_long_term[[#This Row],[month]],spy_long_term[[#This Row],[day]])</f>
        <v>32387</v>
      </c>
      <c r="G731" s="6">
        <f>VALUE(spy_long_term[[#This Row],[close]])</f>
        <v>711.59</v>
      </c>
      <c r="H731" t="s">
        <v>1446</v>
      </c>
      <c r="I731" t="s">
        <v>1447</v>
      </c>
      <c r="J731">
        <f t="shared" si="11"/>
        <v>730</v>
      </c>
      <c r="K731" t="str">
        <f>spy_long_term[[#This Row],[close]]</f>
        <v>711.59</v>
      </c>
      <c r="L731">
        <f>LOG(spy_long_term[[#This Row],[index]])</f>
        <v>2.8633228601204559</v>
      </c>
      <c r="M731">
        <f>LOG(spy_long_term[[#This Row],[close inf adj]])</f>
        <v>2.4344251798749519</v>
      </c>
      <c r="N731">
        <f>LOG(spy_long_term[[#This Row],[close]])</f>
        <v>2.8522298362987133</v>
      </c>
      <c r="O731" s="11">
        <f>VALUE(spy_long_term[[#This Row],[close]])</f>
        <v>711.59</v>
      </c>
      <c r="P731" s="11">
        <f>VALUE(spy_long_term[[#This Row],[close inf adj]])</f>
        <v>271.91000000000003</v>
      </c>
      <c r="R731" s="10">
        <v>40820</v>
      </c>
      <c r="S731">
        <v>4.96</v>
      </c>
      <c r="T731" s="9"/>
      <c r="U731" s="9"/>
      <c r="V731" s="9"/>
    </row>
    <row r="732" spans="1:22" x14ac:dyDescent="0.35">
      <c r="A732" t="s">
        <v>29</v>
      </c>
      <c r="B732">
        <v>1988</v>
      </c>
      <c r="C732">
        <v>10</v>
      </c>
      <c r="D732">
        <v>1</v>
      </c>
      <c r="F732" s="10">
        <f>DATE(spy_long_term[[#This Row],[year]],spy_long_term[[#This Row],[month]],spy_long_term[[#This Row],[day]])</f>
        <v>32417</v>
      </c>
      <c r="G732" s="6">
        <f>VALUE(spy_long_term[[#This Row],[close]])</f>
        <v>727.83</v>
      </c>
      <c r="H732" t="s">
        <v>1448</v>
      </c>
      <c r="I732" t="s">
        <v>1449</v>
      </c>
      <c r="J732">
        <f t="shared" si="11"/>
        <v>731</v>
      </c>
      <c r="K732" t="str">
        <f>spy_long_term[[#This Row],[close]]</f>
        <v>727.83</v>
      </c>
      <c r="L732">
        <f>LOG(spy_long_term[[#This Row],[index]])</f>
        <v>2.8639173769578603</v>
      </c>
      <c r="M732">
        <f>LOG(spy_long_term[[#This Row],[close inf adj]])</f>
        <v>2.4455575024313672</v>
      </c>
      <c r="N732">
        <f>LOG(spy_long_term[[#This Row],[close]])</f>
        <v>2.8620299525499409</v>
      </c>
      <c r="O732" s="11">
        <f>VALUE(spy_long_term[[#This Row],[close]])</f>
        <v>727.83</v>
      </c>
      <c r="P732" s="11">
        <f>VALUE(spy_long_term[[#This Row],[close inf adj]])</f>
        <v>278.97000000000003</v>
      </c>
      <c r="R732" s="10">
        <v>40821</v>
      </c>
      <c r="S732">
        <v>4.87</v>
      </c>
      <c r="T732" s="8"/>
      <c r="U732" s="8"/>
      <c r="V732" s="8"/>
    </row>
    <row r="733" spans="1:22" x14ac:dyDescent="0.35">
      <c r="A733" t="s">
        <v>29</v>
      </c>
      <c r="B733">
        <v>1988</v>
      </c>
      <c r="C733">
        <v>11</v>
      </c>
      <c r="D733">
        <v>1</v>
      </c>
      <c r="F733" s="10">
        <f>DATE(spy_long_term[[#This Row],[year]],spy_long_term[[#This Row],[month]],spy_long_term[[#This Row],[day]])</f>
        <v>32448</v>
      </c>
      <c r="G733" s="6">
        <f>VALUE(spy_long_term[[#This Row],[close]])</f>
        <v>713.26</v>
      </c>
      <c r="H733" t="s">
        <v>1450</v>
      </c>
      <c r="I733" t="s">
        <v>1451</v>
      </c>
      <c r="J733">
        <f t="shared" si="11"/>
        <v>732</v>
      </c>
      <c r="K733" t="str">
        <f>spy_long_term[[#This Row],[close]]</f>
        <v>713.26</v>
      </c>
      <c r="L733">
        <f>LOG(spy_long_term[[#This Row],[index]])</f>
        <v>2.8645110810583918</v>
      </c>
      <c r="M733">
        <f>LOG(spy_long_term[[#This Row],[close inf adj]])</f>
        <v>2.4372747974101237</v>
      </c>
      <c r="N733">
        <f>LOG(spy_long_term[[#This Row],[close]])</f>
        <v>2.8532478692381567</v>
      </c>
      <c r="O733" s="11">
        <f>VALUE(spy_long_term[[#This Row],[close]])</f>
        <v>713.26</v>
      </c>
      <c r="P733" s="11">
        <f>VALUE(spy_long_term[[#This Row],[close inf adj]])</f>
        <v>273.7</v>
      </c>
      <c r="R733" s="10">
        <v>40822</v>
      </c>
      <c r="S733">
        <v>4.7343999999999999</v>
      </c>
      <c r="T733" s="9"/>
      <c r="U733" s="9"/>
      <c r="V733" s="9"/>
    </row>
    <row r="734" spans="1:22" x14ac:dyDescent="0.35">
      <c r="A734" t="s">
        <v>29</v>
      </c>
      <c r="B734">
        <v>1988</v>
      </c>
      <c r="C734">
        <v>12</v>
      </c>
      <c r="D734">
        <v>1</v>
      </c>
      <c r="F734" s="10">
        <f>DATE(spy_long_term[[#This Row],[year]],spy_long_term[[#This Row],[month]],spy_long_term[[#This Row],[day]])</f>
        <v>32478</v>
      </c>
      <c r="G734" s="6">
        <f>VALUE(spy_long_term[[#This Row],[close]])</f>
        <v>722.63</v>
      </c>
      <c r="H734" t="s">
        <v>1452</v>
      </c>
      <c r="I734" t="s">
        <v>1453</v>
      </c>
      <c r="J734">
        <f t="shared" si="11"/>
        <v>733</v>
      </c>
      <c r="K734" t="str">
        <f>spy_long_term[[#This Row],[close]]</f>
        <v>722.63</v>
      </c>
      <c r="L734">
        <f>LOG(spy_long_term[[#This Row],[index]])</f>
        <v>2.8651039746411278</v>
      </c>
      <c r="M734">
        <f>LOG(spy_long_term[[#This Row],[close inf adj]])</f>
        <v>2.4436071565845157</v>
      </c>
      <c r="N734">
        <f>LOG(spy_long_term[[#This Row],[close]])</f>
        <v>2.8589159873510281</v>
      </c>
      <c r="O734" s="11">
        <f>VALUE(spy_long_term[[#This Row],[close]])</f>
        <v>722.63</v>
      </c>
      <c r="P734" s="11">
        <f>VALUE(spy_long_term[[#This Row],[close inf adj]])</f>
        <v>277.72000000000003</v>
      </c>
      <c r="R734" s="10">
        <v>40823</v>
      </c>
      <c r="S734">
        <v>4.2728000000000002</v>
      </c>
      <c r="T734" s="8"/>
      <c r="U734" s="8"/>
      <c r="V734" s="8"/>
    </row>
    <row r="735" spans="1:22" x14ac:dyDescent="0.35">
      <c r="A735" t="s">
        <v>29</v>
      </c>
      <c r="B735">
        <v>1989</v>
      </c>
      <c r="C735">
        <v>1</v>
      </c>
      <c r="D735">
        <v>1</v>
      </c>
      <c r="F735" s="10">
        <f>DATE(spy_long_term[[#This Row],[year]],spy_long_term[[#This Row],[month]],spy_long_term[[#This Row],[day]])</f>
        <v>32509</v>
      </c>
      <c r="G735" s="6">
        <f>VALUE(spy_long_term[[#This Row],[close]])</f>
        <v>770.15</v>
      </c>
      <c r="H735" t="s">
        <v>1454</v>
      </c>
      <c r="I735" t="s">
        <v>1455</v>
      </c>
      <c r="J735">
        <f t="shared" si="11"/>
        <v>734</v>
      </c>
      <c r="K735" t="str">
        <f>spy_long_term[[#This Row],[close]]</f>
        <v>770.15</v>
      </c>
      <c r="L735">
        <f>LOG(spy_long_term[[#This Row],[index]])</f>
        <v>2.8656960599160706</v>
      </c>
      <c r="M735">
        <f>LOG(spy_long_term[[#This Row],[close inf adj]])</f>
        <v>2.4734431734547626</v>
      </c>
      <c r="N735">
        <f>LOG(spy_long_term[[#This Row],[close]])</f>
        <v>2.8865753197541673</v>
      </c>
      <c r="O735" s="11">
        <f>VALUE(spy_long_term[[#This Row],[close]])</f>
        <v>770.15</v>
      </c>
      <c r="P735" s="11">
        <f>VALUE(spy_long_term[[#This Row],[close inf adj]])</f>
        <v>297.47000000000003</v>
      </c>
      <c r="R735" s="10">
        <v>40824</v>
      </c>
      <c r="S735">
        <v>4.0075000000000003</v>
      </c>
      <c r="T735" s="9"/>
      <c r="U735" s="9"/>
      <c r="V735" s="9"/>
    </row>
    <row r="736" spans="1:22" x14ac:dyDescent="0.35">
      <c r="A736" t="s">
        <v>29</v>
      </c>
      <c r="B736">
        <v>1989</v>
      </c>
      <c r="C736">
        <v>2</v>
      </c>
      <c r="D736">
        <v>1</v>
      </c>
      <c r="F736" s="10">
        <f>DATE(spy_long_term[[#This Row],[year]],spy_long_term[[#This Row],[month]],spy_long_term[[#This Row],[day]])</f>
        <v>32540</v>
      </c>
      <c r="G736" s="6">
        <f>VALUE(spy_long_term[[#This Row],[close]])</f>
        <v>744.97</v>
      </c>
      <c r="H736" t="s">
        <v>1456</v>
      </c>
      <c r="I736" t="s">
        <v>1457</v>
      </c>
      <c r="J736">
        <f t="shared" si="11"/>
        <v>735</v>
      </c>
      <c r="K736" t="str">
        <f>spy_long_term[[#This Row],[close]]</f>
        <v>744.97</v>
      </c>
      <c r="L736">
        <f>LOG(spy_long_term[[#This Row],[index]])</f>
        <v>2.8662873390841948</v>
      </c>
      <c r="M736">
        <f>LOG(spy_long_term[[#This Row],[close inf adj]])</f>
        <v>2.4606874069116857</v>
      </c>
      <c r="N736">
        <f>LOG(spy_long_term[[#This Row],[close]])</f>
        <v>2.8721387840277699</v>
      </c>
      <c r="O736" s="11">
        <f>VALUE(spy_long_term[[#This Row],[close]])</f>
        <v>744.97</v>
      </c>
      <c r="P736" s="11">
        <f>VALUE(spy_long_term[[#This Row],[close inf adj]])</f>
        <v>288.86</v>
      </c>
      <c r="R736" s="10">
        <v>40825</v>
      </c>
      <c r="S736">
        <v>4.1029</v>
      </c>
      <c r="T736" s="8"/>
      <c r="U736" s="8"/>
      <c r="V736" s="8"/>
    </row>
    <row r="737" spans="1:22" x14ac:dyDescent="0.35">
      <c r="A737" t="s">
        <v>29</v>
      </c>
      <c r="B737">
        <v>1989</v>
      </c>
      <c r="C737">
        <v>3</v>
      </c>
      <c r="D737">
        <v>1</v>
      </c>
      <c r="F737" s="10">
        <f>DATE(spy_long_term[[#This Row],[year]],spy_long_term[[#This Row],[month]],spy_long_term[[#This Row],[day]])</f>
        <v>32568</v>
      </c>
      <c r="G737" s="6">
        <f>VALUE(spy_long_term[[#This Row],[close]])</f>
        <v>756.05</v>
      </c>
      <c r="H737" t="s">
        <v>1458</v>
      </c>
      <c r="I737" t="s">
        <v>1459</v>
      </c>
      <c r="J737">
        <f t="shared" si="11"/>
        <v>736</v>
      </c>
      <c r="K737" t="str">
        <f>spy_long_term[[#This Row],[close]]</f>
        <v>756.05</v>
      </c>
      <c r="L737">
        <f>LOG(spy_long_term[[#This Row],[index]])</f>
        <v>2.8668778143374989</v>
      </c>
      <c r="M737">
        <f>LOG(spy_long_term[[#This Row],[close inf adj]])</f>
        <v>2.469630589787438</v>
      </c>
      <c r="N737">
        <f>LOG(spy_long_term[[#This Row],[close]])</f>
        <v>2.8785505177314277</v>
      </c>
      <c r="O737" s="11">
        <f>VALUE(spy_long_term[[#This Row],[close]])</f>
        <v>756.05</v>
      </c>
      <c r="P737" s="11">
        <f>VALUE(spy_long_term[[#This Row],[close inf adj]])</f>
        <v>294.87</v>
      </c>
      <c r="R737" s="10">
        <v>40826</v>
      </c>
      <c r="S737">
        <v>4.0999999999999996</v>
      </c>
      <c r="T737" s="9"/>
      <c r="U737" s="9"/>
      <c r="V737" s="9"/>
    </row>
    <row r="738" spans="1:22" x14ac:dyDescent="0.35">
      <c r="A738" t="s">
        <v>29</v>
      </c>
      <c r="B738">
        <v>1989</v>
      </c>
      <c r="C738">
        <v>4</v>
      </c>
      <c r="D738">
        <v>1</v>
      </c>
      <c r="F738" s="10">
        <f>DATE(spy_long_term[[#This Row],[year]],spy_long_term[[#This Row],[month]],spy_long_term[[#This Row],[day]])</f>
        <v>32599</v>
      </c>
      <c r="G738" s="6">
        <f>VALUE(spy_long_term[[#This Row],[close]])</f>
        <v>788.65</v>
      </c>
      <c r="H738" t="s">
        <v>1460</v>
      </c>
      <c r="I738" t="s">
        <v>1461</v>
      </c>
      <c r="J738">
        <f t="shared" si="11"/>
        <v>737</v>
      </c>
      <c r="K738" t="str">
        <f>spy_long_term[[#This Row],[close]]</f>
        <v>788.65</v>
      </c>
      <c r="L738">
        <f>LOG(spy_long_term[[#This Row],[index]])</f>
        <v>2.8674674878590514</v>
      </c>
      <c r="M738">
        <f>LOG(spy_long_term[[#This Row],[close inf adj]])</f>
        <v>2.490857058784643</v>
      </c>
      <c r="N738">
        <f>LOG(spy_long_term[[#This Row],[close]])</f>
        <v>2.8968843076544366</v>
      </c>
      <c r="O738" s="11">
        <f>VALUE(spy_long_term[[#This Row],[close]])</f>
        <v>788.65</v>
      </c>
      <c r="P738" s="11">
        <f>VALUE(spy_long_term[[#This Row],[close inf adj]])</f>
        <v>309.64</v>
      </c>
      <c r="R738" s="10">
        <v>40827</v>
      </c>
      <c r="S738">
        <v>3.9308000000000001</v>
      </c>
      <c r="T738" s="8"/>
      <c r="U738" s="8"/>
      <c r="V738" s="8"/>
    </row>
    <row r="739" spans="1:22" x14ac:dyDescent="0.35">
      <c r="A739" t="s">
        <v>29</v>
      </c>
      <c r="B739">
        <v>1989</v>
      </c>
      <c r="C739">
        <v>5</v>
      </c>
      <c r="D739">
        <v>1</v>
      </c>
      <c r="F739" s="10">
        <f>DATE(spy_long_term[[#This Row],[year]],spy_long_term[[#This Row],[month]],spy_long_term[[#This Row],[day]])</f>
        <v>32629</v>
      </c>
      <c r="G739" s="6">
        <f>VALUE(spy_long_term[[#This Row],[close]])</f>
        <v>811.88</v>
      </c>
      <c r="H739" t="s">
        <v>1462</v>
      </c>
      <c r="I739" t="s">
        <v>1463</v>
      </c>
      <c r="J739">
        <f t="shared" si="11"/>
        <v>738</v>
      </c>
      <c r="K739" t="str">
        <f>spy_long_term[[#This Row],[close]]</f>
        <v>811.88</v>
      </c>
      <c r="L739">
        <f>LOG(spy_long_term[[#This Row],[index]])</f>
        <v>2.8680563618230415</v>
      </c>
      <c r="M739">
        <f>LOG(spy_long_term[[#This Row],[close inf adj]])</f>
        <v>2.5058551340689976</v>
      </c>
      <c r="N739">
        <f>LOG(spy_long_term[[#This Row],[close]])</f>
        <v>2.9094918430477086</v>
      </c>
      <c r="O739" s="11">
        <f>VALUE(spy_long_term[[#This Row],[close]])</f>
        <v>811.88</v>
      </c>
      <c r="P739" s="11">
        <f>VALUE(spy_long_term[[#This Row],[close inf adj]])</f>
        <v>320.52</v>
      </c>
      <c r="R739" s="10">
        <v>40828</v>
      </c>
      <c r="S739">
        <v>4.1500000000000004</v>
      </c>
      <c r="T739" s="9"/>
      <c r="U739" s="9"/>
      <c r="V739" s="9"/>
    </row>
    <row r="740" spans="1:22" x14ac:dyDescent="0.35">
      <c r="A740" t="s">
        <v>29</v>
      </c>
      <c r="B740">
        <v>1989</v>
      </c>
      <c r="C740">
        <v>6</v>
      </c>
      <c r="D740">
        <v>1</v>
      </c>
      <c r="F740" s="10">
        <f>DATE(spy_long_term[[#This Row],[year]],spy_long_term[[#This Row],[month]],spy_long_term[[#This Row],[day]])</f>
        <v>32660</v>
      </c>
      <c r="G740" s="6">
        <f>VALUE(spy_long_term[[#This Row],[close]])</f>
        <v>803.54</v>
      </c>
      <c r="H740" t="s">
        <v>1464</v>
      </c>
      <c r="I740" t="s">
        <v>1465</v>
      </c>
      <c r="J740">
        <f t="shared" si="11"/>
        <v>739</v>
      </c>
      <c r="K740" t="str">
        <f>spy_long_term[[#This Row],[close]]</f>
        <v>803.54</v>
      </c>
      <c r="L740">
        <f>LOG(spy_long_term[[#This Row],[index]])</f>
        <v>2.8686444383948255</v>
      </c>
      <c r="M740">
        <f>LOG(spy_long_term[[#This Row],[close inf adj]])</f>
        <v>2.5023998050071032</v>
      </c>
      <c r="N740">
        <f>LOG(spy_long_term[[#This Row],[close]])</f>
        <v>2.9050075006972325</v>
      </c>
      <c r="O740" s="11">
        <f>VALUE(spy_long_term[[#This Row],[close]])</f>
        <v>803.54</v>
      </c>
      <c r="P740" s="11">
        <f>VALUE(spy_long_term[[#This Row],[close inf adj]])</f>
        <v>317.98</v>
      </c>
      <c r="R740" s="10">
        <v>40829</v>
      </c>
      <c r="S740">
        <v>4.0461999999999998</v>
      </c>
      <c r="T740" s="8"/>
      <c r="U740" s="8"/>
      <c r="V740" s="8"/>
    </row>
    <row r="741" spans="1:22" x14ac:dyDescent="0.35">
      <c r="A741" t="s">
        <v>29</v>
      </c>
      <c r="B741">
        <v>1989</v>
      </c>
      <c r="C741">
        <v>7</v>
      </c>
      <c r="D741">
        <v>1</v>
      </c>
      <c r="F741" s="10">
        <f>DATE(spy_long_term[[#This Row],[year]],spy_long_term[[#This Row],[month]],spy_long_term[[#This Row],[day]])</f>
        <v>32690</v>
      </c>
      <c r="G741" s="6">
        <f>VALUE(spy_long_term[[#This Row],[close]])</f>
        <v>872.12</v>
      </c>
      <c r="H741" t="s">
        <v>1466</v>
      </c>
      <c r="I741" t="s">
        <v>1467</v>
      </c>
      <c r="J741">
        <f t="shared" si="11"/>
        <v>740</v>
      </c>
      <c r="K741" t="str">
        <f>spy_long_term[[#This Row],[close]]</f>
        <v>872.12</v>
      </c>
      <c r="L741">
        <f>LOG(spy_long_term[[#This Row],[index]])</f>
        <v>2.8692317197309762</v>
      </c>
      <c r="M741">
        <f>LOG(spy_long_term[[#This Row],[close inf adj]])</f>
        <v>2.5391765020950161</v>
      </c>
      <c r="N741">
        <f>LOG(spy_long_term[[#This Row],[close]])</f>
        <v>2.9405762461163283</v>
      </c>
      <c r="O741" s="11">
        <f>VALUE(spy_long_term[[#This Row],[close]])</f>
        <v>872.12</v>
      </c>
      <c r="P741" s="11">
        <f>VALUE(spy_long_term[[#This Row],[close inf adj]])</f>
        <v>346.08</v>
      </c>
      <c r="R741" s="10">
        <v>40830</v>
      </c>
      <c r="S741">
        <v>3.9878999999999998</v>
      </c>
      <c r="T741" s="9"/>
      <c r="U741" s="9"/>
      <c r="V741" s="9"/>
    </row>
    <row r="742" spans="1:22" x14ac:dyDescent="0.35">
      <c r="A742" t="s">
        <v>29</v>
      </c>
      <c r="B742">
        <v>1989</v>
      </c>
      <c r="C742">
        <v>8</v>
      </c>
      <c r="D742">
        <v>1</v>
      </c>
      <c r="F742" s="10">
        <f>DATE(spy_long_term[[#This Row],[year]],spy_long_term[[#This Row],[month]],spy_long_term[[#This Row],[day]])</f>
        <v>32721</v>
      </c>
      <c r="G742" s="6">
        <f>VALUE(spy_long_term[[#This Row],[close]])</f>
        <v>884.25</v>
      </c>
      <c r="H742" t="s">
        <v>1468</v>
      </c>
      <c r="I742" t="s">
        <v>1469</v>
      </c>
      <c r="J742">
        <f t="shared" si="11"/>
        <v>741</v>
      </c>
      <c r="K742" t="str">
        <f>spy_long_term[[#This Row],[close]]</f>
        <v>884.25</v>
      </c>
      <c r="L742">
        <f>LOG(spy_long_term[[#This Row],[index]])</f>
        <v>2.869818207979328</v>
      </c>
      <c r="M742">
        <f>LOG(spy_long_term[[#This Row],[close inf adj]])</f>
        <v>2.5458635476526439</v>
      </c>
      <c r="N742">
        <f>LOG(spy_long_term[[#This Row],[close]])</f>
        <v>2.9465750684867893</v>
      </c>
      <c r="O742" s="11">
        <f>VALUE(spy_long_term[[#This Row],[close]])</f>
        <v>884.25</v>
      </c>
      <c r="P742" s="11">
        <f>VALUE(spy_long_term[[#This Row],[close inf adj]])</f>
        <v>351.45</v>
      </c>
      <c r="R742" s="10">
        <v>40831</v>
      </c>
      <c r="S742">
        <v>3.8420999999999998</v>
      </c>
      <c r="T742" s="8"/>
      <c r="U742" s="8"/>
      <c r="V742" s="8"/>
    </row>
    <row r="743" spans="1:22" x14ac:dyDescent="0.35">
      <c r="A743" t="s">
        <v>29</v>
      </c>
      <c r="B743">
        <v>1989</v>
      </c>
      <c r="C743">
        <v>9</v>
      </c>
      <c r="D743">
        <v>1</v>
      </c>
      <c r="F743" s="10">
        <f>DATE(spy_long_term[[#This Row],[year]],spy_long_term[[#This Row],[month]],spy_long_term[[#This Row],[day]])</f>
        <v>32752</v>
      </c>
      <c r="G743" s="6">
        <f>VALUE(spy_long_term[[#This Row],[close]])</f>
        <v>875.67</v>
      </c>
      <c r="H743" t="s">
        <v>1470</v>
      </c>
      <c r="I743" t="s">
        <v>1471</v>
      </c>
      <c r="J743">
        <f t="shared" si="11"/>
        <v>742</v>
      </c>
      <c r="K743" t="str">
        <f>spy_long_term[[#This Row],[close]]</f>
        <v>875.67</v>
      </c>
      <c r="L743">
        <f>LOG(spy_long_term[[#This Row],[index]])</f>
        <v>2.8704039052790269</v>
      </c>
      <c r="M743">
        <f>LOG(spy_long_term[[#This Row],[close inf adj]])</f>
        <v>2.5430120463770352</v>
      </c>
      <c r="N743">
        <f>LOG(spy_long_term[[#This Row],[close]])</f>
        <v>2.942340471258853</v>
      </c>
      <c r="O743" s="11">
        <f>VALUE(spy_long_term[[#This Row],[close]])</f>
        <v>875.67</v>
      </c>
      <c r="P743" s="11">
        <f>VALUE(spy_long_term[[#This Row],[close inf adj]])</f>
        <v>349.15</v>
      </c>
      <c r="R743" s="10">
        <v>40832</v>
      </c>
      <c r="S743">
        <v>3.5569999999999999</v>
      </c>
      <c r="T743" s="9"/>
      <c r="U743" s="9"/>
      <c r="V743" s="9"/>
    </row>
    <row r="744" spans="1:22" x14ac:dyDescent="0.35">
      <c r="A744" t="s">
        <v>29</v>
      </c>
      <c r="B744">
        <v>1989</v>
      </c>
      <c r="C744">
        <v>10</v>
      </c>
      <c r="D744">
        <v>1</v>
      </c>
      <c r="F744" s="10">
        <f>DATE(spy_long_term[[#This Row],[year]],spy_long_term[[#This Row],[month]],spy_long_term[[#This Row],[day]])</f>
        <v>32782</v>
      </c>
      <c r="G744" s="6">
        <f>VALUE(spy_long_term[[#This Row],[close]])</f>
        <v>849.54</v>
      </c>
      <c r="H744" t="s">
        <v>1472</v>
      </c>
      <c r="I744" t="s">
        <v>1473</v>
      </c>
      <c r="J744">
        <f t="shared" si="11"/>
        <v>743</v>
      </c>
      <c r="K744" t="str">
        <f>spy_long_term[[#This Row],[close]]</f>
        <v>849.54</v>
      </c>
      <c r="L744">
        <f>LOG(spy_long_term[[#This Row],[index]])</f>
        <v>2.8709888137605755</v>
      </c>
      <c r="M744">
        <f>LOG(spy_long_term[[#This Row],[close inf adj]])</f>
        <v>2.5319385149847458</v>
      </c>
      <c r="N744">
        <f>LOG(spy_long_term[[#This Row],[close]])</f>
        <v>2.9291838321400858</v>
      </c>
      <c r="O744" s="11">
        <f>VALUE(spy_long_term[[#This Row],[close]])</f>
        <v>849.54</v>
      </c>
      <c r="P744" s="11">
        <f>VALUE(spy_long_term[[#This Row],[close inf adj]])</f>
        <v>340.36</v>
      </c>
      <c r="R744" s="10">
        <v>40833</v>
      </c>
      <c r="S744">
        <v>2.56</v>
      </c>
      <c r="T744" s="8"/>
      <c r="U744" s="8"/>
      <c r="V744" s="8"/>
    </row>
    <row r="745" spans="1:22" x14ac:dyDescent="0.35">
      <c r="A745" t="s">
        <v>29</v>
      </c>
      <c r="B745">
        <v>1989</v>
      </c>
      <c r="C745">
        <v>11</v>
      </c>
      <c r="D745">
        <v>1</v>
      </c>
      <c r="F745" s="10">
        <f>DATE(spy_long_term[[#This Row],[year]],spy_long_term[[#This Row],[month]],spy_long_term[[#This Row],[day]])</f>
        <v>32813</v>
      </c>
      <c r="G745" s="6">
        <f>VALUE(spy_long_term[[#This Row],[close]])</f>
        <v>861.52</v>
      </c>
      <c r="H745" t="s">
        <v>1474</v>
      </c>
      <c r="I745" t="s">
        <v>1475</v>
      </c>
      <c r="J745">
        <f t="shared" si="11"/>
        <v>744</v>
      </c>
      <c r="K745" t="str">
        <f>spy_long_term[[#This Row],[close]]</f>
        <v>861.52</v>
      </c>
      <c r="L745">
        <f>LOG(spy_long_term[[#This Row],[index]])</f>
        <v>2.8715729355458786</v>
      </c>
      <c r="M745">
        <f>LOG(spy_long_term[[#This Row],[close inf adj]])</f>
        <v>2.5390635467477489</v>
      </c>
      <c r="N745">
        <f>LOG(spy_long_term[[#This Row],[close]])</f>
        <v>2.9352653639533064</v>
      </c>
      <c r="O745" s="11">
        <f>VALUE(spy_long_term[[#This Row],[close]])</f>
        <v>861.52</v>
      </c>
      <c r="P745" s="11">
        <f>VALUE(spy_long_term[[#This Row],[close inf adj]])</f>
        <v>345.99</v>
      </c>
      <c r="R745" s="10">
        <v>40834</v>
      </c>
      <c r="S745">
        <v>2.419</v>
      </c>
      <c r="T745" s="9"/>
      <c r="U745" s="9"/>
      <c r="V745" s="9"/>
    </row>
    <row r="746" spans="1:22" x14ac:dyDescent="0.35">
      <c r="A746" t="s">
        <v>29</v>
      </c>
      <c r="B746">
        <v>1989</v>
      </c>
      <c r="C746">
        <v>12</v>
      </c>
      <c r="D746">
        <v>1</v>
      </c>
      <c r="F746" s="10">
        <f>DATE(spy_long_term[[#This Row],[year]],spy_long_term[[#This Row],[month]],spy_long_term[[#This Row],[day]])</f>
        <v>32843</v>
      </c>
      <c r="G746" s="6">
        <f>VALUE(spy_long_term[[#This Row],[close]])</f>
        <v>878.91</v>
      </c>
      <c r="H746" t="s">
        <v>1476</v>
      </c>
      <c r="I746" t="s">
        <v>1477</v>
      </c>
      <c r="J746">
        <f t="shared" si="11"/>
        <v>745</v>
      </c>
      <c r="K746" t="str">
        <f>spy_long_term[[#This Row],[close]]</f>
        <v>878.91</v>
      </c>
      <c r="L746">
        <f>LOG(spy_long_term[[#This Row],[index]])</f>
        <v>2.8721562727482928</v>
      </c>
      <c r="M746">
        <f>LOG(spy_long_term[[#This Row],[close inf adj]])</f>
        <v>2.5482665451707454</v>
      </c>
      <c r="N746">
        <f>LOG(spy_long_term[[#This Row],[close]])</f>
        <v>2.9439444057853494</v>
      </c>
      <c r="O746" s="11">
        <f>VALUE(spy_long_term[[#This Row],[close]])</f>
        <v>878.91</v>
      </c>
      <c r="P746" s="11">
        <f>VALUE(spy_long_term[[#This Row],[close inf adj]])</f>
        <v>353.4</v>
      </c>
      <c r="R746" s="10">
        <v>40835</v>
      </c>
      <c r="S746">
        <v>2.27</v>
      </c>
      <c r="T746" s="8"/>
      <c r="U746" s="8"/>
      <c r="V746" s="8"/>
    </row>
    <row r="747" spans="1:22" x14ac:dyDescent="0.35">
      <c r="A747" t="s">
        <v>29</v>
      </c>
      <c r="B747">
        <v>1990</v>
      </c>
      <c r="C747">
        <v>1</v>
      </c>
      <c r="D747">
        <v>1</v>
      </c>
      <c r="F747" s="10">
        <f>DATE(spy_long_term[[#This Row],[year]],spy_long_term[[#This Row],[month]],spy_long_term[[#This Row],[day]])</f>
        <v>32874</v>
      </c>
      <c r="G747" s="6">
        <f>VALUE(spy_long_term[[#This Row],[close]])</f>
        <v>809.87</v>
      </c>
      <c r="H747" t="s">
        <v>1478</v>
      </c>
      <c r="I747" t="s">
        <v>1479</v>
      </c>
      <c r="J747">
        <f t="shared" si="11"/>
        <v>746</v>
      </c>
      <c r="K747" t="str">
        <f>spy_long_term[[#This Row],[close]]</f>
        <v>809.87</v>
      </c>
      <c r="L747">
        <f>LOG(spy_long_term[[#This Row],[index]])</f>
        <v>2.8727388274726686</v>
      </c>
      <c r="M747">
        <f>LOG(spy_long_term[[#This Row],[close inf adj]])</f>
        <v>2.5173014886341569</v>
      </c>
      <c r="N747">
        <f>LOG(spy_long_term[[#This Row],[close]])</f>
        <v>2.9084153117011988</v>
      </c>
      <c r="O747" s="11">
        <f>VALUE(spy_long_term[[#This Row],[close]])</f>
        <v>809.87</v>
      </c>
      <c r="P747" s="11">
        <f>VALUE(spy_long_term[[#This Row],[close inf adj]])</f>
        <v>329.08</v>
      </c>
      <c r="R747" s="10">
        <v>40836</v>
      </c>
      <c r="S747">
        <v>2.3479999999999999</v>
      </c>
      <c r="T747" s="9"/>
      <c r="U747" s="9"/>
      <c r="V747" s="9"/>
    </row>
    <row r="748" spans="1:22" x14ac:dyDescent="0.35">
      <c r="A748" t="s">
        <v>29</v>
      </c>
      <c r="B748">
        <v>1990</v>
      </c>
      <c r="C748">
        <v>2</v>
      </c>
      <c r="D748">
        <v>1</v>
      </c>
      <c r="F748" s="10">
        <f>DATE(spy_long_term[[#This Row],[year]],spy_long_term[[#This Row],[month]],spy_long_term[[#This Row],[day]])</f>
        <v>32905</v>
      </c>
      <c r="G748" s="6">
        <f>VALUE(spy_long_term[[#This Row],[close]])</f>
        <v>813.13</v>
      </c>
      <c r="H748" t="s">
        <v>1480</v>
      </c>
      <c r="I748" t="s">
        <v>1481</v>
      </c>
      <c r="J748">
        <f t="shared" si="11"/>
        <v>747</v>
      </c>
      <c r="K748" t="str">
        <f>spy_long_term[[#This Row],[close]]</f>
        <v>813.13</v>
      </c>
      <c r="L748">
        <f>LOG(spy_long_term[[#This Row],[index]])</f>
        <v>2.8733206018153989</v>
      </c>
      <c r="M748">
        <f>LOG(spy_long_term[[#This Row],[close inf adj]])</f>
        <v>2.5209941671110871</v>
      </c>
      <c r="N748">
        <f>LOG(spy_long_term[[#This Row],[close]])</f>
        <v>2.9101599844246264</v>
      </c>
      <c r="O748" s="11">
        <f>VALUE(spy_long_term[[#This Row],[close]])</f>
        <v>813.13</v>
      </c>
      <c r="P748" s="11">
        <f>VALUE(spy_long_term[[#This Row],[close inf adj]])</f>
        <v>331.89</v>
      </c>
      <c r="R748" s="10">
        <v>40837</v>
      </c>
      <c r="S748">
        <v>2.57</v>
      </c>
      <c r="T748" s="8"/>
      <c r="U748" s="8"/>
      <c r="V748" s="8"/>
    </row>
    <row r="749" spans="1:22" x14ac:dyDescent="0.35">
      <c r="A749" t="s">
        <v>29</v>
      </c>
      <c r="B749">
        <v>1990</v>
      </c>
      <c r="C749">
        <v>3</v>
      </c>
      <c r="D749">
        <v>1</v>
      </c>
      <c r="F749" s="10">
        <f>DATE(spy_long_term[[#This Row],[year]],spy_long_term[[#This Row],[month]],spy_long_term[[#This Row],[day]])</f>
        <v>32933</v>
      </c>
      <c r="G749" s="6">
        <f>VALUE(spy_long_term[[#This Row],[close]])</f>
        <v>828.09</v>
      </c>
      <c r="H749" t="s">
        <v>1482</v>
      </c>
      <c r="I749" t="s">
        <v>1483</v>
      </c>
      <c r="J749">
        <f t="shared" si="11"/>
        <v>748</v>
      </c>
      <c r="K749" t="str">
        <f>spy_long_term[[#This Row],[close]]</f>
        <v>828.09</v>
      </c>
      <c r="L749">
        <f>LOG(spy_long_term[[#This Row],[index]])</f>
        <v>2.8739015978644615</v>
      </c>
      <c r="M749">
        <f>LOG(spy_long_term[[#This Row],[close inf adj]])</f>
        <v>2.5314022700763998</v>
      </c>
      <c r="N749">
        <f>LOG(spy_long_term[[#This Row],[close]])</f>
        <v>2.9180775401414727</v>
      </c>
      <c r="O749" s="11">
        <f>VALUE(spy_long_term[[#This Row],[close]])</f>
        <v>828.09</v>
      </c>
      <c r="P749" s="11">
        <f>VALUE(spy_long_term[[#This Row],[close inf adj]])</f>
        <v>339.94</v>
      </c>
      <c r="R749" s="10">
        <v>40838</v>
      </c>
      <c r="S749">
        <v>3.1587999999999998</v>
      </c>
      <c r="T749" s="9"/>
      <c r="U749" s="9"/>
      <c r="V749" s="9"/>
    </row>
    <row r="750" spans="1:22" x14ac:dyDescent="0.35">
      <c r="A750" t="s">
        <v>29</v>
      </c>
      <c r="B750">
        <v>1990</v>
      </c>
      <c r="C750">
        <v>4</v>
      </c>
      <c r="D750">
        <v>1</v>
      </c>
      <c r="F750" s="10">
        <f>DATE(spy_long_term[[#This Row],[year]],spy_long_term[[#This Row],[month]],spy_long_term[[#This Row],[day]])</f>
        <v>32964</v>
      </c>
      <c r="G750" s="6">
        <f>VALUE(spy_long_term[[#This Row],[close]])</f>
        <v>804.51</v>
      </c>
      <c r="H750" t="s">
        <v>1484</v>
      </c>
      <c r="I750" t="s">
        <v>1485</v>
      </c>
      <c r="J750">
        <f t="shared" si="11"/>
        <v>749</v>
      </c>
      <c r="K750" t="str">
        <f>spy_long_term[[#This Row],[close]]</f>
        <v>804.51</v>
      </c>
      <c r="L750">
        <f>LOG(spy_long_term[[#This Row],[index]])</f>
        <v>2.8744818176994666</v>
      </c>
      <c r="M750">
        <f>LOG(spy_long_term[[#This Row],[close inf adj]])</f>
        <v>2.5195655008805091</v>
      </c>
      <c r="N750">
        <f>LOG(spy_long_term[[#This Row],[close]])</f>
        <v>2.905531446716997</v>
      </c>
      <c r="O750" s="11">
        <f>VALUE(spy_long_term[[#This Row],[close]])</f>
        <v>804.51</v>
      </c>
      <c r="P750" s="11">
        <f>VALUE(spy_long_term[[#This Row],[close inf adj]])</f>
        <v>330.8</v>
      </c>
      <c r="R750" s="10">
        <v>40839</v>
      </c>
      <c r="S750">
        <v>3.17</v>
      </c>
      <c r="T750" s="8"/>
      <c r="U750" s="8"/>
      <c r="V750" s="8"/>
    </row>
    <row r="751" spans="1:22" x14ac:dyDescent="0.35">
      <c r="A751" t="s">
        <v>29</v>
      </c>
      <c r="B751">
        <v>1990</v>
      </c>
      <c r="C751">
        <v>5</v>
      </c>
      <c r="D751">
        <v>1</v>
      </c>
      <c r="F751" s="10">
        <f>DATE(spy_long_term[[#This Row],[year]],spy_long_term[[#This Row],[month]],spy_long_term[[#This Row],[day]])</f>
        <v>32994</v>
      </c>
      <c r="G751" s="6">
        <f>VALUE(spy_long_term[[#This Row],[close]])</f>
        <v>876.71</v>
      </c>
      <c r="H751" t="s">
        <v>1486</v>
      </c>
      <c r="I751" t="s">
        <v>1487</v>
      </c>
      <c r="J751">
        <f t="shared" si="11"/>
        <v>750</v>
      </c>
      <c r="K751" t="str">
        <f>spy_long_term[[#This Row],[close]]</f>
        <v>876.71</v>
      </c>
      <c r="L751">
        <f>LOG(spy_long_term[[#This Row],[index]])</f>
        <v>2.8750612633917001</v>
      </c>
      <c r="M751">
        <f>LOG(spy_long_term[[#This Row],[close inf adj]])</f>
        <v>2.5577838111138451</v>
      </c>
      <c r="N751">
        <f>LOG(spy_long_term[[#This Row],[close]])</f>
        <v>2.9428559602671815</v>
      </c>
      <c r="O751" s="11">
        <f>VALUE(spy_long_term[[#This Row],[close]])</f>
        <v>876.71</v>
      </c>
      <c r="P751" s="11">
        <f>VALUE(spy_long_term[[#This Row],[close inf adj]])</f>
        <v>361.23</v>
      </c>
      <c r="R751" s="10">
        <v>40840</v>
      </c>
      <c r="S751">
        <v>2.5449999999999999</v>
      </c>
      <c r="T751" s="9"/>
      <c r="U751" s="9"/>
      <c r="V751" s="9"/>
    </row>
    <row r="752" spans="1:22" x14ac:dyDescent="0.35">
      <c r="A752" t="s">
        <v>29</v>
      </c>
      <c r="B752">
        <v>1990</v>
      </c>
      <c r="C752">
        <v>6</v>
      </c>
      <c r="D752">
        <v>1</v>
      </c>
      <c r="F752" s="10">
        <f>DATE(spy_long_term[[#This Row],[year]],spy_long_term[[#This Row],[month]],spy_long_term[[#This Row],[day]])</f>
        <v>33025</v>
      </c>
      <c r="G752" s="6">
        <f>VALUE(spy_long_term[[#This Row],[close]])</f>
        <v>864.26</v>
      </c>
      <c r="H752" t="s">
        <v>1488</v>
      </c>
      <c r="I752" t="s">
        <v>1489</v>
      </c>
      <c r="J752">
        <f t="shared" si="11"/>
        <v>751</v>
      </c>
      <c r="K752" t="str">
        <f>spy_long_term[[#This Row],[close]]</f>
        <v>864.26</v>
      </c>
      <c r="L752">
        <f>LOG(spy_long_term[[#This Row],[index]])</f>
        <v>2.8756399370041685</v>
      </c>
      <c r="M752">
        <f>LOG(spy_long_term[[#This Row],[close inf adj]])</f>
        <v>2.5539072882277418</v>
      </c>
      <c r="N752">
        <f>LOG(spy_long_term[[#This Row],[close]])</f>
        <v>2.9366444132878535</v>
      </c>
      <c r="O752" s="11">
        <f>VALUE(spy_long_term[[#This Row],[close]])</f>
        <v>864.26</v>
      </c>
      <c r="P752" s="11">
        <f>VALUE(spy_long_term[[#This Row],[close inf adj]])</f>
        <v>358.02</v>
      </c>
      <c r="R752" s="10">
        <v>40841</v>
      </c>
      <c r="S752">
        <v>2.77</v>
      </c>
      <c r="T752" s="8"/>
      <c r="U752" s="8"/>
      <c r="V752" s="8"/>
    </row>
    <row r="753" spans="1:22" x14ac:dyDescent="0.35">
      <c r="A753" t="s">
        <v>29</v>
      </c>
      <c r="B753">
        <v>1990</v>
      </c>
      <c r="C753">
        <v>7</v>
      </c>
      <c r="D753">
        <v>1</v>
      </c>
      <c r="F753" s="10">
        <f>DATE(spy_long_term[[#This Row],[year]],spy_long_term[[#This Row],[month]],spy_long_term[[#This Row],[day]])</f>
        <v>33055</v>
      </c>
      <c r="G753" s="6">
        <f>VALUE(spy_long_term[[#This Row],[close]])</f>
        <v>856.54</v>
      </c>
      <c r="H753" t="s">
        <v>1490</v>
      </c>
      <c r="I753" t="s">
        <v>1491</v>
      </c>
      <c r="J753">
        <f t="shared" si="11"/>
        <v>752</v>
      </c>
      <c r="K753" t="str">
        <f>spy_long_term[[#This Row],[close]]</f>
        <v>856.54</v>
      </c>
      <c r="L753">
        <f>LOG(spy_long_term[[#This Row],[index]])</f>
        <v>2.8762178405916421</v>
      </c>
      <c r="M753">
        <f>LOG(spy_long_term[[#This Row],[close inf adj]])</f>
        <v>2.551632948680588</v>
      </c>
      <c r="N753">
        <f>LOG(spy_long_term[[#This Row],[close]])</f>
        <v>2.9327476491154734</v>
      </c>
      <c r="O753" s="11">
        <f>VALUE(spy_long_term[[#This Row],[close]])</f>
        <v>856.54</v>
      </c>
      <c r="P753" s="11">
        <f>VALUE(spy_long_term[[#This Row],[close inf adj]])</f>
        <v>356.15</v>
      </c>
      <c r="R753" s="10">
        <v>40842</v>
      </c>
      <c r="S753">
        <v>2.7730000000000001</v>
      </c>
      <c r="T753" s="9"/>
      <c r="U753" s="9"/>
      <c r="V753" s="9"/>
    </row>
    <row r="754" spans="1:22" x14ac:dyDescent="0.35">
      <c r="A754" t="s">
        <v>29</v>
      </c>
      <c r="B754">
        <v>1990</v>
      </c>
      <c r="C754">
        <v>8</v>
      </c>
      <c r="D754">
        <v>1</v>
      </c>
      <c r="F754" s="10">
        <f>DATE(spy_long_term[[#This Row],[year]],spy_long_term[[#This Row],[month]],spy_long_term[[#This Row],[day]])</f>
        <v>33086</v>
      </c>
      <c r="G754" s="6">
        <f>VALUE(spy_long_term[[#This Row],[close]])</f>
        <v>768.66</v>
      </c>
      <c r="H754" t="s">
        <v>1492</v>
      </c>
      <c r="I754" t="s">
        <v>1493</v>
      </c>
      <c r="J754">
        <f t="shared" si="11"/>
        <v>753</v>
      </c>
      <c r="K754" t="str">
        <f>spy_long_term[[#This Row],[close]]</f>
        <v>768.66</v>
      </c>
      <c r="L754">
        <f>LOG(spy_long_term[[#This Row],[index]])</f>
        <v>2.8767949762007006</v>
      </c>
      <c r="M754">
        <f>LOG(spy_long_term[[#This Row],[close inf adj]])</f>
        <v>2.5086105104294125</v>
      </c>
      <c r="N754">
        <f>LOG(spy_long_term[[#This Row],[close]])</f>
        <v>2.8857342815749654</v>
      </c>
      <c r="O754" s="11">
        <f>VALUE(spy_long_term[[#This Row],[close]])</f>
        <v>768.66</v>
      </c>
      <c r="P754" s="11">
        <f>VALUE(spy_long_term[[#This Row],[close inf adj]])</f>
        <v>322.56</v>
      </c>
      <c r="R754" s="10">
        <v>40843</v>
      </c>
      <c r="S754">
        <v>3.04</v>
      </c>
      <c r="T754" s="8"/>
      <c r="U754" s="8"/>
      <c r="V754" s="8"/>
    </row>
    <row r="755" spans="1:22" x14ac:dyDescent="0.35">
      <c r="A755" t="s">
        <v>29</v>
      </c>
      <c r="B755">
        <v>1990</v>
      </c>
      <c r="C755">
        <v>9</v>
      </c>
      <c r="D755">
        <v>1</v>
      </c>
      <c r="F755" s="10">
        <f>DATE(spy_long_term[[#This Row],[year]],spy_long_term[[#This Row],[month]],spy_long_term[[#This Row],[day]])</f>
        <v>33117</v>
      </c>
      <c r="G755" s="6">
        <f>VALUE(spy_long_term[[#This Row],[close]])</f>
        <v>723.2</v>
      </c>
      <c r="H755" t="s">
        <v>1494</v>
      </c>
      <c r="I755" t="s">
        <v>1495</v>
      </c>
      <c r="J755">
        <f t="shared" si="11"/>
        <v>754</v>
      </c>
      <c r="K755" t="str">
        <f>spy_long_term[[#This Row],[close]]</f>
        <v>723.20</v>
      </c>
      <c r="L755">
        <f>LOG(spy_long_term[[#This Row],[index]])</f>
        <v>2.8773713458697738</v>
      </c>
      <c r="M755">
        <f>LOG(spy_long_term[[#This Row],[close inf adj]])</f>
        <v>2.4857923838352063</v>
      </c>
      <c r="N755">
        <f>LOG(spy_long_term[[#This Row],[close]])</f>
        <v>2.859258417467307</v>
      </c>
      <c r="O755" s="11">
        <f>VALUE(spy_long_term[[#This Row],[close]])</f>
        <v>723.2</v>
      </c>
      <c r="P755" s="11">
        <f>VALUE(spy_long_term[[#This Row],[close inf adj]])</f>
        <v>306.05</v>
      </c>
      <c r="R755" s="10">
        <v>40844</v>
      </c>
      <c r="S755">
        <v>3.19</v>
      </c>
      <c r="T755" s="9"/>
      <c r="U755" s="9"/>
      <c r="V755" s="9"/>
    </row>
    <row r="756" spans="1:22" x14ac:dyDescent="0.35">
      <c r="A756" t="s">
        <v>29</v>
      </c>
      <c r="B756">
        <v>1990</v>
      </c>
      <c r="C756">
        <v>10</v>
      </c>
      <c r="D756">
        <v>1</v>
      </c>
      <c r="F756" s="10">
        <f>DATE(spy_long_term[[#This Row],[year]],spy_long_term[[#This Row],[month]],spy_long_term[[#This Row],[day]])</f>
        <v>33147</v>
      </c>
      <c r="G756" s="6">
        <f>VALUE(spy_long_term[[#This Row],[close]])</f>
        <v>714.1</v>
      </c>
      <c r="H756" t="s">
        <v>1496</v>
      </c>
      <c r="I756" t="s">
        <v>1417</v>
      </c>
      <c r="J756">
        <f t="shared" si="11"/>
        <v>755</v>
      </c>
      <c r="K756" t="str">
        <f>spy_long_term[[#This Row],[close]]</f>
        <v>714.10</v>
      </c>
      <c r="L756">
        <f>LOG(spy_long_term[[#This Row],[index]])</f>
        <v>2.8779469516291885</v>
      </c>
      <c r="M756">
        <f>LOG(spy_long_term[[#This Row],[close inf adj]])</f>
        <v>2.4828735836087539</v>
      </c>
      <c r="N756">
        <f>LOG(spy_long_term[[#This Row],[close]])</f>
        <v>2.8537590330747689</v>
      </c>
      <c r="O756" s="11">
        <f>VALUE(spy_long_term[[#This Row],[close]])</f>
        <v>714.1</v>
      </c>
      <c r="P756" s="11">
        <f>VALUE(spy_long_term[[#This Row],[close inf adj]])</f>
        <v>304</v>
      </c>
      <c r="R756" s="10">
        <v>40845</v>
      </c>
      <c r="S756">
        <v>3.5811000000000002</v>
      </c>
      <c r="T756" s="8"/>
      <c r="U756" s="8"/>
      <c r="V756" s="8"/>
    </row>
    <row r="757" spans="1:22" x14ac:dyDescent="0.35">
      <c r="A757" t="s">
        <v>29</v>
      </c>
      <c r="B757">
        <v>1990</v>
      </c>
      <c r="C757">
        <v>11</v>
      </c>
      <c r="D757">
        <v>1</v>
      </c>
      <c r="F757" s="10">
        <f>DATE(spy_long_term[[#This Row],[year]],spy_long_term[[#This Row],[month]],spy_long_term[[#This Row],[day]])</f>
        <v>33178</v>
      </c>
      <c r="G757" s="6">
        <f>VALUE(spy_long_term[[#This Row],[close]])</f>
        <v>754.96</v>
      </c>
      <c r="H757" t="s">
        <v>1497</v>
      </c>
      <c r="I757" t="s">
        <v>1498</v>
      </c>
      <c r="J757">
        <f t="shared" si="11"/>
        <v>756</v>
      </c>
      <c r="K757" t="str">
        <f>spy_long_term[[#This Row],[close]]</f>
        <v>754.96</v>
      </c>
      <c r="L757">
        <f>LOG(spy_long_term[[#This Row],[index]])</f>
        <v>2.8785217955012063</v>
      </c>
      <c r="M757">
        <f>LOG(spy_long_term[[#This Row],[close inf adj]])</f>
        <v>2.5081524933149453</v>
      </c>
      <c r="N757">
        <f>LOG(spy_long_term[[#This Row],[close]])</f>
        <v>2.8779239420404839</v>
      </c>
      <c r="O757" s="11">
        <f>VALUE(spy_long_term[[#This Row],[close]])</f>
        <v>754.96</v>
      </c>
      <c r="P757" s="11">
        <f>VALUE(spy_long_term[[#This Row],[close inf adj]])</f>
        <v>322.22000000000003</v>
      </c>
      <c r="R757" s="10">
        <v>40846</v>
      </c>
      <c r="S757">
        <v>3.27</v>
      </c>
      <c r="T757" s="9"/>
      <c r="U757" s="9"/>
      <c r="V757" s="9"/>
    </row>
    <row r="758" spans="1:22" x14ac:dyDescent="0.35">
      <c r="A758" t="s">
        <v>29</v>
      </c>
      <c r="B758">
        <v>1990</v>
      </c>
      <c r="C758">
        <v>12</v>
      </c>
      <c r="D758">
        <v>1</v>
      </c>
      <c r="F758" s="10">
        <f>DATE(spy_long_term[[#This Row],[year]],spy_long_term[[#This Row],[month]],spy_long_term[[#This Row],[day]])</f>
        <v>33208</v>
      </c>
      <c r="G758" s="6">
        <f>VALUE(spy_long_term[[#This Row],[close]])</f>
        <v>773.71</v>
      </c>
      <c r="H758" t="s">
        <v>1499</v>
      </c>
      <c r="I758" t="s">
        <v>1500</v>
      </c>
      <c r="J758">
        <f t="shared" si="11"/>
        <v>757</v>
      </c>
      <c r="K758" t="str">
        <f>spy_long_term[[#This Row],[close]]</f>
        <v>773.71</v>
      </c>
      <c r="L758">
        <f>LOG(spy_long_term[[#This Row],[index]])</f>
        <v>2.8790958795000727</v>
      </c>
      <c r="M758">
        <f>LOG(spy_long_term[[#This Row],[close inf adj]])</f>
        <v>2.5188033730654769</v>
      </c>
      <c r="N758">
        <f>LOG(spy_long_term[[#This Row],[close]])</f>
        <v>2.8885782100368078</v>
      </c>
      <c r="O758" s="11">
        <f>VALUE(spy_long_term[[#This Row],[close]])</f>
        <v>773.71</v>
      </c>
      <c r="P758" s="11">
        <f>VALUE(spy_long_term[[#This Row],[close inf adj]])</f>
        <v>330.22</v>
      </c>
      <c r="R758" s="10">
        <v>40847</v>
      </c>
      <c r="S758">
        <v>3.2480000000000002</v>
      </c>
      <c r="T758" s="8"/>
      <c r="U758" s="8"/>
      <c r="V758" s="8"/>
    </row>
    <row r="759" spans="1:22" x14ac:dyDescent="0.35">
      <c r="A759" t="s">
        <v>29</v>
      </c>
      <c r="B759">
        <v>1991</v>
      </c>
      <c r="C759">
        <v>1</v>
      </c>
      <c r="D759">
        <v>1</v>
      </c>
      <c r="F759" s="10">
        <f>DATE(spy_long_term[[#This Row],[year]],spy_long_term[[#This Row],[month]],spy_long_term[[#This Row],[day]])</f>
        <v>33239</v>
      </c>
      <c r="G759" s="6">
        <f>VALUE(spy_long_term[[#This Row],[close]])</f>
        <v>801.01</v>
      </c>
      <c r="H759" t="s">
        <v>1501</v>
      </c>
      <c r="I759" t="s">
        <v>1502</v>
      </c>
      <c r="J759">
        <f t="shared" si="11"/>
        <v>758</v>
      </c>
      <c r="K759" t="str">
        <f>spy_long_term[[#This Row],[close]]</f>
        <v>801.01</v>
      </c>
      <c r="L759">
        <f>LOG(spy_long_term[[#This Row],[index]])</f>
        <v>2.8796692056320534</v>
      </c>
      <c r="M759">
        <f>LOG(spy_long_term[[#This Row],[close inf adj]])</f>
        <v>2.5364700597016503</v>
      </c>
      <c r="N759">
        <f>LOG(spy_long_term[[#This Row],[close]])</f>
        <v>2.9036379379540378</v>
      </c>
      <c r="O759" s="11">
        <f>VALUE(spy_long_term[[#This Row],[close]])</f>
        <v>801.01</v>
      </c>
      <c r="P759" s="11">
        <f>VALUE(spy_long_term[[#This Row],[close inf adj]])</f>
        <v>343.93</v>
      </c>
      <c r="R759" s="10">
        <v>40848</v>
      </c>
      <c r="S759">
        <v>3.15</v>
      </c>
      <c r="T759" s="9"/>
      <c r="U759" s="9"/>
      <c r="V759" s="9"/>
    </row>
    <row r="760" spans="1:22" x14ac:dyDescent="0.35">
      <c r="A760" t="s">
        <v>29</v>
      </c>
      <c r="B760">
        <v>1991</v>
      </c>
      <c r="C760">
        <v>2</v>
      </c>
      <c r="D760">
        <v>1</v>
      </c>
      <c r="F760" s="10">
        <f>DATE(spy_long_term[[#This Row],[year]],spy_long_term[[#This Row],[month]],spy_long_term[[#This Row],[day]])</f>
        <v>33270</v>
      </c>
      <c r="G760" s="6">
        <f>VALUE(spy_long_term[[#This Row],[close]])</f>
        <v>853.8</v>
      </c>
      <c r="H760" t="s">
        <v>1503</v>
      </c>
      <c r="I760" t="s">
        <v>1504</v>
      </c>
      <c r="J760">
        <f t="shared" si="11"/>
        <v>759</v>
      </c>
      <c r="K760" t="str">
        <f>spy_long_term[[#This Row],[close]]</f>
        <v>853.80</v>
      </c>
      <c r="L760">
        <f>LOG(spy_long_term[[#This Row],[index]])</f>
        <v>2.8802417758954801</v>
      </c>
      <c r="M760">
        <f>LOG(spy_long_term[[#This Row],[close inf adj]])</f>
        <v>2.5647488918130179</v>
      </c>
      <c r="N760">
        <f>LOG(spy_long_term[[#This Row],[close]])</f>
        <v>2.931356150467928</v>
      </c>
      <c r="O760" s="11">
        <f>VALUE(spy_long_term[[#This Row],[close]])</f>
        <v>853.8</v>
      </c>
      <c r="P760" s="11">
        <f>VALUE(spy_long_term[[#This Row],[close inf adj]])</f>
        <v>367.07</v>
      </c>
      <c r="R760" s="10">
        <v>40849</v>
      </c>
      <c r="S760">
        <v>3.2543000000000002</v>
      </c>
      <c r="T760" s="8"/>
      <c r="U760" s="8"/>
      <c r="V760" s="8"/>
    </row>
    <row r="761" spans="1:22" x14ac:dyDescent="0.35">
      <c r="A761" t="s">
        <v>29</v>
      </c>
      <c r="B761">
        <v>1991</v>
      </c>
      <c r="C761">
        <v>3</v>
      </c>
      <c r="D761">
        <v>1</v>
      </c>
      <c r="F761" s="10">
        <f>DATE(spy_long_term[[#This Row],[year]],spy_long_term[[#This Row],[month]],spy_long_term[[#This Row],[day]])</f>
        <v>33298</v>
      </c>
      <c r="G761" s="6">
        <f>VALUE(spy_long_term[[#This Row],[close]])</f>
        <v>871.64</v>
      </c>
      <c r="H761" t="s">
        <v>1505</v>
      </c>
      <c r="I761" t="s">
        <v>1506</v>
      </c>
      <c r="J761">
        <f t="shared" si="11"/>
        <v>760</v>
      </c>
      <c r="K761" t="str">
        <f>spy_long_term[[#This Row],[close]]</f>
        <v>871.64</v>
      </c>
      <c r="L761">
        <f>LOG(spy_long_term[[#This Row],[index]])</f>
        <v>2.8808135922807914</v>
      </c>
      <c r="M761">
        <f>LOG(spy_long_term[[#This Row],[close inf adj]])</f>
        <v>2.5742859791157318</v>
      </c>
      <c r="N761">
        <f>LOG(spy_long_term[[#This Row],[close]])</f>
        <v>2.9403371520247346</v>
      </c>
      <c r="O761" s="11">
        <f>VALUE(spy_long_term[[#This Row],[close]])</f>
        <v>871.64</v>
      </c>
      <c r="P761" s="11">
        <f>VALUE(spy_long_term[[#This Row],[close inf adj]])</f>
        <v>375.22</v>
      </c>
      <c r="R761" s="10">
        <v>40850</v>
      </c>
      <c r="S761">
        <v>3.1520000000000001</v>
      </c>
      <c r="T761" s="9"/>
      <c r="U761" s="9"/>
      <c r="V761" s="9"/>
    </row>
    <row r="762" spans="1:22" x14ac:dyDescent="0.35">
      <c r="A762" t="s">
        <v>29</v>
      </c>
      <c r="B762">
        <v>1991</v>
      </c>
      <c r="C762">
        <v>4</v>
      </c>
      <c r="D762">
        <v>1</v>
      </c>
      <c r="F762" s="10">
        <f>DATE(spy_long_term[[#This Row],[year]],spy_long_term[[#This Row],[month]],spy_long_term[[#This Row],[day]])</f>
        <v>33329</v>
      </c>
      <c r="G762" s="6">
        <f>VALUE(spy_long_term[[#This Row],[close]])</f>
        <v>870.41</v>
      </c>
      <c r="H762" t="s">
        <v>1507</v>
      </c>
      <c r="I762" t="s">
        <v>1508</v>
      </c>
      <c r="J762">
        <f t="shared" si="11"/>
        <v>761</v>
      </c>
      <c r="K762" t="str">
        <f>spy_long_term[[#This Row],[close]]</f>
        <v>870.41</v>
      </c>
      <c r="L762">
        <f>LOG(spy_long_term[[#This Row],[index]])</f>
        <v>2.8813846567705728</v>
      </c>
      <c r="M762">
        <f>LOG(spy_long_term[[#This Row],[close inf adj]])</f>
        <v>2.5744248496611175</v>
      </c>
      <c r="N762">
        <f>LOG(spy_long_term[[#This Row],[close]])</f>
        <v>2.9397238719219714</v>
      </c>
      <c r="O762" s="11">
        <f>VALUE(spy_long_term[[#This Row],[close]])</f>
        <v>870.41</v>
      </c>
      <c r="P762" s="11">
        <f>VALUE(spy_long_term[[#This Row],[close inf adj]])</f>
        <v>375.34</v>
      </c>
      <c r="R762" s="10">
        <v>40851</v>
      </c>
      <c r="S762">
        <v>3.109</v>
      </c>
      <c r="T762" s="8"/>
      <c r="U762" s="8"/>
      <c r="V762" s="8"/>
    </row>
    <row r="763" spans="1:22" x14ac:dyDescent="0.35">
      <c r="A763" t="s">
        <v>29</v>
      </c>
      <c r="B763">
        <v>1991</v>
      </c>
      <c r="C763">
        <v>5</v>
      </c>
      <c r="D763">
        <v>1</v>
      </c>
      <c r="F763" s="10">
        <f>DATE(spy_long_term[[#This Row],[year]],spy_long_term[[#This Row],[month]],spy_long_term[[#This Row],[day]])</f>
        <v>33359</v>
      </c>
      <c r="G763" s="6">
        <f>VALUE(spy_long_term[[#This Row],[close]])</f>
        <v>901.29</v>
      </c>
      <c r="H763" t="s">
        <v>1509</v>
      </c>
      <c r="I763" t="s">
        <v>1510</v>
      </c>
      <c r="J763">
        <f t="shared" si="11"/>
        <v>762</v>
      </c>
      <c r="K763" t="str">
        <f>spy_long_term[[#This Row],[close]]</f>
        <v>901.29</v>
      </c>
      <c r="L763">
        <f>LOG(spy_long_term[[#This Row],[index]])</f>
        <v>2.8819549713396007</v>
      </c>
      <c r="M763">
        <f>LOG(spy_long_term[[#This Row],[close inf adj]])</f>
        <v>2.590875257904016</v>
      </c>
      <c r="N763">
        <f>LOG(spy_long_term[[#This Row],[close]])</f>
        <v>2.9548645525056085</v>
      </c>
      <c r="O763" s="11">
        <f>VALUE(spy_long_term[[#This Row],[close]])</f>
        <v>901.29</v>
      </c>
      <c r="P763" s="11">
        <f>VALUE(spy_long_term[[#This Row],[close inf adj]])</f>
        <v>389.83</v>
      </c>
      <c r="R763" s="10">
        <v>40852</v>
      </c>
      <c r="S763">
        <v>2.97</v>
      </c>
      <c r="T763" s="9"/>
      <c r="U763" s="9"/>
      <c r="V763" s="9"/>
    </row>
    <row r="764" spans="1:22" x14ac:dyDescent="0.35">
      <c r="A764" t="s">
        <v>29</v>
      </c>
      <c r="B764">
        <v>1991</v>
      </c>
      <c r="C764">
        <v>6</v>
      </c>
      <c r="D764">
        <v>1</v>
      </c>
      <c r="F764" s="10">
        <f>DATE(spy_long_term[[#This Row],[year]],spy_long_term[[#This Row],[month]],spy_long_term[[#This Row],[day]])</f>
        <v>33390</v>
      </c>
      <c r="G764" s="6">
        <f>VALUE(spy_long_term[[#This Row],[close]])</f>
        <v>855.89</v>
      </c>
      <c r="H764" t="s">
        <v>1511</v>
      </c>
      <c r="I764" t="s">
        <v>1512</v>
      </c>
      <c r="J764">
        <f t="shared" si="11"/>
        <v>763</v>
      </c>
      <c r="K764" t="str">
        <f>spy_long_term[[#This Row],[close]]</f>
        <v>855.89</v>
      </c>
      <c r="L764">
        <f>LOG(spy_long_term[[#This Row],[index]])</f>
        <v>2.8825245379548803</v>
      </c>
      <c r="M764">
        <f>LOG(spy_long_term[[#This Row],[close inf adj]])</f>
        <v>2.569561166050804</v>
      </c>
      <c r="N764">
        <f>LOG(spy_long_term[[#This Row],[close]])</f>
        <v>2.9324179522206575</v>
      </c>
      <c r="O764" s="11">
        <f>VALUE(spy_long_term[[#This Row],[close]])</f>
        <v>855.89</v>
      </c>
      <c r="P764" s="11">
        <f>VALUE(spy_long_term[[#This Row],[close inf adj]])</f>
        <v>371.16</v>
      </c>
      <c r="R764" s="10">
        <v>40853</v>
      </c>
      <c r="S764">
        <v>2.9596</v>
      </c>
      <c r="T764" s="8"/>
      <c r="U764" s="8"/>
      <c r="V764" s="8"/>
    </row>
    <row r="765" spans="1:22" x14ac:dyDescent="0.35">
      <c r="A765" t="s">
        <v>29</v>
      </c>
      <c r="B765">
        <v>1991</v>
      </c>
      <c r="C765">
        <v>7</v>
      </c>
      <c r="D765">
        <v>1</v>
      </c>
      <c r="F765" s="10">
        <f>DATE(spy_long_term[[#This Row],[year]],spy_long_term[[#This Row],[month]],spy_long_term[[#This Row],[day]])</f>
        <v>33420</v>
      </c>
      <c r="G765" s="6">
        <f>VALUE(spy_long_term[[#This Row],[close]])</f>
        <v>892.74</v>
      </c>
      <c r="H765" t="s">
        <v>1513</v>
      </c>
      <c r="I765" t="s">
        <v>1514</v>
      </c>
      <c r="J765">
        <f t="shared" si="11"/>
        <v>764</v>
      </c>
      <c r="K765" t="str">
        <f>spy_long_term[[#This Row],[close]]</f>
        <v>892.74</v>
      </c>
      <c r="L765">
        <f>LOG(spy_long_term[[#This Row],[index]])</f>
        <v>2.8830933585756897</v>
      </c>
      <c r="M765">
        <f>LOG(spy_long_term[[#This Row],[close inf adj]])</f>
        <v>2.5886190035276928</v>
      </c>
      <c r="N765">
        <f>LOG(spy_long_term[[#This Row],[close]])</f>
        <v>2.9507249941556148</v>
      </c>
      <c r="O765" s="11">
        <f>VALUE(spy_long_term[[#This Row],[close]])</f>
        <v>892.74</v>
      </c>
      <c r="P765" s="11">
        <f>VALUE(spy_long_term[[#This Row],[close inf adj]])</f>
        <v>387.81</v>
      </c>
      <c r="R765" s="10">
        <v>40854</v>
      </c>
      <c r="S765">
        <v>3.0068000000000001</v>
      </c>
      <c r="T765" s="9"/>
      <c r="U765" s="9"/>
      <c r="V765" s="9"/>
    </row>
    <row r="766" spans="1:22" x14ac:dyDescent="0.35">
      <c r="A766" t="s">
        <v>29</v>
      </c>
      <c r="B766">
        <v>1991</v>
      </c>
      <c r="C766">
        <v>8</v>
      </c>
      <c r="D766">
        <v>1</v>
      </c>
      <c r="F766" s="10">
        <f>DATE(spy_long_term[[#This Row],[year]],spy_long_term[[#This Row],[month]],spy_long_term[[#This Row],[day]])</f>
        <v>33451</v>
      </c>
      <c r="G766" s="6">
        <f>VALUE(spy_long_term[[#This Row],[close]])</f>
        <v>907.51</v>
      </c>
      <c r="H766" t="s">
        <v>1515</v>
      </c>
      <c r="I766" t="s">
        <v>1516</v>
      </c>
      <c r="J766">
        <f t="shared" si="11"/>
        <v>765</v>
      </c>
      <c r="K766" t="str">
        <f>spy_long_term[[#This Row],[close]]</f>
        <v>907.51</v>
      </c>
      <c r="L766">
        <f>LOG(spy_long_term[[#This Row],[index]])</f>
        <v>2.8836614351536176</v>
      </c>
      <c r="M766">
        <f>LOG(spy_long_term[[#This Row],[close inf adj]])</f>
        <v>2.5970696147505841</v>
      </c>
      <c r="N766">
        <f>LOG(spy_long_term[[#This Row],[close]])</f>
        <v>2.9578514192959089</v>
      </c>
      <c r="O766" s="11">
        <f>VALUE(spy_long_term[[#This Row],[close]])</f>
        <v>907.51</v>
      </c>
      <c r="P766" s="11">
        <f>VALUE(spy_long_term[[#This Row],[close inf adj]])</f>
        <v>395.43</v>
      </c>
      <c r="R766" s="10">
        <v>40855</v>
      </c>
      <c r="S766">
        <v>3.0350000000000001</v>
      </c>
      <c r="T766" s="8"/>
      <c r="U766" s="8"/>
      <c r="V766" s="8"/>
    </row>
    <row r="767" spans="1:22" x14ac:dyDescent="0.35">
      <c r="A767" t="s">
        <v>29</v>
      </c>
      <c r="B767">
        <v>1991</v>
      </c>
      <c r="C767">
        <v>9</v>
      </c>
      <c r="D767">
        <v>1</v>
      </c>
      <c r="F767" s="10">
        <f>DATE(spy_long_term[[#This Row],[year]],spy_long_term[[#This Row],[month]],spy_long_term[[#This Row],[day]])</f>
        <v>33482</v>
      </c>
      <c r="G767" s="6">
        <f>VALUE(spy_long_term[[#This Row],[close]])</f>
        <v>886.26</v>
      </c>
      <c r="H767" t="s">
        <v>1517</v>
      </c>
      <c r="I767" t="s">
        <v>1518</v>
      </c>
      <c r="J767">
        <f t="shared" si="11"/>
        <v>766</v>
      </c>
      <c r="K767" t="str">
        <f>spy_long_term[[#This Row],[close]]</f>
        <v>886.26</v>
      </c>
      <c r="L767">
        <f>LOG(spy_long_term[[#This Row],[index]])</f>
        <v>2.8842287696326041</v>
      </c>
      <c r="M767">
        <f>LOG(spy_long_term[[#This Row],[close inf adj]])</f>
        <v>2.5886749931215283</v>
      </c>
      <c r="N767">
        <f>LOG(spy_long_term[[#This Row],[close]])</f>
        <v>2.9475611485243443</v>
      </c>
      <c r="O767" s="11">
        <f>VALUE(spy_long_term[[#This Row],[close]])</f>
        <v>886.26</v>
      </c>
      <c r="P767" s="11">
        <f>VALUE(spy_long_term[[#This Row],[close inf adj]])</f>
        <v>387.86</v>
      </c>
      <c r="R767" s="10">
        <v>40856</v>
      </c>
      <c r="S767">
        <v>2.95</v>
      </c>
      <c r="T767" s="9"/>
      <c r="U767" s="9"/>
      <c r="V767" s="9"/>
    </row>
    <row r="768" spans="1:22" x14ac:dyDescent="0.35">
      <c r="A768" t="s">
        <v>29</v>
      </c>
      <c r="B768">
        <v>1991</v>
      </c>
      <c r="C768">
        <v>10</v>
      </c>
      <c r="D768">
        <v>1</v>
      </c>
      <c r="F768" s="10">
        <f>DATE(spy_long_term[[#This Row],[year]],spy_long_term[[#This Row],[month]],spy_long_term[[#This Row],[day]])</f>
        <v>33512</v>
      </c>
      <c r="G768" s="6">
        <f>VALUE(spy_long_term[[#This Row],[close]])</f>
        <v>895.57</v>
      </c>
      <c r="H768" t="s">
        <v>1519</v>
      </c>
      <c r="I768" t="s">
        <v>1520</v>
      </c>
      <c r="J768">
        <f t="shared" si="11"/>
        <v>767</v>
      </c>
      <c r="K768" t="str">
        <f>spy_long_term[[#This Row],[close]]</f>
        <v>895.57</v>
      </c>
      <c r="L768">
        <f>LOG(spy_long_term[[#This Row],[index]])</f>
        <v>2.8847953639489812</v>
      </c>
      <c r="M768">
        <f>LOG(spy_long_term[[#This Row],[close inf adj]])</f>
        <v>2.5937843334193196</v>
      </c>
      <c r="N768">
        <f>LOG(spy_long_term[[#This Row],[close]])</f>
        <v>2.9520995370589844</v>
      </c>
      <c r="O768" s="11">
        <f>VALUE(spy_long_term[[#This Row],[close]])</f>
        <v>895.57</v>
      </c>
      <c r="P768" s="11">
        <f>VALUE(spy_long_term[[#This Row],[close inf adj]])</f>
        <v>392.45</v>
      </c>
      <c r="R768" s="10">
        <v>40857</v>
      </c>
      <c r="S768">
        <v>2.8399000000000001</v>
      </c>
      <c r="T768" s="8"/>
      <c r="U768" s="8"/>
      <c r="V768" s="8"/>
    </row>
    <row r="769" spans="1:22" x14ac:dyDescent="0.35">
      <c r="A769" t="s">
        <v>29</v>
      </c>
      <c r="B769">
        <v>1991</v>
      </c>
      <c r="C769">
        <v>11</v>
      </c>
      <c r="D769">
        <v>1</v>
      </c>
      <c r="F769" s="10">
        <f>DATE(spy_long_term[[#This Row],[year]],spy_long_term[[#This Row],[month]],spy_long_term[[#This Row],[day]])</f>
        <v>33543</v>
      </c>
      <c r="G769" s="6">
        <f>VALUE(spy_long_term[[#This Row],[close]])</f>
        <v>853.63</v>
      </c>
      <c r="H769" t="s">
        <v>1521</v>
      </c>
      <c r="I769" t="s">
        <v>1506</v>
      </c>
      <c r="J769">
        <f t="shared" si="11"/>
        <v>768</v>
      </c>
      <c r="K769" t="str">
        <f>spy_long_term[[#This Row],[close]]</f>
        <v>853.63</v>
      </c>
      <c r="L769">
        <f>LOG(spy_long_term[[#This Row],[index]])</f>
        <v>2.8853612200315122</v>
      </c>
      <c r="M769">
        <f>LOG(spy_long_term[[#This Row],[close inf adj]])</f>
        <v>2.5742859791157318</v>
      </c>
      <c r="N769">
        <f>LOG(spy_long_term[[#This Row],[close]])</f>
        <v>2.9312696695437701</v>
      </c>
      <c r="O769" s="11">
        <f>VALUE(spy_long_term[[#This Row],[close]])</f>
        <v>853.63</v>
      </c>
      <c r="P769" s="11">
        <f>VALUE(spy_long_term[[#This Row],[close inf adj]])</f>
        <v>375.22</v>
      </c>
      <c r="R769" s="10">
        <v>40858</v>
      </c>
      <c r="S769">
        <v>3.08</v>
      </c>
      <c r="T769" s="9"/>
      <c r="U769" s="9"/>
      <c r="V769" s="9"/>
    </row>
    <row r="770" spans="1:22" x14ac:dyDescent="0.35">
      <c r="A770" t="s">
        <v>29</v>
      </c>
      <c r="B770">
        <v>1991</v>
      </c>
      <c r="C770">
        <v>12</v>
      </c>
      <c r="D770">
        <v>1</v>
      </c>
      <c r="F770" s="10">
        <f>DATE(spy_long_term[[#This Row],[year]],spy_long_term[[#This Row],[month]],spy_long_term[[#This Row],[day]])</f>
        <v>33573</v>
      </c>
      <c r="G770" s="6">
        <f>VALUE(spy_long_term[[#This Row],[close]])</f>
        <v>948.46</v>
      </c>
      <c r="H770" t="s">
        <v>1522</v>
      </c>
      <c r="I770" t="s">
        <v>1523</v>
      </c>
      <c r="J770">
        <f t="shared" si="11"/>
        <v>769</v>
      </c>
      <c r="K770" t="str">
        <f>spy_long_term[[#This Row],[close]]</f>
        <v>948.46</v>
      </c>
      <c r="L770">
        <f>LOG(spy_long_term[[#This Row],[index]])</f>
        <v>2.885926339801431</v>
      </c>
      <c r="M770">
        <f>LOG(spy_long_term[[#This Row],[close inf adj]])</f>
        <v>2.6202297774821752</v>
      </c>
      <c r="N770">
        <f>LOG(spy_long_term[[#This Row],[close]])</f>
        <v>2.9770190198366091</v>
      </c>
      <c r="O770" s="11">
        <f>VALUE(spy_long_term[[#This Row],[close]])</f>
        <v>948.46</v>
      </c>
      <c r="P770" s="11">
        <f>VALUE(spy_long_term[[#This Row],[close inf adj]])</f>
        <v>417.09</v>
      </c>
      <c r="R770" s="10">
        <v>40859</v>
      </c>
      <c r="S770">
        <v>3.0310000000000001</v>
      </c>
      <c r="T770" s="8"/>
      <c r="U770" s="8"/>
      <c r="V770" s="8"/>
    </row>
    <row r="771" spans="1:22" x14ac:dyDescent="0.35">
      <c r="A771" t="s">
        <v>29</v>
      </c>
      <c r="B771">
        <v>1992</v>
      </c>
      <c r="C771">
        <v>1</v>
      </c>
      <c r="D771">
        <v>1</v>
      </c>
      <c r="F771" s="10">
        <f>DATE(spy_long_term[[#This Row],[year]],spy_long_term[[#This Row],[month]],spy_long_term[[#This Row],[day]])</f>
        <v>33604</v>
      </c>
      <c r="G771" s="6">
        <f>VALUE(spy_long_term[[#This Row],[close]])</f>
        <v>927.93</v>
      </c>
      <c r="H771" t="s">
        <v>1524</v>
      </c>
      <c r="I771" t="s">
        <v>1525</v>
      </c>
      <c r="J771">
        <f t="shared" si="11"/>
        <v>770</v>
      </c>
      <c r="K771" t="str">
        <f>spy_long_term[[#This Row],[close]]</f>
        <v>927.93</v>
      </c>
      <c r="L771">
        <f>LOG(spy_long_term[[#This Row],[index]])</f>
        <v>2.8864907251724818</v>
      </c>
      <c r="M771">
        <f>LOG(spy_long_term[[#This Row],[close inf adj]])</f>
        <v>2.6114896393230413</v>
      </c>
      <c r="N771">
        <f>LOG(spy_long_term[[#This Row],[close]])</f>
        <v>2.9675152157012263</v>
      </c>
      <c r="O771" s="11">
        <f>VALUE(spy_long_term[[#This Row],[close]])</f>
        <v>927.93</v>
      </c>
      <c r="P771" s="11">
        <f>VALUE(spy_long_term[[#This Row],[close inf adj]])</f>
        <v>408.78</v>
      </c>
      <c r="R771" s="10">
        <v>40860</v>
      </c>
      <c r="S771">
        <v>2.9969000000000001</v>
      </c>
      <c r="T771" s="9"/>
      <c r="U771" s="9"/>
      <c r="V771" s="9"/>
    </row>
    <row r="772" spans="1:22" x14ac:dyDescent="0.35">
      <c r="A772" t="s">
        <v>29</v>
      </c>
      <c r="B772">
        <v>1992</v>
      </c>
      <c r="C772">
        <v>2</v>
      </c>
      <c r="D772">
        <v>1</v>
      </c>
      <c r="F772" s="10">
        <f>DATE(spy_long_term[[#This Row],[year]],spy_long_term[[#This Row],[month]],spy_long_term[[#This Row],[day]])</f>
        <v>33635</v>
      </c>
      <c r="G772" s="6">
        <f>VALUE(spy_long_term[[#This Row],[close]])</f>
        <v>933.53</v>
      </c>
      <c r="H772" t="s">
        <v>1526</v>
      </c>
      <c r="I772" t="s">
        <v>1527</v>
      </c>
      <c r="J772">
        <f t="shared" ref="J772:J835" si="12">J771+1</f>
        <v>771</v>
      </c>
      <c r="K772" t="str">
        <f>spy_long_term[[#This Row],[close]]</f>
        <v>933.53</v>
      </c>
      <c r="L772">
        <f>LOG(spy_long_term[[#This Row],[index]])</f>
        <v>2.8870543780509568</v>
      </c>
      <c r="M772">
        <f>LOG(spy_long_term[[#This Row],[close inf adj]])</f>
        <v>2.615634468877416</v>
      </c>
      <c r="N772">
        <f>LOG(spy_long_term[[#This Row],[close]])</f>
        <v>2.9701282790340064</v>
      </c>
      <c r="O772" s="11">
        <f>VALUE(spy_long_term[[#This Row],[close]])</f>
        <v>933.53</v>
      </c>
      <c r="P772" s="11">
        <f>VALUE(spy_long_term[[#This Row],[close inf adj]])</f>
        <v>412.7</v>
      </c>
      <c r="R772" s="10">
        <v>40861</v>
      </c>
      <c r="S772">
        <v>2.2200000000000002</v>
      </c>
      <c r="T772" s="8"/>
      <c r="U772" s="8"/>
      <c r="V772" s="8"/>
    </row>
    <row r="773" spans="1:22" x14ac:dyDescent="0.35">
      <c r="A773" t="s">
        <v>29</v>
      </c>
      <c r="B773">
        <v>1992</v>
      </c>
      <c r="C773">
        <v>3</v>
      </c>
      <c r="D773">
        <v>1</v>
      </c>
      <c r="F773" s="10">
        <f>DATE(spy_long_term[[#This Row],[year]],spy_long_term[[#This Row],[month]],spy_long_term[[#This Row],[day]])</f>
        <v>33664</v>
      </c>
      <c r="G773" s="6">
        <f>VALUE(spy_long_term[[#This Row],[close]])</f>
        <v>908.71</v>
      </c>
      <c r="H773" t="s">
        <v>1528</v>
      </c>
      <c r="I773" t="s">
        <v>1529</v>
      </c>
      <c r="J773">
        <f t="shared" si="12"/>
        <v>772</v>
      </c>
      <c r="K773" t="str">
        <f>spy_long_term[[#This Row],[close]]</f>
        <v>908.71</v>
      </c>
      <c r="L773">
        <f>LOG(spy_long_term[[#This Row],[index]])</f>
        <v>2.8876173003357359</v>
      </c>
      <c r="M773">
        <f>LOG(spy_long_term[[#This Row],[close inf adj]])</f>
        <v>2.6060479914251542</v>
      </c>
      <c r="N773">
        <f>LOG(spy_long_term[[#This Row],[close]])</f>
        <v>2.9584253073206184</v>
      </c>
      <c r="O773" s="11">
        <f>VALUE(spy_long_term[[#This Row],[close]])</f>
        <v>908.71</v>
      </c>
      <c r="P773" s="11">
        <f>VALUE(spy_long_term[[#This Row],[close inf adj]])</f>
        <v>403.69</v>
      </c>
      <c r="R773" s="10">
        <v>40862</v>
      </c>
      <c r="S773">
        <v>2.3290000000000002</v>
      </c>
      <c r="T773" s="9"/>
      <c r="U773" s="9"/>
      <c r="V773" s="9"/>
    </row>
    <row r="774" spans="1:22" x14ac:dyDescent="0.35">
      <c r="A774" t="s">
        <v>29</v>
      </c>
      <c r="B774">
        <v>1992</v>
      </c>
      <c r="C774">
        <v>4</v>
      </c>
      <c r="D774">
        <v>1</v>
      </c>
      <c r="F774" s="10">
        <f>DATE(spy_long_term[[#This Row],[year]],spy_long_term[[#This Row],[month]],spy_long_term[[#This Row],[day]])</f>
        <v>33695</v>
      </c>
      <c r="G774" s="6">
        <f>VALUE(spy_long_term[[#This Row],[close]])</f>
        <v>932.81</v>
      </c>
      <c r="H774" t="s">
        <v>1530</v>
      </c>
      <c r="I774" t="s">
        <v>1531</v>
      </c>
      <c r="J774">
        <f t="shared" si="12"/>
        <v>773</v>
      </c>
      <c r="K774" t="str">
        <f>spy_long_term[[#This Row],[close]]</f>
        <v>932.81</v>
      </c>
      <c r="L774">
        <f>LOG(spy_long_term[[#This Row],[index]])</f>
        <v>2.888179493918325</v>
      </c>
      <c r="M774">
        <f>LOG(spy_long_term[[#This Row],[close inf adj]])</f>
        <v>2.6179957689233793</v>
      </c>
      <c r="N774">
        <f>LOG(spy_long_term[[#This Row],[close]])</f>
        <v>2.9697931932056121</v>
      </c>
      <c r="O774" s="11">
        <f>VALUE(spy_long_term[[#This Row],[close]])</f>
        <v>932.81</v>
      </c>
      <c r="P774" s="11">
        <f>VALUE(spy_long_term[[#This Row],[close inf adj]])</f>
        <v>414.95</v>
      </c>
      <c r="R774" s="10">
        <v>40863</v>
      </c>
      <c r="S774">
        <v>2.5604</v>
      </c>
      <c r="T774" s="8"/>
      <c r="U774" s="8"/>
      <c r="V774" s="8"/>
    </row>
    <row r="775" spans="1:22" x14ac:dyDescent="0.35">
      <c r="A775" t="s">
        <v>29</v>
      </c>
      <c r="B775">
        <v>1992</v>
      </c>
      <c r="C775">
        <v>5</v>
      </c>
      <c r="D775">
        <v>1</v>
      </c>
      <c r="F775" s="10">
        <f>DATE(spy_long_term[[#This Row],[year]],spy_long_term[[#This Row],[month]],spy_long_term[[#This Row],[day]])</f>
        <v>33725</v>
      </c>
      <c r="G775" s="6">
        <f>VALUE(spy_long_term[[#This Row],[close]])</f>
        <v>932.05</v>
      </c>
      <c r="H775" t="s">
        <v>1532</v>
      </c>
      <c r="I775" t="s">
        <v>1533</v>
      </c>
      <c r="J775">
        <f t="shared" si="12"/>
        <v>774</v>
      </c>
      <c r="K775" t="str">
        <f>spy_long_term[[#This Row],[close]]</f>
        <v>932.05</v>
      </c>
      <c r="L775">
        <f>LOG(spy_long_term[[#This Row],[index]])</f>
        <v>2.8887409606828927</v>
      </c>
      <c r="M775">
        <f>LOG(spy_long_term[[#This Row],[close inf adj]])</f>
        <v>2.6184142148012559</v>
      </c>
      <c r="N775">
        <f>LOG(spy_long_term[[#This Row],[close]])</f>
        <v>2.9694392107892167</v>
      </c>
      <c r="O775" s="11">
        <f>VALUE(spy_long_term[[#This Row],[close]])</f>
        <v>932.05</v>
      </c>
      <c r="P775" s="11">
        <f>VALUE(spy_long_term[[#This Row],[close inf adj]])</f>
        <v>415.35</v>
      </c>
      <c r="R775" s="10">
        <v>40864</v>
      </c>
      <c r="S775">
        <v>2.25</v>
      </c>
      <c r="T775" s="9"/>
      <c r="U775" s="9"/>
      <c r="V775" s="9"/>
    </row>
    <row r="776" spans="1:22" x14ac:dyDescent="0.35">
      <c r="A776" t="s">
        <v>29</v>
      </c>
      <c r="B776">
        <v>1992</v>
      </c>
      <c r="C776">
        <v>6</v>
      </c>
      <c r="D776">
        <v>1</v>
      </c>
      <c r="F776" s="10">
        <f>DATE(spy_long_term[[#This Row],[year]],spy_long_term[[#This Row],[month]],spy_long_term[[#This Row],[day]])</f>
        <v>33756</v>
      </c>
      <c r="G776" s="6">
        <f>VALUE(spy_long_term[[#This Row],[close]])</f>
        <v>912.6</v>
      </c>
      <c r="H776" t="s">
        <v>1534</v>
      </c>
      <c r="I776" t="s">
        <v>1535</v>
      </c>
      <c r="J776">
        <f t="shared" si="12"/>
        <v>775</v>
      </c>
      <c r="K776" t="str">
        <f>spy_long_term[[#This Row],[close]]</f>
        <v>912.60</v>
      </c>
      <c r="L776">
        <f>LOG(spy_long_term[[#This Row],[index]])</f>
        <v>2.8893017025063101</v>
      </c>
      <c r="M776">
        <f>LOG(spy_long_term[[#This Row],[close inf adj]])</f>
        <v>2.610809160144461</v>
      </c>
      <c r="N776">
        <f>LOG(spy_long_term[[#This Row],[close]])</f>
        <v>2.9602804644366421</v>
      </c>
      <c r="O776" s="11">
        <f>VALUE(spy_long_term[[#This Row],[close]])</f>
        <v>912.6</v>
      </c>
      <c r="P776" s="11">
        <f>VALUE(spy_long_term[[#This Row],[close inf adj]])</f>
        <v>408.14</v>
      </c>
      <c r="R776" s="10">
        <v>40865</v>
      </c>
      <c r="S776">
        <v>2.0499999999999998</v>
      </c>
      <c r="T776" s="8"/>
      <c r="U776" s="8"/>
      <c r="V776" s="8"/>
    </row>
    <row r="777" spans="1:22" x14ac:dyDescent="0.35">
      <c r="A777" t="s">
        <v>29</v>
      </c>
      <c r="B777">
        <v>1992</v>
      </c>
      <c r="C777">
        <v>7</v>
      </c>
      <c r="D777">
        <v>1</v>
      </c>
      <c r="F777" s="10">
        <f>DATE(spy_long_term[[#This Row],[year]],spy_long_term[[#This Row],[month]],spy_long_term[[#This Row],[day]])</f>
        <v>33786</v>
      </c>
      <c r="G777" s="6">
        <f>VALUE(spy_long_term[[#This Row],[close]])</f>
        <v>946.84</v>
      </c>
      <c r="H777" t="s">
        <v>1536</v>
      </c>
      <c r="I777" t="s">
        <v>1537</v>
      </c>
      <c r="J777">
        <f t="shared" si="12"/>
        <v>776</v>
      </c>
      <c r="K777" t="str">
        <f>spy_long_term[[#This Row],[close]]</f>
        <v>946.84</v>
      </c>
      <c r="L777">
        <f>LOG(spy_long_term[[#This Row],[index]])</f>
        <v>2.8898617212581885</v>
      </c>
      <c r="M777">
        <f>LOG(spy_long_term[[#This Row],[close inf adj]])</f>
        <v>2.6275809020250267</v>
      </c>
      <c r="N777">
        <f>LOG(spy_long_term[[#This Row],[close]])</f>
        <v>2.9762765967563363</v>
      </c>
      <c r="O777" s="11">
        <f>VALUE(spy_long_term[[#This Row],[close]])</f>
        <v>946.84</v>
      </c>
      <c r="P777" s="11">
        <f>VALUE(spy_long_term[[#This Row],[close inf adj]])</f>
        <v>424.21</v>
      </c>
      <c r="R777" s="10">
        <v>40866</v>
      </c>
      <c r="S777">
        <v>2.1959</v>
      </c>
      <c r="T777" s="9"/>
      <c r="U777" s="9"/>
      <c r="V777" s="9"/>
    </row>
    <row r="778" spans="1:22" x14ac:dyDescent="0.35">
      <c r="A778" t="s">
        <v>29</v>
      </c>
      <c r="B778">
        <v>1992</v>
      </c>
      <c r="C778">
        <v>8</v>
      </c>
      <c r="D778">
        <v>1</v>
      </c>
      <c r="F778" s="10">
        <f>DATE(spy_long_term[[#This Row],[year]],spy_long_term[[#This Row],[month]],spy_long_term[[#This Row],[day]])</f>
        <v>33817</v>
      </c>
      <c r="G778" s="6">
        <f>VALUE(spy_long_term[[#This Row],[close]])</f>
        <v>921.22</v>
      </c>
      <c r="H778" t="s">
        <v>1538</v>
      </c>
      <c r="I778" t="s">
        <v>1539</v>
      </c>
      <c r="J778">
        <f t="shared" si="12"/>
        <v>777</v>
      </c>
      <c r="K778" t="str">
        <f>spy_long_term[[#This Row],[close]]</f>
        <v>921.22</v>
      </c>
      <c r="L778">
        <f>LOG(spy_long_term[[#This Row],[index]])</f>
        <v>2.8904210188009141</v>
      </c>
      <c r="M778">
        <f>LOG(spy_long_term[[#This Row],[close inf adj]])</f>
        <v>2.617031810595345</v>
      </c>
      <c r="N778">
        <f>LOG(spy_long_term[[#This Row],[close]])</f>
        <v>2.964363358075683</v>
      </c>
      <c r="O778" s="11">
        <f>VALUE(spy_long_term[[#This Row],[close]])</f>
        <v>921.22</v>
      </c>
      <c r="P778" s="11">
        <f>VALUE(spy_long_term[[#This Row],[close inf adj]])</f>
        <v>414.03</v>
      </c>
      <c r="R778" s="10">
        <v>40867</v>
      </c>
      <c r="S778">
        <v>2.2000000000000002</v>
      </c>
      <c r="T778" s="8"/>
      <c r="U778" s="8"/>
      <c r="V778" s="8"/>
    </row>
    <row r="779" spans="1:22" x14ac:dyDescent="0.35">
      <c r="A779" t="s">
        <v>29</v>
      </c>
      <c r="B779">
        <v>1992</v>
      </c>
      <c r="C779">
        <v>9</v>
      </c>
      <c r="D779">
        <v>1</v>
      </c>
      <c r="F779" s="10">
        <f>DATE(spy_long_term[[#This Row],[year]],spy_long_term[[#This Row],[month]],spy_long_term[[#This Row],[day]])</f>
        <v>33848</v>
      </c>
      <c r="G779" s="6">
        <f>VALUE(spy_long_term[[#This Row],[close]])</f>
        <v>927.1</v>
      </c>
      <c r="H779" t="s">
        <v>1540</v>
      </c>
      <c r="I779" t="s">
        <v>1541</v>
      </c>
      <c r="J779">
        <f t="shared" si="12"/>
        <v>778</v>
      </c>
      <c r="K779" t="str">
        <f>spy_long_term[[#This Row],[close]]</f>
        <v>927.10</v>
      </c>
      <c r="L779">
        <f>LOG(spy_long_term[[#This Row],[index]])</f>
        <v>2.890979596989689</v>
      </c>
      <c r="M779">
        <f>LOG(spy_long_term[[#This Row],[close inf adj]])</f>
        <v>2.6209684356442899</v>
      </c>
      <c r="N779">
        <f>LOG(spy_long_term[[#This Row],[close]])</f>
        <v>2.9671265810764127</v>
      </c>
      <c r="O779" s="11">
        <f>VALUE(spy_long_term[[#This Row],[close]])</f>
        <v>927.1</v>
      </c>
      <c r="P779" s="11">
        <f>VALUE(spy_long_term[[#This Row],[close inf adj]])</f>
        <v>417.8</v>
      </c>
      <c r="R779" s="10">
        <v>40868</v>
      </c>
      <c r="S779">
        <v>2.294</v>
      </c>
      <c r="T779" s="9"/>
      <c r="U779" s="9"/>
      <c r="V779" s="9"/>
    </row>
    <row r="780" spans="1:22" x14ac:dyDescent="0.35">
      <c r="A780" t="s">
        <v>29</v>
      </c>
      <c r="B780">
        <v>1992</v>
      </c>
      <c r="C780">
        <v>10</v>
      </c>
      <c r="D780">
        <v>1</v>
      </c>
      <c r="F780" s="10">
        <f>DATE(spy_long_term[[#This Row],[year]],spy_long_term[[#This Row],[month]],spy_long_term[[#This Row],[day]])</f>
        <v>33878</v>
      </c>
      <c r="G780" s="6">
        <f>VALUE(spy_long_term[[#This Row],[close]])</f>
        <v>925.7</v>
      </c>
      <c r="H780" t="s">
        <v>1542</v>
      </c>
      <c r="I780" t="s">
        <v>1543</v>
      </c>
      <c r="J780">
        <f t="shared" si="12"/>
        <v>779</v>
      </c>
      <c r="K780" t="str">
        <f>spy_long_term[[#This Row],[close]]</f>
        <v>925.70</v>
      </c>
      <c r="L780">
        <f>LOG(spy_long_term[[#This Row],[index]])</f>
        <v>2.8915374576725643</v>
      </c>
      <c r="M780">
        <f>LOG(spy_long_term[[#This Row],[close inf adj]])</f>
        <v>2.6218822154957357</v>
      </c>
      <c r="N780">
        <f>LOG(spy_long_term[[#This Row],[close]])</f>
        <v>2.9664702637292844</v>
      </c>
      <c r="O780" s="11">
        <f>VALUE(spy_long_term[[#This Row],[close]])</f>
        <v>925.7</v>
      </c>
      <c r="P780" s="11">
        <f>VALUE(spy_long_term[[#This Row],[close inf adj]])</f>
        <v>418.68</v>
      </c>
      <c r="R780" s="10">
        <v>40869</v>
      </c>
      <c r="S780">
        <v>2.3289</v>
      </c>
      <c r="T780" s="8"/>
      <c r="U780" s="8"/>
      <c r="V780" s="8"/>
    </row>
    <row r="781" spans="1:22" x14ac:dyDescent="0.35">
      <c r="A781" t="s">
        <v>29</v>
      </c>
      <c r="B781">
        <v>1992</v>
      </c>
      <c r="C781">
        <v>11</v>
      </c>
      <c r="D781">
        <v>1</v>
      </c>
      <c r="F781" s="10">
        <f>DATE(spy_long_term[[#This Row],[year]],spy_long_term[[#This Row],[month]],spy_long_term[[#This Row],[day]])</f>
        <v>33909</v>
      </c>
      <c r="G781" s="6">
        <f>VALUE(spy_long_term[[#This Row],[close]])</f>
        <v>952.42</v>
      </c>
      <c r="H781" t="s">
        <v>1544</v>
      </c>
      <c r="I781" t="s">
        <v>1545</v>
      </c>
      <c r="J781">
        <f t="shared" si="12"/>
        <v>780</v>
      </c>
      <c r="K781" t="str">
        <f>spy_long_term[[#This Row],[close]]</f>
        <v>952.42</v>
      </c>
      <c r="L781">
        <f>LOG(spy_long_term[[#This Row],[index]])</f>
        <v>2.8920946026904804</v>
      </c>
      <c r="M781">
        <f>LOG(spy_long_term[[#This Row],[close inf adj]])</f>
        <v>2.6348298023738992</v>
      </c>
      <c r="N781">
        <f>LOG(spy_long_term[[#This Row],[close]])</f>
        <v>2.9788285066388056</v>
      </c>
      <c r="O781" s="11">
        <f>VALUE(spy_long_term[[#This Row],[close]])</f>
        <v>952.42</v>
      </c>
      <c r="P781" s="11">
        <f>VALUE(spy_long_term[[#This Row],[close inf adj]])</f>
        <v>431.35</v>
      </c>
      <c r="R781" s="10">
        <v>40870</v>
      </c>
      <c r="S781">
        <v>2.3321000000000001</v>
      </c>
      <c r="T781" s="9"/>
      <c r="U781" s="9"/>
      <c r="V781" s="9"/>
    </row>
    <row r="782" spans="1:22" x14ac:dyDescent="0.35">
      <c r="A782" t="s">
        <v>29</v>
      </c>
      <c r="B782">
        <v>1992</v>
      </c>
      <c r="C782">
        <v>12</v>
      </c>
      <c r="D782">
        <v>1</v>
      </c>
      <c r="F782" s="10">
        <f>DATE(spy_long_term[[#This Row],[year]],spy_long_term[[#This Row],[month]],spy_long_term[[#This Row],[day]])</f>
        <v>33939</v>
      </c>
      <c r="G782" s="6">
        <f>VALUE(spy_long_term[[#This Row],[close]])</f>
        <v>962.92</v>
      </c>
      <c r="H782" t="s">
        <v>1546</v>
      </c>
      <c r="I782" t="s">
        <v>1547</v>
      </c>
      <c r="J782">
        <f t="shared" si="12"/>
        <v>781</v>
      </c>
      <c r="K782" t="str">
        <f>spy_long_term[[#This Row],[close]]</f>
        <v>962.92</v>
      </c>
      <c r="L782">
        <f>LOG(spy_long_term[[#This Row],[index]])</f>
        <v>2.8926510338773004</v>
      </c>
      <c r="M782">
        <f>LOG(spy_long_term[[#This Row],[close inf adj]])</f>
        <v>2.6391975275625179</v>
      </c>
      <c r="N782">
        <f>LOG(spy_long_term[[#This Row],[close]])</f>
        <v>2.9835902071642328</v>
      </c>
      <c r="O782" s="11">
        <f>VALUE(spy_long_term[[#This Row],[close]])</f>
        <v>962.92</v>
      </c>
      <c r="P782" s="11">
        <f>VALUE(spy_long_term[[#This Row],[close inf adj]])</f>
        <v>435.71</v>
      </c>
      <c r="R782" s="10">
        <v>40871</v>
      </c>
      <c r="S782">
        <v>2.4321000000000002</v>
      </c>
      <c r="T782" s="8"/>
      <c r="U782" s="8"/>
      <c r="V782" s="8"/>
    </row>
    <row r="783" spans="1:22" x14ac:dyDescent="0.35">
      <c r="A783" t="s">
        <v>29</v>
      </c>
      <c r="B783">
        <v>1993</v>
      </c>
      <c r="C783">
        <v>1</v>
      </c>
      <c r="D783">
        <v>1</v>
      </c>
      <c r="F783" s="10">
        <f>DATE(spy_long_term[[#This Row],[year]],spy_long_term[[#This Row],[month]],spy_long_term[[#This Row],[day]])</f>
        <v>33970</v>
      </c>
      <c r="G783" s="6">
        <f>VALUE(spy_long_term[[#This Row],[close]])</f>
        <v>964.88</v>
      </c>
      <c r="H783" t="s">
        <v>1548</v>
      </c>
      <c r="I783" t="s">
        <v>1549</v>
      </c>
      <c r="J783">
        <f t="shared" si="12"/>
        <v>782</v>
      </c>
      <c r="K783" t="str">
        <f>spy_long_term[[#This Row],[close]]</f>
        <v>964.88</v>
      </c>
      <c r="L783">
        <f>LOG(spy_long_term[[#This Row],[index]])</f>
        <v>2.893206753059848</v>
      </c>
      <c r="M783">
        <f>LOG(spy_long_term[[#This Row],[close inf adj]])</f>
        <v>2.6422468238078909</v>
      </c>
      <c r="N783">
        <f>LOG(spy_long_term[[#This Row],[close]])</f>
        <v>2.9844733044542289</v>
      </c>
      <c r="O783" s="11">
        <f>VALUE(spy_long_term[[#This Row],[close]])</f>
        <v>964.88</v>
      </c>
      <c r="P783" s="11">
        <f>VALUE(spy_long_term[[#This Row],[close inf adj]])</f>
        <v>438.78</v>
      </c>
      <c r="R783" s="10">
        <v>40872</v>
      </c>
      <c r="S783">
        <v>2.5061</v>
      </c>
      <c r="T783" s="9"/>
      <c r="U783" s="9"/>
      <c r="V783" s="9"/>
    </row>
    <row r="784" spans="1:22" x14ac:dyDescent="0.35">
      <c r="A784" t="s">
        <v>29</v>
      </c>
      <c r="B784">
        <v>1993</v>
      </c>
      <c r="C784">
        <v>2</v>
      </c>
      <c r="D784">
        <v>1</v>
      </c>
      <c r="F784" s="10">
        <f>DATE(spy_long_term[[#This Row],[year]],spy_long_term[[#This Row],[month]],spy_long_term[[#This Row],[day]])</f>
        <v>34001</v>
      </c>
      <c r="G784" s="6">
        <f>VALUE(spy_long_term[[#This Row],[close]])</f>
        <v>971.45</v>
      </c>
      <c r="H784" t="s">
        <v>1550</v>
      </c>
      <c r="I784" t="s">
        <v>1551</v>
      </c>
      <c r="J784">
        <f t="shared" si="12"/>
        <v>783</v>
      </c>
      <c r="K784" t="str">
        <f>spy_long_term[[#This Row],[close]]</f>
        <v>971.45</v>
      </c>
      <c r="L784">
        <f>LOG(spy_long_term[[#This Row],[index]])</f>
        <v>2.8937617620579434</v>
      </c>
      <c r="M784">
        <f>LOG(spy_long_term[[#This Row],[close inf adj]])</f>
        <v>2.6467760990501499</v>
      </c>
      <c r="N784">
        <f>LOG(spy_long_term[[#This Row],[close]])</f>
        <v>2.987420452611655</v>
      </c>
      <c r="O784" s="11">
        <f>VALUE(spy_long_term[[#This Row],[close]])</f>
        <v>971.45</v>
      </c>
      <c r="P784" s="11">
        <f>VALUE(spy_long_term[[#This Row],[close inf adj]])</f>
        <v>443.38</v>
      </c>
      <c r="R784" s="10">
        <v>40873</v>
      </c>
      <c r="S784">
        <v>2.4700000000000002</v>
      </c>
      <c r="T784" s="8"/>
      <c r="U784" s="8"/>
      <c r="V784" s="8"/>
    </row>
    <row r="785" spans="1:22" x14ac:dyDescent="0.35">
      <c r="A785" t="s">
        <v>29</v>
      </c>
      <c r="B785">
        <v>1993</v>
      </c>
      <c r="C785">
        <v>3</v>
      </c>
      <c r="D785">
        <v>1</v>
      </c>
      <c r="F785" s="10">
        <f>DATE(spy_long_term[[#This Row],[year]],spy_long_term[[#This Row],[month]],spy_long_term[[#This Row],[day]])</f>
        <v>34029</v>
      </c>
      <c r="G785" s="6">
        <f>VALUE(spy_long_term[[#This Row],[close]])</f>
        <v>986</v>
      </c>
      <c r="H785" t="s">
        <v>1552</v>
      </c>
      <c r="I785" t="s">
        <v>1553</v>
      </c>
      <c r="J785">
        <f t="shared" si="12"/>
        <v>784</v>
      </c>
      <c r="K785" t="str">
        <f>spy_long_term[[#This Row],[close]]</f>
        <v>986.00</v>
      </c>
      <c r="L785">
        <f>LOG(spy_long_term[[#This Row],[index]])</f>
        <v>2.8943160626844384</v>
      </c>
      <c r="M785">
        <f>LOG(spy_long_term[[#This Row],[close inf adj]])</f>
        <v>2.6548212456042628</v>
      </c>
      <c r="N785">
        <f>LOG(spy_long_term[[#This Row],[close]])</f>
        <v>2.993876914941211</v>
      </c>
      <c r="O785" s="11">
        <f>VALUE(spy_long_term[[#This Row],[close]])</f>
        <v>986</v>
      </c>
      <c r="P785" s="11">
        <f>VALUE(spy_long_term[[#This Row],[close inf adj]])</f>
        <v>451.67</v>
      </c>
      <c r="R785" s="10">
        <v>40874</v>
      </c>
      <c r="S785">
        <v>2.4799000000000002</v>
      </c>
      <c r="T785" s="9"/>
      <c r="U785" s="9"/>
      <c r="V785" s="9"/>
    </row>
    <row r="786" spans="1:22" x14ac:dyDescent="0.35">
      <c r="A786" t="s">
        <v>29</v>
      </c>
      <c r="B786">
        <v>1993</v>
      </c>
      <c r="C786">
        <v>4</v>
      </c>
      <c r="D786">
        <v>1</v>
      </c>
      <c r="F786" s="10">
        <f>DATE(spy_long_term[[#This Row],[year]],spy_long_term[[#This Row],[month]],spy_long_term[[#This Row],[day]])</f>
        <v>34060</v>
      </c>
      <c r="G786" s="6">
        <f>VALUE(spy_long_term[[#This Row],[close]])</f>
        <v>958.29</v>
      </c>
      <c r="H786" t="s">
        <v>1554</v>
      </c>
      <c r="I786" t="s">
        <v>1555</v>
      </c>
      <c r="J786">
        <f t="shared" si="12"/>
        <v>785</v>
      </c>
      <c r="K786" t="str">
        <f>spy_long_term[[#This Row],[close]]</f>
        <v>958.29</v>
      </c>
      <c r="L786">
        <f>LOG(spy_long_term[[#This Row],[index]])</f>
        <v>2.8948696567452528</v>
      </c>
      <c r="M786">
        <f>LOG(spy_long_term[[#This Row],[close inf adj]])</f>
        <v>2.6436401722606071</v>
      </c>
      <c r="N786">
        <f>LOG(spy_long_term[[#This Row],[close]])</f>
        <v>2.9814969561984621</v>
      </c>
      <c r="O786" s="11">
        <f>VALUE(spy_long_term[[#This Row],[close]])</f>
        <v>958.29</v>
      </c>
      <c r="P786" s="11">
        <f>VALUE(spy_long_term[[#This Row],[close inf adj]])</f>
        <v>440.19</v>
      </c>
      <c r="R786" s="10">
        <v>40875</v>
      </c>
      <c r="S786">
        <v>2.5499999999999998</v>
      </c>
      <c r="T786" s="8"/>
      <c r="U786" s="8"/>
      <c r="V786" s="8"/>
    </row>
    <row r="787" spans="1:22" x14ac:dyDescent="0.35">
      <c r="A787" t="s">
        <v>29</v>
      </c>
      <c r="B787">
        <v>1993</v>
      </c>
      <c r="C787">
        <v>5</v>
      </c>
      <c r="D787">
        <v>1</v>
      </c>
      <c r="F787" s="10">
        <f>DATE(spy_long_term[[#This Row],[year]],spy_long_term[[#This Row],[month]],spy_long_term[[#This Row],[day]])</f>
        <v>34090</v>
      </c>
      <c r="G787" s="6">
        <f>VALUE(spy_long_term[[#This Row],[close]])</f>
        <v>978.71</v>
      </c>
      <c r="H787" t="s">
        <v>1556</v>
      </c>
      <c r="I787" t="s">
        <v>1557</v>
      </c>
      <c r="J787">
        <f t="shared" si="12"/>
        <v>786</v>
      </c>
      <c r="K787" t="str">
        <f>spy_long_term[[#This Row],[close]]</f>
        <v>978.71</v>
      </c>
      <c r="L787">
        <f>LOG(spy_long_term[[#This Row],[index]])</f>
        <v>2.8954225460394079</v>
      </c>
      <c r="M787">
        <f>LOG(spy_long_term[[#This Row],[close inf adj]])</f>
        <v>2.6533958438562975</v>
      </c>
      <c r="N787">
        <f>LOG(spy_long_term[[#This Row],[close]])</f>
        <v>2.9906540257589604</v>
      </c>
      <c r="O787" s="11">
        <f>VALUE(spy_long_term[[#This Row],[close]])</f>
        <v>978.71</v>
      </c>
      <c r="P787" s="11">
        <f>VALUE(spy_long_term[[#This Row],[close inf adj]])</f>
        <v>450.19</v>
      </c>
      <c r="R787" s="10">
        <v>40876</v>
      </c>
      <c r="S787">
        <v>2.7502</v>
      </c>
      <c r="T787" s="9"/>
      <c r="U787" s="9"/>
      <c r="V787" s="9"/>
    </row>
    <row r="788" spans="1:22" x14ac:dyDescent="0.35">
      <c r="A788" t="s">
        <v>29</v>
      </c>
      <c r="B788">
        <v>1993</v>
      </c>
      <c r="C788">
        <v>6</v>
      </c>
      <c r="D788">
        <v>1</v>
      </c>
      <c r="F788" s="10">
        <f>DATE(spy_long_term[[#This Row],[year]],spy_long_term[[#This Row],[month]],spy_long_term[[#This Row],[day]])</f>
        <v>34121</v>
      </c>
      <c r="G788" s="6">
        <f>VALUE(spy_long_term[[#This Row],[close]])</f>
        <v>978.1</v>
      </c>
      <c r="H788" t="s">
        <v>1558</v>
      </c>
      <c r="I788" t="s">
        <v>1559</v>
      </c>
      <c r="J788">
        <f t="shared" si="12"/>
        <v>787</v>
      </c>
      <c r="K788" t="str">
        <f>spy_long_term[[#This Row],[close]]</f>
        <v>978.10</v>
      </c>
      <c r="L788">
        <f>LOG(spy_long_term[[#This Row],[index]])</f>
        <v>2.8959747323590648</v>
      </c>
      <c r="M788">
        <f>LOG(spy_long_term[[#This Row],[close inf adj]])</f>
        <v>2.6537237151833701</v>
      </c>
      <c r="N788">
        <f>LOG(spy_long_term[[#This Row],[close]])</f>
        <v>2.9903832589062338</v>
      </c>
      <c r="O788" s="11">
        <f>VALUE(spy_long_term[[#This Row],[close]])</f>
        <v>978.1</v>
      </c>
      <c r="P788" s="11">
        <f>VALUE(spy_long_term[[#This Row],[close inf adj]])</f>
        <v>450.53</v>
      </c>
      <c r="R788" s="10">
        <v>40877</v>
      </c>
      <c r="S788">
        <v>2.9701</v>
      </c>
      <c r="T788" s="8"/>
      <c r="U788" s="8"/>
      <c r="V788" s="8"/>
    </row>
    <row r="789" spans="1:22" x14ac:dyDescent="0.35">
      <c r="A789" t="s">
        <v>29</v>
      </c>
      <c r="B789">
        <v>1993</v>
      </c>
      <c r="C789">
        <v>7</v>
      </c>
      <c r="D789">
        <v>1</v>
      </c>
      <c r="F789" s="10">
        <f>DATE(spy_long_term[[#This Row],[year]],spy_long_term[[#This Row],[month]],spy_long_term[[#This Row],[day]])</f>
        <v>34151</v>
      </c>
      <c r="G789" s="6">
        <f>VALUE(spy_long_term[[#This Row],[close]])</f>
        <v>972.89</v>
      </c>
      <c r="H789" t="s">
        <v>1560</v>
      </c>
      <c r="I789" t="s">
        <v>1561</v>
      </c>
      <c r="J789">
        <f t="shared" si="12"/>
        <v>788</v>
      </c>
      <c r="K789" t="str">
        <f>spy_long_term[[#This Row],[close]]</f>
        <v>972.89</v>
      </c>
      <c r="L789">
        <f>LOG(spy_long_term[[#This Row],[index]])</f>
        <v>2.8965262174895554</v>
      </c>
      <c r="M789">
        <f>LOG(spy_long_term[[#This Row],[close inf adj]])</f>
        <v>2.6514040186694383</v>
      </c>
      <c r="N789">
        <f>LOG(spy_long_term[[#This Row],[close]])</f>
        <v>2.9880637394527247</v>
      </c>
      <c r="O789" s="11">
        <f>VALUE(spy_long_term[[#This Row],[close]])</f>
        <v>972.89</v>
      </c>
      <c r="P789" s="11">
        <f>VALUE(spy_long_term[[#This Row],[close inf adj]])</f>
        <v>448.13</v>
      </c>
      <c r="R789" s="10">
        <v>40878</v>
      </c>
      <c r="S789">
        <v>3.06</v>
      </c>
      <c r="T789" s="9"/>
      <c r="U789" s="9"/>
      <c r="V789" s="9"/>
    </row>
    <row r="790" spans="1:22" x14ac:dyDescent="0.35">
      <c r="A790" t="s">
        <v>29</v>
      </c>
      <c r="B790">
        <v>1993</v>
      </c>
      <c r="C790">
        <v>8</v>
      </c>
      <c r="D790">
        <v>1</v>
      </c>
      <c r="F790" s="10">
        <f>DATE(spy_long_term[[#This Row],[year]],spy_long_term[[#This Row],[month]],spy_long_term[[#This Row],[day]])</f>
        <v>34182</v>
      </c>
      <c r="G790" s="6">
        <f>VALUE(spy_long_term[[#This Row],[close]])</f>
        <v>1003.61</v>
      </c>
      <c r="H790" t="s">
        <v>1562</v>
      </c>
      <c r="I790" t="s">
        <v>1563</v>
      </c>
      <c r="J790">
        <f t="shared" si="12"/>
        <v>789</v>
      </c>
      <c r="K790" t="str">
        <f>spy_long_term[[#This Row],[close]]</f>
        <v>1003.61</v>
      </c>
      <c r="L790">
        <f>LOG(spy_long_term[[#This Row],[index]])</f>
        <v>2.8970770032094202</v>
      </c>
      <c r="M790">
        <f>LOG(spy_long_term[[#This Row],[close inf adj]])</f>
        <v>2.666105954192445</v>
      </c>
      <c r="N790">
        <f>LOG(spy_long_term[[#This Row],[close]])</f>
        <v>3.0015649799873141</v>
      </c>
      <c r="O790" s="11">
        <f>VALUE(spy_long_term[[#This Row],[close]])</f>
        <v>1003.61</v>
      </c>
      <c r="P790" s="11">
        <f>VALUE(spy_long_term[[#This Row],[close inf adj]])</f>
        <v>463.56</v>
      </c>
      <c r="R790" s="10">
        <v>40879</v>
      </c>
      <c r="S790">
        <v>3.1151</v>
      </c>
      <c r="T790" s="8"/>
      <c r="U790" s="8"/>
      <c r="V790" s="8"/>
    </row>
    <row r="791" spans="1:22" x14ac:dyDescent="0.35">
      <c r="A791" t="s">
        <v>29</v>
      </c>
      <c r="B791">
        <v>1993</v>
      </c>
      <c r="C791">
        <v>9</v>
      </c>
      <c r="D791">
        <v>1</v>
      </c>
      <c r="F791" s="10">
        <f>DATE(spy_long_term[[#This Row],[year]],spy_long_term[[#This Row],[month]],spy_long_term[[#This Row],[day]])</f>
        <v>34213</v>
      </c>
      <c r="G791" s="6">
        <f>VALUE(spy_long_term[[#This Row],[close]])</f>
        <v>991.75</v>
      </c>
      <c r="H791" t="s">
        <v>1564</v>
      </c>
      <c r="I791" t="s">
        <v>1565</v>
      </c>
      <c r="J791">
        <f t="shared" si="12"/>
        <v>790</v>
      </c>
      <c r="K791" t="str">
        <f>spy_long_term[[#This Row],[close]]</f>
        <v>991.75</v>
      </c>
      <c r="L791">
        <f>LOG(spy_long_term[[#This Row],[index]])</f>
        <v>2.8976270912904414</v>
      </c>
      <c r="M791">
        <f>LOG(spy_long_term[[#This Row],[close inf adj]])</f>
        <v>2.661746448212428</v>
      </c>
      <c r="N791">
        <f>LOG(spy_long_term[[#This Row],[close]])</f>
        <v>2.9964022091461882</v>
      </c>
      <c r="O791" s="11">
        <f>VALUE(spy_long_term[[#This Row],[close]])</f>
        <v>991.75</v>
      </c>
      <c r="P791" s="11">
        <f>VALUE(spy_long_term[[#This Row],[close inf adj]])</f>
        <v>458.93</v>
      </c>
      <c r="R791" s="10">
        <v>40880</v>
      </c>
      <c r="S791">
        <v>2.794</v>
      </c>
      <c r="T791" s="9"/>
      <c r="U791" s="9"/>
      <c r="V791" s="9"/>
    </row>
    <row r="792" spans="1:22" x14ac:dyDescent="0.35">
      <c r="A792" t="s">
        <v>29</v>
      </c>
      <c r="B792">
        <v>1993</v>
      </c>
      <c r="C792">
        <v>10</v>
      </c>
      <c r="D792">
        <v>1</v>
      </c>
      <c r="F792" s="10">
        <f>DATE(spy_long_term[[#This Row],[year]],spy_long_term[[#This Row],[month]],spy_long_term[[#This Row],[day]])</f>
        <v>34243</v>
      </c>
      <c r="G792" s="6">
        <f>VALUE(spy_long_term[[#This Row],[close]])</f>
        <v>1006.77</v>
      </c>
      <c r="H792" t="s">
        <v>1566</v>
      </c>
      <c r="I792" t="s">
        <v>1567</v>
      </c>
      <c r="J792">
        <f t="shared" si="12"/>
        <v>791</v>
      </c>
      <c r="K792" t="str">
        <f>spy_long_term[[#This Row],[close]]</f>
        <v>1006.77</v>
      </c>
      <c r="L792">
        <f>LOG(spy_long_term[[#This Row],[index]])</f>
        <v>2.8981764834976764</v>
      </c>
      <c r="M792">
        <f>LOG(spy_long_term[[#This Row],[close inf adj]])</f>
        <v>2.6700880678722485</v>
      </c>
      <c r="N792">
        <f>LOG(spy_long_term[[#This Row],[close]])</f>
        <v>3.0029302658467527</v>
      </c>
      <c r="O792" s="11">
        <f>VALUE(spy_long_term[[#This Row],[close]])</f>
        <v>1006.77</v>
      </c>
      <c r="P792" s="11">
        <f>VALUE(spy_long_term[[#This Row],[close inf adj]])</f>
        <v>467.83</v>
      </c>
      <c r="R792" s="10">
        <v>40881</v>
      </c>
      <c r="S792">
        <v>2.8281000000000001</v>
      </c>
      <c r="T792" s="8"/>
      <c r="U792" s="8"/>
      <c r="V792" s="8"/>
    </row>
    <row r="793" spans="1:22" x14ac:dyDescent="0.35">
      <c r="A793" t="s">
        <v>29</v>
      </c>
      <c r="B793">
        <v>1993</v>
      </c>
      <c r="C793">
        <v>11</v>
      </c>
      <c r="D793">
        <v>1</v>
      </c>
      <c r="F793" s="10">
        <f>DATE(spy_long_term[[#This Row],[year]],spy_long_term[[#This Row],[month]],spy_long_term[[#This Row],[day]])</f>
        <v>34274</v>
      </c>
      <c r="G793" s="6">
        <f>VALUE(spy_long_term[[#This Row],[close]])</f>
        <v>993.31</v>
      </c>
      <c r="H793" t="s">
        <v>1568</v>
      </c>
      <c r="I793" t="s">
        <v>1569</v>
      </c>
      <c r="J793">
        <f t="shared" si="12"/>
        <v>792</v>
      </c>
      <c r="K793" t="str">
        <f>spy_long_term[[#This Row],[close]]</f>
        <v>993.31</v>
      </c>
      <c r="L793">
        <f>LOG(spy_long_term[[#This Row],[index]])</f>
        <v>2.8987251815894934</v>
      </c>
      <c r="M793">
        <f>LOG(spy_long_term[[#This Row],[close inf adj]])</f>
        <v>2.6644445240947099</v>
      </c>
      <c r="N793">
        <f>LOG(spy_long_term[[#This Row],[close]])</f>
        <v>2.9970848076885415</v>
      </c>
      <c r="O793" s="11">
        <f>VALUE(spy_long_term[[#This Row],[close]])</f>
        <v>993.31</v>
      </c>
      <c r="P793" s="11">
        <f>VALUE(spy_long_term[[#This Row],[close inf adj]])</f>
        <v>461.79</v>
      </c>
      <c r="R793" s="10">
        <v>40882</v>
      </c>
      <c r="S793">
        <v>2.8797999999999999</v>
      </c>
      <c r="T793" s="9"/>
      <c r="U793" s="9"/>
      <c r="V793" s="9"/>
    </row>
    <row r="794" spans="1:22" x14ac:dyDescent="0.35">
      <c r="A794" t="s">
        <v>29</v>
      </c>
      <c r="B794">
        <v>1993</v>
      </c>
      <c r="C794">
        <v>12</v>
      </c>
      <c r="D794">
        <v>1</v>
      </c>
      <c r="F794" s="10">
        <f>DATE(spy_long_term[[#This Row],[year]],spy_long_term[[#This Row],[month]],spy_long_term[[#This Row],[day]])</f>
        <v>34304</v>
      </c>
      <c r="G794" s="6">
        <f>VALUE(spy_long_term[[#This Row],[close]])</f>
        <v>1003.33</v>
      </c>
      <c r="H794" t="s">
        <v>1570</v>
      </c>
      <c r="I794" t="s">
        <v>1571</v>
      </c>
      <c r="J794">
        <f t="shared" si="12"/>
        <v>793</v>
      </c>
      <c r="K794" t="str">
        <f>spy_long_term[[#This Row],[close]]</f>
        <v>1003.33</v>
      </c>
      <c r="L794">
        <f>LOG(spy_long_term[[#This Row],[index]])</f>
        <v>2.8992731873176036</v>
      </c>
      <c r="M794">
        <f>LOG(spy_long_term[[#This Row],[close inf adj]])</f>
        <v>2.6688050974118163</v>
      </c>
      <c r="N794">
        <f>LOG(spy_long_term[[#This Row],[close]])</f>
        <v>3.001443798032974</v>
      </c>
      <c r="O794" s="11">
        <f>VALUE(spy_long_term[[#This Row],[close]])</f>
        <v>1003.33</v>
      </c>
      <c r="P794" s="11">
        <f>VALUE(spy_long_term[[#This Row],[close inf adj]])</f>
        <v>466.45</v>
      </c>
      <c r="R794" s="10">
        <v>40883</v>
      </c>
      <c r="S794">
        <v>3.03</v>
      </c>
      <c r="T794" s="8"/>
      <c r="U794" s="8"/>
      <c r="V794" s="8"/>
    </row>
    <row r="795" spans="1:22" x14ac:dyDescent="0.35">
      <c r="A795" t="s">
        <v>29</v>
      </c>
      <c r="B795">
        <v>1994</v>
      </c>
      <c r="C795">
        <v>1</v>
      </c>
      <c r="D795">
        <v>1</v>
      </c>
      <c r="F795" s="10">
        <f>DATE(spy_long_term[[#This Row],[year]],spy_long_term[[#This Row],[month]],spy_long_term[[#This Row],[day]])</f>
        <v>34335</v>
      </c>
      <c r="G795" s="6">
        <f>VALUE(spy_long_term[[#This Row],[close]])</f>
        <v>1033.05</v>
      </c>
      <c r="H795" t="s">
        <v>1572</v>
      </c>
      <c r="I795" t="s">
        <v>1573</v>
      </c>
      <c r="J795">
        <f t="shared" si="12"/>
        <v>794</v>
      </c>
      <c r="K795" t="str">
        <f>spy_long_term[[#This Row],[close]]</f>
        <v>1033.05</v>
      </c>
      <c r="L795">
        <f>LOG(spy_long_term[[#This Row],[index]])</f>
        <v>2.8998205024270964</v>
      </c>
      <c r="M795">
        <f>LOG(spy_long_term[[#This Row],[close inf adj]])</f>
        <v>2.6826954958987113</v>
      </c>
      <c r="N795">
        <f>LOG(spy_long_term[[#This Row],[close]])</f>
        <v>3.0141213420410016</v>
      </c>
      <c r="O795" s="11">
        <f>VALUE(spy_long_term[[#This Row],[close]])</f>
        <v>1033.05</v>
      </c>
      <c r="P795" s="11">
        <f>VALUE(spy_long_term[[#This Row],[close inf adj]])</f>
        <v>481.61</v>
      </c>
      <c r="R795" s="10">
        <v>40884</v>
      </c>
      <c r="S795">
        <v>2.99</v>
      </c>
      <c r="T795" s="9"/>
      <c r="U795" s="9"/>
      <c r="V795" s="9"/>
    </row>
    <row r="796" spans="1:22" x14ac:dyDescent="0.35">
      <c r="A796" t="s">
        <v>29</v>
      </c>
      <c r="B796">
        <v>1994</v>
      </c>
      <c r="C796">
        <v>2</v>
      </c>
      <c r="D796">
        <v>1</v>
      </c>
      <c r="F796" s="10">
        <f>DATE(spy_long_term[[#This Row],[year]],spy_long_term[[#This Row],[month]],spy_long_term[[#This Row],[day]])</f>
        <v>34366</v>
      </c>
      <c r="G796" s="6">
        <f>VALUE(spy_long_term[[#This Row],[close]])</f>
        <v>998.28</v>
      </c>
      <c r="H796" t="s">
        <v>1574</v>
      </c>
      <c r="I796" t="s">
        <v>1575</v>
      </c>
      <c r="J796">
        <f t="shared" si="12"/>
        <v>795</v>
      </c>
      <c r="K796" t="str">
        <f>spy_long_term[[#This Row],[close]]</f>
        <v>998.28</v>
      </c>
      <c r="L796">
        <f>LOG(spy_long_term[[#This Row],[index]])</f>
        <v>2.9003671286564705</v>
      </c>
      <c r="M796">
        <f>LOG(spy_long_term[[#This Row],[close inf adj]])</f>
        <v>2.669447056402543</v>
      </c>
      <c r="N796">
        <f>LOG(spy_long_term[[#This Row],[close]])</f>
        <v>2.999252370345149</v>
      </c>
      <c r="O796" s="11">
        <f>VALUE(spy_long_term[[#This Row],[close]])</f>
        <v>998.28</v>
      </c>
      <c r="P796" s="11">
        <f>VALUE(spy_long_term[[#This Row],[close inf adj]])</f>
        <v>467.14</v>
      </c>
      <c r="R796" s="10">
        <v>40885</v>
      </c>
      <c r="S796">
        <v>2.98</v>
      </c>
      <c r="T796" s="8"/>
      <c r="U796" s="8"/>
      <c r="V796" s="8"/>
    </row>
    <row r="797" spans="1:22" x14ac:dyDescent="0.35">
      <c r="A797" t="s">
        <v>29</v>
      </c>
      <c r="B797">
        <v>1994</v>
      </c>
      <c r="C797">
        <v>3</v>
      </c>
      <c r="D797">
        <v>1</v>
      </c>
      <c r="F797" s="10">
        <f>DATE(spy_long_term[[#This Row],[year]],spy_long_term[[#This Row],[month]],spy_long_term[[#This Row],[day]])</f>
        <v>34394</v>
      </c>
      <c r="G797" s="6">
        <f>VALUE(spy_long_term[[#This Row],[close]])</f>
        <v>949.49</v>
      </c>
      <c r="H797" t="s">
        <v>1576</v>
      </c>
      <c r="I797" t="s">
        <v>1577</v>
      </c>
      <c r="J797">
        <f t="shared" si="12"/>
        <v>796</v>
      </c>
      <c r="K797" t="str">
        <f>spy_long_term[[#This Row],[close]]</f>
        <v>949.49</v>
      </c>
      <c r="L797">
        <f>LOG(spy_long_term[[#This Row],[index]])</f>
        <v>2.9009130677376689</v>
      </c>
      <c r="M797">
        <f>LOG(spy_long_term[[#This Row],[close inf adj]])</f>
        <v>2.6491108374217811</v>
      </c>
      <c r="N797">
        <f>LOG(spy_long_term[[#This Row],[close]])</f>
        <v>2.9774903951207574</v>
      </c>
      <c r="O797" s="11">
        <f>VALUE(spy_long_term[[#This Row],[close]])</f>
        <v>949.49</v>
      </c>
      <c r="P797" s="11">
        <f>VALUE(spy_long_term[[#This Row],[close inf adj]])</f>
        <v>445.77</v>
      </c>
      <c r="R797" s="10">
        <v>40886</v>
      </c>
      <c r="S797">
        <v>2.97</v>
      </c>
      <c r="T797" s="9"/>
      <c r="U797" s="9"/>
      <c r="V797" s="9"/>
    </row>
    <row r="798" spans="1:22" x14ac:dyDescent="0.35">
      <c r="A798" t="s">
        <v>29</v>
      </c>
      <c r="B798">
        <v>1994</v>
      </c>
      <c r="C798">
        <v>4</v>
      </c>
      <c r="D798">
        <v>1</v>
      </c>
      <c r="F798" s="10">
        <f>DATE(spy_long_term[[#This Row],[year]],spy_long_term[[#This Row],[month]],spy_long_term[[#This Row],[day]])</f>
        <v>34425</v>
      </c>
      <c r="G798" s="6">
        <f>VALUE(spy_long_term[[#This Row],[close]])</f>
        <v>959.09</v>
      </c>
      <c r="H798" t="s">
        <v>1578</v>
      </c>
      <c r="I798" t="s">
        <v>1579</v>
      </c>
      <c r="J798">
        <f t="shared" si="12"/>
        <v>797</v>
      </c>
      <c r="K798" t="str">
        <f>spy_long_term[[#This Row],[close]]</f>
        <v>959.09</v>
      </c>
      <c r="L798">
        <f>LOG(spy_long_term[[#This Row],[index]])</f>
        <v>2.9014583213961123</v>
      </c>
      <c r="M798">
        <f>LOG(spy_long_term[[#This Row],[close inf adj]])</f>
        <v>2.6540898669248034</v>
      </c>
      <c r="N798">
        <f>LOG(spy_long_term[[#This Row],[close]])</f>
        <v>2.981859362821754</v>
      </c>
      <c r="O798" s="11">
        <f>VALUE(spy_long_term[[#This Row],[close]])</f>
        <v>959.09</v>
      </c>
      <c r="P798" s="11">
        <f>VALUE(spy_long_term[[#This Row],[close inf adj]])</f>
        <v>450.91</v>
      </c>
      <c r="R798" s="10">
        <v>40887</v>
      </c>
      <c r="S798">
        <v>3.05</v>
      </c>
      <c r="T798" s="8"/>
      <c r="U798" s="8"/>
      <c r="V798" s="8"/>
    </row>
    <row r="799" spans="1:22" x14ac:dyDescent="0.35">
      <c r="A799" t="s">
        <v>29</v>
      </c>
      <c r="B799">
        <v>1994</v>
      </c>
      <c r="C799">
        <v>5</v>
      </c>
      <c r="D799">
        <v>1</v>
      </c>
      <c r="F799" s="10">
        <f>DATE(spy_long_term[[#This Row],[year]],spy_long_term[[#This Row],[month]],spy_long_term[[#This Row],[day]])</f>
        <v>34455</v>
      </c>
      <c r="G799" s="6">
        <f>VALUE(spy_long_term[[#This Row],[close]])</f>
        <v>970.52</v>
      </c>
      <c r="H799" t="s">
        <v>1580</v>
      </c>
      <c r="I799" t="s">
        <v>1581</v>
      </c>
      <c r="J799">
        <f t="shared" si="12"/>
        <v>798</v>
      </c>
      <c r="K799" t="str">
        <f>spy_long_term[[#This Row],[close]]</f>
        <v>970.52</v>
      </c>
      <c r="L799">
        <f>LOG(spy_long_term[[#This Row],[index]])</f>
        <v>2.9020028913507296</v>
      </c>
      <c r="M799">
        <f>LOG(spy_long_term[[#This Row],[close inf adj]])</f>
        <v>2.6594407818703178</v>
      </c>
      <c r="N799">
        <f>LOG(spy_long_term[[#This Row],[close]])</f>
        <v>2.9870044895442067</v>
      </c>
      <c r="O799" s="11">
        <f>VALUE(spy_long_term[[#This Row],[close]])</f>
        <v>970.52</v>
      </c>
      <c r="P799" s="11">
        <f>VALUE(spy_long_term[[#This Row],[close inf adj]])</f>
        <v>456.5</v>
      </c>
      <c r="R799" s="10">
        <v>40888</v>
      </c>
      <c r="S799">
        <v>3.2511000000000001</v>
      </c>
      <c r="T799" s="9"/>
      <c r="U799" s="9"/>
      <c r="V799" s="9"/>
    </row>
    <row r="800" spans="1:22" x14ac:dyDescent="0.35">
      <c r="A800" t="s">
        <v>29</v>
      </c>
      <c r="B800">
        <v>1994</v>
      </c>
      <c r="C800">
        <v>6</v>
      </c>
      <c r="D800">
        <v>1</v>
      </c>
      <c r="F800" s="10">
        <f>DATE(spy_long_term[[#This Row],[year]],spy_long_term[[#This Row],[month]],spy_long_term[[#This Row],[day]])</f>
        <v>34486</v>
      </c>
      <c r="G800" s="6">
        <f>VALUE(spy_long_term[[#This Row],[close]])</f>
        <v>941.41</v>
      </c>
      <c r="H800" t="s">
        <v>1582</v>
      </c>
      <c r="I800" t="s">
        <v>1583</v>
      </c>
      <c r="J800">
        <f t="shared" si="12"/>
        <v>799</v>
      </c>
      <c r="K800" t="str">
        <f>spy_long_term[[#This Row],[close]]</f>
        <v>941.41</v>
      </c>
      <c r="L800">
        <f>LOG(spy_long_term[[#This Row],[index]])</f>
        <v>2.9025467793139912</v>
      </c>
      <c r="M800">
        <f>LOG(spy_long_term[[#This Row],[close inf adj]])</f>
        <v>2.6476469878428448</v>
      </c>
      <c r="N800">
        <f>LOG(spy_long_term[[#This Row],[close]])</f>
        <v>2.9737788072292939</v>
      </c>
      <c r="O800" s="11">
        <f>VALUE(spy_long_term[[#This Row],[close]])</f>
        <v>941.41</v>
      </c>
      <c r="P800" s="11">
        <f>VALUE(spy_long_term[[#This Row],[close inf adj]])</f>
        <v>444.27</v>
      </c>
      <c r="R800" s="10">
        <v>40889</v>
      </c>
      <c r="S800">
        <v>3.1349999999999998</v>
      </c>
      <c r="T800" s="8"/>
      <c r="U800" s="8"/>
      <c r="V800" s="8"/>
    </row>
    <row r="801" spans="1:22" x14ac:dyDescent="0.35">
      <c r="A801" t="s">
        <v>29</v>
      </c>
      <c r="B801">
        <v>1994</v>
      </c>
      <c r="C801">
        <v>7</v>
      </c>
      <c r="D801">
        <v>1</v>
      </c>
      <c r="F801" s="10">
        <f>DATE(spy_long_term[[#This Row],[year]],spy_long_term[[#This Row],[month]],spy_long_term[[#This Row],[day]])</f>
        <v>34516</v>
      </c>
      <c r="G801" s="6">
        <f>VALUE(spy_long_term[[#This Row],[close]])</f>
        <v>968.3</v>
      </c>
      <c r="H801" t="s">
        <v>1584</v>
      </c>
      <c r="I801" t="s">
        <v>1585</v>
      </c>
      <c r="J801">
        <f t="shared" si="12"/>
        <v>800</v>
      </c>
      <c r="K801" t="str">
        <f>spy_long_term[[#This Row],[close]]</f>
        <v>968.30</v>
      </c>
      <c r="L801">
        <f>LOG(spy_long_term[[#This Row],[index]])</f>
        <v>2.9030899869919438</v>
      </c>
      <c r="M801">
        <f>LOG(spy_long_term[[#This Row],[close inf adj]])</f>
        <v>2.6611119507699521</v>
      </c>
      <c r="N801">
        <f>LOG(spy_long_term[[#This Row],[close]])</f>
        <v>2.9860099318532614</v>
      </c>
      <c r="O801" s="11">
        <f>VALUE(spy_long_term[[#This Row],[close]])</f>
        <v>968.3</v>
      </c>
      <c r="P801" s="11">
        <f>VALUE(spy_long_term[[#This Row],[close inf adj]])</f>
        <v>458.26</v>
      </c>
      <c r="R801" s="10">
        <v>40890</v>
      </c>
      <c r="S801">
        <v>3.2498999999999998</v>
      </c>
      <c r="T801" s="9"/>
      <c r="U801" s="9"/>
      <c r="V801" s="9"/>
    </row>
    <row r="802" spans="1:22" x14ac:dyDescent="0.35">
      <c r="A802" t="s">
        <v>29</v>
      </c>
      <c r="B802">
        <v>1994</v>
      </c>
      <c r="C802">
        <v>8</v>
      </c>
      <c r="D802">
        <v>1</v>
      </c>
      <c r="F802" s="10">
        <f>DATE(spy_long_term[[#This Row],[year]],spy_long_term[[#This Row],[month]],spy_long_term[[#This Row],[day]])</f>
        <v>34547</v>
      </c>
      <c r="G802" s="6">
        <f>VALUE(spy_long_term[[#This Row],[close]])</f>
        <v>1000.43</v>
      </c>
      <c r="H802" t="s">
        <v>1586</v>
      </c>
      <c r="I802" t="s">
        <v>1587</v>
      </c>
      <c r="J802">
        <f t="shared" si="12"/>
        <v>801</v>
      </c>
      <c r="K802" t="str">
        <f>spy_long_term[[#This Row],[close]]</f>
        <v>1000.43</v>
      </c>
      <c r="L802">
        <f>LOG(spy_long_term[[#This Row],[index]])</f>
        <v>2.9036325160842376</v>
      </c>
      <c r="M802">
        <f>LOG(spy_long_term[[#This Row],[close inf adj]])</f>
        <v>2.6771413877498014</v>
      </c>
      <c r="N802">
        <f>LOG(spy_long_term[[#This Row],[close]])</f>
        <v>3.0001867064881997</v>
      </c>
      <c r="O802" s="11">
        <f>VALUE(spy_long_term[[#This Row],[close]])</f>
        <v>1000.43</v>
      </c>
      <c r="P802" s="11">
        <f>VALUE(spy_long_term[[#This Row],[close inf adj]])</f>
        <v>475.49</v>
      </c>
      <c r="R802" s="10">
        <v>40891</v>
      </c>
      <c r="S802">
        <v>3.15</v>
      </c>
      <c r="T802" s="8"/>
      <c r="U802" s="8"/>
      <c r="V802" s="8"/>
    </row>
    <row r="803" spans="1:22" x14ac:dyDescent="0.35">
      <c r="A803" t="s">
        <v>29</v>
      </c>
      <c r="B803">
        <v>1994</v>
      </c>
      <c r="C803">
        <v>9</v>
      </c>
      <c r="D803">
        <v>1</v>
      </c>
      <c r="F803" s="10">
        <f>DATE(spy_long_term[[#This Row],[year]],spy_long_term[[#This Row],[month]],spy_long_term[[#This Row],[day]])</f>
        <v>34578</v>
      </c>
      <c r="G803" s="6">
        <f>VALUE(spy_long_term[[#This Row],[close]])</f>
        <v>971.23</v>
      </c>
      <c r="H803" t="s">
        <v>1588</v>
      </c>
      <c r="I803" t="s">
        <v>1589</v>
      </c>
      <c r="J803">
        <f t="shared" si="12"/>
        <v>802</v>
      </c>
      <c r="K803" t="str">
        <f>spy_long_term[[#This Row],[close]]</f>
        <v>971.23</v>
      </c>
      <c r="L803">
        <f>LOG(spy_long_term[[#This Row],[index]])</f>
        <v>2.9041743682841634</v>
      </c>
      <c r="M803">
        <f>LOG(spy_long_term[[#This Row],[close inf adj]])</f>
        <v>2.6653088854905804</v>
      </c>
      <c r="N803">
        <f>LOG(spy_long_term[[#This Row],[close]])</f>
        <v>2.9873220887159779</v>
      </c>
      <c r="O803" s="11">
        <f>VALUE(spy_long_term[[#This Row],[close]])</f>
        <v>971.23</v>
      </c>
      <c r="P803" s="11">
        <f>VALUE(spy_long_term[[#This Row],[close inf adj]])</f>
        <v>462.71</v>
      </c>
      <c r="R803" s="10">
        <v>40892</v>
      </c>
      <c r="S803">
        <v>3.2</v>
      </c>
      <c r="T803" s="9"/>
      <c r="U803" s="9"/>
      <c r="V803" s="9"/>
    </row>
    <row r="804" spans="1:22" x14ac:dyDescent="0.35">
      <c r="A804" t="s">
        <v>29</v>
      </c>
      <c r="B804">
        <v>1994</v>
      </c>
      <c r="C804">
        <v>10</v>
      </c>
      <c r="D804">
        <v>1</v>
      </c>
      <c r="F804" s="10">
        <f>DATE(spy_long_term[[#This Row],[year]],spy_long_term[[#This Row],[month]],spy_long_term[[#This Row],[day]])</f>
        <v>34608</v>
      </c>
      <c r="G804" s="6">
        <f>VALUE(spy_long_term[[#This Row],[close]])</f>
        <v>990.52</v>
      </c>
      <c r="H804" t="s">
        <v>1590</v>
      </c>
      <c r="I804" t="s">
        <v>1591</v>
      </c>
      <c r="J804">
        <f t="shared" si="12"/>
        <v>803</v>
      </c>
      <c r="K804" t="str">
        <f>spy_long_term[[#This Row],[close]]</f>
        <v>990.52</v>
      </c>
      <c r="L804">
        <f>LOG(spy_long_term[[#This Row],[index]])</f>
        <v>2.9047155452786808</v>
      </c>
      <c r="M804">
        <f>LOG(spy_long_term[[#This Row],[close inf adj]])</f>
        <v>2.6742639196922253</v>
      </c>
      <c r="N804">
        <f>LOG(spy_long_term[[#This Row],[close]])</f>
        <v>2.9958632489830435</v>
      </c>
      <c r="O804" s="11">
        <f>VALUE(spy_long_term[[#This Row],[close]])</f>
        <v>990.52</v>
      </c>
      <c r="P804" s="11">
        <f>VALUE(spy_long_term[[#This Row],[close inf adj]])</f>
        <v>472.35</v>
      </c>
      <c r="R804" s="10">
        <v>40893</v>
      </c>
      <c r="S804">
        <v>3.2</v>
      </c>
      <c r="T804" s="8"/>
      <c r="U804" s="8"/>
      <c r="V804" s="8"/>
    </row>
    <row r="805" spans="1:22" x14ac:dyDescent="0.35">
      <c r="A805" t="s">
        <v>29</v>
      </c>
      <c r="B805">
        <v>1994</v>
      </c>
      <c r="C805">
        <v>11</v>
      </c>
      <c r="D805">
        <v>1</v>
      </c>
      <c r="F805" s="10">
        <f>DATE(spy_long_term[[#This Row],[year]],spy_long_term[[#This Row],[month]],spy_long_term[[#This Row],[day]])</f>
        <v>34639</v>
      </c>
      <c r="G805" s="6">
        <f>VALUE(spy_long_term[[#This Row],[close]])</f>
        <v>950.48</v>
      </c>
      <c r="H805" t="s">
        <v>1592</v>
      </c>
      <c r="I805" t="s">
        <v>1593</v>
      </c>
      <c r="J805">
        <f t="shared" si="12"/>
        <v>804</v>
      </c>
      <c r="K805" t="str">
        <f>spy_long_term[[#This Row],[close]]</f>
        <v>950.48</v>
      </c>
      <c r="L805">
        <f>LOG(spy_long_term[[#This Row],[index]])</f>
        <v>2.9052560487484511</v>
      </c>
      <c r="M805">
        <f>LOG(spy_long_term[[#This Row],[close inf adj]])</f>
        <v>2.6567592068774752</v>
      </c>
      <c r="N805">
        <f>LOG(spy_long_term[[#This Row],[close]])</f>
        <v>2.9779429828731909</v>
      </c>
      <c r="O805" s="11">
        <f>VALUE(spy_long_term[[#This Row],[close]])</f>
        <v>950.48</v>
      </c>
      <c r="P805" s="11">
        <f>VALUE(spy_long_term[[#This Row],[close inf adj]])</f>
        <v>453.69</v>
      </c>
      <c r="R805" s="10">
        <v>40894</v>
      </c>
      <c r="S805">
        <v>3.2000999999999999</v>
      </c>
      <c r="T805" s="9"/>
      <c r="U805" s="9"/>
      <c r="V805" s="9"/>
    </row>
    <row r="806" spans="1:22" x14ac:dyDescent="0.35">
      <c r="A806" t="s">
        <v>29</v>
      </c>
      <c r="B806">
        <v>1994</v>
      </c>
      <c r="C806">
        <v>12</v>
      </c>
      <c r="D806">
        <v>1</v>
      </c>
      <c r="F806" s="10">
        <f>DATE(spy_long_term[[#This Row],[year]],spy_long_term[[#This Row],[month]],spy_long_term[[#This Row],[day]])</f>
        <v>34669</v>
      </c>
      <c r="G806" s="6">
        <f>VALUE(spy_long_term[[#This Row],[close]])</f>
        <v>962.17</v>
      </c>
      <c r="H806" t="s">
        <v>1594</v>
      </c>
      <c r="I806" t="s">
        <v>1595</v>
      </c>
      <c r="J806">
        <f t="shared" si="12"/>
        <v>805</v>
      </c>
      <c r="K806" t="str">
        <f>spy_long_term[[#This Row],[close]]</f>
        <v>962.17</v>
      </c>
      <c r="L806">
        <f>LOG(spy_long_term[[#This Row],[index]])</f>
        <v>2.9057958803678687</v>
      </c>
      <c r="M806">
        <f>LOG(spy_long_term[[#This Row],[close inf adj]])</f>
        <v>2.6620680777715564</v>
      </c>
      <c r="N806">
        <f>LOG(spy_long_term[[#This Row],[close]])</f>
        <v>2.9832518116835987</v>
      </c>
      <c r="O806" s="11">
        <f>VALUE(spy_long_term[[#This Row],[close]])</f>
        <v>962.17</v>
      </c>
      <c r="P806" s="11">
        <f>VALUE(spy_long_term[[#This Row],[close inf adj]])</f>
        <v>459.27</v>
      </c>
      <c r="R806" s="10">
        <v>40895</v>
      </c>
      <c r="S806">
        <v>3.1930000000000001</v>
      </c>
      <c r="T806" s="8"/>
      <c r="U806" s="8"/>
      <c r="V806" s="8"/>
    </row>
    <row r="807" spans="1:22" x14ac:dyDescent="0.35">
      <c r="A807" t="s">
        <v>29</v>
      </c>
      <c r="B807">
        <v>1995</v>
      </c>
      <c r="C807">
        <v>1</v>
      </c>
      <c r="D807">
        <v>1</v>
      </c>
      <c r="F807" s="10">
        <f>DATE(spy_long_term[[#This Row],[year]],spy_long_term[[#This Row],[month]],spy_long_term[[#This Row],[day]])</f>
        <v>34700</v>
      </c>
      <c r="G807" s="6">
        <f>VALUE(spy_long_term[[#This Row],[close]])</f>
        <v>981.3</v>
      </c>
      <c r="H807" t="s">
        <v>1596</v>
      </c>
      <c r="I807" t="s">
        <v>1597</v>
      </c>
      <c r="J807">
        <f t="shared" si="12"/>
        <v>806</v>
      </c>
      <c r="K807" t="str">
        <f>spy_long_term[[#This Row],[close]]</f>
        <v>981.30</v>
      </c>
      <c r="L807">
        <f>LOG(spy_long_term[[#This Row],[index]])</f>
        <v>2.9063350418050908</v>
      </c>
      <c r="M807">
        <f>LOG(spy_long_term[[#This Row],[close inf adj]])</f>
        <v>2.6724857775769983</v>
      </c>
      <c r="N807">
        <f>LOG(spy_long_term[[#This Row],[close]])</f>
        <v>2.9918017988446439</v>
      </c>
      <c r="O807" s="11">
        <f>VALUE(spy_long_term[[#This Row],[close]])</f>
        <v>981.3</v>
      </c>
      <c r="P807" s="11">
        <f>VALUE(spy_long_term[[#This Row],[close inf adj]])</f>
        <v>470.42</v>
      </c>
      <c r="R807" s="10">
        <v>40896</v>
      </c>
      <c r="S807">
        <v>3.5202</v>
      </c>
      <c r="T807" s="9"/>
      <c r="U807" s="9"/>
      <c r="V807" s="9"/>
    </row>
    <row r="808" spans="1:22" x14ac:dyDescent="0.35">
      <c r="A808" t="s">
        <v>29</v>
      </c>
      <c r="B808">
        <v>1995</v>
      </c>
      <c r="C808">
        <v>2</v>
      </c>
      <c r="D808">
        <v>1</v>
      </c>
      <c r="F808" s="10">
        <f>DATE(spy_long_term[[#This Row],[year]],spy_long_term[[#This Row],[month]],spy_long_term[[#This Row],[day]])</f>
        <v>34731</v>
      </c>
      <c r="G808" s="6">
        <f>VALUE(spy_long_term[[#This Row],[close]])</f>
        <v>1012.8</v>
      </c>
      <c r="H808" t="s">
        <v>1598</v>
      </c>
      <c r="I808" t="s">
        <v>1599</v>
      </c>
      <c r="J808">
        <f t="shared" si="12"/>
        <v>807</v>
      </c>
      <c r="K808" t="str">
        <f>spy_long_term[[#This Row],[close]]</f>
        <v>1012.80</v>
      </c>
      <c r="L808">
        <f>LOG(spy_long_term[[#This Row],[index]])</f>
        <v>2.9068735347220702</v>
      </c>
      <c r="M808">
        <f>LOG(spy_long_term[[#This Row],[close inf adj]])</f>
        <v>2.6878766143247583</v>
      </c>
      <c r="N808">
        <f>LOG(spy_long_term[[#This Row],[close]])</f>
        <v>3.0055236926732798</v>
      </c>
      <c r="O808" s="11">
        <f>VALUE(spy_long_term[[#This Row],[close]])</f>
        <v>1012.8</v>
      </c>
      <c r="P808" s="11">
        <f>VALUE(spy_long_term[[#This Row],[close inf adj]])</f>
        <v>487.39</v>
      </c>
      <c r="R808" s="10">
        <v>40897</v>
      </c>
      <c r="S808">
        <v>3.95</v>
      </c>
      <c r="T808" s="8"/>
      <c r="U808" s="8"/>
      <c r="V808" s="8"/>
    </row>
    <row r="809" spans="1:22" x14ac:dyDescent="0.35">
      <c r="A809" t="s">
        <v>29</v>
      </c>
      <c r="B809">
        <v>1995</v>
      </c>
      <c r="C809">
        <v>3</v>
      </c>
      <c r="D809">
        <v>1</v>
      </c>
      <c r="F809" s="10">
        <f>DATE(spy_long_term[[#This Row],[year]],spy_long_term[[#This Row],[month]],spy_long_term[[#This Row],[day]])</f>
        <v>34759</v>
      </c>
      <c r="G809" s="6">
        <f>VALUE(spy_long_term[[#This Row],[close]])</f>
        <v>1036.97</v>
      </c>
      <c r="H809" t="s">
        <v>1600</v>
      </c>
      <c r="I809" t="s">
        <v>1601</v>
      </c>
      <c r="J809">
        <f t="shared" si="12"/>
        <v>808</v>
      </c>
      <c r="K809" t="str">
        <f>spy_long_term[[#This Row],[close]]</f>
        <v>1036.97</v>
      </c>
      <c r="L809">
        <f>LOG(spy_long_term[[#This Row],[index]])</f>
        <v>2.907411360774586</v>
      </c>
      <c r="M809">
        <f>LOG(spy_long_term[[#This Row],[close inf adj]])</f>
        <v>2.699586265058687</v>
      </c>
      <c r="N809">
        <f>LOG(spy_long_term[[#This Row],[close]])</f>
        <v>3.0157661922396484</v>
      </c>
      <c r="O809" s="11">
        <f>VALUE(spy_long_term[[#This Row],[close]])</f>
        <v>1036.97</v>
      </c>
      <c r="P809" s="11">
        <f>VALUE(spy_long_term[[#This Row],[close inf adj]])</f>
        <v>500.71</v>
      </c>
      <c r="R809" s="10">
        <v>40898</v>
      </c>
      <c r="S809">
        <v>3.89</v>
      </c>
      <c r="T809" s="9"/>
      <c r="U809" s="9"/>
      <c r="V809" s="9"/>
    </row>
    <row r="810" spans="1:22" x14ac:dyDescent="0.35">
      <c r="A810" t="s">
        <v>29</v>
      </c>
      <c r="B810">
        <v>1995</v>
      </c>
      <c r="C810">
        <v>4</v>
      </c>
      <c r="D810">
        <v>1</v>
      </c>
      <c r="F810" s="10">
        <f>DATE(spy_long_term[[#This Row],[year]],spy_long_term[[#This Row],[month]],spy_long_term[[#This Row],[day]])</f>
        <v>34790</v>
      </c>
      <c r="G810" s="6">
        <f>VALUE(spy_long_term[[#This Row],[close]])</f>
        <v>1062.3599999999999</v>
      </c>
      <c r="H810" t="s">
        <v>1602</v>
      </c>
      <c r="I810" t="s">
        <v>1603</v>
      </c>
      <c r="J810">
        <f t="shared" si="12"/>
        <v>809</v>
      </c>
      <c r="K810" t="str">
        <f>spy_long_term[[#This Row],[close]]</f>
        <v>1062.36</v>
      </c>
      <c r="L810">
        <f>LOG(spy_long_term[[#This Row],[index]])</f>
        <v>2.9079485216122722</v>
      </c>
      <c r="M810">
        <f>LOG(spy_long_term[[#This Row],[close inf adj]])</f>
        <v>2.7115626059859972</v>
      </c>
      <c r="N810">
        <f>LOG(spy_long_term[[#This Row],[close]])</f>
        <v>3.0262717102672467</v>
      </c>
      <c r="O810" s="11">
        <f>VALUE(spy_long_term[[#This Row],[close]])</f>
        <v>1062.3599999999999</v>
      </c>
      <c r="P810" s="11">
        <f>VALUE(spy_long_term[[#This Row],[close inf adj]])</f>
        <v>514.71</v>
      </c>
      <c r="R810" s="10">
        <v>40899</v>
      </c>
      <c r="S810">
        <v>3.8900999999999999</v>
      </c>
      <c r="T810" s="8"/>
      <c r="U810" s="8"/>
      <c r="V810" s="8"/>
    </row>
    <row r="811" spans="1:22" x14ac:dyDescent="0.35">
      <c r="A811" t="s">
        <v>29</v>
      </c>
      <c r="B811">
        <v>1995</v>
      </c>
      <c r="C811">
        <v>5</v>
      </c>
      <c r="D811">
        <v>1</v>
      </c>
      <c r="F811" s="10">
        <f>DATE(spy_long_term[[#This Row],[year]],spy_long_term[[#This Row],[month]],spy_long_term[[#This Row],[day]])</f>
        <v>34820</v>
      </c>
      <c r="G811" s="6">
        <f>VALUE(spy_long_term[[#This Row],[close]])</f>
        <v>1098.8</v>
      </c>
      <c r="H811" t="s">
        <v>1604</v>
      </c>
      <c r="I811" t="s">
        <v>1605</v>
      </c>
      <c r="J811">
        <f t="shared" si="12"/>
        <v>810</v>
      </c>
      <c r="K811" t="str">
        <f>spy_long_term[[#This Row],[close]]</f>
        <v>1098.80</v>
      </c>
      <c r="L811">
        <f>LOG(spy_long_term[[#This Row],[index]])</f>
        <v>2.90848501887865</v>
      </c>
      <c r="M811">
        <f>LOG(spy_long_term[[#This Row],[close inf adj]])</f>
        <v>2.7270530113538571</v>
      </c>
      <c r="N811">
        <f>LOG(spy_long_term[[#This Row],[close]])</f>
        <v>3.0409186507485244</v>
      </c>
      <c r="O811" s="11">
        <f>VALUE(spy_long_term[[#This Row],[close]])</f>
        <v>1098.8</v>
      </c>
      <c r="P811" s="11">
        <f>VALUE(spy_long_term[[#This Row],[close inf adj]])</f>
        <v>533.4</v>
      </c>
      <c r="R811" s="10">
        <v>40900</v>
      </c>
      <c r="S811">
        <v>3.9468000000000001</v>
      </c>
      <c r="T811" s="9"/>
      <c r="U811" s="9"/>
      <c r="V811" s="9"/>
    </row>
    <row r="812" spans="1:22" x14ac:dyDescent="0.35">
      <c r="A812" t="s">
        <v>29</v>
      </c>
      <c r="B812">
        <v>1995</v>
      </c>
      <c r="C812">
        <v>6</v>
      </c>
      <c r="D812">
        <v>1</v>
      </c>
      <c r="F812" s="10">
        <f>DATE(spy_long_term[[#This Row],[year]],spy_long_term[[#This Row],[month]],spy_long_term[[#This Row],[day]])</f>
        <v>34851</v>
      </c>
      <c r="G812" s="6">
        <f>VALUE(spy_long_term[[#This Row],[close]])</f>
        <v>1120.01</v>
      </c>
      <c r="H812" t="s">
        <v>1606</v>
      </c>
      <c r="I812" t="s">
        <v>1607</v>
      </c>
      <c r="J812">
        <f t="shared" si="12"/>
        <v>811</v>
      </c>
      <c r="K812" t="str">
        <f>spy_long_term[[#This Row],[close]]</f>
        <v>1120.01</v>
      </c>
      <c r="L812">
        <f>LOG(spy_long_term[[#This Row],[index]])</f>
        <v>2.909020854211156</v>
      </c>
      <c r="M812">
        <f>LOG(spy_long_term[[#This Row],[close inf adj]])</f>
        <v>2.7361972389182934</v>
      </c>
      <c r="N812">
        <f>LOG(spy_long_term[[#This Row],[close]])</f>
        <v>3.0492219002821734</v>
      </c>
      <c r="O812" s="11">
        <f>VALUE(spy_long_term[[#This Row],[close]])</f>
        <v>1120.01</v>
      </c>
      <c r="P812" s="11">
        <f>VALUE(spy_long_term[[#This Row],[close inf adj]])</f>
        <v>544.75</v>
      </c>
      <c r="R812" s="10">
        <v>40901</v>
      </c>
      <c r="S812">
        <v>3.94</v>
      </c>
      <c r="T812" s="8"/>
      <c r="U812" s="8"/>
      <c r="V812" s="8"/>
    </row>
    <row r="813" spans="1:22" x14ac:dyDescent="0.35">
      <c r="A813" t="s">
        <v>29</v>
      </c>
      <c r="B813">
        <v>1995</v>
      </c>
      <c r="C813">
        <v>7</v>
      </c>
      <c r="D813">
        <v>1</v>
      </c>
      <c r="F813" s="10">
        <f>DATE(spy_long_term[[#This Row],[year]],spy_long_term[[#This Row],[month]],spy_long_term[[#This Row],[day]])</f>
        <v>34881</v>
      </c>
      <c r="G813" s="6">
        <f>VALUE(spy_long_term[[#This Row],[close]])</f>
        <v>1155.5999999999999</v>
      </c>
      <c r="H813" t="s">
        <v>1608</v>
      </c>
      <c r="I813" t="s">
        <v>1609</v>
      </c>
      <c r="J813">
        <f t="shared" si="12"/>
        <v>812</v>
      </c>
      <c r="K813" t="str">
        <f>spy_long_term[[#This Row],[close]]</f>
        <v>1155.60</v>
      </c>
      <c r="L813">
        <f>LOG(spy_long_term[[#This Row],[index]])</f>
        <v>2.9095560292411755</v>
      </c>
      <c r="M813">
        <f>LOG(spy_long_term[[#This Row],[close inf adj]])</f>
        <v>2.7497826790531081</v>
      </c>
      <c r="N813">
        <f>LOG(spy_long_term[[#This Row],[close]])</f>
        <v>3.0628075331721591</v>
      </c>
      <c r="O813" s="11">
        <f>VALUE(spy_long_term[[#This Row],[close]])</f>
        <v>1155.5999999999999</v>
      </c>
      <c r="P813" s="11">
        <f>VALUE(spy_long_term[[#This Row],[close inf adj]])</f>
        <v>562.05999999999995</v>
      </c>
      <c r="R813" s="10">
        <v>40902</v>
      </c>
      <c r="S813">
        <v>4.2249999999999996</v>
      </c>
      <c r="T813" s="9"/>
      <c r="U813" s="9"/>
      <c r="V813" s="9"/>
    </row>
    <row r="814" spans="1:22" x14ac:dyDescent="0.35">
      <c r="A814" t="s">
        <v>29</v>
      </c>
      <c r="B814">
        <v>1995</v>
      </c>
      <c r="C814">
        <v>8</v>
      </c>
      <c r="D814">
        <v>1</v>
      </c>
      <c r="F814" s="10">
        <f>DATE(spy_long_term[[#This Row],[year]],spy_long_term[[#This Row],[month]],spy_long_term[[#This Row],[day]])</f>
        <v>34912</v>
      </c>
      <c r="G814" s="6">
        <f>VALUE(spy_long_term[[#This Row],[close]])</f>
        <v>1152.42</v>
      </c>
      <c r="H814" t="s">
        <v>1610</v>
      </c>
      <c r="I814" t="s">
        <v>1611</v>
      </c>
      <c r="J814">
        <f t="shared" si="12"/>
        <v>813</v>
      </c>
      <c r="K814" t="str">
        <f>spy_long_term[[#This Row],[close]]</f>
        <v>1152.42</v>
      </c>
      <c r="L814">
        <f>LOG(spy_long_term[[#This Row],[index]])</f>
        <v>2.910090545594068</v>
      </c>
      <c r="M814">
        <f>LOG(spy_long_term[[#This Row],[close inf adj]])</f>
        <v>2.7496435737496028</v>
      </c>
      <c r="N814">
        <f>LOG(spy_long_term[[#This Row],[close]])</f>
        <v>3.0616107867606375</v>
      </c>
      <c r="O814" s="11">
        <f>VALUE(spy_long_term[[#This Row],[close]])</f>
        <v>1152.42</v>
      </c>
      <c r="P814" s="11">
        <f>VALUE(spy_long_term[[#This Row],[close inf adj]])</f>
        <v>561.88</v>
      </c>
      <c r="R814" s="10">
        <v>40903</v>
      </c>
      <c r="S814">
        <v>4.0179999999999998</v>
      </c>
      <c r="T814" s="8"/>
      <c r="U814" s="8"/>
      <c r="V814" s="8"/>
    </row>
    <row r="815" spans="1:22" x14ac:dyDescent="0.35">
      <c r="A815" t="s">
        <v>29</v>
      </c>
      <c r="B815">
        <v>1995</v>
      </c>
      <c r="C815">
        <v>9</v>
      </c>
      <c r="D815">
        <v>1</v>
      </c>
      <c r="F815" s="10">
        <f>DATE(spy_long_term[[#This Row],[year]],spy_long_term[[#This Row],[month]],spy_long_term[[#This Row],[day]])</f>
        <v>34943</v>
      </c>
      <c r="G815" s="6">
        <f>VALUE(spy_long_term[[#This Row],[close]])</f>
        <v>1196.29</v>
      </c>
      <c r="H815" t="s">
        <v>1612</v>
      </c>
      <c r="I815" t="s">
        <v>1613</v>
      </c>
      <c r="J815">
        <f t="shared" si="12"/>
        <v>814</v>
      </c>
      <c r="K815" t="str">
        <f>spy_long_term[[#This Row],[close]]</f>
        <v>1196.29</v>
      </c>
      <c r="L815">
        <f>LOG(spy_long_term[[#This Row],[index]])</f>
        <v>2.9106244048892012</v>
      </c>
      <c r="M815">
        <f>LOG(spy_long_term[[#This Row],[close inf adj]])</f>
        <v>2.766717638657985</v>
      </c>
      <c r="N815">
        <f>LOG(spy_long_term[[#This Row],[close]])</f>
        <v>3.0778364724056693</v>
      </c>
      <c r="O815" s="11">
        <f>VALUE(spy_long_term[[#This Row],[close]])</f>
        <v>1196.29</v>
      </c>
      <c r="P815" s="11">
        <f>VALUE(spy_long_term[[#This Row],[close inf adj]])</f>
        <v>584.41</v>
      </c>
      <c r="R815" s="10">
        <v>40904</v>
      </c>
      <c r="S815">
        <v>4.07</v>
      </c>
      <c r="T815" s="9"/>
      <c r="U815" s="9"/>
      <c r="V815" s="9"/>
    </row>
    <row r="816" spans="1:22" x14ac:dyDescent="0.35">
      <c r="A816" t="s">
        <v>29</v>
      </c>
      <c r="B816">
        <v>1995</v>
      </c>
      <c r="C816">
        <v>10</v>
      </c>
      <c r="D816">
        <v>1</v>
      </c>
      <c r="F816" s="10">
        <f>DATE(spy_long_term[[#This Row],[year]],spy_long_term[[#This Row],[month]],spy_long_term[[#This Row],[day]])</f>
        <v>34973</v>
      </c>
      <c r="G816" s="6">
        <f>VALUE(spy_long_term[[#This Row],[close]])</f>
        <v>1186.26</v>
      </c>
      <c r="H816" t="s">
        <v>1614</v>
      </c>
      <c r="I816" t="s">
        <v>1615</v>
      </c>
      <c r="J816">
        <f t="shared" si="12"/>
        <v>815</v>
      </c>
      <c r="K816" t="str">
        <f>spy_long_term[[#This Row],[close]]</f>
        <v>1186.26</v>
      </c>
      <c r="L816">
        <f>LOG(spy_long_term[[#This Row],[index]])</f>
        <v>2.9111576087399764</v>
      </c>
      <c r="M816">
        <f>LOG(spy_long_term[[#This Row],[close inf adj]])</f>
        <v>2.7645497190644672</v>
      </c>
      <c r="N816">
        <f>LOG(spy_long_term[[#This Row],[close]])</f>
        <v>3.074179886490366</v>
      </c>
      <c r="O816" s="11">
        <f>VALUE(spy_long_term[[#This Row],[close]])</f>
        <v>1186.26</v>
      </c>
      <c r="P816" s="11">
        <f>VALUE(spy_long_term[[#This Row],[close inf adj]])</f>
        <v>581.5</v>
      </c>
      <c r="R816" s="10">
        <v>40905</v>
      </c>
      <c r="S816">
        <v>4.1855000000000002</v>
      </c>
      <c r="T816" s="8"/>
      <c r="U816" s="8"/>
      <c r="V816" s="8"/>
    </row>
    <row r="817" spans="1:22" x14ac:dyDescent="0.35">
      <c r="A817" t="s">
        <v>29</v>
      </c>
      <c r="B817">
        <v>1995</v>
      </c>
      <c r="C817">
        <v>11</v>
      </c>
      <c r="D817">
        <v>1</v>
      </c>
      <c r="F817" s="10">
        <f>DATE(spy_long_term[[#This Row],[year]],spy_long_term[[#This Row],[month]],spy_long_term[[#This Row],[day]])</f>
        <v>35004</v>
      </c>
      <c r="G817" s="6">
        <f>VALUE(spy_long_term[[#This Row],[close]])</f>
        <v>1235.56</v>
      </c>
      <c r="H817" t="s">
        <v>1616</v>
      </c>
      <c r="I817" t="s">
        <v>1617</v>
      </c>
      <c r="J817">
        <f t="shared" si="12"/>
        <v>816</v>
      </c>
      <c r="K817" t="str">
        <f>spy_long_term[[#This Row],[close]]</f>
        <v>1235.56</v>
      </c>
      <c r="L817">
        <f>LOG(spy_long_term[[#This Row],[index]])</f>
        <v>2.9116901587538613</v>
      </c>
      <c r="M817">
        <f>LOG(spy_long_term[[#This Row],[close inf adj]])</f>
        <v>2.7820208950525278</v>
      </c>
      <c r="N817">
        <f>LOG(spy_long_term[[#This Row],[close]])</f>
        <v>3.0918638400142706</v>
      </c>
      <c r="O817" s="11">
        <f>VALUE(spy_long_term[[#This Row],[close]])</f>
        <v>1235.56</v>
      </c>
      <c r="P817" s="11">
        <f>VALUE(spy_long_term[[#This Row],[close inf adj]])</f>
        <v>605.37</v>
      </c>
      <c r="R817" s="10">
        <v>40906</v>
      </c>
      <c r="S817">
        <v>4.1660000000000004</v>
      </c>
      <c r="T817" s="9"/>
      <c r="U817" s="9"/>
      <c r="V817" s="9"/>
    </row>
    <row r="818" spans="1:22" x14ac:dyDescent="0.35">
      <c r="A818" t="s">
        <v>29</v>
      </c>
      <c r="B818">
        <v>1995</v>
      </c>
      <c r="C818">
        <v>12</v>
      </c>
      <c r="D818">
        <v>1</v>
      </c>
      <c r="F818" s="10">
        <f>DATE(spy_long_term[[#This Row],[year]],spy_long_term[[#This Row],[month]],spy_long_term[[#This Row],[day]])</f>
        <v>35034</v>
      </c>
      <c r="G818" s="6">
        <f>VALUE(spy_long_term[[#This Row],[close]])</f>
        <v>1258.3399999999999</v>
      </c>
      <c r="H818" t="s">
        <v>1618</v>
      </c>
      <c r="I818" t="s">
        <v>1619</v>
      </c>
      <c r="J818">
        <f t="shared" si="12"/>
        <v>817</v>
      </c>
      <c r="K818" t="str">
        <f>spy_long_term[[#This Row],[close]]</f>
        <v>1258.34</v>
      </c>
      <c r="L818">
        <f>LOG(spy_long_term[[#This Row],[index]])</f>
        <v>2.9122220565324155</v>
      </c>
      <c r="M818">
        <f>LOG(spy_long_term[[#This Row],[close inf adj]])</f>
        <v>2.7895313577144716</v>
      </c>
      <c r="N818">
        <f>LOG(spy_long_term[[#This Row],[close]])</f>
        <v>3.099798002137367</v>
      </c>
      <c r="O818" s="11">
        <f>VALUE(spy_long_term[[#This Row],[close]])</f>
        <v>1258.3399999999999</v>
      </c>
      <c r="P818" s="11">
        <f>VALUE(spy_long_term[[#This Row],[close inf adj]])</f>
        <v>615.92999999999995</v>
      </c>
      <c r="R818" s="10">
        <v>40907</v>
      </c>
      <c r="S818">
        <v>4.2480000000000002</v>
      </c>
      <c r="T818" s="8"/>
      <c r="U818" s="8"/>
      <c r="V818" s="8"/>
    </row>
    <row r="819" spans="1:22" x14ac:dyDescent="0.35">
      <c r="A819" t="s">
        <v>29</v>
      </c>
      <c r="B819">
        <v>1996</v>
      </c>
      <c r="C819">
        <v>1</v>
      </c>
      <c r="D819">
        <v>1</v>
      </c>
      <c r="F819" s="10">
        <f>DATE(spy_long_term[[#This Row],[year]],spy_long_term[[#This Row],[month]],spy_long_term[[#This Row],[day]])</f>
        <v>35065</v>
      </c>
      <c r="G819" s="6">
        <f>VALUE(spy_long_term[[#This Row],[close]])</f>
        <v>1291.76</v>
      </c>
      <c r="H819" t="s">
        <v>1620</v>
      </c>
      <c r="I819" t="s">
        <v>1621</v>
      </c>
      <c r="J819">
        <f t="shared" si="12"/>
        <v>818</v>
      </c>
      <c r="K819" t="str">
        <f>spy_long_term[[#This Row],[close]]</f>
        <v>1291.76</v>
      </c>
      <c r="L819">
        <f>LOG(spy_long_term[[#This Row],[index]])</f>
        <v>2.9127533036713231</v>
      </c>
      <c r="M819">
        <f>LOG(spy_long_term[[#This Row],[close inf adj]])</f>
        <v>2.8034707724928642</v>
      </c>
      <c r="N819">
        <f>LOG(spy_long_term[[#This Row],[close]])</f>
        <v>3.1111818322676386</v>
      </c>
      <c r="O819" s="11">
        <f>VALUE(spy_long_term[[#This Row],[close]])</f>
        <v>1291.76</v>
      </c>
      <c r="P819" s="11">
        <f>VALUE(spy_long_term[[#This Row],[close inf adj]])</f>
        <v>636.02</v>
      </c>
      <c r="R819" s="10">
        <v>40908</v>
      </c>
      <c r="S819">
        <v>4.7220000000000004</v>
      </c>
      <c r="T819" s="9"/>
      <c r="U819" s="9"/>
      <c r="V819" s="9"/>
    </row>
    <row r="820" spans="1:22" x14ac:dyDescent="0.35">
      <c r="A820" t="s">
        <v>29</v>
      </c>
      <c r="B820">
        <v>1996</v>
      </c>
      <c r="C820">
        <v>2</v>
      </c>
      <c r="D820">
        <v>1</v>
      </c>
      <c r="F820" s="10">
        <f>DATE(spy_long_term[[#This Row],[year]],spy_long_term[[#This Row],[month]],spy_long_term[[#This Row],[day]])</f>
        <v>35096</v>
      </c>
      <c r="G820" s="6">
        <f>VALUE(spy_long_term[[#This Row],[close]])</f>
        <v>1296.23</v>
      </c>
      <c r="H820" t="s">
        <v>1622</v>
      </c>
      <c r="I820" t="s">
        <v>1623</v>
      </c>
      <c r="J820">
        <f t="shared" si="12"/>
        <v>819</v>
      </c>
      <c r="K820" t="str">
        <f>spy_long_term[[#This Row],[close]]</f>
        <v>1296.23</v>
      </c>
      <c r="L820">
        <f>LOG(spy_long_term[[#This Row],[index]])</f>
        <v>2.9132839017604186</v>
      </c>
      <c r="M820">
        <f>LOG(spy_long_term[[#This Row],[close inf adj]])</f>
        <v>2.806471667609058</v>
      </c>
      <c r="N820">
        <f>LOG(spy_long_term[[#This Row],[close]])</f>
        <v>3.1126820685626546</v>
      </c>
      <c r="O820" s="11">
        <f>VALUE(spy_long_term[[#This Row],[close]])</f>
        <v>1296.23</v>
      </c>
      <c r="P820" s="11">
        <f>VALUE(spy_long_term[[#This Row],[close inf adj]])</f>
        <v>640.42999999999995</v>
      </c>
      <c r="R820" s="10">
        <v>40909</v>
      </c>
      <c r="S820">
        <v>5.2676999999999996</v>
      </c>
      <c r="T820" s="8"/>
      <c r="U820" s="8"/>
      <c r="V820" s="8"/>
    </row>
    <row r="821" spans="1:22" x14ac:dyDescent="0.35">
      <c r="A821" t="s">
        <v>29</v>
      </c>
      <c r="B821">
        <v>1996</v>
      </c>
      <c r="C821">
        <v>3</v>
      </c>
      <c r="D821">
        <v>1</v>
      </c>
      <c r="F821" s="10">
        <f>DATE(spy_long_term[[#This Row],[year]],spy_long_term[[#This Row],[month]],spy_long_term[[#This Row],[day]])</f>
        <v>35125</v>
      </c>
      <c r="G821" s="6">
        <f>VALUE(spy_long_term[[#This Row],[close]])</f>
        <v>1300.04</v>
      </c>
      <c r="H821" t="s">
        <v>1624</v>
      </c>
      <c r="I821" t="s">
        <v>1625</v>
      </c>
      <c r="J821">
        <f t="shared" si="12"/>
        <v>820</v>
      </c>
      <c r="K821" t="str">
        <f>spy_long_term[[#This Row],[close]]</f>
        <v>1300.04</v>
      </c>
      <c r="L821">
        <f>LOG(spy_long_term[[#This Row],[index]])</f>
        <v>2.9138138523837167</v>
      </c>
      <c r="M821">
        <f>LOG(spy_long_term[[#This Row],[close inf adj]])</f>
        <v>2.8098962466024391</v>
      </c>
      <c r="N821">
        <f>LOG(spy_long_term[[#This Row],[close]])</f>
        <v>3.1139567150083933</v>
      </c>
      <c r="O821" s="11">
        <f>VALUE(spy_long_term[[#This Row],[close]])</f>
        <v>1300.04</v>
      </c>
      <c r="P821" s="11">
        <f>VALUE(spy_long_term[[#This Row],[close inf adj]])</f>
        <v>645.5</v>
      </c>
      <c r="R821" s="10">
        <v>40910</v>
      </c>
      <c r="S821">
        <v>5.2168000000000001</v>
      </c>
      <c r="T821" s="9"/>
      <c r="U821" s="9"/>
      <c r="V821" s="9"/>
    </row>
    <row r="822" spans="1:22" x14ac:dyDescent="0.35">
      <c r="A822" t="s">
        <v>29</v>
      </c>
      <c r="B822">
        <v>1996</v>
      </c>
      <c r="C822">
        <v>4</v>
      </c>
      <c r="D822">
        <v>1</v>
      </c>
      <c r="F822" s="10">
        <f>DATE(spy_long_term[[#This Row],[year]],spy_long_term[[#This Row],[month]],spy_long_term[[#This Row],[day]])</f>
        <v>35156</v>
      </c>
      <c r="G822" s="6">
        <f>VALUE(spy_long_term[[#This Row],[close]])</f>
        <v>1312.27</v>
      </c>
      <c r="H822" t="s">
        <v>1626</v>
      </c>
      <c r="I822" t="s">
        <v>1627</v>
      </c>
      <c r="J822">
        <f t="shared" si="12"/>
        <v>821</v>
      </c>
      <c r="K822" t="str">
        <f>spy_long_term[[#This Row],[close]]</f>
        <v>1312.27</v>
      </c>
      <c r="L822">
        <f>LOG(spy_long_term[[#This Row],[index]])</f>
        <v>2.9143431571194407</v>
      </c>
      <c r="M822">
        <f>LOG(spy_long_term[[#This Row],[close inf adj]])</f>
        <v>2.8156906236575026</v>
      </c>
      <c r="N822">
        <f>LOG(spy_long_term[[#This Row],[close]])</f>
        <v>3.1180232004711921</v>
      </c>
      <c r="O822" s="11">
        <f>VALUE(spy_long_term[[#This Row],[close]])</f>
        <v>1312.27</v>
      </c>
      <c r="P822" s="11">
        <f>VALUE(spy_long_term[[#This Row],[close inf adj]])</f>
        <v>654.16999999999996</v>
      </c>
      <c r="R822" s="10">
        <v>40911</v>
      </c>
      <c r="S822">
        <v>4.8807999999999998</v>
      </c>
      <c r="T822" s="8"/>
      <c r="U822" s="8"/>
      <c r="V822" s="8"/>
    </row>
    <row r="823" spans="1:22" x14ac:dyDescent="0.35">
      <c r="A823" t="s">
        <v>29</v>
      </c>
      <c r="B823">
        <v>1996</v>
      </c>
      <c r="C823">
        <v>5</v>
      </c>
      <c r="D823">
        <v>1</v>
      </c>
      <c r="F823" s="10">
        <f>DATE(spy_long_term[[#This Row],[year]],spy_long_term[[#This Row],[month]],spy_long_term[[#This Row],[day]])</f>
        <v>35186</v>
      </c>
      <c r="G823" s="6">
        <f>VALUE(spy_long_term[[#This Row],[close]])</f>
        <v>1339.58</v>
      </c>
      <c r="H823" t="s">
        <v>1628</v>
      </c>
      <c r="I823" t="s">
        <v>1629</v>
      </c>
      <c r="J823">
        <f t="shared" si="12"/>
        <v>822</v>
      </c>
      <c r="K823" t="str">
        <f>spy_long_term[[#This Row],[close]]</f>
        <v>1339.58</v>
      </c>
      <c r="L823">
        <f>LOG(spy_long_term[[#This Row],[index]])</f>
        <v>2.9148718175400505</v>
      </c>
      <c r="M823">
        <f>LOG(spy_long_term[[#This Row],[close inf adj]])</f>
        <v>2.825504011137578</v>
      </c>
      <c r="N823">
        <f>LOG(spy_long_term[[#This Row],[close]])</f>
        <v>3.1269686548767286</v>
      </c>
      <c r="O823" s="11">
        <f>VALUE(spy_long_term[[#This Row],[close]])</f>
        <v>1339.58</v>
      </c>
      <c r="P823" s="11">
        <f>VALUE(spy_long_term[[#This Row],[close inf adj]])</f>
        <v>669.12</v>
      </c>
      <c r="R823" s="10">
        <v>40912</v>
      </c>
      <c r="S823">
        <v>5.5738000000000003</v>
      </c>
      <c r="T823" s="9"/>
      <c r="U823" s="9"/>
      <c r="V823" s="9"/>
    </row>
    <row r="824" spans="1:22" x14ac:dyDescent="0.35">
      <c r="A824" t="s">
        <v>29</v>
      </c>
      <c r="B824">
        <v>1996</v>
      </c>
      <c r="C824">
        <v>6</v>
      </c>
      <c r="D824">
        <v>1</v>
      </c>
      <c r="F824" s="10">
        <f>DATE(spy_long_term[[#This Row],[year]],spy_long_term[[#This Row],[month]],spy_long_term[[#This Row],[day]])</f>
        <v>35217</v>
      </c>
      <c r="G824" s="6">
        <f>VALUE(spy_long_term[[#This Row],[close]])</f>
        <v>1341.93</v>
      </c>
      <c r="H824" t="s">
        <v>1630</v>
      </c>
      <c r="I824" t="s">
        <v>1631</v>
      </c>
      <c r="J824">
        <f t="shared" si="12"/>
        <v>823</v>
      </c>
      <c r="K824" t="str">
        <f>spy_long_term[[#This Row],[close]]</f>
        <v>1341.93</v>
      </c>
      <c r="L824">
        <f>LOG(spy_long_term[[#This Row],[index]])</f>
        <v>2.9153998352122699</v>
      </c>
      <c r="M824">
        <f>LOG(spy_long_term[[#This Row],[close inf adj]])</f>
        <v>2.8264829772810454</v>
      </c>
      <c r="N824">
        <f>LOG(spy_long_term[[#This Row],[close]])</f>
        <v>3.1277298620277398</v>
      </c>
      <c r="O824" s="11">
        <f>VALUE(spy_long_term[[#This Row],[close]])</f>
        <v>1341.93</v>
      </c>
      <c r="P824" s="11">
        <f>VALUE(spy_long_term[[#This Row],[close inf adj]])</f>
        <v>670.63</v>
      </c>
      <c r="R824" s="10">
        <v>40913</v>
      </c>
      <c r="S824">
        <v>6.9476000000000004</v>
      </c>
      <c r="T824" s="8"/>
      <c r="U824" s="8"/>
      <c r="V824" s="8"/>
    </row>
    <row r="825" spans="1:22" x14ac:dyDescent="0.35">
      <c r="A825" t="s">
        <v>29</v>
      </c>
      <c r="B825">
        <v>1996</v>
      </c>
      <c r="C825">
        <v>7</v>
      </c>
      <c r="D825">
        <v>1</v>
      </c>
      <c r="F825" s="10">
        <f>DATE(spy_long_term[[#This Row],[year]],spy_long_term[[#This Row],[month]],spy_long_term[[#This Row],[day]])</f>
        <v>35247</v>
      </c>
      <c r="G825" s="6">
        <f>VALUE(spy_long_term[[#This Row],[close]])</f>
        <v>1277.98</v>
      </c>
      <c r="H825" t="s">
        <v>1632</v>
      </c>
      <c r="I825" t="s">
        <v>1633</v>
      </c>
      <c r="J825">
        <f t="shared" si="12"/>
        <v>824</v>
      </c>
      <c r="K825" t="str">
        <f>spy_long_term[[#This Row],[close]]</f>
        <v>1277.98</v>
      </c>
      <c r="L825">
        <f>LOG(spy_long_term[[#This Row],[index]])</f>
        <v>2.9159272116971158</v>
      </c>
      <c r="M825">
        <f>LOG(spy_long_term[[#This Row],[close inf adj]])</f>
        <v>2.806146043402058</v>
      </c>
      <c r="N825">
        <f>LOG(spy_long_term[[#This Row],[close]])</f>
        <v>3.1065240572984352</v>
      </c>
      <c r="O825" s="11">
        <f>VALUE(spy_long_term[[#This Row],[close]])</f>
        <v>1277.98</v>
      </c>
      <c r="P825" s="11">
        <f>VALUE(spy_long_term[[#This Row],[close inf adj]])</f>
        <v>639.95000000000005</v>
      </c>
      <c r="R825" s="10">
        <v>40914</v>
      </c>
      <c r="S825">
        <v>6.6969000000000003</v>
      </c>
      <c r="T825" s="9"/>
      <c r="U825" s="9"/>
      <c r="V825" s="9"/>
    </row>
    <row r="826" spans="1:22" x14ac:dyDescent="0.35">
      <c r="A826" t="s">
        <v>29</v>
      </c>
      <c r="B826">
        <v>1996</v>
      </c>
      <c r="C826">
        <v>8</v>
      </c>
      <c r="D826">
        <v>1</v>
      </c>
      <c r="F826" s="10">
        <f>DATE(spy_long_term[[#This Row],[year]],spy_long_term[[#This Row],[month]],spy_long_term[[#This Row],[day]])</f>
        <v>35278</v>
      </c>
      <c r="G826" s="6">
        <f>VALUE(spy_long_term[[#This Row],[close]])</f>
        <v>1299.42</v>
      </c>
      <c r="H826" t="s">
        <v>1634</v>
      </c>
      <c r="I826" t="s">
        <v>1635</v>
      </c>
      <c r="J826">
        <f t="shared" si="12"/>
        <v>825</v>
      </c>
      <c r="K826" t="str">
        <f>spy_long_term[[#This Row],[close]]</f>
        <v>1299.42</v>
      </c>
      <c r="L826">
        <f>LOG(spy_long_term[[#This Row],[index]])</f>
        <v>2.916453948549925</v>
      </c>
      <c r="M826">
        <f>LOG(spy_long_term[[#This Row],[close inf adj]])</f>
        <v>2.8142409347225272</v>
      </c>
      <c r="N826">
        <f>LOG(spy_long_term[[#This Row],[close]])</f>
        <v>3.1137495469166465</v>
      </c>
      <c r="O826" s="11">
        <f>VALUE(spy_long_term[[#This Row],[close]])</f>
        <v>1299.42</v>
      </c>
      <c r="P826" s="11">
        <f>VALUE(spy_long_term[[#This Row],[close inf adj]])</f>
        <v>651.99</v>
      </c>
      <c r="R826" s="10">
        <v>40915</v>
      </c>
      <c r="S826">
        <v>6.81</v>
      </c>
      <c r="T826" s="8"/>
      <c r="U826" s="8"/>
      <c r="V826" s="8"/>
    </row>
    <row r="827" spans="1:22" x14ac:dyDescent="0.35">
      <c r="A827" t="s">
        <v>29</v>
      </c>
      <c r="B827">
        <v>1996</v>
      </c>
      <c r="C827">
        <v>9</v>
      </c>
      <c r="D827">
        <v>1</v>
      </c>
      <c r="F827" s="10">
        <f>DATE(spy_long_term[[#This Row],[year]],spy_long_term[[#This Row],[month]],spy_long_term[[#This Row],[day]])</f>
        <v>35309</v>
      </c>
      <c r="G827" s="6">
        <f>VALUE(spy_long_term[[#This Row],[close]])</f>
        <v>1365.72</v>
      </c>
      <c r="H827" t="s">
        <v>1636</v>
      </c>
      <c r="I827" t="s">
        <v>1637</v>
      </c>
      <c r="J827">
        <f t="shared" si="12"/>
        <v>826</v>
      </c>
      <c r="K827" t="str">
        <f>spy_long_term[[#This Row],[close]]</f>
        <v>1365.72</v>
      </c>
      <c r="L827">
        <f>LOG(spy_long_term[[#This Row],[index]])</f>
        <v>2.9169800473203824</v>
      </c>
      <c r="M827">
        <f>LOG(spy_long_term[[#This Row],[close inf adj]])</f>
        <v>2.8371653000419235</v>
      </c>
      <c r="N827">
        <f>LOG(spy_long_term[[#This Row],[close]])</f>
        <v>3.135361669389765</v>
      </c>
      <c r="O827" s="11">
        <f>VALUE(spy_long_term[[#This Row],[close]])</f>
        <v>1365.72</v>
      </c>
      <c r="P827" s="11">
        <f>VALUE(spy_long_term[[#This Row],[close inf adj]])</f>
        <v>687.33</v>
      </c>
      <c r="R827" s="10">
        <v>40916</v>
      </c>
      <c r="S827">
        <v>7.1135999999999999</v>
      </c>
      <c r="T827" s="9"/>
      <c r="U827" s="9"/>
      <c r="V827" s="9"/>
    </row>
    <row r="828" spans="1:22" x14ac:dyDescent="0.35">
      <c r="A828" t="s">
        <v>29</v>
      </c>
      <c r="B828">
        <v>1996</v>
      </c>
      <c r="C828">
        <v>10</v>
      </c>
      <c r="D828">
        <v>1</v>
      </c>
      <c r="F828" s="10">
        <f>DATE(spy_long_term[[#This Row],[year]],spy_long_term[[#This Row],[month]],spy_long_term[[#This Row],[day]])</f>
        <v>35339</v>
      </c>
      <c r="G828" s="6">
        <f>VALUE(spy_long_term[[#This Row],[close]])</f>
        <v>1397.14</v>
      </c>
      <c r="H828" t="s">
        <v>1638</v>
      </c>
      <c r="I828" t="s">
        <v>1639</v>
      </c>
      <c r="J828">
        <f t="shared" si="12"/>
        <v>827</v>
      </c>
      <c r="K828" t="str">
        <f>spy_long_term[[#This Row],[close]]</f>
        <v>1397.14</v>
      </c>
      <c r="L828">
        <f>LOG(spy_long_term[[#This Row],[index]])</f>
        <v>2.9175055095525466</v>
      </c>
      <c r="M828">
        <f>LOG(spy_long_term[[#This Row],[close inf adj]])</f>
        <v>2.8483554106962163</v>
      </c>
      <c r="N828">
        <f>LOG(spy_long_term[[#This Row],[close]])</f>
        <v>3.1452399266446616</v>
      </c>
      <c r="O828" s="11">
        <f>VALUE(spy_long_term[[#This Row],[close]])</f>
        <v>1397.14</v>
      </c>
      <c r="P828" s="11">
        <f>VALUE(spy_long_term[[#This Row],[close inf adj]])</f>
        <v>705.27</v>
      </c>
      <c r="R828" s="10">
        <v>40917</v>
      </c>
      <c r="S828">
        <v>6.3257000000000003</v>
      </c>
      <c r="T828" s="8"/>
      <c r="U828" s="8"/>
      <c r="V828" s="8"/>
    </row>
    <row r="829" spans="1:22" x14ac:dyDescent="0.35">
      <c r="A829" t="s">
        <v>29</v>
      </c>
      <c r="B829">
        <v>1996</v>
      </c>
      <c r="C829">
        <v>11</v>
      </c>
      <c r="D829">
        <v>1</v>
      </c>
      <c r="F829" s="10">
        <f>DATE(spy_long_term[[#This Row],[year]],spy_long_term[[#This Row],[month]],spy_long_term[[#This Row],[day]])</f>
        <v>35370</v>
      </c>
      <c r="G829" s="6">
        <f>VALUE(spy_long_term[[#This Row],[close]])</f>
        <v>1496.63</v>
      </c>
      <c r="H829" t="s">
        <v>1640</v>
      </c>
      <c r="I829" t="s">
        <v>1641</v>
      </c>
      <c r="J829">
        <f t="shared" si="12"/>
        <v>828</v>
      </c>
      <c r="K829" t="str">
        <f>spy_long_term[[#This Row],[close]]</f>
        <v>1496.63</v>
      </c>
      <c r="L829">
        <f>LOG(spy_long_term[[#This Row],[index]])</f>
        <v>2.9180303367848803</v>
      </c>
      <c r="M829">
        <f>LOG(spy_long_term[[#This Row],[close inf adj]])</f>
        <v>2.8791073534431364</v>
      </c>
      <c r="N829">
        <f>LOG(spy_long_term[[#This Row],[close]])</f>
        <v>3.1751144464221452</v>
      </c>
      <c r="O829" s="11">
        <f>VALUE(spy_long_term[[#This Row],[close]])</f>
        <v>1496.63</v>
      </c>
      <c r="P829" s="11">
        <f>VALUE(spy_long_term[[#This Row],[close inf adj]])</f>
        <v>757.02</v>
      </c>
      <c r="R829" s="10">
        <v>40918</v>
      </c>
      <c r="S829">
        <v>6.36</v>
      </c>
      <c r="T829" s="9"/>
      <c r="U829" s="9"/>
      <c r="V829" s="9"/>
    </row>
    <row r="830" spans="1:22" x14ac:dyDescent="0.35">
      <c r="A830" t="s">
        <v>29</v>
      </c>
      <c r="B830">
        <v>1996</v>
      </c>
      <c r="C830">
        <v>12</v>
      </c>
      <c r="D830">
        <v>1</v>
      </c>
      <c r="F830" s="10">
        <f>DATE(spy_long_term[[#This Row],[year]],spy_long_term[[#This Row],[month]],spy_long_term[[#This Row],[day]])</f>
        <v>35400</v>
      </c>
      <c r="G830" s="6">
        <f>VALUE(spy_long_term[[#This Row],[close]])</f>
        <v>1464.44</v>
      </c>
      <c r="H830" t="s">
        <v>1642</v>
      </c>
      <c r="I830" t="s">
        <v>1643</v>
      </c>
      <c r="J830">
        <f t="shared" si="12"/>
        <v>829</v>
      </c>
      <c r="K830" t="str">
        <f>spy_long_term[[#This Row],[close]]</f>
        <v>1464.44</v>
      </c>
      <c r="L830">
        <f>LOG(spy_long_term[[#This Row],[index]])</f>
        <v>2.9185545305502734</v>
      </c>
      <c r="M830">
        <f>LOG(spy_long_term[[#This Row],[close inf adj]])</f>
        <v>2.869665797210295</v>
      </c>
      <c r="N830">
        <f>LOG(spy_long_term[[#This Row],[close]])</f>
        <v>3.16567158277575</v>
      </c>
      <c r="O830" s="11">
        <f>VALUE(spy_long_term[[#This Row],[close]])</f>
        <v>1464.44</v>
      </c>
      <c r="P830" s="11">
        <f>VALUE(spy_long_term[[#This Row],[close inf adj]])</f>
        <v>740.74</v>
      </c>
      <c r="R830" s="10">
        <v>40919</v>
      </c>
      <c r="S830">
        <v>6.9</v>
      </c>
      <c r="T830" s="8"/>
      <c r="U830" s="8"/>
      <c r="V830" s="8"/>
    </row>
    <row r="831" spans="1:22" x14ac:dyDescent="0.35">
      <c r="A831" t="s">
        <v>29</v>
      </c>
      <c r="B831">
        <v>1997</v>
      </c>
      <c r="C831">
        <v>1</v>
      </c>
      <c r="D831">
        <v>1</v>
      </c>
      <c r="F831" s="10">
        <f>DATE(spy_long_term[[#This Row],[year]],spy_long_term[[#This Row],[month]],spy_long_term[[#This Row],[day]])</f>
        <v>35431</v>
      </c>
      <c r="G831" s="6">
        <f>VALUE(spy_long_term[[#This Row],[close]])</f>
        <v>1549.52</v>
      </c>
      <c r="H831" t="s">
        <v>1644</v>
      </c>
      <c r="I831" t="s">
        <v>1645</v>
      </c>
      <c r="J831">
        <f t="shared" si="12"/>
        <v>830</v>
      </c>
      <c r="K831" t="str">
        <f>spy_long_term[[#This Row],[close]]</f>
        <v>1549.52</v>
      </c>
      <c r="L831">
        <f>LOG(spy_long_term[[#This Row],[index]])</f>
        <v>2.9190780923760737</v>
      </c>
      <c r="M831">
        <f>LOG(spy_long_term[[#This Row],[close inf adj]])</f>
        <v>2.8955109430439676</v>
      </c>
      <c r="N831">
        <f>LOG(spy_long_term[[#This Row],[close]])</f>
        <v>3.1901971861471523</v>
      </c>
      <c r="O831" s="11">
        <f>VALUE(spy_long_term[[#This Row],[close]])</f>
        <v>1549.52</v>
      </c>
      <c r="P831" s="11">
        <f>VALUE(spy_long_term[[#This Row],[close inf adj]])</f>
        <v>786.16</v>
      </c>
      <c r="R831" s="10">
        <v>40920</v>
      </c>
      <c r="S831">
        <v>6.8</v>
      </c>
      <c r="T831" s="9"/>
      <c r="U831" s="9"/>
      <c r="V831" s="9"/>
    </row>
    <row r="832" spans="1:22" x14ac:dyDescent="0.35">
      <c r="A832" t="s">
        <v>29</v>
      </c>
      <c r="B832">
        <v>1997</v>
      </c>
      <c r="C832">
        <v>2</v>
      </c>
      <c r="D832">
        <v>1</v>
      </c>
      <c r="F832" s="10">
        <f>DATE(spy_long_term[[#This Row],[year]],spy_long_term[[#This Row],[month]],spy_long_term[[#This Row],[day]])</f>
        <v>35462</v>
      </c>
      <c r="G832" s="6">
        <f>VALUE(spy_long_term[[#This Row],[close]])</f>
        <v>1553.96</v>
      </c>
      <c r="H832" t="s">
        <v>1646</v>
      </c>
      <c r="I832" t="s">
        <v>1647</v>
      </c>
      <c r="J832">
        <f t="shared" si="12"/>
        <v>831</v>
      </c>
      <c r="K832" t="str">
        <f>spy_long_term[[#This Row],[close]]</f>
        <v>1553.96</v>
      </c>
      <c r="L832">
        <f>LOG(spy_long_term[[#This Row],[index]])</f>
        <v>2.9196010237841108</v>
      </c>
      <c r="M832">
        <f>LOG(spy_long_term[[#This Row],[close inf adj]])</f>
        <v>2.8980776441770457</v>
      </c>
      <c r="N832">
        <f>LOG(spy_long_term[[#This Row],[close]])</f>
        <v>3.1914398355698794</v>
      </c>
      <c r="O832" s="11">
        <f>VALUE(spy_long_term[[#This Row],[close]])</f>
        <v>1553.96</v>
      </c>
      <c r="P832" s="11">
        <f>VALUE(spy_long_term[[#This Row],[close inf adj]])</f>
        <v>790.82</v>
      </c>
      <c r="R832" s="10">
        <v>40921</v>
      </c>
      <c r="S832">
        <v>6.41</v>
      </c>
      <c r="T832" s="8"/>
      <c r="U832" s="8"/>
      <c r="V832" s="8"/>
    </row>
    <row r="833" spans="1:22" x14ac:dyDescent="0.35">
      <c r="A833" t="s">
        <v>29</v>
      </c>
      <c r="B833">
        <v>1997</v>
      </c>
      <c r="C833">
        <v>3</v>
      </c>
      <c r="D833">
        <v>1</v>
      </c>
      <c r="F833" s="10">
        <f>DATE(spy_long_term[[#This Row],[year]],spy_long_term[[#This Row],[month]],spy_long_term[[#This Row],[day]])</f>
        <v>35490</v>
      </c>
      <c r="G833" s="6">
        <f>VALUE(spy_long_term[[#This Row],[close]])</f>
        <v>1483.96</v>
      </c>
      <c r="H833" t="s">
        <v>1648</v>
      </c>
      <c r="I833" t="s">
        <v>1649</v>
      </c>
      <c r="J833">
        <f t="shared" si="12"/>
        <v>832</v>
      </c>
      <c r="K833" t="str">
        <f>spy_long_term[[#This Row],[close]]</f>
        <v>1483.96</v>
      </c>
      <c r="L833">
        <f>LOG(spy_long_term[[#This Row],[index]])</f>
        <v>2.920123326290724</v>
      </c>
      <c r="M833">
        <f>LOG(spy_long_term[[#This Row],[close inf adj]])</f>
        <v>2.8791647186118174</v>
      </c>
      <c r="N833">
        <f>LOG(spy_long_term[[#This Row],[close]])</f>
        <v>3.1714221947345167</v>
      </c>
      <c r="O833" s="11">
        <f>VALUE(spy_long_term[[#This Row],[close]])</f>
        <v>1483.96</v>
      </c>
      <c r="P833" s="11">
        <f>VALUE(spy_long_term[[#This Row],[close inf adj]])</f>
        <v>757.12</v>
      </c>
      <c r="R833" s="10">
        <v>40922</v>
      </c>
      <c r="S833">
        <v>6.75</v>
      </c>
      <c r="T833" s="9"/>
      <c r="U833" s="9"/>
      <c r="V833" s="9"/>
    </row>
    <row r="834" spans="1:22" x14ac:dyDescent="0.35">
      <c r="A834" t="s">
        <v>29</v>
      </c>
      <c r="B834">
        <v>1997</v>
      </c>
      <c r="C834">
        <v>4</v>
      </c>
      <c r="D834">
        <v>1</v>
      </c>
      <c r="F834" s="10">
        <f>DATE(spy_long_term[[#This Row],[year]],spy_long_term[[#This Row],[month]],spy_long_term[[#This Row],[day]])</f>
        <v>35521</v>
      </c>
      <c r="G834" s="6">
        <f>VALUE(spy_long_term[[#This Row],[close]])</f>
        <v>1568.22</v>
      </c>
      <c r="H834" t="s">
        <v>1650</v>
      </c>
      <c r="I834" t="s">
        <v>1651</v>
      </c>
      <c r="J834">
        <f t="shared" si="12"/>
        <v>833</v>
      </c>
      <c r="K834" t="str">
        <f>spy_long_term[[#This Row],[close]]</f>
        <v>1568.22</v>
      </c>
      <c r="L834">
        <f>LOG(spy_long_term[[#This Row],[index]])</f>
        <v>2.9206450014067875</v>
      </c>
      <c r="M834">
        <f>LOG(spy_long_term[[#This Row],[close inf adj]])</f>
        <v>2.903816821694861</v>
      </c>
      <c r="N834">
        <f>LOG(spy_long_term[[#This Row],[close]])</f>
        <v>3.1954069882488576</v>
      </c>
      <c r="O834" s="11">
        <f>VALUE(spy_long_term[[#This Row],[close]])</f>
        <v>1568.22</v>
      </c>
      <c r="P834" s="11">
        <f>VALUE(spy_long_term[[#This Row],[close inf adj]])</f>
        <v>801.34</v>
      </c>
      <c r="R834" s="10">
        <v>40923</v>
      </c>
      <c r="S834">
        <v>7.0018000000000002</v>
      </c>
      <c r="T834" s="8"/>
      <c r="U834" s="8"/>
      <c r="V834" s="8"/>
    </row>
    <row r="835" spans="1:22" x14ac:dyDescent="0.35">
      <c r="A835" t="s">
        <v>29</v>
      </c>
      <c r="B835">
        <v>1997</v>
      </c>
      <c r="C835">
        <v>5</v>
      </c>
      <c r="D835">
        <v>1</v>
      </c>
      <c r="F835" s="10">
        <f>DATE(spy_long_term[[#This Row],[year]],spy_long_term[[#This Row],[month]],spy_long_term[[#This Row],[day]])</f>
        <v>35551</v>
      </c>
      <c r="G835" s="6">
        <f>VALUE(spy_long_term[[#This Row],[close]])</f>
        <v>1660.93</v>
      </c>
      <c r="H835" t="s">
        <v>1652</v>
      </c>
      <c r="I835" t="s">
        <v>1653</v>
      </c>
      <c r="J835">
        <f t="shared" si="12"/>
        <v>834</v>
      </c>
      <c r="K835" t="str">
        <f>spy_long_term[[#This Row],[close]]</f>
        <v>1660.93</v>
      </c>
      <c r="L835">
        <f>LOG(spy_long_term[[#This Row],[index]])</f>
        <v>2.9211660506377388</v>
      </c>
      <c r="M835">
        <f>LOG(spy_long_term[[#This Row],[close inf adj]])</f>
        <v>2.9285392277089239</v>
      </c>
      <c r="N835">
        <f>LOG(spy_long_term[[#This Row],[close]])</f>
        <v>3.2203513294686479</v>
      </c>
      <c r="O835" s="11">
        <f>VALUE(spy_long_term[[#This Row],[close]])</f>
        <v>1660.93</v>
      </c>
      <c r="P835" s="11">
        <f>VALUE(spy_long_term[[#This Row],[close inf adj]])</f>
        <v>848.28</v>
      </c>
      <c r="R835" s="10">
        <v>40924</v>
      </c>
      <c r="S835">
        <v>6.6825000000000001</v>
      </c>
      <c r="T835" s="9"/>
      <c r="U835" s="9"/>
      <c r="V835" s="9"/>
    </row>
    <row r="836" spans="1:22" x14ac:dyDescent="0.35">
      <c r="A836" t="s">
        <v>29</v>
      </c>
      <c r="B836">
        <v>1997</v>
      </c>
      <c r="C836">
        <v>6</v>
      </c>
      <c r="D836">
        <v>1</v>
      </c>
      <c r="F836" s="10">
        <f>DATE(spy_long_term[[#This Row],[year]],spy_long_term[[#This Row],[month]],spy_long_term[[#This Row],[day]])</f>
        <v>35582</v>
      </c>
      <c r="G836" s="6">
        <f>VALUE(spy_long_term[[#This Row],[close]])</f>
        <v>1731.33</v>
      </c>
      <c r="H836" t="s">
        <v>1654</v>
      </c>
      <c r="I836" t="s">
        <v>1655</v>
      </c>
      <c r="J836">
        <f t="shared" ref="J836:J899" si="13">J835+1</f>
        <v>835</v>
      </c>
      <c r="K836" t="str">
        <f>spy_long_term[[#This Row],[close]]</f>
        <v>1731.33</v>
      </c>
      <c r="L836">
        <f>LOG(spy_long_term[[#This Row],[index]])</f>
        <v>2.9216864754836021</v>
      </c>
      <c r="M836">
        <f>LOG(spy_long_term[[#This Row],[close inf adj]])</f>
        <v>2.9470119672162851</v>
      </c>
      <c r="N836">
        <f>LOG(spy_long_term[[#This Row],[close]])</f>
        <v>3.238379854426336</v>
      </c>
      <c r="O836" s="11">
        <f>VALUE(spy_long_term[[#This Row],[close]])</f>
        <v>1731.33</v>
      </c>
      <c r="P836" s="11">
        <f>VALUE(spy_long_term[[#This Row],[close inf adj]])</f>
        <v>885.14</v>
      </c>
      <c r="R836" s="10">
        <v>40925</v>
      </c>
      <c r="S836">
        <v>5.6</v>
      </c>
      <c r="T836" s="8"/>
      <c r="U836" s="8"/>
      <c r="V836" s="8"/>
    </row>
    <row r="837" spans="1:22" x14ac:dyDescent="0.35">
      <c r="A837" t="s">
        <v>29</v>
      </c>
      <c r="B837">
        <v>1997</v>
      </c>
      <c r="C837">
        <v>7</v>
      </c>
      <c r="D837">
        <v>1</v>
      </c>
      <c r="F837" s="10">
        <f>DATE(spy_long_term[[#This Row],[year]],spy_long_term[[#This Row],[month]],spy_long_term[[#This Row],[day]])</f>
        <v>35612</v>
      </c>
      <c r="G837" s="6">
        <f>VALUE(spy_long_term[[#This Row],[close]])</f>
        <v>1864.72</v>
      </c>
      <c r="H837" t="s">
        <v>1656</v>
      </c>
      <c r="I837" t="s">
        <v>1657</v>
      </c>
      <c r="J837">
        <f t="shared" si="13"/>
        <v>836</v>
      </c>
      <c r="K837" t="str">
        <f>spy_long_term[[#This Row],[close]]</f>
        <v>1864.72</v>
      </c>
      <c r="L837">
        <f>LOG(spy_long_term[[#This Row],[index]])</f>
        <v>2.9222062774390163</v>
      </c>
      <c r="M837">
        <f>LOG(spy_long_term[[#This Row],[close inf adj]])</f>
        <v>2.9796894747251339</v>
      </c>
      <c r="N837">
        <f>LOG(spy_long_term[[#This Row],[close]])</f>
        <v>3.2706136288609633</v>
      </c>
      <c r="O837" s="11">
        <f>VALUE(spy_long_term[[#This Row],[close]])</f>
        <v>1864.72</v>
      </c>
      <c r="P837" s="11">
        <f>VALUE(spy_long_term[[#This Row],[close inf adj]])</f>
        <v>954.31</v>
      </c>
      <c r="R837" s="10">
        <v>40926</v>
      </c>
      <c r="S837">
        <v>5.92</v>
      </c>
      <c r="T837" s="9"/>
      <c r="U837" s="9"/>
      <c r="V837" s="9"/>
    </row>
    <row r="838" spans="1:22" x14ac:dyDescent="0.35">
      <c r="A838" t="s">
        <v>29</v>
      </c>
      <c r="B838">
        <v>1997</v>
      </c>
      <c r="C838">
        <v>8</v>
      </c>
      <c r="D838">
        <v>1</v>
      </c>
      <c r="F838" s="10">
        <f>DATE(spy_long_term[[#This Row],[year]],spy_long_term[[#This Row],[month]],spy_long_term[[#This Row],[day]])</f>
        <v>35643</v>
      </c>
      <c r="G838" s="6">
        <f>VALUE(spy_long_term[[#This Row],[close]])</f>
        <v>1753.97</v>
      </c>
      <c r="H838" t="s">
        <v>1658</v>
      </c>
      <c r="I838" t="s">
        <v>1659</v>
      </c>
      <c r="J838">
        <f t="shared" si="13"/>
        <v>837</v>
      </c>
      <c r="K838" t="str">
        <f>spy_long_term[[#This Row],[close]]</f>
        <v>1753.97</v>
      </c>
      <c r="L838">
        <f>LOG(spy_long_term[[#This Row],[index]])</f>
        <v>2.92272545799326</v>
      </c>
      <c r="M838">
        <f>LOG(spy_long_term[[#This Row],[close inf adj]])</f>
        <v>2.953986682910331</v>
      </c>
      <c r="N838">
        <f>LOG(spy_long_term[[#This Row],[close]])</f>
        <v>3.2440221608966811</v>
      </c>
      <c r="O838" s="11">
        <f>VALUE(spy_long_term[[#This Row],[close]])</f>
        <v>1753.97</v>
      </c>
      <c r="P838" s="11">
        <f>VALUE(spy_long_term[[#This Row],[close inf adj]])</f>
        <v>899.47</v>
      </c>
      <c r="R838" s="10">
        <v>40927</v>
      </c>
      <c r="S838">
        <v>6.3597999999999999</v>
      </c>
      <c r="T838" s="8"/>
      <c r="U838" s="8"/>
      <c r="V838" s="8"/>
    </row>
    <row r="839" spans="1:22" x14ac:dyDescent="0.35">
      <c r="A839" t="s">
        <v>29</v>
      </c>
      <c r="B839">
        <v>1997</v>
      </c>
      <c r="C839">
        <v>9</v>
      </c>
      <c r="D839">
        <v>1</v>
      </c>
      <c r="F839" s="10">
        <f>DATE(spy_long_term[[#This Row],[year]],spy_long_term[[#This Row],[month]],spy_long_term[[#This Row],[day]])</f>
        <v>35674</v>
      </c>
      <c r="G839" s="6">
        <f>VALUE(spy_long_term[[#This Row],[close]])</f>
        <v>1842.46</v>
      </c>
      <c r="H839" t="s">
        <v>1660</v>
      </c>
      <c r="I839" t="s">
        <v>1661</v>
      </c>
      <c r="J839">
        <f t="shared" si="13"/>
        <v>838</v>
      </c>
      <c r="K839" t="str">
        <f>spy_long_term[[#This Row],[close]]</f>
        <v>1842.46</v>
      </c>
      <c r="L839">
        <f>LOG(spy_long_term[[#This Row],[index]])</f>
        <v>2.9232440186302764</v>
      </c>
      <c r="M839">
        <f>LOG(spy_long_term[[#This Row],[close inf adj]])</f>
        <v>2.9764783681071214</v>
      </c>
      <c r="N839">
        <f>LOG(spy_long_term[[#This Row],[close]])</f>
        <v>3.2653980680546462</v>
      </c>
      <c r="O839" s="11">
        <f>VALUE(spy_long_term[[#This Row],[close]])</f>
        <v>1842.46</v>
      </c>
      <c r="P839" s="11">
        <f>VALUE(spy_long_term[[#This Row],[close inf adj]])</f>
        <v>947.28</v>
      </c>
      <c r="R839" s="10">
        <v>40928</v>
      </c>
      <c r="S839">
        <v>6.4897999999999998</v>
      </c>
      <c r="T839" s="9"/>
      <c r="U839" s="9"/>
      <c r="V839" s="9"/>
    </row>
    <row r="840" spans="1:22" x14ac:dyDescent="0.35">
      <c r="A840" t="s">
        <v>29</v>
      </c>
      <c r="B840">
        <v>1997</v>
      </c>
      <c r="C840">
        <v>10</v>
      </c>
      <c r="D840">
        <v>1</v>
      </c>
      <c r="F840" s="10">
        <f>DATE(spy_long_term[[#This Row],[year]],spy_long_term[[#This Row],[month]],spy_long_term[[#This Row],[day]])</f>
        <v>35704</v>
      </c>
      <c r="G840" s="6">
        <f>VALUE(spy_long_term[[#This Row],[close]])</f>
        <v>1774.36</v>
      </c>
      <c r="H840" t="s">
        <v>1662</v>
      </c>
      <c r="I840" t="s">
        <v>1663</v>
      </c>
      <c r="J840">
        <f t="shared" si="13"/>
        <v>839</v>
      </c>
      <c r="K840" t="str">
        <f>spy_long_term[[#This Row],[close]]</f>
        <v>1774.36</v>
      </c>
      <c r="L840">
        <f>LOG(spy_long_term[[#This Row],[index]])</f>
        <v>2.9237619608287004</v>
      </c>
      <c r="M840">
        <f>LOG(spy_long_term[[#This Row],[close inf adj]])</f>
        <v>2.9612406938680507</v>
      </c>
      <c r="N840">
        <f>LOG(spy_long_term[[#This Row],[close]])</f>
        <v>3.2490417384674588</v>
      </c>
      <c r="O840" s="11">
        <f>VALUE(spy_long_term[[#This Row],[close]])</f>
        <v>1774.36</v>
      </c>
      <c r="P840" s="11">
        <f>VALUE(spy_long_term[[#This Row],[close inf adj]])</f>
        <v>914.62</v>
      </c>
      <c r="R840" s="10">
        <v>40929</v>
      </c>
      <c r="S840">
        <v>6.18</v>
      </c>
      <c r="T840" s="8"/>
      <c r="U840" s="8"/>
      <c r="V840" s="8"/>
    </row>
    <row r="841" spans="1:22" x14ac:dyDescent="0.35">
      <c r="A841" t="s">
        <v>29</v>
      </c>
      <c r="B841">
        <v>1997</v>
      </c>
      <c r="C841">
        <v>11</v>
      </c>
      <c r="D841">
        <v>1</v>
      </c>
      <c r="F841" s="10">
        <f>DATE(spy_long_term[[#This Row],[year]],spy_long_term[[#This Row],[month]],spy_long_term[[#This Row],[day]])</f>
        <v>35735</v>
      </c>
      <c r="G841" s="6">
        <f>VALUE(spy_long_term[[#This Row],[close]])</f>
        <v>1854.43</v>
      </c>
      <c r="H841" t="s">
        <v>1664</v>
      </c>
      <c r="I841" t="s">
        <v>1665</v>
      </c>
      <c r="J841">
        <f t="shared" si="13"/>
        <v>840</v>
      </c>
      <c r="K841" t="str">
        <f>spy_long_term[[#This Row],[close]]</f>
        <v>1854.43</v>
      </c>
      <c r="L841">
        <f>LOG(spy_long_term[[#This Row],[index]])</f>
        <v>2.9242792860618816</v>
      </c>
      <c r="M841">
        <f>LOG(spy_long_term[[#This Row],[close inf adj]])</f>
        <v>2.9801852369473352</v>
      </c>
      <c r="N841">
        <f>LOG(spy_long_term[[#This Row],[close]])</f>
        <v>3.2682104444656543</v>
      </c>
      <c r="O841" s="11">
        <f>VALUE(spy_long_term[[#This Row],[close]])</f>
        <v>1854.43</v>
      </c>
      <c r="P841" s="11">
        <f>VALUE(spy_long_term[[#This Row],[close inf adj]])</f>
        <v>955.4</v>
      </c>
      <c r="R841" s="10">
        <v>40930</v>
      </c>
      <c r="S841">
        <v>6.3097000000000003</v>
      </c>
      <c r="T841" s="9"/>
      <c r="U841" s="9"/>
      <c r="V841" s="9"/>
    </row>
    <row r="842" spans="1:22" x14ac:dyDescent="0.35">
      <c r="A842" t="s">
        <v>29</v>
      </c>
      <c r="B842">
        <v>1997</v>
      </c>
      <c r="C842">
        <v>12</v>
      </c>
      <c r="D842">
        <v>1</v>
      </c>
      <c r="F842" s="10">
        <f>DATE(spy_long_term[[#This Row],[year]],spy_long_term[[#This Row],[month]],spy_long_term[[#This Row],[day]])</f>
        <v>35765</v>
      </c>
      <c r="G842" s="6">
        <f>VALUE(spy_long_term[[#This Row],[close]])</f>
        <v>1886.52</v>
      </c>
      <c r="H842" t="s">
        <v>1666</v>
      </c>
      <c r="I842" t="s">
        <v>1667</v>
      </c>
      <c r="J842">
        <f t="shared" si="13"/>
        <v>841</v>
      </c>
      <c r="K842" t="str">
        <f>spy_long_term[[#This Row],[close]]</f>
        <v>1886.52</v>
      </c>
      <c r="L842">
        <f>LOG(spy_long_term[[#This Row],[index]])</f>
        <v>2.9247959957979122</v>
      </c>
      <c r="M842">
        <f>LOG(spy_long_term[[#This Row],[close inf adj]])</f>
        <v>2.9869642139024855</v>
      </c>
      <c r="N842">
        <f>LOG(spy_long_term[[#This Row],[close]])</f>
        <v>3.2756614137477729</v>
      </c>
      <c r="O842" s="11">
        <f>VALUE(spy_long_term[[#This Row],[close]])</f>
        <v>1886.52</v>
      </c>
      <c r="P842" s="11">
        <f>VALUE(spy_long_term[[#This Row],[close inf adj]])</f>
        <v>970.43</v>
      </c>
      <c r="R842" s="10">
        <v>40931</v>
      </c>
      <c r="S842">
        <v>6.3559999999999999</v>
      </c>
      <c r="T842" s="8"/>
      <c r="U842" s="8"/>
      <c r="V842" s="8"/>
    </row>
    <row r="843" spans="1:22" x14ac:dyDescent="0.35">
      <c r="A843" t="s">
        <v>29</v>
      </c>
      <c r="B843">
        <v>1998</v>
      </c>
      <c r="C843">
        <v>1</v>
      </c>
      <c r="D843">
        <v>1</v>
      </c>
      <c r="F843" s="10">
        <f>DATE(spy_long_term[[#This Row],[year]],spy_long_term[[#This Row],[month]],spy_long_term[[#This Row],[day]])</f>
        <v>35796</v>
      </c>
      <c r="G843" s="6">
        <f>VALUE(spy_long_term[[#This Row],[close]])</f>
        <v>1901.74</v>
      </c>
      <c r="H843" t="s">
        <v>1668</v>
      </c>
      <c r="I843" t="s">
        <v>1669</v>
      </c>
      <c r="J843">
        <f t="shared" si="13"/>
        <v>842</v>
      </c>
      <c r="K843" t="str">
        <f>spy_long_term[[#This Row],[close]]</f>
        <v>1901.74</v>
      </c>
      <c r="L843">
        <f>LOG(spy_long_term[[#This Row],[index]])</f>
        <v>2.9253120914996495</v>
      </c>
      <c r="M843">
        <f>LOG(spy_long_term[[#This Row],[close inf adj]])</f>
        <v>2.9913501421072519</v>
      </c>
      <c r="N843">
        <f>LOG(spy_long_term[[#This Row],[close]])</f>
        <v>3.27915114126399</v>
      </c>
      <c r="O843" s="11">
        <f>VALUE(spy_long_term[[#This Row],[close]])</f>
        <v>1901.74</v>
      </c>
      <c r="P843" s="11">
        <f>VALUE(spy_long_term[[#This Row],[close inf adj]])</f>
        <v>980.28</v>
      </c>
      <c r="R843" s="10">
        <v>40932</v>
      </c>
      <c r="S843">
        <v>6.2897999999999996</v>
      </c>
      <c r="T843" s="9"/>
      <c r="U843" s="9"/>
      <c r="V843" s="9"/>
    </row>
    <row r="844" spans="1:22" x14ac:dyDescent="0.35">
      <c r="A844" t="s">
        <v>29</v>
      </c>
      <c r="B844">
        <v>1998</v>
      </c>
      <c r="C844">
        <v>2</v>
      </c>
      <c r="D844">
        <v>1</v>
      </c>
      <c r="F844" s="10">
        <f>DATE(spy_long_term[[#This Row],[year]],spy_long_term[[#This Row],[month]],spy_long_term[[#This Row],[day]])</f>
        <v>35827</v>
      </c>
      <c r="G844" s="6">
        <f>VALUE(spy_long_term[[#This Row],[close]])</f>
        <v>2032.57</v>
      </c>
      <c r="H844" t="s">
        <v>1670</v>
      </c>
      <c r="I844" t="s">
        <v>1671</v>
      </c>
      <c r="J844">
        <f t="shared" si="13"/>
        <v>843</v>
      </c>
      <c r="K844" t="str">
        <f>spy_long_term[[#This Row],[close]]</f>
        <v>2032.57</v>
      </c>
      <c r="L844">
        <f>LOG(spy_long_term[[#This Row],[index]])</f>
        <v>2.9258275746247424</v>
      </c>
      <c r="M844">
        <f>LOG(spy_long_term[[#This Row],[close inf adj]])</f>
        <v>3.0209162281357402</v>
      </c>
      <c r="N844">
        <f>LOG(spy_long_term[[#This Row],[close]])</f>
        <v>3.3080455112600746</v>
      </c>
      <c r="O844" s="11">
        <f>VALUE(spy_long_term[[#This Row],[close]])</f>
        <v>2032.57</v>
      </c>
      <c r="P844" s="11">
        <f>VALUE(spy_long_term[[#This Row],[close inf adj]])</f>
        <v>1049.3399999999999</v>
      </c>
      <c r="R844" s="10">
        <v>40933</v>
      </c>
      <c r="S844">
        <v>5.75</v>
      </c>
      <c r="T844" s="8"/>
      <c r="U844" s="8"/>
      <c r="V844" s="8"/>
    </row>
    <row r="845" spans="1:22" x14ac:dyDescent="0.35">
      <c r="A845" t="s">
        <v>29</v>
      </c>
      <c r="B845">
        <v>1998</v>
      </c>
      <c r="C845">
        <v>3</v>
      </c>
      <c r="D845">
        <v>1</v>
      </c>
      <c r="F845" s="10">
        <f>DATE(spy_long_term[[#This Row],[year]],spy_long_term[[#This Row],[month]],spy_long_term[[#This Row],[day]])</f>
        <v>35855</v>
      </c>
      <c r="G845" s="6">
        <f>VALUE(spy_long_term[[#This Row],[close]])</f>
        <v>2129.6799999999998</v>
      </c>
      <c r="H845" t="s">
        <v>1672</v>
      </c>
      <c r="I845" t="s">
        <v>1673</v>
      </c>
      <c r="J845">
        <f t="shared" si="13"/>
        <v>844</v>
      </c>
      <c r="K845" t="str">
        <f>spy_long_term[[#This Row],[close]]</f>
        <v>2129.68</v>
      </c>
      <c r="L845">
        <f>LOG(spy_long_term[[#This Row],[index]])</f>
        <v>2.9263424466256551</v>
      </c>
      <c r="M845">
        <f>LOG(spy_long_term[[#This Row],[close inf adj]])</f>
        <v>3.0420830591819565</v>
      </c>
      <c r="N845">
        <f>LOG(spy_long_term[[#This Row],[close]])</f>
        <v>3.3283143524177827</v>
      </c>
      <c r="O845" s="11">
        <f>VALUE(spy_long_term[[#This Row],[close]])</f>
        <v>2129.6799999999998</v>
      </c>
      <c r="P845" s="11">
        <f>VALUE(spy_long_term[[#This Row],[close inf adj]])</f>
        <v>1101.75</v>
      </c>
      <c r="R845" s="10">
        <v>40934</v>
      </c>
      <c r="S845">
        <v>5.34</v>
      </c>
      <c r="T845" s="9"/>
      <c r="U845" s="9"/>
      <c r="V845" s="9"/>
    </row>
    <row r="846" spans="1:22" x14ac:dyDescent="0.35">
      <c r="A846" t="s">
        <v>29</v>
      </c>
      <c r="B846">
        <v>1998</v>
      </c>
      <c r="C846">
        <v>4</v>
      </c>
      <c r="D846">
        <v>1</v>
      </c>
      <c r="F846" s="10">
        <f>DATE(spy_long_term[[#This Row],[year]],spy_long_term[[#This Row],[month]],spy_long_term[[#This Row],[day]])</f>
        <v>35886</v>
      </c>
      <c r="G846" s="6">
        <f>VALUE(spy_long_term[[#This Row],[close]])</f>
        <v>2145.6799999999998</v>
      </c>
      <c r="H846" t="s">
        <v>1674</v>
      </c>
      <c r="I846" t="s">
        <v>1675</v>
      </c>
      <c r="J846">
        <f t="shared" si="13"/>
        <v>845</v>
      </c>
      <c r="K846" t="str">
        <f>spy_long_term[[#This Row],[close]]</f>
        <v>2145.68</v>
      </c>
      <c r="L846">
        <f>LOG(spy_long_term[[#This Row],[index]])</f>
        <v>2.9268567089496922</v>
      </c>
      <c r="M846">
        <f>LOG(spy_long_term[[#This Row],[close inf adj]])</f>
        <v>3.0460071381209723</v>
      </c>
      <c r="N846">
        <f>LOG(spy_long_term[[#This Row],[close]])</f>
        <v>3.3315649531393521</v>
      </c>
      <c r="O846" s="11">
        <f>VALUE(spy_long_term[[#This Row],[close]])</f>
        <v>2145.6799999999998</v>
      </c>
      <c r="P846" s="11">
        <f>VALUE(spy_long_term[[#This Row],[close inf adj]])</f>
        <v>1111.75</v>
      </c>
      <c r="R846" s="10">
        <v>40935</v>
      </c>
      <c r="S846">
        <v>5.2919999999999998</v>
      </c>
      <c r="T846" s="8"/>
      <c r="U846" s="8"/>
      <c r="V846" s="8"/>
    </row>
    <row r="847" spans="1:22" x14ac:dyDescent="0.35">
      <c r="A847" t="s">
        <v>29</v>
      </c>
      <c r="B847">
        <v>1998</v>
      </c>
      <c r="C847">
        <v>5</v>
      </c>
      <c r="D847">
        <v>1</v>
      </c>
      <c r="F847" s="10">
        <f>DATE(spy_long_term[[#This Row],[year]],spy_long_term[[#This Row],[month]],spy_long_term[[#This Row],[day]])</f>
        <v>35916</v>
      </c>
      <c r="G847" s="6">
        <f>VALUE(spy_long_term[[#This Row],[close]])</f>
        <v>2100.92</v>
      </c>
      <c r="H847" t="s">
        <v>1676</v>
      </c>
      <c r="I847" t="s">
        <v>1677</v>
      </c>
      <c r="J847">
        <f t="shared" si="13"/>
        <v>846</v>
      </c>
      <c r="K847" t="str">
        <f>spy_long_term[[#This Row],[close]]</f>
        <v>2100.92</v>
      </c>
      <c r="L847">
        <f>LOG(spy_long_term[[#This Row],[index]])</f>
        <v>2.9273703630390235</v>
      </c>
      <c r="M847">
        <f>LOG(spy_long_term[[#This Row],[close inf adj]])</f>
        <v>3.0377530920583808</v>
      </c>
      <c r="N847">
        <f>LOG(spy_long_term[[#This Row],[close]])</f>
        <v>3.322409515414027</v>
      </c>
      <c r="O847" s="11">
        <f>VALUE(spy_long_term[[#This Row],[close]])</f>
        <v>2100.92</v>
      </c>
      <c r="P847" s="11">
        <f>VALUE(spy_long_term[[#This Row],[close inf adj]])</f>
        <v>1090.82</v>
      </c>
      <c r="R847" s="10">
        <v>40936</v>
      </c>
      <c r="S847">
        <v>5.6266999999999996</v>
      </c>
      <c r="T847" s="9"/>
      <c r="U847" s="9"/>
      <c r="V847" s="9"/>
    </row>
    <row r="848" spans="1:22" x14ac:dyDescent="0.35">
      <c r="A848" t="s">
        <v>29</v>
      </c>
      <c r="B848">
        <v>1998</v>
      </c>
      <c r="C848">
        <v>6</v>
      </c>
      <c r="D848">
        <v>1</v>
      </c>
      <c r="F848" s="10">
        <f>DATE(spy_long_term[[#This Row],[year]],spy_long_term[[#This Row],[month]],spy_long_term[[#This Row],[day]])</f>
        <v>35947</v>
      </c>
      <c r="G848" s="6">
        <f>VALUE(spy_long_term[[#This Row],[close]])</f>
        <v>2181.5100000000002</v>
      </c>
      <c r="H848" t="s">
        <v>1678</v>
      </c>
      <c r="I848" t="s">
        <v>1679</v>
      </c>
      <c r="J848">
        <f t="shared" si="13"/>
        <v>847</v>
      </c>
      <c r="K848" t="str">
        <f>spy_long_term[[#This Row],[close]]</f>
        <v>2181.51</v>
      </c>
      <c r="L848">
        <f>LOG(spy_long_term[[#This Row],[index]])</f>
        <v>2.9278834103307068</v>
      </c>
      <c r="M848">
        <f>LOG(spy_long_term[[#This Row],[close inf adj]])</f>
        <v>3.0545517741162747</v>
      </c>
      <c r="N848">
        <f>LOG(spy_long_term[[#This Row],[close]])</f>
        <v>3.3387572081249774</v>
      </c>
      <c r="O848" s="11">
        <f>VALUE(spy_long_term[[#This Row],[close]])</f>
        <v>2181.5100000000002</v>
      </c>
      <c r="P848" s="11">
        <f>VALUE(spy_long_term[[#This Row],[close inf adj]])</f>
        <v>1133.8399999999999</v>
      </c>
      <c r="R848" s="10">
        <v>40937</v>
      </c>
      <c r="S848">
        <v>5.3808999999999996</v>
      </c>
      <c r="T848" s="8"/>
      <c r="U848" s="8"/>
      <c r="V848" s="8"/>
    </row>
    <row r="849" spans="1:22" x14ac:dyDescent="0.35">
      <c r="A849" t="s">
        <v>29</v>
      </c>
      <c r="B849">
        <v>1998</v>
      </c>
      <c r="C849">
        <v>7</v>
      </c>
      <c r="D849">
        <v>1</v>
      </c>
      <c r="F849" s="10">
        <f>DATE(spy_long_term[[#This Row],[year]],spy_long_term[[#This Row],[month]],spy_long_term[[#This Row],[day]])</f>
        <v>35977</v>
      </c>
      <c r="G849" s="6">
        <f>VALUE(spy_long_term[[#This Row],[close]])</f>
        <v>2152.81</v>
      </c>
      <c r="H849" t="s">
        <v>1680</v>
      </c>
      <c r="I849" t="s">
        <v>1681</v>
      </c>
      <c r="J849">
        <f t="shared" si="13"/>
        <v>848</v>
      </c>
      <c r="K849" t="str">
        <f>spy_long_term[[#This Row],[close]]</f>
        <v>2152.81</v>
      </c>
      <c r="L849">
        <f>LOG(spy_long_term[[#This Row],[index]])</f>
        <v>2.9283958522567137</v>
      </c>
      <c r="M849">
        <f>LOG(spy_long_term[[#This Row],[close inf adj]])</f>
        <v>3.0494777461560565</v>
      </c>
      <c r="N849">
        <f>LOG(spy_long_term[[#This Row],[close]])</f>
        <v>3.3330057020981045</v>
      </c>
      <c r="O849" s="11">
        <f>VALUE(spy_long_term[[#This Row],[close]])</f>
        <v>2152.81</v>
      </c>
      <c r="P849" s="11">
        <f>VALUE(spy_long_term[[#This Row],[close inf adj]])</f>
        <v>1120.67</v>
      </c>
      <c r="R849" s="10">
        <v>40938</v>
      </c>
      <c r="S849">
        <v>5.4904999999999999</v>
      </c>
      <c r="T849" s="9"/>
      <c r="U849" s="9"/>
      <c r="V849" s="9"/>
    </row>
    <row r="850" spans="1:22" x14ac:dyDescent="0.35">
      <c r="A850" t="s">
        <v>29</v>
      </c>
      <c r="B850">
        <v>1998</v>
      </c>
      <c r="C850">
        <v>8</v>
      </c>
      <c r="D850">
        <v>1</v>
      </c>
      <c r="F850" s="10">
        <f>DATE(spy_long_term[[#This Row],[year]],spy_long_term[[#This Row],[month]],spy_long_term[[#This Row],[day]])</f>
        <v>36008</v>
      </c>
      <c r="G850" s="6">
        <f>VALUE(spy_long_term[[#This Row],[close]])</f>
        <v>1837.02</v>
      </c>
      <c r="H850" t="s">
        <v>1682</v>
      </c>
      <c r="I850" t="s">
        <v>1683</v>
      </c>
      <c r="J850">
        <f t="shared" si="13"/>
        <v>849</v>
      </c>
      <c r="K850" t="str">
        <f>spy_long_term[[#This Row],[close]]</f>
        <v>1837.02</v>
      </c>
      <c r="L850">
        <f>LOG(spy_long_term[[#This Row],[index]])</f>
        <v>2.9289076902439528</v>
      </c>
      <c r="M850">
        <f>LOG(spy_long_term[[#This Row],[close inf adj]])</f>
        <v>2.9810389854979711</v>
      </c>
      <c r="N850">
        <f>LOG(spy_long_term[[#This Row],[close]])</f>
        <v>3.2641138845814508</v>
      </c>
      <c r="O850" s="11">
        <f>VALUE(spy_long_term[[#This Row],[close]])</f>
        <v>1837.02</v>
      </c>
      <c r="P850" s="11">
        <f>VALUE(spy_long_term[[#This Row],[close inf adj]])</f>
        <v>957.28</v>
      </c>
      <c r="R850" s="10">
        <v>40939</v>
      </c>
      <c r="S850">
        <v>5.4837999999999996</v>
      </c>
      <c r="T850" s="8"/>
      <c r="U850" s="8"/>
      <c r="V850" s="8"/>
    </row>
    <row r="851" spans="1:22" x14ac:dyDescent="0.35">
      <c r="A851" t="s">
        <v>29</v>
      </c>
      <c r="B851">
        <v>1998</v>
      </c>
      <c r="C851">
        <v>9</v>
      </c>
      <c r="D851">
        <v>1</v>
      </c>
      <c r="F851" s="10">
        <f>DATE(spy_long_term[[#This Row],[year]],spy_long_term[[#This Row],[month]],spy_long_term[[#This Row],[day]])</f>
        <v>36039</v>
      </c>
      <c r="G851" s="6">
        <f>VALUE(spy_long_term[[#This Row],[close]])</f>
        <v>1949.61</v>
      </c>
      <c r="H851" t="s">
        <v>1684</v>
      </c>
      <c r="I851" t="s">
        <v>1685</v>
      </c>
      <c r="J851">
        <f t="shared" si="13"/>
        <v>850</v>
      </c>
      <c r="K851" t="str">
        <f>spy_long_term[[#This Row],[close]]</f>
        <v>1949.61</v>
      </c>
      <c r="L851">
        <f>LOG(spy_long_term[[#This Row],[index]])</f>
        <v>2.9294189257142929</v>
      </c>
      <c r="M851">
        <f>LOG(spy_long_term[[#This Row],[close inf adj]])</f>
        <v>3.0073252232506378</v>
      </c>
      <c r="N851">
        <f>LOG(spy_long_term[[#This Row],[close]])</f>
        <v>3.2899477437790896</v>
      </c>
      <c r="O851" s="11">
        <f>VALUE(spy_long_term[[#This Row],[close]])</f>
        <v>1949.61</v>
      </c>
      <c r="P851" s="11">
        <f>VALUE(spy_long_term[[#This Row],[close inf adj]])</f>
        <v>1017.01</v>
      </c>
      <c r="R851" s="10">
        <v>40940</v>
      </c>
      <c r="S851">
        <v>6.0755999999999997</v>
      </c>
      <c r="T851" s="9"/>
      <c r="U851" s="9"/>
      <c r="V851" s="9"/>
    </row>
    <row r="852" spans="1:22" x14ac:dyDescent="0.35">
      <c r="A852" t="s">
        <v>29</v>
      </c>
      <c r="B852">
        <v>1998</v>
      </c>
      <c r="C852">
        <v>10</v>
      </c>
      <c r="D852">
        <v>1</v>
      </c>
      <c r="F852" s="10">
        <f>DATE(spy_long_term[[#This Row],[year]],spy_long_term[[#This Row],[month]],spy_long_term[[#This Row],[day]])</f>
        <v>36069</v>
      </c>
      <c r="G852" s="6">
        <f>VALUE(spy_long_term[[#This Row],[close]])</f>
        <v>2100.66</v>
      </c>
      <c r="H852" t="s">
        <v>1686</v>
      </c>
      <c r="I852" t="s">
        <v>1687</v>
      </c>
      <c r="J852">
        <f t="shared" si="13"/>
        <v>851</v>
      </c>
      <c r="K852" t="str">
        <f>spy_long_term[[#This Row],[close]]</f>
        <v>2100.66</v>
      </c>
      <c r="L852">
        <f>LOG(spy_long_term[[#This Row],[index]])</f>
        <v>2.929929560084588</v>
      </c>
      <c r="M852">
        <f>LOG(spy_long_term[[#This Row],[close inf adj]])</f>
        <v>3.040867265944442</v>
      </c>
      <c r="N852">
        <f>LOG(spy_long_term[[#This Row],[close]])</f>
        <v>3.3223557658410381</v>
      </c>
      <c r="O852" s="11">
        <f>VALUE(spy_long_term[[#This Row],[close]])</f>
        <v>2100.66</v>
      </c>
      <c r="P852" s="11">
        <f>VALUE(spy_long_term[[#This Row],[close inf adj]])</f>
        <v>1098.67</v>
      </c>
      <c r="R852" s="10">
        <v>40941</v>
      </c>
      <c r="S852">
        <v>6.1</v>
      </c>
      <c r="T852" s="8"/>
      <c r="U852" s="8"/>
      <c r="V852" s="8"/>
    </row>
    <row r="853" spans="1:22" x14ac:dyDescent="0.35">
      <c r="A853" t="s">
        <v>29</v>
      </c>
      <c r="B853">
        <v>1998</v>
      </c>
      <c r="C853">
        <v>11</v>
      </c>
      <c r="D853">
        <v>1</v>
      </c>
      <c r="F853" s="10">
        <f>DATE(spy_long_term[[#This Row],[year]],spy_long_term[[#This Row],[month]],spy_long_term[[#This Row],[day]])</f>
        <v>36100</v>
      </c>
      <c r="G853" s="6">
        <f>VALUE(spy_long_term[[#This Row],[close]])</f>
        <v>2224.86</v>
      </c>
      <c r="H853" t="s">
        <v>1688</v>
      </c>
      <c r="I853" t="s">
        <v>1689</v>
      </c>
      <c r="J853">
        <f t="shared" si="13"/>
        <v>852</v>
      </c>
      <c r="K853" t="str">
        <f>spy_long_term[[#This Row],[close]]</f>
        <v>2224.86</v>
      </c>
      <c r="L853">
        <f>LOG(spy_long_term[[#This Row],[index]])</f>
        <v>2.9304395947667001</v>
      </c>
      <c r="M853">
        <f>LOG(spy_long_term[[#This Row],[close inf adj]])</f>
        <v>3.065814909435201</v>
      </c>
      <c r="N853">
        <f>LOG(spy_long_term[[#This Row],[close]])</f>
        <v>3.3473026880628405</v>
      </c>
      <c r="O853" s="11">
        <f>VALUE(spy_long_term[[#This Row],[close]])</f>
        <v>2224.86</v>
      </c>
      <c r="P853" s="11">
        <f>VALUE(spy_long_term[[#This Row],[close inf adj]])</f>
        <v>1163.6300000000001</v>
      </c>
      <c r="R853" s="10">
        <v>40942</v>
      </c>
      <c r="S853">
        <v>5.9592999999999998</v>
      </c>
      <c r="T853" s="9"/>
      <c r="U853" s="9"/>
      <c r="V853" s="9"/>
    </row>
    <row r="854" spans="1:22" x14ac:dyDescent="0.35">
      <c r="A854" t="s">
        <v>29</v>
      </c>
      <c r="B854">
        <v>1998</v>
      </c>
      <c r="C854">
        <v>12</v>
      </c>
      <c r="D854">
        <v>1</v>
      </c>
      <c r="F854" s="10">
        <f>DATE(spy_long_term[[#This Row],[year]],spy_long_term[[#This Row],[month]],spy_long_term[[#This Row],[day]])</f>
        <v>36130</v>
      </c>
      <c r="G854" s="6">
        <f>VALUE(spy_long_term[[#This Row],[close]])</f>
        <v>2351.52</v>
      </c>
      <c r="H854" t="s">
        <v>1690</v>
      </c>
      <c r="I854" t="s">
        <v>1691</v>
      </c>
      <c r="J854">
        <f t="shared" si="13"/>
        <v>853</v>
      </c>
      <c r="K854" t="str">
        <f>spy_long_term[[#This Row],[close]]</f>
        <v>2351.52</v>
      </c>
      <c r="L854">
        <f>LOG(spy_long_term[[#This Row],[index]])</f>
        <v>2.9309490311675228</v>
      </c>
      <c r="M854">
        <f>LOG(spy_long_term[[#This Row],[close inf adj]])</f>
        <v>3.0896331508972823</v>
      </c>
      <c r="N854">
        <f>LOG(spy_long_term[[#This Row],[close]])</f>
        <v>3.3713486768319179</v>
      </c>
      <c r="O854" s="11">
        <f>VALUE(spy_long_term[[#This Row],[close]])</f>
        <v>2351.52</v>
      </c>
      <c r="P854" s="11">
        <f>VALUE(spy_long_term[[#This Row],[close inf adj]])</f>
        <v>1229.23</v>
      </c>
      <c r="R854" s="10">
        <v>40943</v>
      </c>
      <c r="S854">
        <v>5.8734000000000002</v>
      </c>
      <c r="T854" s="8"/>
      <c r="U854" s="8"/>
      <c r="V854" s="8"/>
    </row>
    <row r="855" spans="1:22" x14ac:dyDescent="0.35">
      <c r="A855" t="s">
        <v>29</v>
      </c>
      <c r="B855">
        <v>1999</v>
      </c>
      <c r="C855">
        <v>1</v>
      </c>
      <c r="D855">
        <v>1</v>
      </c>
      <c r="F855" s="10">
        <f>DATE(spy_long_term[[#This Row],[year]],spy_long_term[[#This Row],[month]],spy_long_term[[#This Row],[day]])</f>
        <v>36161</v>
      </c>
      <c r="G855" s="6">
        <f>VALUE(spy_long_term[[#This Row],[close]])</f>
        <v>2441.5500000000002</v>
      </c>
      <c r="H855" t="s">
        <v>1692</v>
      </c>
      <c r="I855" t="s">
        <v>1693</v>
      </c>
      <c r="J855">
        <f t="shared" si="13"/>
        <v>854</v>
      </c>
      <c r="K855" t="str">
        <f>spy_long_term[[#This Row],[close]]</f>
        <v>2441.55</v>
      </c>
      <c r="L855">
        <f>LOG(spy_long_term[[#This Row],[index]])</f>
        <v>2.9314578706890049</v>
      </c>
      <c r="M855">
        <f>LOG(spy_long_term[[#This Row],[close inf adj]])</f>
        <v>3.1070878071449259</v>
      </c>
      <c r="N855">
        <f>LOG(spy_long_term[[#This Row],[close]])</f>
        <v>3.387665622538532</v>
      </c>
      <c r="O855" s="11">
        <f>VALUE(spy_long_term[[#This Row],[close]])</f>
        <v>2441.5500000000002</v>
      </c>
      <c r="P855" s="11">
        <f>VALUE(spy_long_term[[#This Row],[close inf adj]])</f>
        <v>1279.6400000000001</v>
      </c>
      <c r="R855" s="10">
        <v>40944</v>
      </c>
      <c r="S855">
        <v>5.6887999999999996</v>
      </c>
      <c r="T855" s="9"/>
      <c r="U855" s="9"/>
      <c r="V855" s="9"/>
    </row>
    <row r="856" spans="1:22" x14ac:dyDescent="0.35">
      <c r="A856" t="s">
        <v>29</v>
      </c>
      <c r="B856">
        <v>1999</v>
      </c>
      <c r="C856">
        <v>2</v>
      </c>
      <c r="D856">
        <v>1</v>
      </c>
      <c r="F856" s="10">
        <f>DATE(spy_long_term[[#This Row],[year]],spy_long_term[[#This Row],[month]],spy_long_term[[#This Row],[day]])</f>
        <v>36192</v>
      </c>
      <c r="G856" s="6">
        <f>VALUE(spy_long_term[[#This Row],[close]])</f>
        <v>2360.2600000000002</v>
      </c>
      <c r="H856" t="s">
        <v>1694</v>
      </c>
      <c r="I856" t="s">
        <v>1695</v>
      </c>
      <c r="J856">
        <f t="shared" si="13"/>
        <v>855</v>
      </c>
      <c r="K856" t="str">
        <f>spy_long_term[[#This Row],[close]]</f>
        <v>2360.26</v>
      </c>
      <c r="L856">
        <f>LOG(spy_long_term[[#This Row],[index]])</f>
        <v>2.9319661147281728</v>
      </c>
      <c r="M856">
        <f>LOG(spy_long_term[[#This Row],[close inf adj]])</f>
        <v>3.092836394345797</v>
      </c>
      <c r="N856">
        <f>LOG(spy_long_term[[#This Row],[close]])</f>
        <v>3.372959846336959</v>
      </c>
      <c r="O856" s="11">
        <f>VALUE(spy_long_term[[#This Row],[close]])</f>
        <v>2360.2600000000002</v>
      </c>
      <c r="P856" s="11">
        <f>VALUE(spy_long_term[[#This Row],[close inf adj]])</f>
        <v>1238.33</v>
      </c>
      <c r="R856" s="10">
        <v>40945</v>
      </c>
      <c r="S856">
        <v>5.4535</v>
      </c>
      <c r="T856" s="8"/>
      <c r="U856" s="8"/>
      <c r="V856" s="8"/>
    </row>
    <row r="857" spans="1:22" x14ac:dyDescent="0.35">
      <c r="A857" t="s">
        <v>29</v>
      </c>
      <c r="B857">
        <v>1999</v>
      </c>
      <c r="C857">
        <v>3</v>
      </c>
      <c r="D857">
        <v>1</v>
      </c>
      <c r="F857" s="10">
        <f>DATE(spy_long_term[[#This Row],[year]],spy_long_term[[#This Row],[month]],spy_long_term[[#This Row],[day]])</f>
        <v>36220</v>
      </c>
      <c r="G857" s="6">
        <f>VALUE(spy_long_term[[#This Row],[close]])</f>
        <v>2444.1</v>
      </c>
      <c r="H857" t="s">
        <v>1696</v>
      </c>
      <c r="I857" t="s">
        <v>1697</v>
      </c>
      <c r="J857">
        <f t="shared" si="13"/>
        <v>856</v>
      </c>
      <c r="K857" t="str">
        <f>spy_long_term[[#This Row],[close]]</f>
        <v>2444.10</v>
      </c>
      <c r="L857">
        <f>LOG(spy_long_term[[#This Row],[index]])</f>
        <v>2.932473764677153</v>
      </c>
      <c r="M857">
        <f>LOG(spy_long_term[[#This Row],[close inf adj]])</f>
        <v>3.1093659031500374</v>
      </c>
      <c r="N857">
        <f>LOG(spy_long_term[[#This Row],[close]])</f>
        <v>3.388118971030305</v>
      </c>
      <c r="O857" s="11">
        <f>VALUE(spy_long_term[[#This Row],[close]])</f>
        <v>2444.1</v>
      </c>
      <c r="P857" s="11">
        <f>VALUE(spy_long_term[[#This Row],[close inf adj]])</f>
        <v>1286.3699999999999</v>
      </c>
      <c r="R857" s="10">
        <v>40946</v>
      </c>
      <c r="S857">
        <v>5.69</v>
      </c>
      <c r="T857" s="9"/>
      <c r="U857" s="9"/>
      <c r="V857" s="9"/>
    </row>
    <row r="858" spans="1:22" x14ac:dyDescent="0.35">
      <c r="A858" t="s">
        <v>29</v>
      </c>
      <c r="B858">
        <v>1999</v>
      </c>
      <c r="C858">
        <v>4</v>
      </c>
      <c r="D858">
        <v>1</v>
      </c>
      <c r="F858" s="10">
        <f>DATE(spy_long_term[[#This Row],[year]],spy_long_term[[#This Row],[month]],spy_long_term[[#This Row],[day]])</f>
        <v>36251</v>
      </c>
      <c r="G858" s="6">
        <f>VALUE(spy_long_term[[#This Row],[close]])</f>
        <v>2519.48</v>
      </c>
      <c r="H858" t="s">
        <v>1698</v>
      </c>
      <c r="I858" t="s">
        <v>1699</v>
      </c>
      <c r="J858">
        <f t="shared" si="13"/>
        <v>857</v>
      </c>
      <c r="K858" t="str">
        <f>spy_long_term[[#This Row],[close]]</f>
        <v>2519.48</v>
      </c>
      <c r="L858">
        <f>LOG(spy_long_term[[#This Row],[index]])</f>
        <v>2.9329808219231981</v>
      </c>
      <c r="M858">
        <f>LOG(spy_long_term[[#This Row],[close inf adj]])</f>
        <v>3.1255398183126735</v>
      </c>
      <c r="N858">
        <f>LOG(spy_long_term[[#This Row],[close]])</f>
        <v>3.401310915212481</v>
      </c>
      <c r="O858" s="11">
        <f>VALUE(spy_long_term[[#This Row],[close]])</f>
        <v>2519.48</v>
      </c>
      <c r="P858" s="11">
        <f>VALUE(spy_long_term[[#This Row],[close inf adj]])</f>
        <v>1335.18</v>
      </c>
      <c r="R858" s="10">
        <v>40947</v>
      </c>
      <c r="S858">
        <v>5.6</v>
      </c>
      <c r="T858" s="8"/>
      <c r="U858" s="8"/>
      <c r="V858" s="8"/>
    </row>
    <row r="859" spans="1:22" x14ac:dyDescent="0.35">
      <c r="A859" t="s">
        <v>29</v>
      </c>
      <c r="B859">
        <v>1999</v>
      </c>
      <c r="C859">
        <v>5</v>
      </c>
      <c r="D859">
        <v>1</v>
      </c>
      <c r="F859" s="10">
        <f>DATE(spy_long_term[[#This Row],[year]],spy_long_term[[#This Row],[month]],spy_long_term[[#This Row],[day]])</f>
        <v>36281</v>
      </c>
      <c r="G859" s="6">
        <f>VALUE(spy_long_term[[#This Row],[close]])</f>
        <v>2456.5700000000002</v>
      </c>
      <c r="H859" t="s">
        <v>1700</v>
      </c>
      <c r="I859" t="s">
        <v>1701</v>
      </c>
      <c r="J859">
        <f t="shared" si="13"/>
        <v>858</v>
      </c>
      <c r="K859" t="str">
        <f>spy_long_term[[#This Row],[close]]</f>
        <v>2456.57</v>
      </c>
      <c r="L859">
        <f>LOG(spy_long_term[[#This Row],[index]])</f>
        <v>2.9334872878487053</v>
      </c>
      <c r="M859">
        <f>LOG(spy_long_term[[#This Row],[close inf adj]])</f>
        <v>3.1145576114310853</v>
      </c>
      <c r="N859">
        <f>LOG(spy_long_term[[#This Row],[close]])</f>
        <v>3.3903291438751135</v>
      </c>
      <c r="O859" s="11">
        <f>VALUE(spy_long_term[[#This Row],[close]])</f>
        <v>2456.5700000000002</v>
      </c>
      <c r="P859" s="11">
        <f>VALUE(spy_long_term[[#This Row],[close inf adj]])</f>
        <v>1301.8399999999999</v>
      </c>
      <c r="R859" s="10">
        <v>40948</v>
      </c>
      <c r="S859">
        <v>5.83</v>
      </c>
      <c r="T859" s="9"/>
      <c r="U859" s="9"/>
      <c r="V859" s="9"/>
    </row>
    <row r="860" spans="1:22" x14ac:dyDescent="0.35">
      <c r="A860" t="s">
        <v>29</v>
      </c>
      <c r="B860">
        <v>1999</v>
      </c>
      <c r="C860">
        <v>6</v>
      </c>
      <c r="D860">
        <v>1</v>
      </c>
      <c r="F860" s="10">
        <f>DATE(spy_long_term[[#This Row],[year]],spy_long_term[[#This Row],[month]],spy_long_term[[#This Row],[day]])</f>
        <v>36312</v>
      </c>
      <c r="G860" s="6">
        <f>VALUE(spy_long_term[[#This Row],[close]])</f>
        <v>2590.3000000000002</v>
      </c>
      <c r="H860" t="s">
        <v>1702</v>
      </c>
      <c r="I860" t="s">
        <v>1703</v>
      </c>
      <c r="J860">
        <f t="shared" si="13"/>
        <v>859</v>
      </c>
      <c r="K860" t="str">
        <f>spy_long_term[[#This Row],[close]]</f>
        <v>2590.30</v>
      </c>
      <c r="L860">
        <f>LOG(spy_long_term[[#This Row],[index]])</f>
        <v>2.9339931638312424</v>
      </c>
      <c r="M860">
        <f>LOG(spy_long_term[[#This Row],[close inf adj]])</f>
        <v>3.1375787974680103</v>
      </c>
      <c r="N860">
        <f>LOG(spy_long_term[[#This Row],[close]])</f>
        <v>3.4133500655482392</v>
      </c>
      <c r="O860" s="11">
        <f>VALUE(spy_long_term[[#This Row],[close]])</f>
        <v>2590.3000000000002</v>
      </c>
      <c r="P860" s="11">
        <f>VALUE(spy_long_term[[#This Row],[close inf adj]])</f>
        <v>1372.71</v>
      </c>
      <c r="R860" s="10">
        <v>40949</v>
      </c>
      <c r="S860">
        <v>5.9126000000000003</v>
      </c>
      <c r="T860" s="8"/>
      <c r="U860" s="8"/>
      <c r="V860" s="8"/>
    </row>
    <row r="861" spans="1:22" x14ac:dyDescent="0.35">
      <c r="A861" t="s">
        <v>29</v>
      </c>
      <c r="B861">
        <v>1999</v>
      </c>
      <c r="C861">
        <v>7</v>
      </c>
      <c r="D861">
        <v>1</v>
      </c>
      <c r="F861" s="10">
        <f>DATE(spy_long_term[[#This Row],[year]],spy_long_term[[#This Row],[month]],spy_long_term[[#This Row],[day]])</f>
        <v>36342</v>
      </c>
      <c r="G861" s="6">
        <f>VALUE(spy_long_term[[#This Row],[close]])</f>
        <v>2499.3200000000002</v>
      </c>
      <c r="H861" t="s">
        <v>1704</v>
      </c>
      <c r="I861" t="s">
        <v>1705</v>
      </c>
      <c r="J861">
        <f t="shared" si="13"/>
        <v>860</v>
      </c>
      <c r="K861" t="str">
        <f>spy_long_term[[#This Row],[close]]</f>
        <v>2499.32</v>
      </c>
      <c r="L861">
        <f>LOG(spy_long_term[[#This Row],[index]])</f>
        <v>2.9344984512435679</v>
      </c>
      <c r="M861">
        <f>LOG(spy_long_term[[#This Row],[close inf adj]])</f>
        <v>3.1234334720889905</v>
      </c>
      <c r="N861">
        <f>LOG(spy_long_term[[#This Row],[close]])</f>
        <v>3.3978218645046248</v>
      </c>
      <c r="O861" s="11">
        <f>VALUE(spy_long_term[[#This Row],[close]])</f>
        <v>2499.3200000000002</v>
      </c>
      <c r="P861" s="11">
        <f>VALUE(spy_long_term[[#This Row],[close inf adj]])</f>
        <v>1328.72</v>
      </c>
      <c r="R861" s="10">
        <v>40950</v>
      </c>
      <c r="S861">
        <v>5.6005000000000003</v>
      </c>
      <c r="T861" s="9"/>
      <c r="U861" s="9"/>
      <c r="V861" s="9"/>
    </row>
    <row r="862" spans="1:22" x14ac:dyDescent="0.35">
      <c r="A862" t="s">
        <v>29</v>
      </c>
      <c r="B862">
        <v>1999</v>
      </c>
      <c r="C862">
        <v>8</v>
      </c>
      <c r="D862">
        <v>1</v>
      </c>
      <c r="F862" s="10">
        <f>DATE(spy_long_term[[#This Row],[year]],spy_long_term[[#This Row],[month]],spy_long_term[[#This Row],[day]])</f>
        <v>36373</v>
      </c>
      <c r="G862" s="6">
        <f>VALUE(spy_long_term[[#This Row],[close]])</f>
        <v>2477.09</v>
      </c>
      <c r="H862" t="s">
        <v>1706</v>
      </c>
      <c r="I862" t="s">
        <v>1707</v>
      </c>
      <c r="J862">
        <f t="shared" si="13"/>
        <v>861</v>
      </c>
      <c r="K862" t="str">
        <f>spy_long_term[[#This Row],[close]]</f>
        <v>2477.09</v>
      </c>
      <c r="L862">
        <f>LOG(spy_long_term[[#This Row],[index]])</f>
        <v>2.935003151453655</v>
      </c>
      <c r="M862">
        <f>LOG(spy_long_term[[#This Row],[close inf adj]])</f>
        <v>3.1207088047588294</v>
      </c>
      <c r="N862">
        <f>LOG(spy_long_term[[#This Row],[close]])</f>
        <v>3.3939417860744516</v>
      </c>
      <c r="O862" s="11">
        <f>VALUE(spy_long_term[[#This Row],[close]])</f>
        <v>2477.09</v>
      </c>
      <c r="P862" s="11">
        <f>VALUE(spy_long_term[[#This Row],[close inf adj]])</f>
        <v>1320.41</v>
      </c>
      <c r="R862" s="10">
        <v>40951</v>
      </c>
      <c r="S862">
        <v>5.5147000000000004</v>
      </c>
      <c r="T862" s="8"/>
      <c r="U862" s="8"/>
      <c r="V862" s="8"/>
    </row>
    <row r="863" spans="1:22" x14ac:dyDescent="0.35">
      <c r="A863" t="s">
        <v>29</v>
      </c>
      <c r="B863">
        <v>1999</v>
      </c>
      <c r="C863">
        <v>9</v>
      </c>
      <c r="D863">
        <v>1</v>
      </c>
      <c r="F863" s="10">
        <f>DATE(spy_long_term[[#This Row],[year]],spy_long_term[[#This Row],[month]],spy_long_term[[#This Row],[day]])</f>
        <v>36404</v>
      </c>
      <c r="G863" s="6">
        <f>VALUE(spy_long_term[[#This Row],[close]])</f>
        <v>2394.8200000000002</v>
      </c>
      <c r="H863" t="s">
        <v>1708</v>
      </c>
      <c r="I863" t="s">
        <v>1709</v>
      </c>
      <c r="J863">
        <f t="shared" si="13"/>
        <v>862</v>
      </c>
      <c r="K863" t="str">
        <f>spy_long_term[[#This Row],[close]]</f>
        <v>2394.82</v>
      </c>
      <c r="L863">
        <f>LOG(spy_long_term[[#This Row],[index]])</f>
        <v>2.9355072658247128</v>
      </c>
      <c r="M863">
        <f>LOG(spy_long_term[[#This Row],[close inf adj]])</f>
        <v>3.108128480509154</v>
      </c>
      <c r="N863">
        <f>LOG(spy_long_term[[#This Row],[close]])</f>
        <v>3.3792728764376396</v>
      </c>
      <c r="O863" s="11">
        <f>VALUE(spy_long_term[[#This Row],[close]])</f>
        <v>2394.8200000000002</v>
      </c>
      <c r="P863" s="11">
        <f>VALUE(spy_long_term[[#This Row],[close inf adj]])</f>
        <v>1282.71</v>
      </c>
      <c r="R863" s="10">
        <v>40952</v>
      </c>
      <c r="S863">
        <v>5.26</v>
      </c>
      <c r="T863" s="9"/>
      <c r="U863" s="9"/>
      <c r="V863" s="9"/>
    </row>
    <row r="864" spans="1:22" x14ac:dyDescent="0.35">
      <c r="A864" t="s">
        <v>29</v>
      </c>
      <c r="B864">
        <v>1999</v>
      </c>
      <c r="C864">
        <v>10</v>
      </c>
      <c r="D864">
        <v>1</v>
      </c>
      <c r="F864" s="10">
        <f>DATE(spy_long_term[[#This Row],[year]],spy_long_term[[#This Row],[month]],spy_long_term[[#This Row],[day]])</f>
        <v>36434</v>
      </c>
      <c r="G864" s="6">
        <f>VALUE(spy_long_term[[#This Row],[close]])</f>
        <v>2540.5</v>
      </c>
      <c r="H864" t="s">
        <v>1710</v>
      </c>
      <c r="I864" t="s">
        <v>1711</v>
      </c>
      <c r="J864">
        <f t="shared" si="13"/>
        <v>863</v>
      </c>
      <c r="K864" t="str">
        <f>spy_long_term[[#This Row],[close]]</f>
        <v>2540.50</v>
      </c>
      <c r="L864">
        <f>LOG(spy_long_term[[#This Row],[index]])</f>
        <v>2.9360107957152097</v>
      </c>
      <c r="M864">
        <f>LOG(spy_long_term[[#This Row],[close inf adj]])</f>
        <v>3.1344735510698851</v>
      </c>
      <c r="N864">
        <f>LOG(spy_long_term[[#This Row],[close]])</f>
        <v>3.4049191992463146</v>
      </c>
      <c r="O864" s="11">
        <f>VALUE(spy_long_term[[#This Row],[close]])</f>
        <v>2540.5</v>
      </c>
      <c r="P864" s="11">
        <f>VALUE(spy_long_term[[#This Row],[close inf adj]])</f>
        <v>1362.93</v>
      </c>
      <c r="R864" s="10">
        <v>40953</v>
      </c>
      <c r="S864">
        <v>4.4629000000000003</v>
      </c>
      <c r="T864" s="8"/>
      <c r="U864" s="8"/>
      <c r="V864" s="8"/>
    </row>
    <row r="865" spans="1:22" x14ac:dyDescent="0.35">
      <c r="A865" t="s">
        <v>29</v>
      </c>
      <c r="B865">
        <v>1999</v>
      </c>
      <c r="C865">
        <v>11</v>
      </c>
      <c r="D865">
        <v>1</v>
      </c>
      <c r="F865" s="10">
        <f>DATE(spy_long_term[[#This Row],[year]],spy_long_term[[#This Row],[month]],spy_long_term[[#This Row],[day]])</f>
        <v>36465</v>
      </c>
      <c r="G865" s="6">
        <f>VALUE(spy_long_term[[#This Row],[close]])</f>
        <v>2587.54</v>
      </c>
      <c r="H865" t="s">
        <v>1712</v>
      </c>
      <c r="I865" t="s">
        <v>1713</v>
      </c>
      <c r="J865">
        <f t="shared" si="13"/>
        <v>864</v>
      </c>
      <c r="K865" t="str">
        <f>spy_long_term[[#This Row],[close]]</f>
        <v>2587.54</v>
      </c>
      <c r="L865">
        <f>LOG(spy_long_term[[#This Row],[index]])</f>
        <v>2.9365137424788932</v>
      </c>
      <c r="M865">
        <f>LOG(spy_long_term[[#This Row],[close inf adj]])</f>
        <v>3.1426741047946871</v>
      </c>
      <c r="N865">
        <f>LOG(spy_long_term[[#This Row],[close]])</f>
        <v>3.4128870721442022</v>
      </c>
      <c r="O865" s="11">
        <f>VALUE(spy_long_term[[#This Row],[close]])</f>
        <v>2587.54</v>
      </c>
      <c r="P865" s="11">
        <f>VALUE(spy_long_term[[#This Row],[close inf adj]])</f>
        <v>1388.91</v>
      </c>
      <c r="R865" s="10">
        <v>40954</v>
      </c>
      <c r="S865">
        <v>4.3250999999999999</v>
      </c>
      <c r="T865" s="9"/>
      <c r="U865" s="9"/>
      <c r="V865" s="9"/>
    </row>
    <row r="866" spans="1:22" x14ac:dyDescent="0.35">
      <c r="A866" t="s">
        <v>29</v>
      </c>
      <c r="B866">
        <v>1999</v>
      </c>
      <c r="C866">
        <v>12</v>
      </c>
      <c r="D866">
        <v>1</v>
      </c>
      <c r="F866" s="10">
        <f>DATE(spy_long_term[[#This Row],[year]],spy_long_term[[#This Row],[month]],spy_long_term[[#This Row],[day]])</f>
        <v>36495</v>
      </c>
      <c r="G866" s="6">
        <f>VALUE(spy_long_term[[#This Row],[close]])</f>
        <v>2737.21</v>
      </c>
      <c r="H866" t="s">
        <v>1714</v>
      </c>
      <c r="I866" t="s">
        <v>1715</v>
      </c>
      <c r="J866">
        <f t="shared" si="13"/>
        <v>865</v>
      </c>
      <c r="K866" t="str">
        <f>spy_long_term[[#This Row],[close]]</f>
        <v>2737.21</v>
      </c>
      <c r="L866">
        <f>LOG(spy_long_term[[#This Row],[index]])</f>
        <v>2.9370161074648142</v>
      </c>
      <c r="M866">
        <f>LOG(spy_long_term[[#This Row],[close inf adj]])</f>
        <v>3.1670956993864365</v>
      </c>
      <c r="N866">
        <f>LOG(spy_long_term[[#This Row],[close]])</f>
        <v>3.4373081179591143</v>
      </c>
      <c r="O866" s="11">
        <f>VALUE(spy_long_term[[#This Row],[close]])</f>
        <v>2737.21</v>
      </c>
      <c r="P866" s="11">
        <f>VALUE(spy_long_term[[#This Row],[close inf adj]])</f>
        <v>1469.25</v>
      </c>
      <c r="R866" s="10">
        <v>40955</v>
      </c>
      <c r="S866">
        <v>4.2739000000000003</v>
      </c>
      <c r="T866" s="8"/>
      <c r="U866" s="8"/>
      <c r="V866" s="8"/>
    </row>
    <row r="867" spans="1:22" x14ac:dyDescent="0.35">
      <c r="A867" t="s">
        <v>29</v>
      </c>
      <c r="B867">
        <v>2000</v>
      </c>
      <c r="C867">
        <v>1</v>
      </c>
      <c r="D867">
        <v>1</v>
      </c>
      <c r="F867" s="10">
        <f>DATE(spy_long_term[[#This Row],[year]],spy_long_term[[#This Row],[month]],spy_long_term[[#This Row],[day]])</f>
        <v>36526</v>
      </c>
      <c r="G867" s="6">
        <f>VALUE(spy_long_term[[#This Row],[close]])</f>
        <v>2590.91</v>
      </c>
      <c r="H867" t="s">
        <v>1716</v>
      </c>
      <c r="I867" t="s">
        <v>1717</v>
      </c>
      <c r="J867">
        <f t="shared" si="13"/>
        <v>866</v>
      </c>
      <c r="K867" t="str">
        <f>spy_long_term[[#This Row],[close]]</f>
        <v>2590.91</v>
      </c>
      <c r="L867">
        <f>LOG(spy_long_term[[#This Row],[index]])</f>
        <v>2.9375178920173468</v>
      </c>
      <c r="M867">
        <f>LOG(spy_long_term[[#This Row],[close inf adj]])</f>
        <v>3.14440606107003</v>
      </c>
      <c r="N867">
        <f>LOG(spy_long_term[[#This Row],[close]])</f>
        <v>3.4134523272342872</v>
      </c>
      <c r="O867" s="11">
        <f>VALUE(spy_long_term[[#This Row],[close]])</f>
        <v>2590.91</v>
      </c>
      <c r="P867" s="11">
        <f>VALUE(spy_long_term[[#This Row],[close inf adj]])</f>
        <v>1394.46</v>
      </c>
      <c r="R867" s="10">
        <v>40956</v>
      </c>
      <c r="S867">
        <v>4.41</v>
      </c>
      <c r="T867" s="9"/>
      <c r="U867" s="9"/>
      <c r="V867" s="9"/>
    </row>
    <row r="868" spans="1:22" x14ac:dyDescent="0.35">
      <c r="A868" t="s">
        <v>29</v>
      </c>
      <c r="B868">
        <v>2000</v>
      </c>
      <c r="C868">
        <v>2</v>
      </c>
      <c r="D868">
        <v>1</v>
      </c>
      <c r="F868" s="10">
        <f>DATE(spy_long_term[[#This Row],[year]],spy_long_term[[#This Row],[month]],spy_long_term[[#This Row],[day]])</f>
        <v>36557</v>
      </c>
      <c r="G868" s="6">
        <f>VALUE(spy_long_term[[#This Row],[close]])</f>
        <v>2523.7800000000002</v>
      </c>
      <c r="H868" t="s">
        <v>1718</v>
      </c>
      <c r="I868" t="s">
        <v>1719</v>
      </c>
      <c r="J868">
        <f t="shared" si="13"/>
        <v>867</v>
      </c>
      <c r="K868" t="str">
        <f>spy_long_term[[#This Row],[close]]</f>
        <v>2523.78</v>
      </c>
      <c r="L868">
        <f>LOG(spy_long_term[[#This Row],[index]])</f>
        <v>2.9380190974762104</v>
      </c>
      <c r="M868">
        <f>LOG(spy_long_term[[#This Row],[close inf adj]])</f>
        <v>3.1355842100677571</v>
      </c>
      <c r="N868">
        <f>LOG(spy_long_term[[#This Row],[close]])</f>
        <v>3.4020514944111393</v>
      </c>
      <c r="O868" s="11">
        <f>VALUE(spy_long_term[[#This Row],[close]])</f>
        <v>2523.7800000000002</v>
      </c>
      <c r="P868" s="11">
        <f>VALUE(spy_long_term[[#This Row],[close inf adj]])</f>
        <v>1366.42</v>
      </c>
      <c r="R868" s="10">
        <v>40957</v>
      </c>
      <c r="S868">
        <v>4.2220000000000004</v>
      </c>
      <c r="T868" s="8"/>
      <c r="U868" s="8"/>
      <c r="V868" s="8"/>
    </row>
    <row r="869" spans="1:22" x14ac:dyDescent="0.35">
      <c r="A869" t="s">
        <v>29</v>
      </c>
      <c r="B869">
        <v>2000</v>
      </c>
      <c r="C869">
        <v>3</v>
      </c>
      <c r="D869">
        <v>1</v>
      </c>
      <c r="F869" s="10">
        <f>DATE(spy_long_term[[#This Row],[year]],spy_long_term[[#This Row],[month]],spy_long_term[[#This Row],[day]])</f>
        <v>36586</v>
      </c>
      <c r="G869" s="6">
        <f>VALUE(spy_long_term[[#This Row],[close]])</f>
        <v>2743.9</v>
      </c>
      <c r="H869" t="s">
        <v>1720</v>
      </c>
      <c r="I869" t="s">
        <v>1721</v>
      </c>
      <c r="J869">
        <f t="shared" si="13"/>
        <v>868</v>
      </c>
      <c r="K869" t="str">
        <f>spy_long_term[[#This Row],[close]]</f>
        <v>2743.90</v>
      </c>
      <c r="L869">
        <f>LOG(spy_long_term[[#This Row],[index]])</f>
        <v>2.9385197251764921</v>
      </c>
      <c r="M869">
        <f>LOG(spy_long_term[[#This Row],[close inf adj]])</f>
        <v>3.1756799322207114</v>
      </c>
      <c r="N869">
        <f>LOG(spy_long_term[[#This Row],[close]])</f>
        <v>3.4383682796879347</v>
      </c>
      <c r="O869" s="11">
        <f>VALUE(spy_long_term[[#This Row],[close]])</f>
        <v>2743.9</v>
      </c>
      <c r="P869" s="11">
        <f>VALUE(spy_long_term[[#This Row],[close inf adj]])</f>
        <v>1498.58</v>
      </c>
      <c r="R869" s="10">
        <v>40958</v>
      </c>
      <c r="S869">
        <v>4.3867000000000003</v>
      </c>
      <c r="T869" s="9"/>
      <c r="U869" s="9"/>
      <c r="V869" s="9"/>
    </row>
    <row r="870" spans="1:22" x14ac:dyDescent="0.35">
      <c r="A870" t="s">
        <v>29</v>
      </c>
      <c r="B870">
        <v>2000</v>
      </c>
      <c r="C870">
        <v>4</v>
      </c>
      <c r="D870">
        <v>1</v>
      </c>
      <c r="F870" s="10">
        <f>DATE(spy_long_term[[#This Row],[year]],spy_long_term[[#This Row],[month]],spy_long_term[[#This Row],[day]])</f>
        <v>36617</v>
      </c>
      <c r="G870" s="6">
        <f>VALUE(spy_long_term[[#This Row],[close]])</f>
        <v>2657.95</v>
      </c>
      <c r="H870" t="s">
        <v>1722</v>
      </c>
      <c r="I870" t="s">
        <v>1723</v>
      </c>
      <c r="J870">
        <f t="shared" si="13"/>
        <v>869</v>
      </c>
      <c r="K870" t="str">
        <f>spy_long_term[[#This Row],[close]]</f>
        <v>2657.95</v>
      </c>
      <c r="L870">
        <f>LOG(spy_long_term[[#This Row],[index]])</f>
        <v>2.9390197764486663</v>
      </c>
      <c r="M870">
        <f>LOG(spy_long_term[[#This Row],[close inf adj]])</f>
        <v>3.1620952107034688</v>
      </c>
      <c r="N870">
        <f>LOG(spy_long_term[[#This Row],[close]])</f>
        <v>3.4245468069572258</v>
      </c>
      <c r="O870" s="11">
        <f>VALUE(spy_long_term[[#This Row],[close]])</f>
        <v>2657.95</v>
      </c>
      <c r="P870" s="11">
        <f>VALUE(spy_long_term[[#This Row],[close inf adj]])</f>
        <v>1452.43</v>
      </c>
      <c r="R870" s="10">
        <v>40959</v>
      </c>
      <c r="S870">
        <v>4.3615000000000004</v>
      </c>
      <c r="T870" s="8"/>
      <c r="U870" s="8"/>
      <c r="V870" s="8"/>
    </row>
    <row r="871" spans="1:22" x14ac:dyDescent="0.35">
      <c r="A871" t="s">
        <v>29</v>
      </c>
      <c r="B871">
        <v>2000</v>
      </c>
      <c r="C871">
        <v>5</v>
      </c>
      <c r="D871">
        <v>1</v>
      </c>
      <c r="F871" s="10">
        <f>DATE(spy_long_term[[#This Row],[year]],spy_long_term[[#This Row],[month]],spy_long_term[[#This Row],[day]])</f>
        <v>36647</v>
      </c>
      <c r="G871" s="6">
        <f>VALUE(spy_long_term[[#This Row],[close]])</f>
        <v>2596.86</v>
      </c>
      <c r="H871" t="s">
        <v>1724</v>
      </c>
      <c r="I871" t="s">
        <v>1725</v>
      </c>
      <c r="J871">
        <f t="shared" si="13"/>
        <v>870</v>
      </c>
      <c r="K871" t="str">
        <f>spy_long_term[[#This Row],[close]]</f>
        <v>2596.86</v>
      </c>
      <c r="L871">
        <f>LOG(spy_long_term[[#This Row],[index]])</f>
        <v>2.9395192526186187</v>
      </c>
      <c r="M871">
        <f>LOG(spy_long_term[[#This Row],[close inf adj]])</f>
        <v>3.1524718103360363</v>
      </c>
      <c r="N871">
        <f>LOG(spy_long_term[[#This Row],[close]])</f>
        <v>3.4144485368967756</v>
      </c>
      <c r="O871" s="11">
        <f>VALUE(spy_long_term[[#This Row],[close]])</f>
        <v>2596.86</v>
      </c>
      <c r="P871" s="11">
        <f>VALUE(spy_long_term[[#This Row],[close inf adj]])</f>
        <v>1420.6</v>
      </c>
      <c r="R871" s="10">
        <v>40960</v>
      </c>
      <c r="S871">
        <v>4.2720000000000002</v>
      </c>
      <c r="T871" s="9"/>
      <c r="U871" s="9"/>
      <c r="V871" s="9"/>
    </row>
    <row r="872" spans="1:22" x14ac:dyDescent="0.35">
      <c r="A872" t="s">
        <v>29</v>
      </c>
      <c r="B872">
        <v>2000</v>
      </c>
      <c r="C872">
        <v>6</v>
      </c>
      <c r="D872">
        <v>1</v>
      </c>
      <c r="F872" s="10">
        <f>DATE(spy_long_term[[#This Row],[year]],spy_long_term[[#This Row],[month]],spy_long_term[[#This Row],[day]])</f>
        <v>36678</v>
      </c>
      <c r="G872" s="6">
        <f>VALUE(spy_long_term[[#This Row],[close]])</f>
        <v>2645.92</v>
      </c>
      <c r="H872" t="s">
        <v>1726</v>
      </c>
      <c r="I872" t="s">
        <v>1727</v>
      </c>
      <c r="J872">
        <f t="shared" si="13"/>
        <v>871</v>
      </c>
      <c r="K872" t="str">
        <f>spy_long_term[[#This Row],[close]]</f>
        <v>2645.92</v>
      </c>
      <c r="L872">
        <f>LOG(spy_long_term[[#This Row],[index]])</f>
        <v>2.9400181550076634</v>
      </c>
      <c r="M872">
        <f>LOG(spy_long_term[[#This Row],[close inf adj]])</f>
        <v>3.1627435832354154</v>
      </c>
      <c r="N872">
        <f>LOG(spy_long_term[[#This Row],[close]])</f>
        <v>3.4225767090564001</v>
      </c>
      <c r="O872" s="11">
        <f>VALUE(spy_long_term[[#This Row],[close]])</f>
        <v>2645.92</v>
      </c>
      <c r="P872" s="11">
        <f>VALUE(spy_long_term[[#This Row],[close inf adj]])</f>
        <v>1454.6</v>
      </c>
      <c r="R872" s="10">
        <v>40961</v>
      </c>
      <c r="S872">
        <v>4.4246999999999996</v>
      </c>
      <c r="T872" s="8"/>
      <c r="U872" s="8"/>
      <c r="V872" s="8"/>
    </row>
    <row r="873" spans="1:22" x14ac:dyDescent="0.35">
      <c r="A873" t="s">
        <v>29</v>
      </c>
      <c r="B873">
        <v>2000</v>
      </c>
      <c r="C873">
        <v>7</v>
      </c>
      <c r="D873">
        <v>1</v>
      </c>
      <c r="F873" s="10">
        <f>DATE(spy_long_term[[#This Row],[year]],spy_long_term[[#This Row],[month]],spy_long_term[[#This Row],[day]])</f>
        <v>36708</v>
      </c>
      <c r="G873" s="6">
        <f>VALUE(spy_long_term[[#This Row],[close]])</f>
        <v>2596.96</v>
      </c>
      <c r="H873" t="s">
        <v>1728</v>
      </c>
      <c r="I873" t="s">
        <v>1729</v>
      </c>
      <c r="J873">
        <f t="shared" si="13"/>
        <v>872</v>
      </c>
      <c r="K873" t="str">
        <f>spy_long_term[[#This Row],[close]]</f>
        <v>2596.96</v>
      </c>
      <c r="L873">
        <f>LOG(spy_long_term[[#This Row],[index]])</f>
        <v>2.9405164849325671</v>
      </c>
      <c r="M873">
        <f>LOG(spy_long_term[[#This Row],[close inf adj]])</f>
        <v>3.1555880373602623</v>
      </c>
      <c r="N873">
        <f>LOG(spy_long_term[[#This Row],[close]])</f>
        <v>3.4144652604059447</v>
      </c>
      <c r="O873" s="11">
        <f>VALUE(spy_long_term[[#This Row],[close]])</f>
        <v>2596.96</v>
      </c>
      <c r="P873" s="11">
        <f>VALUE(spy_long_term[[#This Row],[close inf adj]])</f>
        <v>1430.83</v>
      </c>
      <c r="R873" s="10">
        <v>40962</v>
      </c>
      <c r="S873">
        <v>5.0149999999999997</v>
      </c>
      <c r="T873" s="9"/>
      <c r="U873" s="9"/>
      <c r="V873" s="9"/>
    </row>
    <row r="874" spans="1:22" x14ac:dyDescent="0.35">
      <c r="A874" t="s">
        <v>29</v>
      </c>
      <c r="B874">
        <v>2000</v>
      </c>
      <c r="C874">
        <v>8</v>
      </c>
      <c r="D874">
        <v>1</v>
      </c>
      <c r="F874" s="10">
        <f>DATE(spy_long_term[[#This Row],[year]],spy_long_term[[#This Row],[month]],spy_long_term[[#This Row],[day]])</f>
        <v>36739</v>
      </c>
      <c r="G874" s="6">
        <f>VALUE(spy_long_term[[#This Row],[close]])</f>
        <v>2754.59</v>
      </c>
      <c r="H874" t="s">
        <v>1730</v>
      </c>
      <c r="I874" t="s">
        <v>1731</v>
      </c>
      <c r="J874">
        <f t="shared" si="13"/>
        <v>873</v>
      </c>
      <c r="K874" t="str">
        <f>spy_long_term[[#This Row],[close]]</f>
        <v>2754.59</v>
      </c>
      <c r="L874">
        <f>LOG(spy_long_term[[#This Row],[index]])</f>
        <v>2.9410142437055695</v>
      </c>
      <c r="M874">
        <f>LOG(spy_long_term[[#This Row],[close inf adj]])</f>
        <v>3.181180211029548</v>
      </c>
      <c r="N874">
        <f>LOG(spy_long_term[[#This Row],[close]])</f>
        <v>3.4400569665313889</v>
      </c>
      <c r="O874" s="11">
        <f>VALUE(spy_long_term[[#This Row],[close]])</f>
        <v>2754.59</v>
      </c>
      <c r="P874" s="11">
        <f>VALUE(spy_long_term[[#This Row],[close inf adj]])</f>
        <v>1517.68</v>
      </c>
      <c r="R874" s="10">
        <v>40963</v>
      </c>
      <c r="S874">
        <v>5.0288000000000004</v>
      </c>
      <c r="T874" s="8"/>
      <c r="U874" s="8"/>
      <c r="V874" s="8"/>
    </row>
    <row r="875" spans="1:22" x14ac:dyDescent="0.35">
      <c r="A875" t="s">
        <v>29</v>
      </c>
      <c r="B875">
        <v>2000</v>
      </c>
      <c r="C875">
        <v>9</v>
      </c>
      <c r="D875">
        <v>1</v>
      </c>
      <c r="F875" s="10">
        <f>DATE(spy_long_term[[#This Row],[year]],spy_long_term[[#This Row],[month]],spy_long_term[[#This Row],[day]])</f>
        <v>36770</v>
      </c>
      <c r="G875" s="6">
        <f>VALUE(spy_long_term[[#This Row],[close]])</f>
        <v>2592.9</v>
      </c>
      <c r="H875" t="s">
        <v>1732</v>
      </c>
      <c r="I875" t="s">
        <v>1733</v>
      </c>
      <c r="J875">
        <f t="shared" si="13"/>
        <v>874</v>
      </c>
      <c r="K875" t="str">
        <f>spy_long_term[[#This Row],[close]]</f>
        <v>2592.90</v>
      </c>
      <c r="L875">
        <f>LOG(spy_long_term[[#This Row],[index]])</f>
        <v>2.9415114326344032</v>
      </c>
      <c r="M875">
        <f>LOG(spy_long_term[[#This Row],[close inf adj]])</f>
        <v>3.1573086535996007</v>
      </c>
      <c r="N875">
        <f>LOG(spy_long_term[[#This Row],[close]])</f>
        <v>3.4137857677197379</v>
      </c>
      <c r="O875" s="11">
        <f>VALUE(spy_long_term[[#This Row],[close]])</f>
        <v>2592.9</v>
      </c>
      <c r="P875" s="11">
        <f>VALUE(spy_long_term[[#This Row],[close inf adj]])</f>
        <v>1436.51</v>
      </c>
      <c r="R875" s="10">
        <v>40964</v>
      </c>
      <c r="S875">
        <v>4.7729999999999997</v>
      </c>
      <c r="T875" s="9"/>
      <c r="U875" s="9"/>
      <c r="V875" s="9"/>
    </row>
    <row r="876" spans="1:22" x14ac:dyDescent="0.35">
      <c r="A876" t="s">
        <v>29</v>
      </c>
      <c r="B876">
        <v>2000</v>
      </c>
      <c r="C876">
        <v>10</v>
      </c>
      <c r="D876">
        <v>1</v>
      </c>
      <c r="F876" s="10">
        <f>DATE(spy_long_term[[#This Row],[year]],spy_long_term[[#This Row],[month]],spy_long_term[[#This Row],[day]])</f>
        <v>36800</v>
      </c>
      <c r="G876" s="6">
        <f>VALUE(spy_long_term[[#This Row],[close]])</f>
        <v>2575.7800000000002</v>
      </c>
      <c r="H876" t="s">
        <v>1734</v>
      </c>
      <c r="I876" t="s">
        <v>1735</v>
      </c>
      <c r="J876">
        <f t="shared" si="13"/>
        <v>875</v>
      </c>
      <c r="K876" t="str">
        <f>spy_long_term[[#This Row],[close]]</f>
        <v>2575.78</v>
      </c>
      <c r="L876">
        <f>LOG(spy_long_term[[#This Row],[index]])</f>
        <v>2.9420080530223132</v>
      </c>
      <c r="M876">
        <f>LOG(spy_long_term[[#This Row],[close inf adj]])</f>
        <v>3.1551537777651482</v>
      </c>
      <c r="N876">
        <f>LOG(spy_long_term[[#This Row],[close]])</f>
        <v>3.4109087667366134</v>
      </c>
      <c r="O876" s="11">
        <f>VALUE(spy_long_term[[#This Row],[close]])</f>
        <v>2575.7800000000002</v>
      </c>
      <c r="P876" s="11">
        <f>VALUE(spy_long_term[[#This Row],[close inf adj]])</f>
        <v>1429.4</v>
      </c>
      <c r="R876" s="10">
        <v>40965</v>
      </c>
      <c r="S876">
        <v>4.9219999999999997</v>
      </c>
      <c r="T876" s="8"/>
      <c r="U876" s="8"/>
      <c r="V876" s="8"/>
    </row>
    <row r="877" spans="1:22" x14ac:dyDescent="0.35">
      <c r="A877" t="s">
        <v>29</v>
      </c>
      <c r="B877">
        <v>2000</v>
      </c>
      <c r="C877">
        <v>11</v>
      </c>
      <c r="D877">
        <v>1</v>
      </c>
      <c r="F877" s="10">
        <f>DATE(spy_long_term[[#This Row],[year]],spy_long_term[[#This Row],[month]],spy_long_term[[#This Row],[day]])</f>
        <v>36831</v>
      </c>
      <c r="G877" s="6">
        <f>VALUE(spy_long_term[[#This Row],[close]])</f>
        <v>2368.2199999999998</v>
      </c>
      <c r="H877" t="s">
        <v>1736</v>
      </c>
      <c r="I877" t="s">
        <v>1737</v>
      </c>
      <c r="J877">
        <f t="shared" si="13"/>
        <v>876</v>
      </c>
      <c r="K877" t="str">
        <f>spy_long_term[[#This Row],[close]]</f>
        <v>2368.22</v>
      </c>
      <c r="L877">
        <f>LOG(spy_long_term[[#This Row],[index]])</f>
        <v>2.9425041061680806</v>
      </c>
      <c r="M877">
        <f>LOG(spy_long_term[[#This Row],[close inf adj]])</f>
        <v>3.1189092394136604</v>
      </c>
      <c r="N877">
        <f>LOG(spy_long_term[[#This Row],[close]])</f>
        <v>3.3744220444816171</v>
      </c>
      <c r="O877" s="11">
        <f>VALUE(spy_long_term[[#This Row],[close]])</f>
        <v>2368.2199999999998</v>
      </c>
      <c r="P877" s="11">
        <f>VALUE(spy_long_term[[#This Row],[close inf adj]])</f>
        <v>1314.95</v>
      </c>
      <c r="R877" s="10">
        <v>40966</v>
      </c>
      <c r="S877">
        <v>4.9560000000000004</v>
      </c>
      <c r="T877" s="9"/>
      <c r="U877" s="9"/>
      <c r="V877" s="9"/>
    </row>
    <row r="878" spans="1:22" x14ac:dyDescent="0.35">
      <c r="A878" t="s">
        <v>29</v>
      </c>
      <c r="B878">
        <v>2000</v>
      </c>
      <c r="C878">
        <v>12</v>
      </c>
      <c r="D878">
        <v>1</v>
      </c>
      <c r="F878" s="10">
        <f>DATE(spy_long_term[[#This Row],[year]],spy_long_term[[#This Row],[month]],spy_long_term[[#This Row],[day]])</f>
        <v>36861</v>
      </c>
      <c r="G878" s="6">
        <f>VALUE(spy_long_term[[#This Row],[close]])</f>
        <v>2379.14</v>
      </c>
      <c r="H878" t="s">
        <v>1738</v>
      </c>
      <c r="I878" t="s">
        <v>1739</v>
      </c>
      <c r="J878">
        <f t="shared" si="13"/>
        <v>877</v>
      </c>
      <c r="K878" t="str">
        <f>spy_long_term[[#This Row],[close]]</f>
        <v>2379.14</v>
      </c>
      <c r="L878">
        <f>LOG(spy_long_term[[#This Row],[index]])</f>
        <v>2.9429995933660407</v>
      </c>
      <c r="M878">
        <f>LOG(spy_long_term[[#This Row],[close inf adj]])</f>
        <v>3.1206660445085213</v>
      </c>
      <c r="N878">
        <f>LOG(spy_long_term[[#This Row],[close]])</f>
        <v>3.3764199987579531</v>
      </c>
      <c r="O878" s="11">
        <f>VALUE(spy_long_term[[#This Row],[close]])</f>
        <v>2379.14</v>
      </c>
      <c r="P878" s="11">
        <f>VALUE(spy_long_term[[#This Row],[close inf adj]])</f>
        <v>1320.28</v>
      </c>
      <c r="R878" s="10">
        <v>40967</v>
      </c>
      <c r="S878">
        <v>4.8680000000000003</v>
      </c>
      <c r="T878" s="8"/>
      <c r="U878" s="8"/>
      <c r="V878" s="8"/>
    </row>
    <row r="879" spans="1:22" x14ac:dyDescent="0.35">
      <c r="A879" t="s">
        <v>29</v>
      </c>
      <c r="B879">
        <v>2001</v>
      </c>
      <c r="C879">
        <v>1</v>
      </c>
      <c r="D879">
        <v>1</v>
      </c>
      <c r="F879" s="10">
        <f>DATE(spy_long_term[[#This Row],[year]],spy_long_term[[#This Row],[month]],spy_long_term[[#This Row],[day]])</f>
        <v>36892</v>
      </c>
      <c r="G879" s="6">
        <f>VALUE(spy_long_term[[#This Row],[close]])</f>
        <v>2446.52</v>
      </c>
      <c r="H879" t="s">
        <v>1740</v>
      </c>
      <c r="I879" t="s">
        <v>1741</v>
      </c>
      <c r="J879">
        <f t="shared" si="13"/>
        <v>878</v>
      </c>
      <c r="K879" t="str">
        <f>spy_long_term[[#This Row],[close]]</f>
        <v>2446.52</v>
      </c>
      <c r="L879">
        <f>LOG(spy_long_term[[#This Row],[index]])</f>
        <v>2.9434945159061026</v>
      </c>
      <c r="M879">
        <f>LOG(spy_long_term[[#This Row],[close inf adj]])</f>
        <v>3.1354538786492636</v>
      </c>
      <c r="N879">
        <f>LOG(spy_long_term[[#This Row],[close]])</f>
        <v>3.3885487704144261</v>
      </c>
      <c r="O879" s="11">
        <f>VALUE(spy_long_term[[#This Row],[close]])</f>
        <v>2446.52</v>
      </c>
      <c r="P879" s="11">
        <f>VALUE(spy_long_term[[#This Row],[close inf adj]])</f>
        <v>1366.01</v>
      </c>
      <c r="R879" s="10">
        <v>40968</v>
      </c>
      <c r="S879">
        <v>4.8600000000000003</v>
      </c>
      <c r="T879" s="9"/>
      <c r="U879" s="9"/>
      <c r="V879" s="9"/>
    </row>
    <row r="880" spans="1:22" x14ac:dyDescent="0.35">
      <c r="A880" t="s">
        <v>29</v>
      </c>
      <c r="B880">
        <v>2001</v>
      </c>
      <c r="C880">
        <v>2</v>
      </c>
      <c r="D880">
        <v>1</v>
      </c>
      <c r="F880" s="10">
        <f>DATE(spy_long_term[[#This Row],[year]],spy_long_term[[#This Row],[month]],spy_long_term[[#This Row],[day]])</f>
        <v>36923</v>
      </c>
      <c r="G880" s="6">
        <f>VALUE(spy_long_term[[#This Row],[close]])</f>
        <v>2212.0500000000002</v>
      </c>
      <c r="H880" t="s">
        <v>1742</v>
      </c>
      <c r="I880" t="s">
        <v>1743</v>
      </c>
      <c r="J880">
        <f t="shared" si="13"/>
        <v>879</v>
      </c>
      <c r="K880" t="str">
        <f>spy_long_term[[#This Row],[close]]</f>
        <v>2212.05</v>
      </c>
      <c r="L880">
        <f>LOG(spy_long_term[[#This Row],[index]])</f>
        <v>2.9439888750737717</v>
      </c>
      <c r="M880">
        <f>LOG(spy_long_term[[#This Row],[close inf adj]])</f>
        <v>3.093400670404685</v>
      </c>
      <c r="N880">
        <f>LOG(spy_long_term[[#This Row],[close]])</f>
        <v>3.3447949393047578</v>
      </c>
      <c r="O880" s="11">
        <f>VALUE(spy_long_term[[#This Row],[close]])</f>
        <v>2212.0500000000002</v>
      </c>
      <c r="P880" s="11">
        <f>VALUE(spy_long_term[[#This Row],[close inf adj]])</f>
        <v>1239.94</v>
      </c>
      <c r="R880" s="10">
        <v>40969</v>
      </c>
      <c r="S880">
        <v>4.9212999999999996</v>
      </c>
      <c r="T880" s="8"/>
      <c r="U880" s="8"/>
      <c r="V880" s="8"/>
    </row>
    <row r="881" spans="1:22" x14ac:dyDescent="0.35">
      <c r="A881" t="s">
        <v>29</v>
      </c>
      <c r="B881">
        <v>2001</v>
      </c>
      <c r="C881">
        <v>3</v>
      </c>
      <c r="D881">
        <v>1</v>
      </c>
      <c r="F881" s="10">
        <f>DATE(spy_long_term[[#This Row],[year]],spy_long_term[[#This Row],[month]],spy_long_term[[#This Row],[day]])</f>
        <v>36951</v>
      </c>
      <c r="G881" s="6">
        <f>VALUE(spy_long_term[[#This Row],[close]])</f>
        <v>2065.39</v>
      </c>
      <c r="H881" t="s">
        <v>1744</v>
      </c>
      <c r="I881" t="s">
        <v>1745</v>
      </c>
      <c r="J881">
        <f t="shared" si="13"/>
        <v>880</v>
      </c>
      <c r="K881" t="str">
        <f>spy_long_term[[#This Row],[close]]</f>
        <v>2065.39</v>
      </c>
      <c r="L881">
        <f>LOG(spy_long_term[[#This Row],[index]])</f>
        <v>2.9444826721501687</v>
      </c>
      <c r="M881">
        <f>LOG(spy_long_term[[#This Row],[close inf adj]])</f>
        <v>3.0645815209486944</v>
      </c>
      <c r="N881">
        <f>LOG(spy_long_term[[#This Row],[close]])</f>
        <v>3.3150020699661344</v>
      </c>
      <c r="O881" s="11">
        <f>VALUE(spy_long_term[[#This Row],[close]])</f>
        <v>2065.39</v>
      </c>
      <c r="P881" s="11">
        <f>VALUE(spy_long_term[[#This Row],[close inf adj]])</f>
        <v>1160.33</v>
      </c>
      <c r="R881" s="10">
        <v>40970</v>
      </c>
      <c r="S881">
        <v>4.7050000000000001</v>
      </c>
      <c r="T881" s="9"/>
      <c r="U881" s="9"/>
      <c r="V881" s="9"/>
    </row>
    <row r="882" spans="1:22" x14ac:dyDescent="0.35">
      <c r="A882" t="s">
        <v>29</v>
      </c>
      <c r="B882">
        <v>2001</v>
      </c>
      <c r="C882">
        <v>4</v>
      </c>
      <c r="D882">
        <v>1</v>
      </c>
      <c r="F882" s="10">
        <f>DATE(spy_long_term[[#This Row],[year]],spy_long_term[[#This Row],[month]],spy_long_term[[#This Row],[day]])</f>
        <v>36982</v>
      </c>
      <c r="G882" s="6">
        <f>VALUE(spy_long_term[[#This Row],[close]])</f>
        <v>2214.04</v>
      </c>
      <c r="H882" t="s">
        <v>1746</v>
      </c>
      <c r="I882" t="s">
        <v>1747</v>
      </c>
      <c r="J882">
        <f t="shared" si="13"/>
        <v>881</v>
      </c>
      <c r="K882" t="str">
        <f>spy_long_term[[#This Row],[close]]</f>
        <v>2214.04</v>
      </c>
      <c r="L882">
        <f>LOG(spy_long_term[[#This Row],[index]])</f>
        <v>2.9449759084120477</v>
      </c>
      <c r="M882">
        <f>LOG(spy_long_term[[#This Row],[close inf adj]])</f>
        <v>3.0967223572553126</v>
      </c>
      <c r="N882">
        <f>LOG(spy_long_term[[#This Row],[close]])</f>
        <v>3.3451854628039288</v>
      </c>
      <c r="O882" s="11">
        <f>VALUE(spy_long_term[[#This Row],[close]])</f>
        <v>2214.04</v>
      </c>
      <c r="P882" s="11">
        <f>VALUE(spy_long_term[[#This Row],[close inf adj]])</f>
        <v>1249.46</v>
      </c>
      <c r="R882" s="10">
        <v>40971</v>
      </c>
      <c r="S882">
        <v>4.6143999999999998</v>
      </c>
      <c r="T882" s="8"/>
      <c r="U882" s="8"/>
      <c r="V882" s="8"/>
    </row>
    <row r="883" spans="1:22" x14ac:dyDescent="0.35">
      <c r="A883" t="s">
        <v>29</v>
      </c>
      <c r="B883">
        <v>2001</v>
      </c>
      <c r="C883">
        <v>5</v>
      </c>
      <c r="D883">
        <v>1</v>
      </c>
      <c r="F883" s="10">
        <f>DATE(spy_long_term[[#This Row],[year]],spy_long_term[[#This Row],[month]],spy_long_term[[#This Row],[day]])</f>
        <v>37012</v>
      </c>
      <c r="G883" s="6">
        <f>VALUE(spy_long_term[[#This Row],[close]])</f>
        <v>2215.27</v>
      </c>
      <c r="H883" t="s">
        <v>1748</v>
      </c>
      <c r="I883" t="s">
        <v>1749</v>
      </c>
      <c r="J883">
        <f t="shared" si="13"/>
        <v>882</v>
      </c>
      <c r="K883" t="str">
        <f>spy_long_term[[#This Row],[close]]</f>
        <v>2215.27</v>
      </c>
      <c r="L883">
        <f>LOG(spy_long_term[[#This Row],[index]])</f>
        <v>2.9454685851318199</v>
      </c>
      <c r="M883">
        <f>LOG(spy_long_term[[#This Row],[close inf adj]])</f>
        <v>3.0989273952858536</v>
      </c>
      <c r="N883">
        <f>LOG(spy_long_term[[#This Row],[close]])</f>
        <v>3.3454266661635814</v>
      </c>
      <c r="O883" s="11">
        <f>VALUE(spy_long_term[[#This Row],[close]])</f>
        <v>2215.27</v>
      </c>
      <c r="P883" s="11">
        <f>VALUE(spy_long_term[[#This Row],[close inf adj]])</f>
        <v>1255.82</v>
      </c>
      <c r="R883" s="10">
        <v>40972</v>
      </c>
      <c r="S883">
        <v>4.82</v>
      </c>
      <c r="T883" s="9"/>
      <c r="U883" s="9"/>
      <c r="V883" s="9"/>
    </row>
    <row r="884" spans="1:22" x14ac:dyDescent="0.35">
      <c r="A884" t="s">
        <v>29</v>
      </c>
      <c r="B884">
        <v>2001</v>
      </c>
      <c r="C884">
        <v>6</v>
      </c>
      <c r="D884">
        <v>1</v>
      </c>
      <c r="F884" s="10">
        <f>DATE(spy_long_term[[#This Row],[year]],spy_long_term[[#This Row],[month]],spy_long_term[[#This Row],[day]])</f>
        <v>37043</v>
      </c>
      <c r="G884" s="6">
        <f>VALUE(spy_long_term[[#This Row],[close]])</f>
        <v>2157.36</v>
      </c>
      <c r="H884" t="s">
        <v>1750</v>
      </c>
      <c r="I884" t="s">
        <v>1751</v>
      </c>
      <c r="J884">
        <f t="shared" si="13"/>
        <v>883</v>
      </c>
      <c r="K884" t="str">
        <f>spy_long_term[[#This Row],[close]]</f>
        <v>2157.36</v>
      </c>
      <c r="L884">
        <f>LOG(spy_long_term[[#This Row],[index]])</f>
        <v>2.9459607035775686</v>
      </c>
      <c r="M884">
        <f>LOG(spy_long_term[[#This Row],[close inf adj]])</f>
        <v>3.0879162268705937</v>
      </c>
      <c r="N884">
        <f>LOG(spy_long_term[[#This Row],[close]])</f>
        <v>3.3339226221391614</v>
      </c>
      <c r="O884" s="11">
        <f>VALUE(spy_long_term[[#This Row],[close]])</f>
        <v>2157.36</v>
      </c>
      <c r="P884" s="11">
        <f>VALUE(spy_long_term[[#This Row],[close inf adj]])</f>
        <v>1224.3800000000001</v>
      </c>
      <c r="R884" s="10">
        <v>40973</v>
      </c>
      <c r="S884">
        <v>4.9843000000000002</v>
      </c>
      <c r="T884" s="8"/>
      <c r="U884" s="8"/>
      <c r="V884" s="8"/>
    </row>
    <row r="885" spans="1:22" x14ac:dyDescent="0.35">
      <c r="A885" t="s">
        <v>29</v>
      </c>
      <c r="B885">
        <v>2001</v>
      </c>
      <c r="C885">
        <v>7</v>
      </c>
      <c r="D885">
        <v>1</v>
      </c>
      <c r="F885" s="10">
        <f>DATE(spy_long_term[[#This Row],[year]],spy_long_term[[#This Row],[month]],spy_long_term[[#This Row],[day]])</f>
        <v>37073</v>
      </c>
      <c r="G885" s="6">
        <f>VALUE(spy_long_term[[#This Row],[close]])</f>
        <v>2139.0300000000002</v>
      </c>
      <c r="H885" t="s">
        <v>1752</v>
      </c>
      <c r="I885" t="s">
        <v>1753</v>
      </c>
      <c r="J885">
        <f t="shared" si="13"/>
        <v>884</v>
      </c>
      <c r="K885" t="str">
        <f>spy_long_term[[#This Row],[close]]</f>
        <v>2139.03</v>
      </c>
      <c r="L885">
        <f>LOG(spy_long_term[[#This Row],[index]])</f>
        <v>2.9464522650130731</v>
      </c>
      <c r="M885">
        <f>LOG(spy_long_term[[#This Row],[close inf adj]])</f>
        <v>3.0832266189865005</v>
      </c>
      <c r="N885">
        <f>LOG(spy_long_term[[#This Row],[close]])</f>
        <v>3.3302168756155166</v>
      </c>
      <c r="O885" s="11">
        <f>VALUE(spy_long_term[[#This Row],[close]])</f>
        <v>2139.0300000000002</v>
      </c>
      <c r="P885" s="11">
        <f>VALUE(spy_long_term[[#This Row],[close inf adj]])</f>
        <v>1211.23</v>
      </c>
      <c r="R885" s="10">
        <v>40974</v>
      </c>
      <c r="S885">
        <v>4.9901</v>
      </c>
      <c r="T885" s="9"/>
      <c r="U885" s="9"/>
      <c r="V885" s="9"/>
    </row>
    <row r="886" spans="1:22" x14ac:dyDescent="0.35">
      <c r="A886" t="s">
        <v>29</v>
      </c>
      <c r="B886">
        <v>2001</v>
      </c>
      <c r="C886">
        <v>8</v>
      </c>
      <c r="D886">
        <v>1</v>
      </c>
      <c r="F886" s="10">
        <f>DATE(spy_long_term[[#This Row],[year]],spy_long_term[[#This Row],[month]],spy_long_term[[#This Row],[day]])</f>
        <v>37104</v>
      </c>
      <c r="G886" s="6">
        <f>VALUE(spy_long_term[[#This Row],[close]])</f>
        <v>2001.9</v>
      </c>
      <c r="H886" t="s">
        <v>1754</v>
      </c>
      <c r="I886" t="s">
        <v>1755</v>
      </c>
      <c r="J886">
        <f t="shared" si="13"/>
        <v>885</v>
      </c>
      <c r="K886" t="str">
        <f>spy_long_term[[#This Row],[close]]</f>
        <v>2001.90</v>
      </c>
      <c r="L886">
        <f>LOG(spy_long_term[[#This Row],[index]])</f>
        <v>2.9469432706978256</v>
      </c>
      <c r="M886">
        <f>LOG(spy_long_term[[#This Row],[close inf adj]])</f>
        <v>3.0544521749544171</v>
      </c>
      <c r="N886">
        <f>LOG(spy_long_term[[#This Row],[close]])</f>
        <v>3.3014423795704335</v>
      </c>
      <c r="O886" s="11">
        <f>VALUE(spy_long_term[[#This Row],[close]])</f>
        <v>2001.9</v>
      </c>
      <c r="P886" s="11">
        <f>VALUE(spy_long_term[[#This Row],[close inf adj]])</f>
        <v>1133.58</v>
      </c>
      <c r="R886" s="10">
        <v>40975</v>
      </c>
      <c r="S886">
        <v>4.9375</v>
      </c>
      <c r="T886" s="8"/>
      <c r="U886" s="8"/>
      <c r="V886" s="8"/>
    </row>
    <row r="887" spans="1:22" x14ac:dyDescent="0.35">
      <c r="A887" t="s">
        <v>29</v>
      </c>
      <c r="B887">
        <v>2001</v>
      </c>
      <c r="C887">
        <v>9</v>
      </c>
      <c r="D887">
        <v>1</v>
      </c>
      <c r="F887" s="10">
        <f>DATE(spy_long_term[[#This Row],[year]],spy_long_term[[#This Row],[month]],spy_long_term[[#This Row],[day]])</f>
        <v>37135</v>
      </c>
      <c r="G887" s="6">
        <f>VALUE(spy_long_term[[#This Row],[close]])</f>
        <v>1831.01</v>
      </c>
      <c r="H887" t="s">
        <v>1756</v>
      </c>
      <c r="I887" t="s">
        <v>1757</v>
      </c>
      <c r="J887">
        <f t="shared" si="13"/>
        <v>886</v>
      </c>
      <c r="K887" t="str">
        <f>spy_long_term[[#This Row],[close]]</f>
        <v>1831.01</v>
      </c>
      <c r="L887">
        <f>LOG(spy_long_term[[#This Row],[index]])</f>
        <v>2.9474337218870508</v>
      </c>
      <c r="M887">
        <f>LOG(spy_long_term[[#This Row],[close inf adj]])</f>
        <v>3.0174256974069009</v>
      </c>
      <c r="N887">
        <f>LOG(spy_long_term[[#This Row],[close]])</f>
        <v>3.2626907161929908</v>
      </c>
      <c r="O887" s="11">
        <f>VALUE(spy_long_term[[#This Row],[close]])</f>
        <v>1831.01</v>
      </c>
      <c r="P887" s="11">
        <f>VALUE(spy_long_term[[#This Row],[close inf adj]])</f>
        <v>1040.94</v>
      </c>
      <c r="R887" s="10">
        <v>40976</v>
      </c>
      <c r="S887">
        <v>4.9302000000000001</v>
      </c>
      <c r="T887" s="9"/>
      <c r="U887" s="9"/>
      <c r="V887" s="9"/>
    </row>
    <row r="888" spans="1:22" x14ac:dyDescent="0.35">
      <c r="A888" t="s">
        <v>29</v>
      </c>
      <c r="B888">
        <v>2001</v>
      </c>
      <c r="C888">
        <v>10</v>
      </c>
      <c r="D888">
        <v>1</v>
      </c>
      <c r="F888" s="10">
        <f>DATE(spy_long_term[[#This Row],[year]],spy_long_term[[#This Row],[month]],spy_long_term[[#This Row],[day]])</f>
        <v>37165</v>
      </c>
      <c r="G888" s="6">
        <f>VALUE(spy_long_term[[#This Row],[close]])</f>
        <v>1869.45</v>
      </c>
      <c r="H888" t="s">
        <v>1758</v>
      </c>
      <c r="I888" t="s">
        <v>1759</v>
      </c>
      <c r="J888">
        <f t="shared" si="13"/>
        <v>887</v>
      </c>
      <c r="K888" t="str">
        <f>spy_long_term[[#This Row],[close]]</f>
        <v>1869.45</v>
      </c>
      <c r="L888">
        <f>LOG(spy_long_term[[#This Row],[index]])</f>
        <v>2.9479236198317262</v>
      </c>
      <c r="M888">
        <f>LOG(spy_long_term[[#This Row],[close inf adj]])</f>
        <v>3.0252157193190952</v>
      </c>
      <c r="N888">
        <f>LOG(spy_long_term[[#This Row],[close]])</f>
        <v>3.2717138540773036</v>
      </c>
      <c r="O888" s="11">
        <f>VALUE(spy_long_term[[#This Row],[close]])</f>
        <v>1869.45</v>
      </c>
      <c r="P888" s="11">
        <f>VALUE(spy_long_term[[#This Row],[close inf adj]])</f>
        <v>1059.78</v>
      </c>
      <c r="R888" s="10">
        <v>40977</v>
      </c>
      <c r="S888">
        <v>4.8611000000000004</v>
      </c>
      <c r="T888" s="8"/>
      <c r="U888" s="8"/>
      <c r="V888" s="8"/>
    </row>
    <row r="889" spans="1:22" x14ac:dyDescent="0.35">
      <c r="A889" t="s">
        <v>29</v>
      </c>
      <c r="B889">
        <v>2001</v>
      </c>
      <c r="C889">
        <v>11</v>
      </c>
      <c r="D889">
        <v>1</v>
      </c>
      <c r="F889" s="10">
        <f>DATE(spy_long_term[[#This Row],[year]],spy_long_term[[#This Row],[month]],spy_long_term[[#This Row],[day]])</f>
        <v>37196</v>
      </c>
      <c r="G889" s="6">
        <f>VALUE(spy_long_term[[#This Row],[close]])</f>
        <v>2013.41</v>
      </c>
      <c r="H889" t="s">
        <v>1760</v>
      </c>
      <c r="I889" t="s">
        <v>1761</v>
      </c>
      <c r="J889">
        <f t="shared" si="13"/>
        <v>888</v>
      </c>
      <c r="K889" t="str">
        <f>spy_long_term[[#This Row],[close]]</f>
        <v>2013.41</v>
      </c>
      <c r="L889">
        <f>LOG(spy_long_term[[#This Row],[index]])</f>
        <v>2.9484129657786009</v>
      </c>
      <c r="M889">
        <f>LOG(spy_long_term[[#This Row],[close inf adj]])</f>
        <v>3.0566952727366505</v>
      </c>
      <c r="N889">
        <f>LOG(spy_long_term[[#This Row],[close]])</f>
        <v>3.3039322212903848</v>
      </c>
      <c r="O889" s="11">
        <f>VALUE(spy_long_term[[#This Row],[close]])</f>
        <v>2013.41</v>
      </c>
      <c r="P889" s="11">
        <f>VALUE(spy_long_term[[#This Row],[close inf adj]])</f>
        <v>1139.45</v>
      </c>
      <c r="R889" s="10">
        <v>40978</v>
      </c>
      <c r="S889">
        <v>4.8331999999999997</v>
      </c>
      <c r="T889" s="9"/>
      <c r="U889" s="9"/>
      <c r="V889" s="9"/>
    </row>
    <row r="890" spans="1:22" x14ac:dyDescent="0.35">
      <c r="A890" t="s">
        <v>29</v>
      </c>
      <c r="B890">
        <v>2001</v>
      </c>
      <c r="C890">
        <v>12</v>
      </c>
      <c r="D890">
        <v>1</v>
      </c>
      <c r="F890" s="10">
        <f>DATE(spy_long_term[[#This Row],[year]],spy_long_term[[#This Row],[month]],spy_long_term[[#This Row],[day]])</f>
        <v>37226</v>
      </c>
      <c r="G890" s="6">
        <f>VALUE(spy_long_term[[#This Row],[close]])</f>
        <v>2036.69</v>
      </c>
      <c r="H890" t="s">
        <v>1762</v>
      </c>
      <c r="I890" t="s">
        <v>1763</v>
      </c>
      <c r="J890">
        <f t="shared" si="13"/>
        <v>889</v>
      </c>
      <c r="K890" t="str">
        <f>spy_long_term[[#This Row],[close]]</f>
        <v>2036.69</v>
      </c>
      <c r="L890">
        <f>LOG(spy_long_term[[#This Row],[index]])</f>
        <v>2.9489017609702137</v>
      </c>
      <c r="M890">
        <f>LOG(spy_long_term[[#This Row],[close inf adj]])</f>
        <v>3.0599721514313201</v>
      </c>
      <c r="N890">
        <f>LOG(spy_long_term[[#This Row],[close]])</f>
        <v>3.3089249310449196</v>
      </c>
      <c r="O890" s="11">
        <f>VALUE(spy_long_term[[#This Row],[close]])</f>
        <v>2036.69</v>
      </c>
      <c r="P890" s="11">
        <f>VALUE(spy_long_term[[#This Row],[close inf adj]])</f>
        <v>1148.08</v>
      </c>
      <c r="R890" s="10">
        <v>40979</v>
      </c>
      <c r="S890">
        <v>4.91</v>
      </c>
      <c r="T890" s="8"/>
      <c r="U890" s="8"/>
      <c r="V890" s="8"/>
    </row>
    <row r="891" spans="1:22" x14ac:dyDescent="0.35">
      <c r="A891" t="s">
        <v>29</v>
      </c>
      <c r="B891">
        <v>2002</v>
      </c>
      <c r="C891">
        <v>1</v>
      </c>
      <c r="D891">
        <v>1</v>
      </c>
      <c r="F891" s="10">
        <f>DATE(spy_long_term[[#This Row],[year]],spy_long_term[[#This Row],[month]],spy_long_term[[#This Row],[day]])</f>
        <v>37257</v>
      </c>
      <c r="G891" s="6">
        <f>VALUE(spy_long_term[[#This Row],[close]])</f>
        <v>2000.45</v>
      </c>
      <c r="H891" t="s">
        <v>1764</v>
      </c>
      <c r="I891" t="s">
        <v>1765</v>
      </c>
      <c r="J891">
        <f t="shared" si="13"/>
        <v>890</v>
      </c>
      <c r="K891" t="str">
        <f>spy_long_term[[#This Row],[close]]</f>
        <v>2000.45</v>
      </c>
      <c r="L891">
        <f>LOG(spy_long_term[[#This Row],[index]])</f>
        <v>2.9493900066449128</v>
      </c>
      <c r="M891">
        <f>LOG(spy_long_term[[#This Row],[close inf adj]])</f>
        <v>3.0531553029618794</v>
      </c>
      <c r="N891">
        <f>LOG(spy_long_term[[#This Row],[close]])</f>
        <v>3.3011277009309792</v>
      </c>
      <c r="O891" s="11">
        <f>VALUE(spy_long_term[[#This Row],[close]])</f>
        <v>2000.45</v>
      </c>
      <c r="P891" s="11">
        <f>VALUE(spy_long_term[[#This Row],[close inf adj]])</f>
        <v>1130.2</v>
      </c>
      <c r="R891" s="10">
        <v>40980</v>
      </c>
      <c r="S891">
        <v>4.8901000000000003</v>
      </c>
      <c r="T891" s="9"/>
      <c r="U891" s="9"/>
      <c r="V891" s="9"/>
    </row>
    <row r="892" spans="1:22" x14ac:dyDescent="0.35">
      <c r="A892" t="s">
        <v>29</v>
      </c>
      <c r="B892">
        <v>2002</v>
      </c>
      <c r="C892">
        <v>2</v>
      </c>
      <c r="D892">
        <v>1</v>
      </c>
      <c r="F892" s="10">
        <f>DATE(spy_long_term[[#This Row],[year]],spy_long_term[[#This Row],[month]],spy_long_term[[#This Row],[day]])</f>
        <v>37288</v>
      </c>
      <c r="G892" s="6">
        <f>VALUE(spy_long_term[[#This Row],[close]])</f>
        <v>1951.16</v>
      </c>
      <c r="H892" t="s">
        <v>1766</v>
      </c>
      <c r="I892" t="s">
        <v>1767</v>
      </c>
      <c r="J892">
        <f t="shared" si="13"/>
        <v>891</v>
      </c>
      <c r="K892" t="str">
        <f>spy_long_term[[#This Row],[close]]</f>
        <v>1951.16</v>
      </c>
      <c r="L892">
        <f>LOG(spy_long_term[[#This Row],[index]])</f>
        <v>2.9498777040368749</v>
      </c>
      <c r="M892">
        <f>LOG(spy_long_term[[#This Row],[close inf adj]])</f>
        <v>3.044041682475489</v>
      </c>
      <c r="N892">
        <f>LOG(spy_long_term[[#This Row],[close]])</f>
        <v>3.2902928840885046</v>
      </c>
      <c r="O892" s="11">
        <f>VALUE(spy_long_term[[#This Row],[close]])</f>
        <v>1951.16</v>
      </c>
      <c r="P892" s="11">
        <f>VALUE(spy_long_term[[#This Row],[close inf adj]])</f>
        <v>1106.73</v>
      </c>
      <c r="R892" s="10">
        <v>40981</v>
      </c>
      <c r="S892">
        <v>5.27</v>
      </c>
      <c r="T892" s="8"/>
      <c r="U892" s="8"/>
      <c r="V892" s="8"/>
    </row>
    <row r="893" spans="1:22" x14ac:dyDescent="0.35">
      <c r="A893" t="s">
        <v>29</v>
      </c>
      <c r="B893">
        <v>2002</v>
      </c>
      <c r="C893">
        <v>3</v>
      </c>
      <c r="D893">
        <v>1</v>
      </c>
      <c r="F893" s="10">
        <f>DATE(spy_long_term[[#This Row],[year]],spy_long_term[[#This Row],[month]],spy_long_term[[#This Row],[day]])</f>
        <v>37316</v>
      </c>
      <c r="G893" s="6">
        <f>VALUE(spy_long_term[[#This Row],[close]])</f>
        <v>2012.52</v>
      </c>
      <c r="H893" t="s">
        <v>1768</v>
      </c>
      <c r="I893" t="s">
        <v>1769</v>
      </c>
      <c r="J893">
        <f t="shared" si="13"/>
        <v>892</v>
      </c>
      <c r="K893" t="str">
        <f>spy_long_term[[#This Row],[close]]</f>
        <v>2012.52</v>
      </c>
      <c r="L893">
        <f>LOG(spy_long_term[[#This Row],[index]])</f>
        <v>2.9503648543761232</v>
      </c>
      <c r="M893">
        <f>LOG(spy_long_term[[#This Row],[close inf adj]])</f>
        <v>3.0597110604987106</v>
      </c>
      <c r="N893">
        <f>LOG(spy_long_term[[#This Row],[close]])</f>
        <v>3.303740204988467</v>
      </c>
      <c r="O893" s="11">
        <f>VALUE(spy_long_term[[#This Row],[close]])</f>
        <v>2012.52</v>
      </c>
      <c r="P893" s="11">
        <f>VALUE(spy_long_term[[#This Row],[close inf adj]])</f>
        <v>1147.3900000000001</v>
      </c>
      <c r="R893" s="10">
        <v>40982</v>
      </c>
      <c r="S893">
        <v>5.38</v>
      </c>
      <c r="T893" s="9"/>
      <c r="U893" s="9"/>
      <c r="V893" s="9"/>
    </row>
    <row r="894" spans="1:22" x14ac:dyDescent="0.35">
      <c r="A894" t="s">
        <v>29</v>
      </c>
      <c r="B894">
        <v>2002</v>
      </c>
      <c r="C894">
        <v>4</v>
      </c>
      <c r="D894">
        <v>1</v>
      </c>
      <c r="F894" s="10">
        <f>DATE(spy_long_term[[#This Row],[year]],spy_long_term[[#This Row],[month]],spy_long_term[[#This Row],[day]])</f>
        <v>37347</v>
      </c>
      <c r="G894" s="6">
        <f>VALUE(spy_long_term[[#This Row],[close]])</f>
        <v>1878.15</v>
      </c>
      <c r="H894" t="s">
        <v>1770</v>
      </c>
      <c r="I894" t="s">
        <v>1771</v>
      </c>
      <c r="J894">
        <f t="shared" si="13"/>
        <v>893</v>
      </c>
      <c r="K894" t="str">
        <f>spy_long_term[[#This Row],[close]]</f>
        <v>1878.15</v>
      </c>
      <c r="L894">
        <f>LOG(spy_long_term[[#This Row],[index]])</f>
        <v>2.9508514588885464</v>
      </c>
      <c r="M894">
        <f>LOG(spy_long_term[[#This Row],[close inf adj]])</f>
        <v>3.0321834425282517</v>
      </c>
      <c r="N894">
        <f>LOG(spy_long_term[[#This Row],[close]])</f>
        <v>3.2737302746025203</v>
      </c>
      <c r="O894" s="11">
        <f>VALUE(spy_long_term[[#This Row],[close]])</f>
        <v>1878.15</v>
      </c>
      <c r="P894" s="11">
        <f>VALUE(spy_long_term[[#This Row],[close inf adj]])</f>
        <v>1076.92</v>
      </c>
      <c r="R894" s="10">
        <v>40983</v>
      </c>
      <c r="S894">
        <v>5.3266</v>
      </c>
      <c r="T894" s="8"/>
      <c r="U894" s="8"/>
      <c r="V894" s="8"/>
    </row>
    <row r="895" spans="1:22" x14ac:dyDescent="0.35">
      <c r="A895" t="s">
        <v>29</v>
      </c>
      <c r="B895">
        <v>2002</v>
      </c>
      <c r="C895">
        <v>5</v>
      </c>
      <c r="D895">
        <v>1</v>
      </c>
      <c r="F895" s="10">
        <f>DATE(spy_long_term[[#This Row],[year]],spy_long_term[[#This Row],[month]],spy_long_term[[#This Row],[day]])</f>
        <v>37377</v>
      </c>
      <c r="G895" s="6">
        <f>VALUE(spy_long_term[[#This Row],[close]])</f>
        <v>1861.09</v>
      </c>
      <c r="H895" t="s">
        <v>1772</v>
      </c>
      <c r="I895" t="s">
        <v>1773</v>
      </c>
      <c r="J895">
        <f t="shared" si="13"/>
        <v>894</v>
      </c>
      <c r="K895" t="str">
        <f>spy_long_term[[#This Row],[close]]</f>
        <v>1861.09</v>
      </c>
      <c r="L895">
        <f>LOG(spy_long_term[[#This Row],[index]])</f>
        <v>2.9513375187959179</v>
      </c>
      <c r="M895">
        <f>LOG(spy_long_term[[#This Row],[close inf adj]])</f>
        <v>3.0282213990298881</v>
      </c>
      <c r="N895">
        <f>LOG(spy_long_term[[#This Row],[close]])</f>
        <v>3.2697673755801322</v>
      </c>
      <c r="O895" s="11">
        <f>VALUE(spy_long_term[[#This Row],[close]])</f>
        <v>1861.09</v>
      </c>
      <c r="P895" s="11">
        <f>VALUE(spy_long_term[[#This Row],[close inf adj]])</f>
        <v>1067.1400000000001</v>
      </c>
      <c r="R895" s="10">
        <v>40984</v>
      </c>
      <c r="S895">
        <v>5.3438999999999997</v>
      </c>
      <c r="T895" s="9"/>
      <c r="U895" s="9"/>
      <c r="V895" s="9"/>
    </row>
    <row r="896" spans="1:22" x14ac:dyDescent="0.35">
      <c r="A896" t="s">
        <v>29</v>
      </c>
      <c r="B896">
        <v>2002</v>
      </c>
      <c r="C896">
        <v>6</v>
      </c>
      <c r="D896">
        <v>1</v>
      </c>
      <c r="F896" s="10">
        <f>DATE(spy_long_term[[#This Row],[year]],spy_long_term[[#This Row],[month]],spy_long_term[[#This Row],[day]])</f>
        <v>37408</v>
      </c>
      <c r="G896" s="6">
        <f>VALUE(spy_long_term[[#This Row],[close]])</f>
        <v>1725.26</v>
      </c>
      <c r="H896" t="s">
        <v>1774</v>
      </c>
      <c r="I896" t="s">
        <v>1775</v>
      </c>
      <c r="J896">
        <f t="shared" si="13"/>
        <v>895</v>
      </c>
      <c r="K896" t="str">
        <f>spy_long_term[[#This Row],[close]]</f>
        <v>1725.26</v>
      </c>
      <c r="L896">
        <f>LOG(spy_long_term[[#This Row],[index]])</f>
        <v>2.9518230353159121</v>
      </c>
      <c r="M896">
        <f>LOG(spy_long_term[[#This Row],[close inf adj]])</f>
        <v>2.9955562247851852</v>
      </c>
      <c r="N896">
        <f>LOG(spy_long_term[[#This Row],[close]])</f>
        <v>3.2368545533550876</v>
      </c>
      <c r="O896" s="11">
        <f>VALUE(spy_long_term[[#This Row],[close]])</f>
        <v>1725.26</v>
      </c>
      <c r="P896" s="11">
        <f>VALUE(spy_long_term[[#This Row],[close inf adj]])</f>
        <v>989.82</v>
      </c>
      <c r="R896" s="10">
        <v>40985</v>
      </c>
      <c r="S896">
        <v>5.2159000000000004</v>
      </c>
      <c r="T896" s="8"/>
      <c r="U896" s="8"/>
      <c r="V896" s="8"/>
    </row>
    <row r="897" spans="1:22" x14ac:dyDescent="0.35">
      <c r="A897" t="s">
        <v>29</v>
      </c>
      <c r="B897">
        <v>2002</v>
      </c>
      <c r="C897">
        <v>7</v>
      </c>
      <c r="D897">
        <v>1</v>
      </c>
      <c r="F897" s="10">
        <f>DATE(spy_long_term[[#This Row],[year]],spy_long_term[[#This Row],[month]],spy_long_term[[#This Row],[day]])</f>
        <v>37438</v>
      </c>
      <c r="G897" s="6">
        <f>VALUE(spy_long_term[[#This Row],[close]])</f>
        <v>1587.13</v>
      </c>
      <c r="H897" t="s">
        <v>1776</v>
      </c>
      <c r="I897" t="s">
        <v>1777</v>
      </c>
      <c r="J897">
        <f t="shared" si="13"/>
        <v>896</v>
      </c>
      <c r="K897" t="str">
        <f>spy_long_term[[#This Row],[close]]</f>
        <v>1587.13</v>
      </c>
      <c r="L897">
        <f>LOG(spy_long_term[[#This Row],[index]])</f>
        <v>2.9523080096621253</v>
      </c>
      <c r="M897">
        <f>LOG(spy_long_term[[#This Row],[close inf adj]])</f>
        <v>2.9598138445846409</v>
      </c>
      <c r="N897">
        <f>LOG(spy_long_term[[#This Row],[close]])</f>
        <v>3.2006125007752435</v>
      </c>
      <c r="O897" s="11">
        <f>VALUE(spy_long_term[[#This Row],[close]])</f>
        <v>1587.13</v>
      </c>
      <c r="P897" s="11">
        <f>VALUE(spy_long_term[[#This Row],[close inf adj]])</f>
        <v>911.62</v>
      </c>
      <c r="R897" s="10">
        <v>40986</v>
      </c>
      <c r="S897">
        <v>5.2793999999999999</v>
      </c>
      <c r="T897" s="9"/>
      <c r="U897" s="9"/>
      <c r="V897" s="9"/>
    </row>
    <row r="898" spans="1:22" x14ac:dyDescent="0.35">
      <c r="A898" t="s">
        <v>29</v>
      </c>
      <c r="B898">
        <v>2002</v>
      </c>
      <c r="C898">
        <v>8</v>
      </c>
      <c r="D898">
        <v>1</v>
      </c>
      <c r="F898" s="10">
        <f>DATE(spy_long_term[[#This Row],[year]],spy_long_term[[#This Row],[month]],spy_long_term[[#This Row],[day]])</f>
        <v>37469</v>
      </c>
      <c r="G898" s="6">
        <f>VALUE(spy_long_term[[#This Row],[close]])</f>
        <v>1589.38</v>
      </c>
      <c r="H898" t="s">
        <v>1778</v>
      </c>
      <c r="I898" t="s">
        <v>1779</v>
      </c>
      <c r="J898">
        <f t="shared" si="13"/>
        <v>897</v>
      </c>
      <c r="K898" t="str">
        <f>spy_long_term[[#This Row],[close]]</f>
        <v>1589.38</v>
      </c>
      <c r="L898">
        <f>LOG(spy_long_term[[#This Row],[index]])</f>
        <v>2.9527924430440922</v>
      </c>
      <c r="M898">
        <f>LOG(spy_long_term[[#This Row],[close inf adj]])</f>
        <v>2.9619286608427378</v>
      </c>
      <c r="N898">
        <f>LOG(spy_long_term[[#This Row],[close]])</f>
        <v>3.2012277437605983</v>
      </c>
      <c r="O898" s="11">
        <f>VALUE(spy_long_term[[#This Row],[close]])</f>
        <v>1589.38</v>
      </c>
      <c r="P898" s="11">
        <f>VALUE(spy_long_term[[#This Row],[close inf adj]])</f>
        <v>916.07</v>
      </c>
      <c r="R898" s="10">
        <v>40987</v>
      </c>
      <c r="S898">
        <v>4.6939000000000002</v>
      </c>
      <c r="T898" s="8"/>
      <c r="U898" s="8"/>
      <c r="V898" s="8"/>
    </row>
    <row r="899" spans="1:22" x14ac:dyDescent="0.35">
      <c r="A899" t="s">
        <v>29</v>
      </c>
      <c r="B899">
        <v>2002</v>
      </c>
      <c r="C899">
        <v>9</v>
      </c>
      <c r="D899">
        <v>1</v>
      </c>
      <c r="F899" s="10">
        <f>DATE(spy_long_term[[#This Row],[year]],spy_long_term[[#This Row],[month]],spy_long_term[[#This Row],[day]])</f>
        <v>37500</v>
      </c>
      <c r="G899" s="6">
        <f>VALUE(spy_long_term[[#This Row],[close]])</f>
        <v>1412.06</v>
      </c>
      <c r="H899" t="s">
        <v>1780</v>
      </c>
      <c r="I899" t="s">
        <v>1781</v>
      </c>
      <c r="J899">
        <f t="shared" si="13"/>
        <v>898</v>
      </c>
      <c r="K899" t="str">
        <f>spy_long_term[[#This Row],[close]]</f>
        <v>1412.06</v>
      </c>
      <c r="L899">
        <f>LOG(spy_long_term[[#This Row],[index]])</f>
        <v>2.9532763366673045</v>
      </c>
      <c r="M899">
        <f>LOG(spy_long_term[[#This Row],[close inf adj]])</f>
        <v>2.9113067885816339</v>
      </c>
      <c r="N899">
        <f>LOG(spy_long_term[[#This Row],[close]])</f>
        <v>3.1498531507634455</v>
      </c>
      <c r="O899" s="11">
        <f>VALUE(spy_long_term[[#This Row],[close]])</f>
        <v>1412.06</v>
      </c>
      <c r="P899" s="11">
        <f>VALUE(spy_long_term[[#This Row],[close inf adj]])</f>
        <v>815.28</v>
      </c>
      <c r="R899" s="10">
        <v>40988</v>
      </c>
      <c r="S899">
        <v>4.8379000000000003</v>
      </c>
      <c r="T899" s="9"/>
      <c r="U899" s="9"/>
      <c r="V899" s="9"/>
    </row>
    <row r="900" spans="1:22" x14ac:dyDescent="0.35">
      <c r="A900" t="s">
        <v>29</v>
      </c>
      <c r="B900">
        <v>2002</v>
      </c>
      <c r="C900">
        <v>10</v>
      </c>
      <c r="D900">
        <v>1</v>
      </c>
      <c r="F900" s="10">
        <f>DATE(spy_long_term[[#This Row],[year]],spy_long_term[[#This Row],[month]],spy_long_term[[#This Row],[day]])</f>
        <v>37530</v>
      </c>
      <c r="G900" s="6">
        <f>VALUE(spy_long_term[[#This Row],[close]])</f>
        <v>1531.48</v>
      </c>
      <c r="H900" t="s">
        <v>1782</v>
      </c>
      <c r="I900" t="s">
        <v>1783</v>
      </c>
      <c r="J900">
        <f t="shared" ref="J900:J963" si="14">J899+1</f>
        <v>899</v>
      </c>
      <c r="K900" t="str">
        <f>spy_long_term[[#This Row],[close]]</f>
        <v>1531.48</v>
      </c>
      <c r="L900">
        <f>LOG(spy_long_term[[#This Row],[index]])</f>
        <v>2.9537596917332287</v>
      </c>
      <c r="M900">
        <f>LOG(spy_long_term[[#This Row],[close inf adj]])</f>
        <v>2.9473160641046263</v>
      </c>
      <c r="N900">
        <f>LOG(spy_long_term[[#This Row],[close]])</f>
        <v>3.1851113296137941</v>
      </c>
      <c r="O900" s="11">
        <f>VALUE(spy_long_term[[#This Row],[close]])</f>
        <v>1531.48</v>
      </c>
      <c r="P900" s="11">
        <f>VALUE(spy_long_term[[#This Row],[close inf adj]])</f>
        <v>885.76</v>
      </c>
      <c r="R900" s="10">
        <v>40989</v>
      </c>
      <c r="S900">
        <v>4.8148999999999997</v>
      </c>
      <c r="T900" s="8"/>
      <c r="U900" s="8"/>
      <c r="V900" s="8"/>
    </row>
    <row r="901" spans="1:22" x14ac:dyDescent="0.35">
      <c r="A901" t="s">
        <v>29</v>
      </c>
      <c r="B901">
        <v>2002</v>
      </c>
      <c r="C901">
        <v>11</v>
      </c>
      <c r="D901">
        <v>1</v>
      </c>
      <c r="F901" s="10">
        <f>DATE(spy_long_term[[#This Row],[year]],spy_long_term[[#This Row],[month]],spy_long_term[[#This Row],[day]])</f>
        <v>37561</v>
      </c>
      <c r="G901" s="6">
        <f>VALUE(spy_long_term[[#This Row],[close]])</f>
        <v>1618.88</v>
      </c>
      <c r="H901" t="s">
        <v>1784</v>
      </c>
      <c r="I901" t="s">
        <v>1785</v>
      </c>
      <c r="J901">
        <f t="shared" si="14"/>
        <v>900</v>
      </c>
      <c r="K901" t="str">
        <f>spy_long_term[[#This Row],[close]]</f>
        <v>1618.88</v>
      </c>
      <c r="L901">
        <f>LOG(spy_long_term[[#This Row],[index]])</f>
        <v>2.9542425094393248</v>
      </c>
      <c r="M901">
        <f>LOG(spy_long_term[[#This Row],[close inf adj]])</f>
        <v>2.9714196617718658</v>
      </c>
      <c r="N901">
        <f>LOG(spy_long_term[[#This Row],[close]])</f>
        <v>3.2092146577284733</v>
      </c>
      <c r="O901" s="11">
        <f>VALUE(spy_long_term[[#This Row],[close]])</f>
        <v>1618.88</v>
      </c>
      <c r="P901" s="11">
        <f>VALUE(spy_long_term[[#This Row],[close inf adj]])</f>
        <v>936.31</v>
      </c>
      <c r="R901" s="10">
        <v>40990</v>
      </c>
      <c r="S901">
        <v>4.7042999999999999</v>
      </c>
      <c r="T901" s="9"/>
      <c r="U901" s="9"/>
      <c r="V901" s="9"/>
    </row>
    <row r="902" spans="1:22" x14ac:dyDescent="0.35">
      <c r="A902" t="s">
        <v>29</v>
      </c>
      <c r="B902">
        <v>2002</v>
      </c>
      <c r="C902">
        <v>12</v>
      </c>
      <c r="D902">
        <v>1</v>
      </c>
      <c r="F902" s="10">
        <f>DATE(spy_long_term[[#This Row],[year]],spy_long_term[[#This Row],[month]],spy_long_term[[#This Row],[day]])</f>
        <v>37591</v>
      </c>
      <c r="G902" s="6">
        <f>VALUE(spy_long_term[[#This Row],[close]])</f>
        <v>1524.73</v>
      </c>
      <c r="H902" t="s">
        <v>1786</v>
      </c>
      <c r="I902" t="s">
        <v>1787</v>
      </c>
      <c r="J902">
        <f t="shared" si="14"/>
        <v>901</v>
      </c>
      <c r="K902" t="str">
        <f>spy_long_term[[#This Row],[close]]</f>
        <v>1524.73</v>
      </c>
      <c r="L902">
        <f>LOG(spy_long_term[[#This Row],[index]])</f>
        <v>2.9547247909790628</v>
      </c>
      <c r="M902">
        <f>LOG(spy_long_term[[#This Row],[close inf adj]])</f>
        <v>2.9443938301015327</v>
      </c>
      <c r="N902">
        <f>LOG(spy_long_term[[#This Row],[close]])</f>
        <v>3.1831929453931722</v>
      </c>
      <c r="O902" s="11">
        <f>VALUE(spy_long_term[[#This Row],[close]])</f>
        <v>1524.73</v>
      </c>
      <c r="P902" s="11">
        <f>VALUE(spy_long_term[[#This Row],[close inf adj]])</f>
        <v>879.82</v>
      </c>
      <c r="R902" s="10">
        <v>40991</v>
      </c>
      <c r="S902">
        <v>4.6859999999999999</v>
      </c>
      <c r="T902" s="8"/>
      <c r="U902" s="8"/>
      <c r="V902" s="8"/>
    </row>
    <row r="903" spans="1:22" x14ac:dyDescent="0.35">
      <c r="A903" t="s">
        <v>29</v>
      </c>
      <c r="B903">
        <v>2003</v>
      </c>
      <c r="C903">
        <v>1</v>
      </c>
      <c r="D903">
        <v>1</v>
      </c>
      <c r="F903" s="10">
        <f>DATE(spy_long_term[[#This Row],[year]],spy_long_term[[#This Row],[month]],spy_long_term[[#This Row],[day]])</f>
        <v>37622</v>
      </c>
      <c r="G903" s="6">
        <f>VALUE(spy_long_term[[#This Row],[close]])</f>
        <v>1476.94</v>
      </c>
      <c r="H903" t="s">
        <v>1788</v>
      </c>
      <c r="I903" t="s">
        <v>1789</v>
      </c>
      <c r="J903">
        <f t="shared" si="14"/>
        <v>902</v>
      </c>
      <c r="K903" t="str">
        <f>spy_long_term[[#This Row],[close]]</f>
        <v>1476.94</v>
      </c>
      <c r="L903">
        <f>LOG(spy_long_term[[#This Row],[index]])</f>
        <v>2.9552065375419416</v>
      </c>
      <c r="M903">
        <f>LOG(spy_long_term[[#This Row],[close inf adj]])</f>
        <v>2.932321531989293</v>
      </c>
      <c r="N903">
        <f>LOG(spy_long_term[[#This Row],[close]])</f>
        <v>3.1693628526591415</v>
      </c>
      <c r="O903" s="11">
        <f>VALUE(spy_long_term[[#This Row],[close]])</f>
        <v>1476.94</v>
      </c>
      <c r="P903" s="11">
        <f>VALUE(spy_long_term[[#This Row],[close inf adj]])</f>
        <v>855.7</v>
      </c>
      <c r="R903" s="10">
        <v>40992</v>
      </c>
      <c r="S903">
        <v>4.6760000000000002</v>
      </c>
      <c r="T903" s="9"/>
      <c r="U903" s="9"/>
      <c r="V903" s="9"/>
    </row>
    <row r="904" spans="1:22" x14ac:dyDescent="0.35">
      <c r="A904" t="s">
        <v>29</v>
      </c>
      <c r="B904">
        <v>2003</v>
      </c>
      <c r="C904">
        <v>2</v>
      </c>
      <c r="D904">
        <v>1</v>
      </c>
      <c r="F904" s="10">
        <f>DATE(spy_long_term[[#This Row],[year]],spy_long_term[[#This Row],[month]],spy_long_term[[#This Row],[day]])</f>
        <v>37653</v>
      </c>
      <c r="G904" s="6">
        <f>VALUE(spy_long_term[[#This Row],[close]])</f>
        <v>1440.05</v>
      </c>
      <c r="H904" t="s">
        <v>1790</v>
      </c>
      <c r="I904" t="s">
        <v>1791</v>
      </c>
      <c r="J904">
        <f t="shared" si="14"/>
        <v>903</v>
      </c>
      <c r="K904" t="str">
        <f>spy_long_term[[#This Row],[close]]</f>
        <v>1440.05</v>
      </c>
      <c r="L904">
        <f>LOG(spy_long_term[[#This Row],[index]])</f>
        <v>2.9556877503135057</v>
      </c>
      <c r="M904">
        <f>LOG(spy_long_term[[#This Row],[close inf adj]])</f>
        <v>2.9248734492621788</v>
      </c>
      <c r="N904">
        <f>LOG(spy_long_term[[#This Row],[close]])</f>
        <v>3.1583775715029665</v>
      </c>
      <c r="O904" s="11">
        <f>VALUE(spy_long_term[[#This Row],[close]])</f>
        <v>1440.05</v>
      </c>
      <c r="P904" s="11">
        <f>VALUE(spy_long_term[[#This Row],[close inf adj]])</f>
        <v>841.15</v>
      </c>
      <c r="R904" s="10">
        <v>40993</v>
      </c>
      <c r="S904">
        <v>4.55</v>
      </c>
      <c r="T904" s="8"/>
      <c r="U904" s="8"/>
      <c r="V904" s="8"/>
    </row>
    <row r="905" spans="1:22" x14ac:dyDescent="0.35">
      <c r="A905" t="s">
        <v>29</v>
      </c>
      <c r="B905">
        <v>2003</v>
      </c>
      <c r="C905">
        <v>3</v>
      </c>
      <c r="D905">
        <v>1</v>
      </c>
      <c r="F905" s="10">
        <f>DATE(spy_long_term[[#This Row],[year]],spy_long_term[[#This Row],[month]],spy_long_term[[#This Row],[day]])</f>
        <v>37681</v>
      </c>
      <c r="G905" s="6">
        <f>VALUE(spy_long_term[[#This Row],[close]])</f>
        <v>1443.6</v>
      </c>
      <c r="H905" t="s">
        <v>1792</v>
      </c>
      <c r="I905" t="s">
        <v>1793</v>
      </c>
      <c r="J905">
        <f t="shared" si="14"/>
        <v>904</v>
      </c>
      <c r="K905" t="str">
        <f>spy_long_term[[#This Row],[close]]</f>
        <v>1443.60</v>
      </c>
      <c r="L905">
        <f>LOG(spy_long_term[[#This Row],[index]])</f>
        <v>2.9561684304753633</v>
      </c>
      <c r="M905">
        <f>LOG(spy_long_term[[#This Row],[close inf adj]])</f>
        <v>2.9284880276237573</v>
      </c>
      <c r="N905">
        <f>LOG(spy_long_term[[#This Row],[close]])</f>
        <v>3.1594468733874694</v>
      </c>
      <c r="O905" s="11">
        <f>VALUE(spy_long_term[[#This Row],[close]])</f>
        <v>1443.6</v>
      </c>
      <c r="P905" s="11">
        <f>VALUE(spy_long_term[[#This Row],[close inf adj]])</f>
        <v>848.18</v>
      </c>
      <c r="R905" s="10">
        <v>40994</v>
      </c>
      <c r="S905">
        <v>4.6191000000000004</v>
      </c>
      <c r="T905" s="9"/>
      <c r="U905" s="9"/>
      <c r="V905" s="9"/>
    </row>
    <row r="906" spans="1:22" x14ac:dyDescent="0.35">
      <c r="A906" t="s">
        <v>29</v>
      </c>
      <c r="B906">
        <v>2003</v>
      </c>
      <c r="C906">
        <v>4</v>
      </c>
      <c r="D906">
        <v>1</v>
      </c>
      <c r="F906" s="10">
        <f>DATE(spy_long_term[[#This Row],[year]],spy_long_term[[#This Row],[month]],spy_long_term[[#This Row],[day]])</f>
        <v>37712</v>
      </c>
      <c r="G906" s="6">
        <f>VALUE(spy_long_term[[#This Row],[close]])</f>
        <v>1564.27</v>
      </c>
      <c r="H906" t="s">
        <v>1794</v>
      </c>
      <c r="I906" t="s">
        <v>1795</v>
      </c>
      <c r="J906">
        <f t="shared" si="14"/>
        <v>905</v>
      </c>
      <c r="K906" t="str">
        <f>spy_long_term[[#This Row],[close]]</f>
        <v>1564.27</v>
      </c>
      <c r="L906">
        <f>LOG(spy_long_term[[#This Row],[index]])</f>
        <v>2.9566485792052033</v>
      </c>
      <c r="M906">
        <f>LOG(spy_long_term[[#This Row],[close inf adj]])</f>
        <v>2.9623314457309022</v>
      </c>
      <c r="N906">
        <f>LOG(spy_long_term[[#This Row],[close]])</f>
        <v>3.1943117163643495</v>
      </c>
      <c r="O906" s="11">
        <f>VALUE(spy_long_term[[#This Row],[close]])</f>
        <v>1564.27</v>
      </c>
      <c r="P906" s="11">
        <f>VALUE(spy_long_term[[#This Row],[close inf adj]])</f>
        <v>916.92</v>
      </c>
      <c r="R906" s="10">
        <v>40995</v>
      </c>
      <c r="S906">
        <v>4.8113000000000001</v>
      </c>
      <c r="T906" s="8"/>
      <c r="U906" s="8"/>
      <c r="V906" s="8"/>
    </row>
    <row r="907" spans="1:22" x14ac:dyDescent="0.35">
      <c r="A907" t="s">
        <v>29</v>
      </c>
      <c r="B907">
        <v>2003</v>
      </c>
      <c r="C907">
        <v>5</v>
      </c>
      <c r="D907">
        <v>1</v>
      </c>
      <c r="F907" s="10">
        <f>DATE(spy_long_term[[#This Row],[year]],spy_long_term[[#This Row],[month]],spy_long_term[[#This Row],[day]])</f>
        <v>37742</v>
      </c>
      <c r="G907" s="6">
        <f>VALUE(spy_long_term[[#This Row],[close]])</f>
        <v>1646.78</v>
      </c>
      <c r="H907" t="s">
        <v>1796</v>
      </c>
      <c r="I907" t="s">
        <v>1797</v>
      </c>
      <c r="J907">
        <f t="shared" si="14"/>
        <v>906</v>
      </c>
      <c r="K907" t="str">
        <f>spy_long_term[[#This Row],[close]]</f>
        <v>1646.78</v>
      </c>
      <c r="L907">
        <f>LOG(spy_long_term[[#This Row],[index]])</f>
        <v>2.9571281976768131</v>
      </c>
      <c r="M907">
        <f>LOG(spy_long_term[[#This Row],[close inf adj]])</f>
        <v>2.9838922843033147</v>
      </c>
      <c r="N907">
        <f>LOG(spy_long_term[[#This Row],[close]])</f>
        <v>3.2166355838887331</v>
      </c>
      <c r="O907" s="11">
        <f>VALUE(spy_long_term[[#This Row],[close]])</f>
        <v>1646.78</v>
      </c>
      <c r="P907" s="11">
        <f>VALUE(spy_long_term[[#This Row],[close inf adj]])</f>
        <v>963.59</v>
      </c>
      <c r="R907" s="10">
        <v>40996</v>
      </c>
      <c r="S907">
        <v>4.7880000000000003</v>
      </c>
      <c r="T907" s="9"/>
      <c r="U907" s="9"/>
      <c r="V907" s="9"/>
    </row>
    <row r="908" spans="1:22" x14ac:dyDescent="0.35">
      <c r="A908" t="s">
        <v>29</v>
      </c>
      <c r="B908">
        <v>2003</v>
      </c>
      <c r="C908">
        <v>6</v>
      </c>
      <c r="D908">
        <v>1</v>
      </c>
      <c r="F908" s="10">
        <f>DATE(spy_long_term[[#This Row],[year]],spy_long_term[[#This Row],[month]],spy_long_term[[#This Row],[day]])</f>
        <v>37773</v>
      </c>
      <c r="G908" s="6">
        <f>VALUE(spy_long_term[[#This Row],[close]])</f>
        <v>1663.47</v>
      </c>
      <c r="H908" t="s">
        <v>1798</v>
      </c>
      <c r="I908" t="s">
        <v>1799</v>
      </c>
      <c r="J908">
        <f t="shared" si="14"/>
        <v>907</v>
      </c>
      <c r="K908" t="str">
        <f>spy_long_term[[#This Row],[close]]</f>
        <v>1663.47</v>
      </c>
      <c r="L908">
        <f>LOG(spy_long_term[[#This Row],[index]])</f>
        <v>2.9576072870600951</v>
      </c>
      <c r="M908">
        <f>LOG(spy_long_term[[#This Row],[close inf adj]])</f>
        <v>2.9887818434536402</v>
      </c>
      <c r="N908">
        <f>LOG(spy_long_term[[#This Row],[close]])</f>
        <v>3.2210149729523971</v>
      </c>
      <c r="O908" s="11">
        <f>VALUE(spy_long_term[[#This Row],[close]])</f>
        <v>1663.47</v>
      </c>
      <c r="P908" s="11">
        <f>VALUE(spy_long_term[[#This Row],[close inf adj]])</f>
        <v>974.5</v>
      </c>
      <c r="R908" s="10">
        <v>40997</v>
      </c>
      <c r="S908">
        <v>4.8083999999999998</v>
      </c>
      <c r="T908" s="8"/>
      <c r="U908" s="8"/>
      <c r="V908" s="8"/>
    </row>
    <row r="909" spans="1:22" x14ac:dyDescent="0.35">
      <c r="A909" t="s">
        <v>29</v>
      </c>
      <c r="B909">
        <v>2003</v>
      </c>
      <c r="C909">
        <v>7</v>
      </c>
      <c r="D909">
        <v>1</v>
      </c>
      <c r="F909" s="10">
        <f>DATE(spy_long_term[[#This Row],[year]],spy_long_term[[#This Row],[month]],spy_long_term[[#This Row],[day]])</f>
        <v>37803</v>
      </c>
      <c r="G909" s="6">
        <f>VALUE(spy_long_term[[#This Row],[close]])</f>
        <v>1688.48</v>
      </c>
      <c r="H909" t="s">
        <v>1800</v>
      </c>
      <c r="I909" t="s">
        <v>1801</v>
      </c>
      <c r="J909">
        <f t="shared" si="14"/>
        <v>908</v>
      </c>
      <c r="K909" t="str">
        <f>spy_long_term[[#This Row],[close]]</f>
        <v>1688.48</v>
      </c>
      <c r="L909">
        <f>LOG(spy_long_term[[#This Row],[index]])</f>
        <v>2.958085848521085</v>
      </c>
      <c r="M909">
        <f>LOG(spy_long_term[[#This Row],[close inf adj]])</f>
        <v>2.9957711645118459</v>
      </c>
      <c r="N909">
        <f>LOG(spy_long_term[[#This Row],[close]])</f>
        <v>3.2274959207954872</v>
      </c>
      <c r="O909" s="11">
        <f>VALUE(spy_long_term[[#This Row],[close]])</f>
        <v>1688.48</v>
      </c>
      <c r="P909" s="11">
        <f>VALUE(spy_long_term[[#This Row],[close inf adj]])</f>
        <v>990.31</v>
      </c>
      <c r="R909" s="10">
        <v>40998</v>
      </c>
      <c r="S909">
        <v>4.8600000000000003</v>
      </c>
      <c r="T909" s="9"/>
      <c r="U909" s="9"/>
      <c r="V909" s="9"/>
    </row>
    <row r="910" spans="1:22" x14ac:dyDescent="0.35">
      <c r="A910" t="s">
        <v>29</v>
      </c>
      <c r="B910">
        <v>2003</v>
      </c>
      <c r="C910">
        <v>8</v>
      </c>
      <c r="D910">
        <v>1</v>
      </c>
      <c r="F910" s="10">
        <f>DATE(spy_long_term[[#This Row],[year]],spy_long_term[[#This Row],[month]],spy_long_term[[#This Row],[day]])</f>
        <v>37834</v>
      </c>
      <c r="G910" s="6">
        <f>VALUE(spy_long_term[[#This Row],[close]])</f>
        <v>1712.61</v>
      </c>
      <c r="H910" t="s">
        <v>1802</v>
      </c>
      <c r="I910" t="s">
        <v>1803</v>
      </c>
      <c r="J910">
        <f t="shared" si="14"/>
        <v>909</v>
      </c>
      <c r="K910" t="str">
        <f>spy_long_term[[#This Row],[close]]</f>
        <v>1712.61</v>
      </c>
      <c r="L910">
        <f>LOG(spy_long_term[[#This Row],[index]])</f>
        <v>2.9585638832219674</v>
      </c>
      <c r="M910">
        <f>LOG(spy_long_term[[#This Row],[close inf adj]])</f>
        <v>3.0034648405651381</v>
      </c>
      <c r="N910">
        <f>LOG(spy_long_term[[#This Row],[close]])</f>
        <v>3.2336584755564508</v>
      </c>
      <c r="O910" s="11">
        <f>VALUE(spy_long_term[[#This Row],[close]])</f>
        <v>1712.61</v>
      </c>
      <c r="P910" s="11">
        <f>VALUE(spy_long_term[[#This Row],[close inf adj]])</f>
        <v>1008.01</v>
      </c>
      <c r="R910" s="10">
        <v>40999</v>
      </c>
      <c r="S910">
        <v>4.9086999999999996</v>
      </c>
      <c r="T910" s="8"/>
      <c r="U910" s="8"/>
      <c r="V910" s="8"/>
    </row>
    <row r="911" spans="1:22" x14ac:dyDescent="0.35">
      <c r="A911" t="s">
        <v>29</v>
      </c>
      <c r="B911">
        <v>2003</v>
      </c>
      <c r="C911">
        <v>9</v>
      </c>
      <c r="D911">
        <v>1</v>
      </c>
      <c r="F911" s="10">
        <f>DATE(spy_long_term[[#This Row],[year]],spy_long_term[[#This Row],[month]],spy_long_term[[#This Row],[day]])</f>
        <v>37865</v>
      </c>
      <c r="G911" s="6">
        <f>VALUE(spy_long_term[[#This Row],[close]])</f>
        <v>1686.18</v>
      </c>
      <c r="H911" t="s">
        <v>1804</v>
      </c>
      <c r="I911" t="s">
        <v>1805</v>
      </c>
      <c r="J911">
        <f t="shared" si="14"/>
        <v>910</v>
      </c>
      <c r="K911" t="str">
        <f>spy_long_term[[#This Row],[close]]</f>
        <v>1686.18</v>
      </c>
      <c r="L911">
        <f>LOG(spy_long_term[[#This Row],[index]])</f>
        <v>2.9590413923210934</v>
      </c>
      <c r="M911">
        <f>LOG(spy_long_term[[#This Row],[close inf adj]])</f>
        <v>2.9982462570675961</v>
      </c>
      <c r="N911">
        <f>LOG(spy_long_term[[#This Row],[close]])</f>
        <v>3.2269039337727707</v>
      </c>
      <c r="O911" s="11">
        <f>VALUE(spy_long_term[[#This Row],[close]])</f>
        <v>1686.18</v>
      </c>
      <c r="P911" s="11">
        <f>VALUE(spy_long_term[[#This Row],[close inf adj]])</f>
        <v>995.97</v>
      </c>
      <c r="R911" s="10">
        <v>41000</v>
      </c>
      <c r="S911">
        <v>4.827</v>
      </c>
      <c r="T911" s="9"/>
      <c r="U911" s="9"/>
      <c r="V911" s="9"/>
    </row>
    <row r="912" spans="1:22" x14ac:dyDescent="0.35">
      <c r="A912" t="s">
        <v>29</v>
      </c>
      <c r="B912">
        <v>2003</v>
      </c>
      <c r="C912">
        <v>10</v>
      </c>
      <c r="D912">
        <v>1</v>
      </c>
      <c r="F912" s="10">
        <f>DATE(spy_long_term[[#This Row],[year]],spy_long_term[[#This Row],[month]],spy_long_term[[#This Row],[day]])</f>
        <v>37895</v>
      </c>
      <c r="G912" s="6">
        <f>VALUE(spy_long_term[[#This Row],[close]])</f>
        <v>1780.95</v>
      </c>
      <c r="H912" t="s">
        <v>1806</v>
      </c>
      <c r="I912" t="s">
        <v>1807</v>
      </c>
      <c r="J912">
        <f t="shared" si="14"/>
        <v>911</v>
      </c>
      <c r="K912" t="str">
        <f>spy_long_term[[#This Row],[close]]</f>
        <v>1780.95</v>
      </c>
      <c r="L912">
        <f>LOG(spy_long_term[[#This Row],[index]])</f>
        <v>2.9595183769729982</v>
      </c>
      <c r="M912">
        <f>LOG(spy_long_term[[#This Row],[close inf adj]])</f>
        <v>3.0214828656201922</v>
      </c>
      <c r="N912">
        <f>LOG(spy_long_term[[#This Row],[close]])</f>
        <v>3.2506517268585768</v>
      </c>
      <c r="O912" s="11">
        <f>VALUE(spy_long_term[[#This Row],[close]])</f>
        <v>1780.95</v>
      </c>
      <c r="P912" s="11">
        <f>VALUE(spy_long_term[[#This Row],[close inf adj]])</f>
        <v>1050.71</v>
      </c>
      <c r="R912" s="10">
        <v>41001</v>
      </c>
      <c r="S912">
        <v>4.9740000000000002</v>
      </c>
      <c r="T912" s="8"/>
      <c r="U912" s="8"/>
      <c r="V912" s="8"/>
    </row>
    <row r="913" spans="1:22" x14ac:dyDescent="0.35">
      <c r="A913" t="s">
        <v>29</v>
      </c>
      <c r="B913">
        <v>2003</v>
      </c>
      <c r="C913">
        <v>11</v>
      </c>
      <c r="D913">
        <v>1</v>
      </c>
      <c r="F913" s="10">
        <f>DATE(spy_long_term[[#This Row],[year]],spy_long_term[[#This Row],[month]],spy_long_term[[#This Row],[day]])</f>
        <v>37926</v>
      </c>
      <c r="G913" s="6">
        <f>VALUE(spy_long_term[[#This Row],[close]])</f>
        <v>1797.88</v>
      </c>
      <c r="H913" t="s">
        <v>1808</v>
      </c>
      <c r="I913" t="s">
        <v>1809</v>
      </c>
      <c r="J913">
        <f t="shared" si="14"/>
        <v>912</v>
      </c>
      <c r="K913" t="str">
        <f>spy_long_term[[#This Row],[close]]</f>
        <v>1797.88</v>
      </c>
      <c r="L913">
        <f>LOG(spy_long_term[[#This Row],[index]])</f>
        <v>2.959994838328416</v>
      </c>
      <c r="M913">
        <f>LOG(spy_long_term[[#This Row],[close inf adj]])</f>
        <v>3.0245677571960381</v>
      </c>
      <c r="N913">
        <f>LOG(spy_long_term[[#This Row],[close]])</f>
        <v>3.2547607012587139</v>
      </c>
      <c r="O913" s="11">
        <f>VALUE(spy_long_term[[#This Row],[close]])</f>
        <v>1797.88</v>
      </c>
      <c r="P913" s="11">
        <f>VALUE(spy_long_term[[#This Row],[close inf adj]])</f>
        <v>1058.2</v>
      </c>
      <c r="R913" s="10">
        <v>41002</v>
      </c>
      <c r="S913">
        <v>4.952</v>
      </c>
      <c r="T913" s="9"/>
      <c r="U913" s="9"/>
      <c r="V913" s="9"/>
    </row>
    <row r="914" spans="1:22" x14ac:dyDescent="0.35">
      <c r="A914" t="s">
        <v>29</v>
      </c>
      <c r="B914">
        <v>2003</v>
      </c>
      <c r="C914">
        <v>12</v>
      </c>
      <c r="D914">
        <v>1</v>
      </c>
      <c r="F914" s="10">
        <f>DATE(spy_long_term[[#This Row],[year]],spy_long_term[[#This Row],[month]],spy_long_term[[#This Row],[day]])</f>
        <v>37956</v>
      </c>
      <c r="G914" s="6">
        <f>VALUE(spy_long_term[[#This Row],[close]])</f>
        <v>1891.38</v>
      </c>
      <c r="H914" t="s">
        <v>1810</v>
      </c>
      <c r="I914" t="s">
        <v>1811</v>
      </c>
      <c r="J914">
        <f t="shared" si="14"/>
        <v>913</v>
      </c>
      <c r="K914" t="str">
        <f>spy_long_term[[#This Row],[close]]</f>
        <v>1891.38</v>
      </c>
      <c r="L914">
        <f>LOG(spy_long_term[[#This Row],[index]])</f>
        <v>2.9604707775342991</v>
      </c>
      <c r="M914">
        <f>LOG(spy_long_term[[#This Row],[close inf adj]])</f>
        <v>3.0460735419147613</v>
      </c>
      <c r="N914">
        <f>LOG(spy_long_term[[#This Row],[close]])</f>
        <v>3.2767787923688942</v>
      </c>
      <c r="O914" s="11">
        <f>VALUE(spy_long_term[[#This Row],[close]])</f>
        <v>1891.38</v>
      </c>
      <c r="P914" s="11">
        <f>VALUE(spy_long_term[[#This Row],[close inf adj]])</f>
        <v>1111.92</v>
      </c>
      <c r="R914" s="10">
        <v>41003</v>
      </c>
      <c r="S914">
        <v>4.9100999999999999</v>
      </c>
      <c r="T914" s="8"/>
      <c r="U914" s="8"/>
      <c r="V914" s="8"/>
    </row>
    <row r="915" spans="1:22" x14ac:dyDescent="0.35">
      <c r="A915" t="s">
        <v>29</v>
      </c>
      <c r="B915">
        <v>2004</v>
      </c>
      <c r="C915">
        <v>1</v>
      </c>
      <c r="D915">
        <v>1</v>
      </c>
      <c r="F915" s="10">
        <f>DATE(spy_long_term[[#This Row],[year]],spy_long_term[[#This Row],[month]],spy_long_term[[#This Row],[day]])</f>
        <v>37987</v>
      </c>
      <c r="G915" s="6">
        <f>VALUE(spy_long_term[[#This Row],[close]])</f>
        <v>1915</v>
      </c>
      <c r="H915" t="s">
        <v>1812</v>
      </c>
      <c r="I915" t="s">
        <v>1813</v>
      </c>
      <c r="J915">
        <f t="shared" si="14"/>
        <v>914</v>
      </c>
      <c r="K915" t="str">
        <f>spy_long_term[[#This Row],[close]]</f>
        <v>1915.00</v>
      </c>
      <c r="L915">
        <f>LOG(spy_long_term[[#This Row],[index]])</f>
        <v>2.9609461957338312</v>
      </c>
      <c r="M915">
        <f>LOG(spy_long_term[[#This Row],[close inf adj]])</f>
        <v>3.0535125209627383</v>
      </c>
      <c r="N915">
        <f>LOG(spy_long_term[[#This Row],[close]])</f>
        <v>3.2821687783046416</v>
      </c>
      <c r="O915" s="11">
        <f>VALUE(spy_long_term[[#This Row],[close]])</f>
        <v>1915</v>
      </c>
      <c r="P915" s="11">
        <f>VALUE(spy_long_term[[#This Row],[close inf adj]])</f>
        <v>1131.1300000000001</v>
      </c>
      <c r="R915" s="10">
        <v>41004</v>
      </c>
      <c r="S915">
        <v>4.9189999999999996</v>
      </c>
      <c r="T915" s="9"/>
      <c r="U915" s="9"/>
      <c r="V915" s="9"/>
    </row>
    <row r="916" spans="1:22" x14ac:dyDescent="0.35">
      <c r="A916" t="s">
        <v>29</v>
      </c>
      <c r="B916">
        <v>2004</v>
      </c>
      <c r="C916">
        <v>2</v>
      </c>
      <c r="D916">
        <v>1</v>
      </c>
      <c r="F916" s="10">
        <f>DATE(spy_long_term[[#This Row],[year]],spy_long_term[[#This Row],[month]],spy_long_term[[#This Row],[day]])</f>
        <v>38018</v>
      </c>
      <c r="G916" s="6">
        <f>VALUE(spy_long_term[[#This Row],[close]])</f>
        <v>1928.08</v>
      </c>
      <c r="H916" t="s">
        <v>1814</v>
      </c>
      <c r="I916" t="s">
        <v>1815</v>
      </c>
      <c r="J916">
        <f t="shared" si="14"/>
        <v>915</v>
      </c>
      <c r="K916" t="str">
        <f>spy_long_term[[#This Row],[close]]</f>
        <v>1928.08</v>
      </c>
      <c r="L916">
        <f>LOG(spy_long_term[[#This Row],[index]])</f>
        <v>2.9614210940664485</v>
      </c>
      <c r="M916">
        <f>LOG(spy_long_term[[#This Row],[close inf adj]])</f>
        <v>3.0587827282901672</v>
      </c>
      <c r="N916">
        <f>LOG(spy_long_term[[#This Row],[close]])</f>
        <v>3.2851250497108739</v>
      </c>
      <c r="O916" s="11">
        <f>VALUE(spy_long_term[[#This Row],[close]])</f>
        <v>1928.08</v>
      </c>
      <c r="P916" s="11">
        <f>VALUE(spy_long_term[[#This Row],[close inf adj]])</f>
        <v>1144.94</v>
      </c>
      <c r="R916" s="10">
        <v>41005</v>
      </c>
      <c r="S916">
        <v>4.9499000000000004</v>
      </c>
      <c r="T916" s="8"/>
      <c r="U916" s="8"/>
      <c r="V916" s="8"/>
    </row>
    <row r="917" spans="1:22" x14ac:dyDescent="0.35">
      <c r="A917" t="s">
        <v>29</v>
      </c>
      <c r="B917">
        <v>2004</v>
      </c>
      <c r="C917">
        <v>3</v>
      </c>
      <c r="D917">
        <v>1</v>
      </c>
      <c r="F917" s="10">
        <f>DATE(spy_long_term[[#This Row],[year]],spy_long_term[[#This Row],[month]],spy_long_term[[#This Row],[day]])</f>
        <v>38047</v>
      </c>
      <c r="G917" s="6">
        <f>VALUE(spy_long_term[[#This Row],[close]])</f>
        <v>1884.15</v>
      </c>
      <c r="H917" t="s">
        <v>1816</v>
      </c>
      <c r="I917" t="s">
        <v>1817</v>
      </c>
      <c r="J917">
        <f t="shared" si="14"/>
        <v>916</v>
      </c>
      <c r="K917" t="str">
        <f>spy_long_term[[#This Row],[close]]</f>
        <v>1884.15</v>
      </c>
      <c r="L917">
        <f>LOG(spy_long_term[[#This Row],[index]])</f>
        <v>2.9618954736678504</v>
      </c>
      <c r="M917">
        <f>LOG(spy_long_term[[#This Row],[close inf adj]])</f>
        <v>3.0516193792698965</v>
      </c>
      <c r="N917">
        <f>LOG(spy_long_term[[#This Row],[close]])</f>
        <v>3.275115474666574</v>
      </c>
      <c r="O917" s="11">
        <f>VALUE(spy_long_term[[#This Row],[close]])</f>
        <v>1884.15</v>
      </c>
      <c r="P917" s="11">
        <f>VALUE(spy_long_term[[#This Row],[close inf adj]])</f>
        <v>1126.21</v>
      </c>
      <c r="R917" s="10">
        <v>41006</v>
      </c>
      <c r="S917">
        <v>4.6871999999999998</v>
      </c>
      <c r="T917" s="9"/>
      <c r="U917" s="9"/>
      <c r="V917" s="9"/>
    </row>
    <row r="918" spans="1:22" x14ac:dyDescent="0.35">
      <c r="A918" t="s">
        <v>29</v>
      </c>
      <c r="B918">
        <v>2004</v>
      </c>
      <c r="C918">
        <v>4</v>
      </c>
      <c r="D918">
        <v>1</v>
      </c>
      <c r="F918" s="10">
        <f>DATE(spy_long_term[[#This Row],[year]],spy_long_term[[#This Row],[month]],spy_long_term[[#This Row],[day]])</f>
        <v>38078</v>
      </c>
      <c r="G918" s="6">
        <f>VALUE(spy_long_term[[#This Row],[close]])</f>
        <v>1846.98</v>
      </c>
      <c r="H918" t="s">
        <v>1818</v>
      </c>
      <c r="I918" t="s">
        <v>1819</v>
      </c>
      <c r="J918">
        <f t="shared" si="14"/>
        <v>917</v>
      </c>
      <c r="K918" t="str">
        <f>spy_long_term[[#This Row],[close]]</f>
        <v>1846.98</v>
      </c>
      <c r="L918">
        <f>LOG(spy_long_term[[#This Row],[index]])</f>
        <v>2.9623693356700209</v>
      </c>
      <c r="M918">
        <f>LOG(spy_long_term[[#This Row],[close inf adj]])</f>
        <v>3.0442652999153195</v>
      </c>
      <c r="N918">
        <f>LOG(spy_long_term[[#This Row],[close]])</f>
        <v>3.2664621927132975</v>
      </c>
      <c r="O918" s="11">
        <f>VALUE(spy_long_term[[#This Row],[close]])</f>
        <v>1846.98</v>
      </c>
      <c r="P918" s="11">
        <f>VALUE(spy_long_term[[#This Row],[close inf adj]])</f>
        <v>1107.3</v>
      </c>
      <c r="R918" s="10">
        <v>41007</v>
      </c>
      <c r="S918">
        <v>4.7925000000000004</v>
      </c>
      <c r="T918" s="8"/>
      <c r="U918" s="8"/>
      <c r="V918" s="8"/>
    </row>
    <row r="919" spans="1:22" x14ac:dyDescent="0.35">
      <c r="A919" t="s">
        <v>29</v>
      </c>
      <c r="B919">
        <v>2004</v>
      </c>
      <c r="C919">
        <v>5</v>
      </c>
      <c r="D919">
        <v>1</v>
      </c>
      <c r="F919" s="10">
        <f>DATE(spy_long_term[[#This Row],[year]],spy_long_term[[#This Row],[month]],spy_long_term[[#This Row],[day]])</f>
        <v>38108</v>
      </c>
      <c r="G919" s="6">
        <f>VALUE(spy_long_term[[#This Row],[close]])</f>
        <v>1858.09</v>
      </c>
      <c r="H919" t="s">
        <v>1820</v>
      </c>
      <c r="I919" t="s">
        <v>1821</v>
      </c>
      <c r="J919">
        <f t="shared" si="14"/>
        <v>918</v>
      </c>
      <c r="K919" t="str">
        <f>spy_long_term[[#This Row],[close]]</f>
        <v>1858.09</v>
      </c>
      <c r="L919">
        <f>LOG(spy_long_term[[#This Row],[index]])</f>
        <v>2.9628426812012423</v>
      </c>
      <c r="M919">
        <f>LOG(spy_long_term[[#This Row],[close inf adj]])</f>
        <v>3.0494816214498024</v>
      </c>
      <c r="N919">
        <f>LOG(spy_long_term[[#This Row],[close]])</f>
        <v>3.2690667460175491</v>
      </c>
      <c r="O919" s="11">
        <f>VALUE(spy_long_term[[#This Row],[close]])</f>
        <v>1858.09</v>
      </c>
      <c r="P919" s="11">
        <f>VALUE(spy_long_term[[#This Row],[close inf adj]])</f>
        <v>1120.68</v>
      </c>
      <c r="R919" s="10">
        <v>41008</v>
      </c>
      <c r="S919">
        <v>4.8719000000000001</v>
      </c>
      <c r="T919" s="9"/>
      <c r="U919" s="9"/>
      <c r="V919" s="9"/>
    </row>
    <row r="920" spans="1:22" x14ac:dyDescent="0.35">
      <c r="A920" t="s">
        <v>29</v>
      </c>
      <c r="B920">
        <v>2004</v>
      </c>
      <c r="C920">
        <v>6</v>
      </c>
      <c r="D920">
        <v>1</v>
      </c>
      <c r="F920" s="10">
        <f>DATE(spy_long_term[[#This Row],[year]],spy_long_term[[#This Row],[month]],spy_long_term[[#This Row],[day]])</f>
        <v>38139</v>
      </c>
      <c r="G920" s="6">
        <f>VALUE(spy_long_term[[#This Row],[close]])</f>
        <v>1885.81</v>
      </c>
      <c r="H920" t="s">
        <v>1822</v>
      </c>
      <c r="I920" t="s">
        <v>1823</v>
      </c>
      <c r="J920">
        <f t="shared" si="14"/>
        <v>919</v>
      </c>
      <c r="K920" t="str">
        <f>spy_long_term[[#This Row],[close]]</f>
        <v>1885.81</v>
      </c>
      <c r="L920">
        <f>LOG(spy_long_term[[#This Row],[index]])</f>
        <v>2.9633155113861114</v>
      </c>
      <c r="M920">
        <f>LOG(spy_long_term[[#This Row],[close inf adj]])</f>
        <v>3.0572247399575878</v>
      </c>
      <c r="N920">
        <f>LOG(spy_long_term[[#This Row],[close]])</f>
        <v>3.2754979343672348</v>
      </c>
      <c r="O920" s="11">
        <f>VALUE(spy_long_term[[#This Row],[close]])</f>
        <v>1885.81</v>
      </c>
      <c r="P920" s="11">
        <f>VALUE(spy_long_term[[#This Row],[close inf adj]])</f>
        <v>1140.8399999999999</v>
      </c>
      <c r="R920" s="10">
        <v>41009</v>
      </c>
      <c r="S920">
        <v>4.8367000000000004</v>
      </c>
      <c r="T920" s="8"/>
      <c r="U920" s="8"/>
      <c r="V920" s="8"/>
    </row>
    <row r="921" spans="1:22" x14ac:dyDescent="0.35">
      <c r="A921" t="s">
        <v>29</v>
      </c>
      <c r="B921">
        <v>2004</v>
      </c>
      <c r="C921">
        <v>7</v>
      </c>
      <c r="D921">
        <v>1</v>
      </c>
      <c r="F921" s="10">
        <f>DATE(spy_long_term[[#This Row],[year]],spy_long_term[[#This Row],[month]],spy_long_term[[#This Row],[day]])</f>
        <v>38169</v>
      </c>
      <c r="G921" s="6">
        <f>VALUE(spy_long_term[[#This Row],[close]])</f>
        <v>1823.35</v>
      </c>
      <c r="H921" t="s">
        <v>1824</v>
      </c>
      <c r="I921" t="s">
        <v>1825</v>
      </c>
      <c r="J921">
        <f t="shared" si="14"/>
        <v>920</v>
      </c>
      <c r="K921" t="str">
        <f>spy_long_term[[#This Row],[close]]</f>
        <v>1823.35</v>
      </c>
      <c r="L921">
        <f>LOG(spy_long_term[[#This Row],[index]])</f>
        <v>2.9637878273455551</v>
      </c>
      <c r="M921">
        <f>LOG(spy_long_term[[#This Row],[close inf adj]])</f>
        <v>3.0420712334394162</v>
      </c>
      <c r="N921">
        <f>LOG(spy_long_term[[#This Row],[close]])</f>
        <v>3.2608700413806515</v>
      </c>
      <c r="O921" s="11">
        <f>VALUE(spy_long_term[[#This Row],[close]])</f>
        <v>1823.35</v>
      </c>
      <c r="P921" s="11">
        <f>VALUE(spy_long_term[[#This Row],[close inf adj]])</f>
        <v>1101.72</v>
      </c>
      <c r="R921" s="10">
        <v>41010</v>
      </c>
      <c r="S921">
        <v>4.9279000000000002</v>
      </c>
      <c r="T921" s="9"/>
      <c r="U921" s="9"/>
      <c r="V921" s="9"/>
    </row>
    <row r="922" spans="1:22" x14ac:dyDescent="0.35">
      <c r="A922" t="s">
        <v>29</v>
      </c>
      <c r="B922">
        <v>2004</v>
      </c>
      <c r="C922">
        <v>8</v>
      </c>
      <c r="D922">
        <v>1</v>
      </c>
      <c r="F922" s="10">
        <f>DATE(spy_long_term[[#This Row],[year]],spy_long_term[[#This Row],[month]],spy_long_term[[#This Row],[day]])</f>
        <v>38200</v>
      </c>
      <c r="G922" s="6">
        <f>VALUE(spy_long_term[[#This Row],[close]])</f>
        <v>1827.52</v>
      </c>
      <c r="H922" t="s">
        <v>1826</v>
      </c>
      <c r="I922" t="s">
        <v>1827</v>
      </c>
      <c r="J922">
        <f t="shared" si="14"/>
        <v>921</v>
      </c>
      <c r="K922" t="str">
        <f>spy_long_term[[#This Row],[close]]</f>
        <v>1827.52</v>
      </c>
      <c r="L922">
        <f>LOG(spy_long_term[[#This Row],[index]])</f>
        <v>2.9642596301968491</v>
      </c>
      <c r="M922">
        <f>LOG(spy_long_term[[#This Row],[close inf adj]])</f>
        <v>3.0430634749764023</v>
      </c>
      <c r="N922">
        <f>LOG(spy_long_term[[#This Row],[close]])</f>
        <v>3.2618621384846778</v>
      </c>
      <c r="O922" s="11">
        <f>VALUE(spy_long_term[[#This Row],[close]])</f>
        <v>1827.52</v>
      </c>
      <c r="P922" s="11">
        <f>VALUE(spy_long_term[[#This Row],[close inf adj]])</f>
        <v>1104.24</v>
      </c>
      <c r="R922" s="10">
        <v>41011</v>
      </c>
      <c r="S922">
        <v>4.9196999999999997</v>
      </c>
      <c r="T922" s="8"/>
      <c r="U922" s="8"/>
      <c r="V922" s="8"/>
    </row>
    <row r="923" spans="1:22" x14ac:dyDescent="0.35">
      <c r="A923" t="s">
        <v>29</v>
      </c>
      <c r="B923">
        <v>2004</v>
      </c>
      <c r="C923">
        <v>9</v>
      </c>
      <c r="D923">
        <v>1</v>
      </c>
      <c r="F923" s="10">
        <f>DATE(spy_long_term[[#This Row],[year]],spy_long_term[[#This Row],[month]],spy_long_term[[#This Row],[day]])</f>
        <v>38231</v>
      </c>
      <c r="G923" s="6">
        <f>VALUE(spy_long_term[[#This Row],[close]])</f>
        <v>1840.17</v>
      </c>
      <c r="H923" t="s">
        <v>1828</v>
      </c>
      <c r="I923" t="s">
        <v>1829</v>
      </c>
      <c r="J923">
        <f t="shared" si="14"/>
        <v>922</v>
      </c>
      <c r="K923" t="str">
        <f>spy_long_term[[#This Row],[close]]</f>
        <v>1840.17</v>
      </c>
      <c r="L923">
        <f>LOG(spy_long_term[[#This Row],[index]])</f>
        <v>2.9647309210536292</v>
      </c>
      <c r="M923">
        <f>LOG(spy_long_term[[#This Row],[close inf adj]])</f>
        <v>3.0471112458190803</v>
      </c>
      <c r="N923">
        <f>LOG(spy_long_term[[#This Row],[close]])</f>
        <v>3.2648579461897027</v>
      </c>
      <c r="O923" s="11">
        <f>VALUE(spy_long_term[[#This Row],[close]])</f>
        <v>1840.17</v>
      </c>
      <c r="P923" s="11">
        <f>VALUE(spy_long_term[[#This Row],[close inf adj]])</f>
        <v>1114.58</v>
      </c>
      <c r="R923" s="10">
        <v>41012</v>
      </c>
      <c r="S923">
        <v>4.9400000000000004</v>
      </c>
      <c r="T923" s="9"/>
      <c r="U923" s="9"/>
      <c r="V923" s="9"/>
    </row>
    <row r="924" spans="1:22" x14ac:dyDescent="0.35">
      <c r="A924" t="s">
        <v>29</v>
      </c>
      <c r="B924">
        <v>2004</v>
      </c>
      <c r="C924">
        <v>10</v>
      </c>
      <c r="D924">
        <v>1</v>
      </c>
      <c r="F924" s="10">
        <f>DATE(spy_long_term[[#This Row],[year]],spy_long_term[[#This Row],[month]],spy_long_term[[#This Row],[day]])</f>
        <v>38261</v>
      </c>
      <c r="G924" s="6">
        <f>VALUE(spy_long_term[[#This Row],[close]])</f>
        <v>1855.79</v>
      </c>
      <c r="H924" t="s">
        <v>1830</v>
      </c>
      <c r="I924" t="s">
        <v>1765</v>
      </c>
      <c r="J924">
        <f t="shared" si="14"/>
        <v>923</v>
      </c>
      <c r="K924" t="str">
        <f>spy_long_term[[#This Row],[close]]</f>
        <v>1855.79</v>
      </c>
      <c r="L924">
        <f>LOG(spy_long_term[[#This Row],[index]])</f>
        <v>2.965201701025912</v>
      </c>
      <c r="M924">
        <f>LOG(spy_long_term[[#This Row],[close inf adj]])</f>
        <v>3.0531553029618794</v>
      </c>
      <c r="N924">
        <f>LOG(spy_long_term[[#This Row],[close]])</f>
        <v>3.2685288301796236</v>
      </c>
      <c r="O924" s="11">
        <f>VALUE(spy_long_term[[#This Row],[close]])</f>
        <v>1855.79</v>
      </c>
      <c r="P924" s="11">
        <f>VALUE(spy_long_term[[#This Row],[close inf adj]])</f>
        <v>1130.2</v>
      </c>
      <c r="R924" s="10">
        <v>41013</v>
      </c>
      <c r="S924">
        <v>4.9596999999999998</v>
      </c>
      <c r="T924" s="8"/>
      <c r="U924" s="8"/>
      <c r="V924" s="8"/>
    </row>
    <row r="925" spans="1:22" x14ac:dyDescent="0.35">
      <c r="A925" t="s">
        <v>29</v>
      </c>
      <c r="B925">
        <v>2004</v>
      </c>
      <c r="C925">
        <v>11</v>
      </c>
      <c r="D925">
        <v>1</v>
      </c>
      <c r="F925" s="10">
        <f>DATE(spy_long_term[[#This Row],[year]],spy_long_term[[#This Row],[month]],spy_long_term[[#This Row],[day]])</f>
        <v>38292</v>
      </c>
      <c r="G925" s="6">
        <f>VALUE(spy_long_term[[#This Row],[close]])</f>
        <v>1927.41</v>
      </c>
      <c r="H925" t="s">
        <v>1831</v>
      </c>
      <c r="I925" t="s">
        <v>1832</v>
      </c>
      <c r="J925">
        <f t="shared" si="14"/>
        <v>924</v>
      </c>
      <c r="K925" t="str">
        <f>spy_long_term[[#This Row],[close]]</f>
        <v>1927.41</v>
      </c>
      <c r="L925">
        <f>LOG(spy_long_term[[#This Row],[index]])</f>
        <v>2.9656719712201065</v>
      </c>
      <c r="M925">
        <f>LOG(spy_long_term[[#This Row],[close inf adj]])</f>
        <v>3.0696015049182606</v>
      </c>
      <c r="N925">
        <f>LOG(spy_long_term[[#This Row],[close]])</f>
        <v>3.2849741079079879</v>
      </c>
      <c r="O925" s="11">
        <f>VALUE(spy_long_term[[#This Row],[close]])</f>
        <v>1927.41</v>
      </c>
      <c r="P925" s="11">
        <f>VALUE(spy_long_term[[#This Row],[close inf adj]])</f>
        <v>1173.82</v>
      </c>
      <c r="R925" s="10">
        <v>41014</v>
      </c>
      <c r="S925">
        <v>4.9688999999999997</v>
      </c>
      <c r="T925" s="9"/>
      <c r="U925" s="9"/>
      <c r="V925" s="9"/>
    </row>
    <row r="926" spans="1:22" x14ac:dyDescent="0.35">
      <c r="A926" t="s">
        <v>29</v>
      </c>
      <c r="B926">
        <v>2004</v>
      </c>
      <c r="C926">
        <v>12</v>
      </c>
      <c r="D926">
        <v>1</v>
      </c>
      <c r="F926" s="10">
        <f>DATE(spy_long_term[[#This Row],[year]],spy_long_term[[#This Row],[month]],spy_long_term[[#This Row],[day]])</f>
        <v>38322</v>
      </c>
      <c r="G926" s="6">
        <f>VALUE(spy_long_term[[#This Row],[close]])</f>
        <v>1997.24</v>
      </c>
      <c r="H926" t="s">
        <v>1833</v>
      </c>
      <c r="I926" t="s">
        <v>1834</v>
      </c>
      <c r="J926">
        <f t="shared" si="14"/>
        <v>925</v>
      </c>
      <c r="K926" t="str">
        <f>spy_long_term[[#This Row],[close]]</f>
        <v>1997.24</v>
      </c>
      <c r="L926">
        <f>LOG(spy_long_term[[#This Row],[index]])</f>
        <v>2.9661417327390325</v>
      </c>
      <c r="M926">
        <f>LOG(spy_long_term[[#This Row],[close inf adj]])</f>
        <v>3.0834739525817074</v>
      </c>
      <c r="N926">
        <f>LOG(spy_long_term[[#This Row],[close]])</f>
        <v>3.3004302553629024</v>
      </c>
      <c r="O926" s="11">
        <f>VALUE(spy_long_term[[#This Row],[close]])</f>
        <v>1997.24</v>
      </c>
      <c r="P926" s="11">
        <f>VALUE(spy_long_term[[#This Row],[close inf adj]])</f>
        <v>1211.92</v>
      </c>
      <c r="R926" s="10">
        <v>41015</v>
      </c>
      <c r="S926">
        <v>4.9320000000000004</v>
      </c>
      <c r="T926" s="8"/>
      <c r="U926" s="8"/>
      <c r="V926" s="8"/>
    </row>
    <row r="927" spans="1:22" x14ac:dyDescent="0.35">
      <c r="A927" t="s">
        <v>29</v>
      </c>
      <c r="B927">
        <v>2005</v>
      </c>
      <c r="C927">
        <v>1</v>
      </c>
      <c r="D927">
        <v>1</v>
      </c>
      <c r="F927" s="10">
        <f>DATE(spy_long_term[[#This Row],[year]],spy_long_term[[#This Row],[month]],spy_long_term[[#This Row],[day]])</f>
        <v>38353</v>
      </c>
      <c r="G927" s="6">
        <f>VALUE(spy_long_term[[#This Row],[close]])</f>
        <v>1942.01</v>
      </c>
      <c r="H927" t="s">
        <v>1835</v>
      </c>
      <c r="I927" t="s">
        <v>1836</v>
      </c>
      <c r="J927">
        <f t="shared" si="14"/>
        <v>926</v>
      </c>
      <c r="K927" t="str">
        <f>spy_long_term[[#This Row],[close]]</f>
        <v>1942.01</v>
      </c>
      <c r="L927">
        <f>LOG(spy_long_term[[#This Row],[index]])</f>
        <v>2.9666109866819341</v>
      </c>
      <c r="M927">
        <f>LOG(spy_long_term[[#This Row],[close inf adj]])</f>
        <v>3.0723491745891565</v>
      </c>
      <c r="N927">
        <f>LOG(spy_long_term[[#This Row],[close]])</f>
        <v>3.2882514618920879</v>
      </c>
      <c r="O927" s="11">
        <f>VALUE(spy_long_term[[#This Row],[close]])</f>
        <v>1942.01</v>
      </c>
      <c r="P927" s="11">
        <f>VALUE(spy_long_term[[#This Row],[close inf adj]])</f>
        <v>1181.27</v>
      </c>
      <c r="R927" s="10">
        <v>41016</v>
      </c>
      <c r="S927">
        <v>4.9759000000000002</v>
      </c>
      <c r="T927" s="9"/>
      <c r="U927" s="9"/>
      <c r="V927" s="9"/>
    </row>
    <row r="928" spans="1:22" x14ac:dyDescent="0.35">
      <c r="A928" t="s">
        <v>29</v>
      </c>
      <c r="B928">
        <v>2005</v>
      </c>
      <c r="C928">
        <v>2</v>
      </c>
      <c r="D928">
        <v>1</v>
      </c>
      <c r="F928" s="10">
        <f>DATE(spy_long_term[[#This Row],[year]],spy_long_term[[#This Row],[month]],spy_long_term[[#This Row],[day]])</f>
        <v>38384</v>
      </c>
      <c r="G928" s="6">
        <f>VALUE(spy_long_term[[#This Row],[close]])</f>
        <v>1967.89</v>
      </c>
      <c r="H928" t="s">
        <v>1837</v>
      </c>
      <c r="I928" t="s">
        <v>1838</v>
      </c>
      <c r="J928">
        <f t="shared" si="14"/>
        <v>927</v>
      </c>
      <c r="K928" t="str">
        <f>spy_long_term[[#This Row],[close]]</f>
        <v>1967.89</v>
      </c>
      <c r="L928">
        <f>LOG(spy_long_term[[#This Row],[index]])</f>
        <v>2.9670797341444972</v>
      </c>
      <c r="M928">
        <f>LOG(spy_long_term[[#This Row],[close inf adj]])</f>
        <v>3.080482179068043</v>
      </c>
      <c r="N928">
        <f>LOG(spy_long_term[[#This Row],[close]])</f>
        <v>3.2940008188269481</v>
      </c>
      <c r="O928" s="11">
        <f>VALUE(spy_long_term[[#This Row],[close]])</f>
        <v>1967.89</v>
      </c>
      <c r="P928" s="11">
        <f>VALUE(spy_long_term[[#This Row],[close inf adj]])</f>
        <v>1203.5999999999999</v>
      </c>
      <c r="R928" s="10">
        <v>41017</v>
      </c>
      <c r="S928">
        <v>5.1177999999999999</v>
      </c>
      <c r="T928" s="8"/>
      <c r="U928" s="8"/>
      <c r="V928" s="8"/>
    </row>
    <row r="929" spans="1:22" x14ac:dyDescent="0.35">
      <c r="A929" t="s">
        <v>29</v>
      </c>
      <c r="B929">
        <v>2005</v>
      </c>
      <c r="C929">
        <v>3</v>
      </c>
      <c r="D929">
        <v>1</v>
      </c>
      <c r="F929" s="10">
        <f>DATE(spy_long_term[[#This Row],[year]],spy_long_term[[#This Row],[month]],spy_long_term[[#This Row],[day]])</f>
        <v>38412</v>
      </c>
      <c r="G929" s="6">
        <f>VALUE(spy_long_term[[#This Row],[close]])</f>
        <v>1914.92</v>
      </c>
      <c r="H929" t="s">
        <v>1839</v>
      </c>
      <c r="I929" t="s">
        <v>1840</v>
      </c>
      <c r="J929">
        <f t="shared" si="14"/>
        <v>928</v>
      </c>
      <c r="K929" t="str">
        <f>spy_long_term[[#This Row],[close]]</f>
        <v>1914.92</v>
      </c>
      <c r="L929">
        <f>LOG(spy_long_term[[#This Row],[index]])</f>
        <v>2.9675479762188619</v>
      </c>
      <c r="M929">
        <f>LOG(spy_long_term[[#This Row],[close inf adj]])</f>
        <v>3.0720991002783555</v>
      </c>
      <c r="N929">
        <f>LOG(spy_long_term[[#This Row],[close]])</f>
        <v>3.282150635075249</v>
      </c>
      <c r="O929" s="11">
        <f>VALUE(spy_long_term[[#This Row],[close]])</f>
        <v>1914.92</v>
      </c>
      <c r="P929" s="11">
        <f>VALUE(spy_long_term[[#This Row],[close inf adj]])</f>
        <v>1180.5899999999999</v>
      </c>
      <c r="R929" s="10">
        <v>41018</v>
      </c>
      <c r="S929">
        <v>5.1376999999999997</v>
      </c>
      <c r="T929" s="9"/>
      <c r="U929" s="9"/>
      <c r="V929" s="9"/>
    </row>
    <row r="930" spans="1:22" x14ac:dyDescent="0.35">
      <c r="A930" t="s">
        <v>29</v>
      </c>
      <c r="B930">
        <v>2005</v>
      </c>
      <c r="C930">
        <v>4</v>
      </c>
      <c r="D930">
        <v>1</v>
      </c>
      <c r="F930" s="10">
        <f>DATE(spy_long_term[[#This Row],[year]],spy_long_term[[#This Row],[month]],spy_long_term[[#This Row],[day]])</f>
        <v>38443</v>
      </c>
      <c r="G930" s="6">
        <f>VALUE(spy_long_term[[#This Row],[close]])</f>
        <v>1863.69</v>
      </c>
      <c r="H930" t="s">
        <v>1841</v>
      </c>
      <c r="I930" t="s">
        <v>1842</v>
      </c>
      <c r="J930">
        <f t="shared" si="14"/>
        <v>929</v>
      </c>
      <c r="K930" t="str">
        <f>spy_long_term[[#This Row],[close]]</f>
        <v>1863.69</v>
      </c>
      <c r="L930">
        <f>LOG(spy_long_term[[#This Row],[index]])</f>
        <v>2.9680157139936418</v>
      </c>
      <c r="M930">
        <f>LOG(spy_long_term[[#This Row],[close inf adj]])</f>
        <v>3.0632770509176273</v>
      </c>
      <c r="N930">
        <f>LOG(spy_long_term[[#This Row],[close]])</f>
        <v>3.2703736749247061</v>
      </c>
      <c r="O930" s="11">
        <f>VALUE(spy_long_term[[#This Row],[close]])</f>
        <v>1863.69</v>
      </c>
      <c r="P930" s="11">
        <f>VALUE(spy_long_term[[#This Row],[close inf adj]])</f>
        <v>1156.8499999999999</v>
      </c>
      <c r="R930" s="10">
        <v>41019</v>
      </c>
      <c r="S930">
        <v>5.35</v>
      </c>
      <c r="T930" s="8"/>
      <c r="U930" s="8"/>
      <c r="V930" s="8"/>
    </row>
    <row r="931" spans="1:22" x14ac:dyDescent="0.35">
      <c r="A931" t="s">
        <v>29</v>
      </c>
      <c r="B931">
        <v>2005</v>
      </c>
      <c r="C931">
        <v>5</v>
      </c>
      <c r="D931">
        <v>1</v>
      </c>
      <c r="F931" s="10">
        <f>DATE(spy_long_term[[#This Row],[year]],spy_long_term[[#This Row],[month]],spy_long_term[[#This Row],[day]])</f>
        <v>38473</v>
      </c>
      <c r="G931" s="6">
        <f>VALUE(spy_long_term[[#This Row],[close]])</f>
        <v>1921.89</v>
      </c>
      <c r="H931" t="s">
        <v>1843</v>
      </c>
      <c r="I931" t="s">
        <v>1844</v>
      </c>
      <c r="J931">
        <f t="shared" si="14"/>
        <v>930</v>
      </c>
      <c r="K931" t="str">
        <f>spy_long_term[[#This Row],[close]]</f>
        <v>1921.89</v>
      </c>
      <c r="L931">
        <f>LOG(spy_long_term[[#This Row],[index]])</f>
        <v>2.9684829485539352</v>
      </c>
      <c r="M931">
        <f>LOG(spy_long_term[[#This Row],[close inf adj]])</f>
        <v>3.0760940466824751</v>
      </c>
      <c r="N931">
        <f>LOG(spy_long_term[[#This Row],[close]])</f>
        <v>3.2837285270577516</v>
      </c>
      <c r="O931" s="11">
        <f>VALUE(spy_long_term[[#This Row],[close]])</f>
        <v>1921.89</v>
      </c>
      <c r="P931" s="11">
        <f>VALUE(spy_long_term[[#This Row],[close inf adj]])</f>
        <v>1191.5</v>
      </c>
      <c r="R931" s="10">
        <v>41020</v>
      </c>
      <c r="S931">
        <v>5.2601000000000004</v>
      </c>
      <c r="T931" s="9"/>
      <c r="U931" s="9"/>
      <c r="V931" s="9"/>
    </row>
    <row r="932" spans="1:22" x14ac:dyDescent="0.35">
      <c r="A932" t="s">
        <v>29</v>
      </c>
      <c r="B932">
        <v>2005</v>
      </c>
      <c r="C932">
        <v>6</v>
      </c>
      <c r="D932">
        <v>1</v>
      </c>
      <c r="F932" s="10">
        <f>DATE(spy_long_term[[#This Row],[year]],spy_long_term[[#This Row],[month]],spy_long_term[[#This Row],[day]])</f>
        <v>38504</v>
      </c>
      <c r="G932" s="6">
        <f>VALUE(spy_long_term[[#This Row],[close]])</f>
        <v>1920.42</v>
      </c>
      <c r="H932" t="s">
        <v>1845</v>
      </c>
      <c r="I932" t="s">
        <v>1846</v>
      </c>
      <c r="J932">
        <f t="shared" si="14"/>
        <v>931</v>
      </c>
      <c r="K932" t="str">
        <f>spy_long_term[[#This Row],[close]]</f>
        <v>1920.42</v>
      </c>
      <c r="L932">
        <f>LOG(spy_long_term[[#This Row],[index]])</f>
        <v>2.9689496809813427</v>
      </c>
      <c r="M932">
        <f>LOG(spy_long_term[[#This Row],[close inf adj]])</f>
        <v>3.0760320782986215</v>
      </c>
      <c r="N932">
        <f>LOG(spy_long_term[[#This Row],[close]])</f>
        <v>3.2833962202321461</v>
      </c>
      <c r="O932" s="11">
        <f>VALUE(spy_long_term[[#This Row],[close]])</f>
        <v>1920.42</v>
      </c>
      <c r="P932" s="11">
        <f>VALUE(spy_long_term[[#This Row],[close inf adj]])</f>
        <v>1191.33</v>
      </c>
      <c r="R932" s="10">
        <v>41021</v>
      </c>
      <c r="S932">
        <v>5.2035</v>
      </c>
      <c r="T932" s="8"/>
      <c r="U932" s="8"/>
      <c r="V932" s="8"/>
    </row>
    <row r="933" spans="1:22" x14ac:dyDescent="0.35">
      <c r="A933" t="s">
        <v>29</v>
      </c>
      <c r="B933">
        <v>2005</v>
      </c>
      <c r="C933">
        <v>7</v>
      </c>
      <c r="D933">
        <v>1</v>
      </c>
      <c r="F933" s="10">
        <f>DATE(spy_long_term[[#This Row],[year]],spy_long_term[[#This Row],[month]],spy_long_term[[#This Row],[day]])</f>
        <v>38534</v>
      </c>
      <c r="G933" s="6">
        <f>VALUE(spy_long_term[[#This Row],[close]])</f>
        <v>1980.86</v>
      </c>
      <c r="H933" t="s">
        <v>1847</v>
      </c>
      <c r="I933" t="s">
        <v>1848</v>
      </c>
      <c r="J933">
        <f t="shared" si="14"/>
        <v>932</v>
      </c>
      <c r="K933" t="str">
        <f>spy_long_term[[#This Row],[close]]</f>
        <v>1980.86</v>
      </c>
      <c r="L933">
        <f>LOG(spy_long_term[[#This Row],[index]])</f>
        <v>2.9694159123539814</v>
      </c>
      <c r="M933">
        <f>LOG(spy_long_term[[#This Row],[close inf adj]])</f>
        <v>3.0913785043535129</v>
      </c>
      <c r="N933">
        <f>LOG(spy_long_term[[#This Row],[close]])</f>
        <v>3.2968537822644324</v>
      </c>
      <c r="O933" s="11">
        <f>VALUE(spy_long_term[[#This Row],[close]])</f>
        <v>1980.86</v>
      </c>
      <c r="P933" s="11">
        <f>VALUE(spy_long_term[[#This Row],[close inf adj]])</f>
        <v>1234.18</v>
      </c>
      <c r="R933" s="10">
        <v>41022</v>
      </c>
      <c r="S933">
        <v>4.96</v>
      </c>
      <c r="T933" s="9"/>
      <c r="U933" s="9"/>
      <c r="V933" s="9"/>
    </row>
    <row r="934" spans="1:22" x14ac:dyDescent="0.35">
      <c r="A934" t="s">
        <v>29</v>
      </c>
      <c r="B934">
        <v>2005</v>
      </c>
      <c r="C934">
        <v>8</v>
      </c>
      <c r="D934">
        <v>1</v>
      </c>
      <c r="F934" s="10">
        <f>DATE(spy_long_term[[#This Row],[year]],spy_long_term[[#This Row],[month]],spy_long_term[[#This Row],[day]])</f>
        <v>38565</v>
      </c>
      <c r="G934" s="6">
        <f>VALUE(spy_long_term[[#This Row],[close]])</f>
        <v>1947.65</v>
      </c>
      <c r="H934" t="s">
        <v>1849</v>
      </c>
      <c r="I934" t="s">
        <v>1850</v>
      </c>
      <c r="J934">
        <f t="shared" si="14"/>
        <v>933</v>
      </c>
      <c r="K934" t="str">
        <f>spy_long_term[[#This Row],[close]]</f>
        <v>1947.65</v>
      </c>
      <c r="L934">
        <f>LOG(spy_long_term[[#This Row],[index]])</f>
        <v>2.9698816437465001</v>
      </c>
      <c r="M934">
        <f>LOG(spy_long_term[[#This Row],[close inf adj]])</f>
        <v>3.0864772878874218</v>
      </c>
      <c r="N934">
        <f>LOG(spy_long_term[[#This Row],[close]])</f>
        <v>3.2895109152091222</v>
      </c>
      <c r="O934" s="11">
        <f>VALUE(spy_long_term[[#This Row],[close]])</f>
        <v>1947.65</v>
      </c>
      <c r="P934" s="11">
        <f>VALUE(spy_long_term[[#This Row],[close inf adj]])</f>
        <v>1220.33</v>
      </c>
      <c r="R934" s="10">
        <v>41023</v>
      </c>
      <c r="S934">
        <v>5.0982000000000003</v>
      </c>
      <c r="T934" s="8"/>
      <c r="U934" s="8"/>
      <c r="V934" s="8"/>
    </row>
    <row r="935" spans="1:22" x14ac:dyDescent="0.35">
      <c r="A935" t="s">
        <v>29</v>
      </c>
      <c r="B935">
        <v>2005</v>
      </c>
      <c r="C935">
        <v>9</v>
      </c>
      <c r="D935">
        <v>1</v>
      </c>
      <c r="F935" s="10">
        <f>DATE(spy_long_term[[#This Row],[year]],spy_long_term[[#This Row],[month]],spy_long_term[[#This Row],[day]])</f>
        <v>38596</v>
      </c>
      <c r="G935" s="6">
        <f>VALUE(spy_long_term[[#This Row],[close]])</f>
        <v>1937.83</v>
      </c>
      <c r="H935" t="s">
        <v>1851</v>
      </c>
      <c r="I935" t="s">
        <v>1852</v>
      </c>
      <c r="J935">
        <f t="shared" si="14"/>
        <v>934</v>
      </c>
      <c r="K935" t="str">
        <f>spy_long_term[[#This Row],[close]]</f>
        <v>1937.83</v>
      </c>
      <c r="L935">
        <f>LOG(spy_long_term[[#This Row],[index]])</f>
        <v>2.9703468762300935</v>
      </c>
      <c r="M935">
        <f>LOG(spy_long_term[[#This Row],[close inf adj]])</f>
        <v>3.0894847369705971</v>
      </c>
      <c r="N935">
        <f>LOG(spy_long_term[[#This Row],[close]])</f>
        <v>3.2873156750365866</v>
      </c>
      <c r="O935" s="11">
        <f>VALUE(spy_long_term[[#This Row],[close]])</f>
        <v>1937.83</v>
      </c>
      <c r="P935" s="11">
        <f>VALUE(spy_long_term[[#This Row],[close inf adj]])</f>
        <v>1228.81</v>
      </c>
      <c r="R935" s="10">
        <v>41024</v>
      </c>
      <c r="S935">
        <v>5.1318000000000001</v>
      </c>
      <c r="T935" s="9"/>
      <c r="U935" s="9"/>
      <c r="V935" s="9"/>
    </row>
    <row r="936" spans="1:22" x14ac:dyDescent="0.35">
      <c r="A936" t="s">
        <v>29</v>
      </c>
      <c r="B936">
        <v>2005</v>
      </c>
      <c r="C936">
        <v>10</v>
      </c>
      <c r="D936">
        <v>1</v>
      </c>
      <c r="F936" s="10">
        <f>DATE(spy_long_term[[#This Row],[year]],spy_long_term[[#This Row],[month]],spy_long_term[[#This Row],[day]])</f>
        <v>38626</v>
      </c>
      <c r="G936" s="6">
        <f>VALUE(spy_long_term[[#This Row],[close]])</f>
        <v>1899.83</v>
      </c>
      <c r="H936" t="s">
        <v>1853</v>
      </c>
      <c r="I936" t="s">
        <v>1854</v>
      </c>
      <c r="J936">
        <f t="shared" si="14"/>
        <v>935</v>
      </c>
      <c r="K936" t="str">
        <f>spy_long_term[[#This Row],[close]]</f>
        <v>1899.83</v>
      </c>
      <c r="L936">
        <f>LOG(spy_long_term[[#This Row],[index]])</f>
        <v>2.9708116108725178</v>
      </c>
      <c r="M936">
        <f>LOG(spy_long_term[[#This Row],[close inf adj]])</f>
        <v>3.0817108682140257</v>
      </c>
      <c r="N936">
        <f>LOG(spy_long_term[[#This Row],[close]])</f>
        <v>3.2787147412870161</v>
      </c>
      <c r="O936" s="11">
        <f>VALUE(spy_long_term[[#This Row],[close]])</f>
        <v>1899.83</v>
      </c>
      <c r="P936" s="11">
        <f>VALUE(spy_long_term[[#This Row],[close inf adj]])</f>
        <v>1207.01</v>
      </c>
      <c r="R936" s="10">
        <v>41025</v>
      </c>
      <c r="S936">
        <v>5.0975999999999999</v>
      </c>
      <c r="T936" s="8"/>
      <c r="U936" s="8"/>
      <c r="V936" s="8"/>
    </row>
    <row r="937" spans="1:22" x14ac:dyDescent="0.35">
      <c r="A937" t="s">
        <v>29</v>
      </c>
      <c r="B937">
        <v>2005</v>
      </c>
      <c r="C937">
        <v>11</v>
      </c>
      <c r="D937">
        <v>1</v>
      </c>
      <c r="F937" s="10">
        <f>DATE(spy_long_term[[#This Row],[year]],spy_long_term[[#This Row],[month]],spy_long_term[[#This Row],[day]])</f>
        <v>38657</v>
      </c>
      <c r="G937" s="6">
        <f>VALUE(spy_long_term[[#This Row],[close]])</f>
        <v>1982.92</v>
      </c>
      <c r="H937" t="s">
        <v>1855</v>
      </c>
      <c r="I937" t="s">
        <v>1856</v>
      </c>
      <c r="J937">
        <f t="shared" si="14"/>
        <v>936</v>
      </c>
      <c r="K937" t="str">
        <f>spy_long_term[[#This Row],[close]]</f>
        <v>1982.92</v>
      </c>
      <c r="L937">
        <f>LOG(spy_long_term[[#This Row],[index]])</f>
        <v>2.971275848738105</v>
      </c>
      <c r="M937">
        <f>LOG(spy_long_term[[#This Row],[close inf adj]])</f>
        <v>3.0967293089145267</v>
      </c>
      <c r="N937">
        <f>LOG(spy_long_term[[#This Row],[close]])</f>
        <v>3.2973051931466042</v>
      </c>
      <c r="O937" s="11">
        <f>VALUE(spy_long_term[[#This Row],[close]])</f>
        <v>1982.92</v>
      </c>
      <c r="P937" s="11">
        <f>VALUE(spy_long_term[[#This Row],[close inf adj]])</f>
        <v>1249.48</v>
      </c>
      <c r="R937" s="10">
        <v>41026</v>
      </c>
      <c r="S937">
        <v>5.1094999999999997</v>
      </c>
      <c r="T937" s="9"/>
      <c r="U937" s="9"/>
      <c r="V937" s="9"/>
    </row>
    <row r="938" spans="1:22" x14ac:dyDescent="0.35">
      <c r="A938" t="s">
        <v>29</v>
      </c>
      <c r="B938">
        <v>2005</v>
      </c>
      <c r="C938">
        <v>12</v>
      </c>
      <c r="D938">
        <v>1</v>
      </c>
      <c r="F938" s="10">
        <f>DATE(spy_long_term[[#This Row],[year]],spy_long_term[[#This Row],[month]],spy_long_term[[#This Row],[day]])</f>
        <v>38687</v>
      </c>
      <c r="G938" s="6">
        <f>VALUE(spy_long_term[[#This Row],[close]])</f>
        <v>1988.53</v>
      </c>
      <c r="H938" t="s">
        <v>1857</v>
      </c>
      <c r="I938" t="s">
        <v>1858</v>
      </c>
      <c r="J938">
        <f t="shared" si="14"/>
        <v>937</v>
      </c>
      <c r="K938" t="str">
        <f>spy_long_term[[#This Row],[close]]</f>
        <v>1988.53</v>
      </c>
      <c r="L938">
        <f>LOG(spy_long_term[[#This Row],[index]])</f>
        <v>2.9717395908877782</v>
      </c>
      <c r="M938">
        <f>LOG(spy_long_term[[#This Row],[close inf adj]])</f>
        <v>3.0963154914112603</v>
      </c>
      <c r="N938">
        <f>LOG(spy_long_term[[#This Row],[close]])</f>
        <v>3.2985321473643308</v>
      </c>
      <c r="O938" s="11">
        <f>VALUE(spy_long_term[[#This Row],[close]])</f>
        <v>1988.53</v>
      </c>
      <c r="P938" s="11">
        <f>VALUE(spy_long_term[[#This Row],[close inf adj]])</f>
        <v>1248.29</v>
      </c>
      <c r="R938" s="10">
        <v>41027</v>
      </c>
      <c r="S938">
        <v>4.9794</v>
      </c>
      <c r="T938" s="8"/>
      <c r="U938" s="8"/>
      <c r="V938" s="8"/>
    </row>
    <row r="939" spans="1:22" x14ac:dyDescent="0.35">
      <c r="A939" t="s">
        <v>29</v>
      </c>
      <c r="B939">
        <v>2006</v>
      </c>
      <c r="C939">
        <v>1</v>
      </c>
      <c r="D939">
        <v>1</v>
      </c>
      <c r="F939" s="10">
        <f>DATE(spy_long_term[[#This Row],[year]],spy_long_term[[#This Row],[month]],spy_long_term[[#This Row],[day]])</f>
        <v>38718</v>
      </c>
      <c r="G939" s="6">
        <f>VALUE(spy_long_term[[#This Row],[close]])</f>
        <v>2023.81</v>
      </c>
      <c r="H939" t="s">
        <v>1859</v>
      </c>
      <c r="I939" t="s">
        <v>1860</v>
      </c>
      <c r="J939">
        <f t="shared" si="14"/>
        <v>938</v>
      </c>
      <c r="K939" t="str">
        <f>spy_long_term[[#This Row],[close]]</f>
        <v>2023.81</v>
      </c>
      <c r="L939">
        <f>LOG(spy_long_term[[#This Row],[index]])</f>
        <v>2.9722028383790646</v>
      </c>
      <c r="M939">
        <f>LOG(spy_long_term[[#This Row],[close inf adj]])</f>
        <v>3.1072371122047913</v>
      </c>
      <c r="N939">
        <f>LOG(spy_long_term[[#This Row],[close]])</f>
        <v>3.3061697375033172</v>
      </c>
      <c r="O939" s="11">
        <f>VALUE(spy_long_term[[#This Row],[close]])</f>
        <v>2023.81</v>
      </c>
      <c r="P939" s="11">
        <f>VALUE(spy_long_term[[#This Row],[close inf adj]])</f>
        <v>1280.08</v>
      </c>
      <c r="R939" s="10">
        <v>41028</v>
      </c>
      <c r="S939">
        <v>4.9043999999999999</v>
      </c>
      <c r="T939" s="9"/>
      <c r="U939" s="9"/>
      <c r="V939" s="9"/>
    </row>
    <row r="940" spans="1:22" x14ac:dyDescent="0.35">
      <c r="A940" t="s">
        <v>29</v>
      </c>
      <c r="B940">
        <v>2006</v>
      </c>
      <c r="C940">
        <v>2</v>
      </c>
      <c r="D940">
        <v>1</v>
      </c>
      <c r="F940" s="10">
        <f>DATE(spy_long_term[[#This Row],[year]],spy_long_term[[#This Row],[month]],spy_long_term[[#This Row],[day]])</f>
        <v>38749</v>
      </c>
      <c r="G940" s="6">
        <f>VALUE(spy_long_term[[#This Row],[close]])</f>
        <v>2020.88</v>
      </c>
      <c r="H940" t="s">
        <v>1861</v>
      </c>
      <c r="I940" t="s">
        <v>1862</v>
      </c>
      <c r="J940">
        <f t="shared" si="14"/>
        <v>939</v>
      </c>
      <c r="K940" t="str">
        <f>spy_long_term[[#This Row],[close]]</f>
        <v>2020.88</v>
      </c>
      <c r="L940">
        <f>LOG(spy_long_term[[#This Row],[index]])</f>
        <v>2.9726655922661109</v>
      </c>
      <c r="M940">
        <f>LOG(spy_long_term[[#This Row],[close inf adj]])</f>
        <v>3.1074338450271872</v>
      </c>
      <c r="N940">
        <f>LOG(spy_long_term[[#This Row],[close]])</f>
        <v>3.3055405258433082</v>
      </c>
      <c r="O940" s="11">
        <f>VALUE(spy_long_term[[#This Row],[close]])</f>
        <v>2020.88</v>
      </c>
      <c r="P940" s="11">
        <f>VALUE(spy_long_term[[#This Row],[close inf adj]])</f>
        <v>1280.6600000000001</v>
      </c>
      <c r="R940" s="10">
        <v>41029</v>
      </c>
      <c r="S940">
        <v>4.9490999999999996</v>
      </c>
      <c r="T940" s="8"/>
      <c r="U940" s="8"/>
      <c r="V940" s="8"/>
    </row>
    <row r="941" spans="1:22" x14ac:dyDescent="0.35">
      <c r="A941" t="s">
        <v>29</v>
      </c>
      <c r="B941">
        <v>2006</v>
      </c>
      <c r="C941">
        <v>3</v>
      </c>
      <c r="D941">
        <v>1</v>
      </c>
      <c r="F941" s="10">
        <f>DATE(spy_long_term[[#This Row],[year]],spy_long_term[[#This Row],[month]],spy_long_term[[#This Row],[day]])</f>
        <v>38777</v>
      </c>
      <c r="G941" s="6">
        <f>VALUE(spy_long_term[[#This Row],[close]])</f>
        <v>2031.65</v>
      </c>
      <c r="H941" t="s">
        <v>1863</v>
      </c>
      <c r="I941" t="s">
        <v>1864</v>
      </c>
      <c r="J941">
        <f t="shared" si="14"/>
        <v>940</v>
      </c>
      <c r="K941" t="str">
        <f>spy_long_term[[#This Row],[close]]</f>
        <v>2031.65</v>
      </c>
      <c r="L941">
        <f>LOG(spy_long_term[[#This Row],[index]])</f>
        <v>2.9731278535996988</v>
      </c>
      <c r="M941">
        <f>LOG(spy_long_term[[#This Row],[close inf adj]])</f>
        <v>3.1122261690993938</v>
      </c>
      <c r="N941">
        <f>LOG(spy_long_term[[#This Row],[close]])</f>
        <v>3.3078488925090346</v>
      </c>
      <c r="O941" s="11">
        <f>VALUE(spy_long_term[[#This Row],[close]])</f>
        <v>2031.65</v>
      </c>
      <c r="P941" s="11">
        <f>VALUE(spy_long_term[[#This Row],[close inf adj]])</f>
        <v>1294.8699999999999</v>
      </c>
      <c r="R941" s="10">
        <v>41030</v>
      </c>
      <c r="S941">
        <v>5</v>
      </c>
      <c r="T941" s="9"/>
      <c r="U941" s="9"/>
      <c r="V941" s="9"/>
    </row>
    <row r="942" spans="1:22" x14ac:dyDescent="0.35">
      <c r="A942" t="s">
        <v>29</v>
      </c>
      <c r="B942">
        <v>2006</v>
      </c>
      <c r="C942">
        <v>4</v>
      </c>
      <c r="D942">
        <v>1</v>
      </c>
      <c r="F942" s="10">
        <f>DATE(spy_long_term[[#This Row],[year]],spy_long_term[[#This Row],[month]],spy_long_term[[#This Row],[day]])</f>
        <v>38808</v>
      </c>
      <c r="G942" s="6">
        <f>VALUE(spy_long_term[[#This Row],[close]])</f>
        <v>2039.31</v>
      </c>
      <c r="H942" t="s">
        <v>1865</v>
      </c>
      <c r="I942" t="s">
        <v>1866</v>
      </c>
      <c r="J942">
        <f t="shared" si="14"/>
        <v>941</v>
      </c>
      <c r="K942" t="str">
        <f>spy_long_term[[#This Row],[close]]</f>
        <v>2039.31</v>
      </c>
      <c r="L942">
        <f>LOG(spy_long_term[[#This Row],[index]])</f>
        <v>2.973589623427257</v>
      </c>
      <c r="M942">
        <f>LOG(spy_long_term[[#This Row],[close inf adj]])</f>
        <v>3.1174734773148023</v>
      </c>
      <c r="N942">
        <f>LOG(spy_long_term[[#This Row],[close]])</f>
        <v>3.309483248856155</v>
      </c>
      <c r="O942" s="11">
        <f>VALUE(spy_long_term[[#This Row],[close]])</f>
        <v>2039.31</v>
      </c>
      <c r="P942" s="11">
        <f>VALUE(spy_long_term[[#This Row],[close inf adj]])</f>
        <v>1310.6099999999999</v>
      </c>
      <c r="R942" s="10">
        <v>41031</v>
      </c>
      <c r="S942">
        <v>5.0736999999999997</v>
      </c>
      <c r="T942" s="8"/>
      <c r="U942" s="8"/>
      <c r="V942" s="8"/>
    </row>
    <row r="943" spans="1:22" x14ac:dyDescent="0.35">
      <c r="A943" t="s">
        <v>29</v>
      </c>
      <c r="B943">
        <v>2006</v>
      </c>
      <c r="C943">
        <v>5</v>
      </c>
      <c r="D943">
        <v>1</v>
      </c>
      <c r="F943" s="10">
        <f>DATE(spy_long_term[[#This Row],[year]],spy_long_term[[#This Row],[month]],spy_long_term[[#This Row],[day]])</f>
        <v>38838</v>
      </c>
      <c r="G943" s="6">
        <f>VALUE(spy_long_term[[#This Row],[close]])</f>
        <v>1966.1</v>
      </c>
      <c r="H943" t="s">
        <v>1867</v>
      </c>
      <c r="I943" t="s">
        <v>1868</v>
      </c>
      <c r="J943">
        <f t="shared" si="14"/>
        <v>942</v>
      </c>
      <c r="K943" t="str">
        <f>spy_long_term[[#This Row],[close]]</f>
        <v>1966.10</v>
      </c>
      <c r="L943">
        <f>LOG(spy_long_term[[#This Row],[index]])</f>
        <v>2.9740509027928774</v>
      </c>
      <c r="M943">
        <f>LOG(spy_long_term[[#This Row],[close inf adj]])</f>
        <v>3.1038344966398008</v>
      </c>
      <c r="N943">
        <f>LOG(spy_long_term[[#This Row],[close]])</f>
        <v>3.2936056031928183</v>
      </c>
      <c r="O943" s="11">
        <f>VALUE(spy_long_term[[#This Row],[close]])</f>
        <v>1966.1</v>
      </c>
      <c r="P943" s="11">
        <f>VALUE(spy_long_term[[#This Row],[close inf adj]])</f>
        <v>1270.0899999999999</v>
      </c>
      <c r="R943" s="10">
        <v>41032</v>
      </c>
      <c r="S943">
        <v>5.1344000000000003</v>
      </c>
      <c r="T943" s="9"/>
      <c r="U943" s="9"/>
      <c r="V943" s="9"/>
    </row>
    <row r="944" spans="1:22" x14ac:dyDescent="0.35">
      <c r="A944" t="s">
        <v>29</v>
      </c>
      <c r="B944">
        <v>2006</v>
      </c>
      <c r="C944">
        <v>6</v>
      </c>
      <c r="D944">
        <v>1</v>
      </c>
      <c r="F944" s="10">
        <f>DATE(spy_long_term[[#This Row],[year]],spy_long_term[[#This Row],[month]],spy_long_term[[#This Row],[day]])</f>
        <v>38869</v>
      </c>
      <c r="G944" s="6">
        <f>VALUE(spy_long_term[[#This Row],[close]])</f>
        <v>1962.46</v>
      </c>
      <c r="H944" t="s">
        <v>1869</v>
      </c>
      <c r="I944" t="s">
        <v>1870</v>
      </c>
      <c r="J944">
        <f t="shared" si="14"/>
        <v>943</v>
      </c>
      <c r="K944" t="str">
        <f>spy_long_term[[#This Row],[close]]</f>
        <v>1962.46</v>
      </c>
      <c r="L944">
        <f>LOG(spy_long_term[[#This Row],[index]])</f>
        <v>2.9745116927373285</v>
      </c>
      <c r="M944">
        <f>LOG(spy_long_term[[#This Row],[close inf adj]])</f>
        <v>3.1038721084030558</v>
      </c>
      <c r="N944">
        <f>LOG(spy_long_term[[#This Row],[close]])</f>
        <v>3.2928008134650275</v>
      </c>
      <c r="O944" s="11">
        <f>VALUE(spy_long_term[[#This Row],[close]])</f>
        <v>1962.46</v>
      </c>
      <c r="P944" s="11">
        <f>VALUE(spy_long_term[[#This Row],[close inf adj]])</f>
        <v>1270.2</v>
      </c>
      <c r="R944" s="10">
        <v>41033</v>
      </c>
      <c r="S944">
        <v>5.0670000000000002</v>
      </c>
      <c r="T944" s="8"/>
      <c r="U944" s="8"/>
      <c r="V944" s="8"/>
    </row>
    <row r="945" spans="1:22" x14ac:dyDescent="0.35">
      <c r="A945" t="s">
        <v>29</v>
      </c>
      <c r="B945">
        <v>2006</v>
      </c>
      <c r="C945">
        <v>7</v>
      </c>
      <c r="D945">
        <v>1</v>
      </c>
      <c r="F945" s="10">
        <f>DATE(spy_long_term[[#This Row],[year]],spy_long_term[[#This Row],[month]],spy_long_term[[#This Row],[day]])</f>
        <v>38899</v>
      </c>
      <c r="G945" s="6">
        <f>VALUE(spy_long_term[[#This Row],[close]])</f>
        <v>1967.33</v>
      </c>
      <c r="H945" t="s">
        <v>1871</v>
      </c>
      <c r="I945" t="s">
        <v>1872</v>
      </c>
      <c r="J945">
        <f t="shared" si="14"/>
        <v>944</v>
      </c>
      <c r="K945" t="str">
        <f>spy_long_term[[#This Row],[close]]</f>
        <v>1967.33</v>
      </c>
      <c r="L945">
        <f>LOG(spy_long_term[[#This Row],[index]])</f>
        <v>2.9749719942980688</v>
      </c>
      <c r="M945">
        <f>LOG(spy_long_term[[#This Row],[close inf adj]])</f>
        <v>3.1060752513867365</v>
      </c>
      <c r="N945">
        <f>LOG(spy_long_term[[#This Row],[close]])</f>
        <v>3.2938772146007511</v>
      </c>
      <c r="O945" s="11">
        <f>VALUE(spy_long_term[[#This Row],[close]])</f>
        <v>1967.33</v>
      </c>
      <c r="P945" s="11">
        <f>VALUE(spy_long_term[[#This Row],[close inf adj]])</f>
        <v>1276.6600000000001</v>
      </c>
      <c r="R945" s="10">
        <v>41034</v>
      </c>
      <c r="S945">
        <v>5.077</v>
      </c>
      <c r="T945" s="9"/>
      <c r="U945" s="9"/>
      <c r="V945" s="9"/>
    </row>
    <row r="946" spans="1:22" x14ac:dyDescent="0.35">
      <c r="A946" t="s">
        <v>29</v>
      </c>
      <c r="B946">
        <v>2006</v>
      </c>
      <c r="C946">
        <v>8</v>
      </c>
      <c r="D946">
        <v>1</v>
      </c>
      <c r="F946" s="10">
        <f>DATE(spy_long_term[[#This Row],[year]],spy_long_term[[#This Row],[month]],spy_long_term[[#This Row],[day]])</f>
        <v>38930</v>
      </c>
      <c r="G946" s="6">
        <f>VALUE(spy_long_term[[#This Row],[close]])</f>
        <v>2005.28</v>
      </c>
      <c r="H946" t="s">
        <v>1873</v>
      </c>
      <c r="I946" t="s">
        <v>1874</v>
      </c>
      <c r="J946">
        <f t="shared" si="14"/>
        <v>945</v>
      </c>
      <c r="K946" t="str">
        <f>spy_long_term[[#This Row],[close]]</f>
        <v>2005.28</v>
      </c>
      <c r="L946">
        <f>LOG(spy_long_term[[#This Row],[index]])</f>
        <v>2.975431808509263</v>
      </c>
      <c r="M946">
        <f>LOG(spy_long_term[[#This Row],[close inf adj]])</f>
        <v>3.1152176386331596</v>
      </c>
      <c r="N946">
        <f>LOG(spy_long_term[[#This Row],[close]])</f>
        <v>3.302175022325168</v>
      </c>
      <c r="O946" s="11">
        <f>VALUE(spy_long_term[[#This Row],[close]])</f>
        <v>2005.28</v>
      </c>
      <c r="P946" s="11">
        <f>VALUE(spy_long_term[[#This Row],[close inf adj]])</f>
        <v>1303.82</v>
      </c>
      <c r="R946" s="10">
        <v>41035</v>
      </c>
      <c r="S946">
        <v>5.0499000000000001</v>
      </c>
      <c r="T946" s="8"/>
      <c r="U946" s="8"/>
      <c r="V946" s="8"/>
    </row>
    <row r="947" spans="1:22" x14ac:dyDescent="0.35">
      <c r="A947" t="s">
        <v>29</v>
      </c>
      <c r="B947">
        <v>2006</v>
      </c>
      <c r="C947">
        <v>9</v>
      </c>
      <c r="D947">
        <v>1</v>
      </c>
      <c r="F947" s="10">
        <f>DATE(spy_long_term[[#This Row],[year]],spy_long_term[[#This Row],[month]],spy_long_term[[#This Row],[day]])</f>
        <v>38961</v>
      </c>
      <c r="G947" s="6">
        <f>VALUE(spy_long_term[[#This Row],[close]])</f>
        <v>2063.89</v>
      </c>
      <c r="H947" t="s">
        <v>1875</v>
      </c>
      <c r="I947" t="s">
        <v>1876</v>
      </c>
      <c r="J947">
        <f t="shared" si="14"/>
        <v>946</v>
      </c>
      <c r="K947" t="str">
        <f>spy_long_term[[#This Row],[close]]</f>
        <v>2063.89</v>
      </c>
      <c r="L947">
        <f>LOG(spy_long_term[[#This Row],[index]])</f>
        <v>2.9758911364017928</v>
      </c>
      <c r="M947">
        <f>LOG(spy_long_term[[#This Row],[close inf adj]])</f>
        <v>3.1257576947940144</v>
      </c>
      <c r="N947">
        <f>LOG(spy_long_term[[#This Row],[close]])</f>
        <v>3.3146865467991371</v>
      </c>
      <c r="O947" s="11">
        <f>VALUE(spy_long_term[[#This Row],[close]])</f>
        <v>2063.89</v>
      </c>
      <c r="P947" s="11">
        <f>VALUE(spy_long_term[[#This Row],[close inf adj]])</f>
        <v>1335.85</v>
      </c>
      <c r="R947" s="10">
        <v>41036</v>
      </c>
      <c r="S947">
        <v>5.0599999999999996</v>
      </c>
      <c r="T947" s="9"/>
      <c r="U947" s="9"/>
      <c r="V947" s="9"/>
    </row>
    <row r="948" spans="1:22" x14ac:dyDescent="0.35">
      <c r="A948" t="s">
        <v>29</v>
      </c>
      <c r="B948">
        <v>2006</v>
      </c>
      <c r="C948">
        <v>10</v>
      </c>
      <c r="D948">
        <v>1</v>
      </c>
      <c r="F948" s="10">
        <f>DATE(spy_long_term[[#This Row],[year]],spy_long_term[[#This Row],[month]],spy_long_term[[#This Row],[day]])</f>
        <v>38991</v>
      </c>
      <c r="G948" s="6">
        <f>VALUE(spy_long_term[[#This Row],[close]])</f>
        <v>2141.3200000000002</v>
      </c>
      <c r="H948" t="s">
        <v>1877</v>
      </c>
      <c r="I948" t="s">
        <v>1878</v>
      </c>
      <c r="J948">
        <f t="shared" si="14"/>
        <v>947</v>
      </c>
      <c r="K948" t="str">
        <f>spy_long_term[[#This Row],[close]]</f>
        <v>2141.32</v>
      </c>
      <c r="L948">
        <f>LOG(spy_long_term[[#This Row],[index]])</f>
        <v>2.9763499790032735</v>
      </c>
      <c r="M948">
        <f>LOG(spy_long_term[[#This Row],[close inf adj]])</f>
        <v>3.139230307385668</v>
      </c>
      <c r="N948">
        <f>LOG(spy_long_term[[#This Row],[close]])</f>
        <v>3.3306815733427801</v>
      </c>
      <c r="O948" s="11">
        <f>VALUE(spy_long_term[[#This Row],[close]])</f>
        <v>2141.3200000000002</v>
      </c>
      <c r="P948" s="11">
        <f>VALUE(spy_long_term[[#This Row],[close inf adj]])</f>
        <v>1377.94</v>
      </c>
      <c r="R948" s="10">
        <v>41037</v>
      </c>
      <c r="S948">
        <v>5.05</v>
      </c>
      <c r="T948" s="8"/>
      <c r="U948" s="8"/>
      <c r="V948" s="8"/>
    </row>
    <row r="949" spans="1:22" x14ac:dyDescent="0.35">
      <c r="A949" t="s">
        <v>29</v>
      </c>
      <c r="B949">
        <v>2006</v>
      </c>
      <c r="C949">
        <v>11</v>
      </c>
      <c r="D949">
        <v>1</v>
      </c>
      <c r="F949" s="10">
        <f>DATE(spy_long_term[[#This Row],[year]],spy_long_term[[#This Row],[month]],spy_long_term[[#This Row],[day]])</f>
        <v>39022</v>
      </c>
      <c r="G949" s="6">
        <f>VALUE(spy_long_term[[#This Row],[close]])</f>
        <v>2179.38</v>
      </c>
      <c r="H949" t="s">
        <v>1879</v>
      </c>
      <c r="I949" t="s">
        <v>1880</v>
      </c>
      <c r="J949">
        <f t="shared" si="14"/>
        <v>948</v>
      </c>
      <c r="K949" t="str">
        <f>spy_long_term[[#This Row],[close]]</f>
        <v>2179.38</v>
      </c>
      <c r="L949">
        <f>LOG(spy_long_term[[#This Row],[index]])</f>
        <v>2.976808337338066</v>
      </c>
      <c r="M949">
        <f>LOG(spy_long_term[[#This Row],[close inf adj]])</f>
        <v>3.1463234242359657</v>
      </c>
      <c r="N949">
        <f>LOG(spy_long_term[[#This Row],[close]])</f>
        <v>3.3383329610928278</v>
      </c>
      <c r="O949" s="11">
        <f>VALUE(spy_long_term[[#This Row],[close]])</f>
        <v>2179.38</v>
      </c>
      <c r="P949" s="11">
        <f>VALUE(spy_long_term[[#This Row],[close inf adj]])</f>
        <v>1400.63</v>
      </c>
      <c r="R949" s="10">
        <v>41038</v>
      </c>
      <c r="S949">
        <v>5.0437000000000003</v>
      </c>
      <c r="T949" s="9"/>
      <c r="U949" s="9"/>
      <c r="V949" s="9"/>
    </row>
    <row r="950" spans="1:22" x14ac:dyDescent="0.35">
      <c r="A950" t="s">
        <v>29</v>
      </c>
      <c r="B950">
        <v>2006</v>
      </c>
      <c r="C950">
        <v>12</v>
      </c>
      <c r="D950">
        <v>1</v>
      </c>
      <c r="F950" s="10">
        <f>DATE(spy_long_term[[#This Row],[year]],spy_long_term[[#This Row],[month]],spy_long_term[[#This Row],[day]])</f>
        <v>39052</v>
      </c>
      <c r="G950" s="6">
        <f>VALUE(spy_long_term[[#This Row],[close]])</f>
        <v>2204.04</v>
      </c>
      <c r="H950" t="s">
        <v>1881</v>
      </c>
      <c r="I950" t="s">
        <v>1882</v>
      </c>
      <c r="J950">
        <f t="shared" si="14"/>
        <v>949</v>
      </c>
      <c r="K950" t="str">
        <f>spy_long_term[[#This Row],[close]]</f>
        <v>2204.04</v>
      </c>
      <c r="L950">
        <f>LOG(spy_long_term[[#This Row],[index]])</f>
        <v>2.9772662124272928</v>
      </c>
      <c r="M950">
        <f>LOG(spy_long_term[[#This Row],[close inf adj]])</f>
        <v>3.1517681028951787</v>
      </c>
      <c r="N950">
        <f>LOG(spy_long_term[[#This Row],[close]])</f>
        <v>3.3432194720407455</v>
      </c>
      <c r="O950" s="11">
        <f>VALUE(spy_long_term[[#This Row],[close]])</f>
        <v>2204.04</v>
      </c>
      <c r="P950" s="11">
        <f>VALUE(spy_long_term[[#This Row],[close inf adj]])</f>
        <v>1418.3</v>
      </c>
      <c r="R950" s="10">
        <v>41039</v>
      </c>
      <c r="S950">
        <v>4.8499999999999996</v>
      </c>
      <c r="T950" s="8"/>
      <c r="U950" s="8"/>
      <c r="V950" s="8"/>
    </row>
    <row r="951" spans="1:22" x14ac:dyDescent="0.35">
      <c r="A951" t="s">
        <v>29</v>
      </c>
      <c r="B951">
        <v>2007</v>
      </c>
      <c r="C951">
        <v>1</v>
      </c>
      <c r="D951">
        <v>1</v>
      </c>
      <c r="F951" s="10">
        <f>DATE(spy_long_term[[#This Row],[year]],spy_long_term[[#This Row],[month]],spy_long_term[[#This Row],[day]])</f>
        <v>39083</v>
      </c>
      <c r="G951" s="6">
        <f>VALUE(spy_long_term[[#This Row],[close]])</f>
        <v>2227.83</v>
      </c>
      <c r="H951" t="s">
        <v>1883</v>
      </c>
      <c r="I951" t="s">
        <v>1884</v>
      </c>
      <c r="J951">
        <f t="shared" si="14"/>
        <v>950</v>
      </c>
      <c r="K951" t="str">
        <f>spy_long_term[[#This Row],[close]]</f>
        <v>2227.83</v>
      </c>
      <c r="L951">
        <f>LOG(spy_long_term[[#This Row],[index]])</f>
        <v>2.9777236052888476</v>
      </c>
      <c r="M951">
        <f>LOG(spy_long_term[[#This Row],[close inf adj]])</f>
        <v>3.15783136308348</v>
      </c>
      <c r="N951">
        <f>LOG(spy_long_term[[#This Row],[close]])</f>
        <v>3.3478820478667077</v>
      </c>
      <c r="O951" s="11">
        <f>VALUE(spy_long_term[[#This Row],[close]])</f>
        <v>2227.83</v>
      </c>
      <c r="P951" s="11">
        <f>VALUE(spy_long_term[[#This Row],[close inf adj]])</f>
        <v>1438.24</v>
      </c>
      <c r="R951" s="10">
        <v>41040</v>
      </c>
      <c r="S951">
        <v>4.96</v>
      </c>
      <c r="T951" s="9"/>
      <c r="U951" s="9"/>
      <c r="V951" s="9"/>
    </row>
    <row r="952" spans="1:22" x14ac:dyDescent="0.35">
      <c r="A952" t="s">
        <v>29</v>
      </c>
      <c r="B952">
        <v>2007</v>
      </c>
      <c r="C952">
        <v>2</v>
      </c>
      <c r="D952">
        <v>1</v>
      </c>
      <c r="F952" s="10">
        <f>DATE(spy_long_term[[#This Row],[year]],spy_long_term[[#This Row],[month]],spy_long_term[[#This Row],[day]])</f>
        <v>39114</v>
      </c>
      <c r="G952" s="6">
        <f>VALUE(spy_long_term[[#This Row],[close]])</f>
        <v>2167.91</v>
      </c>
      <c r="H952" t="s">
        <v>1885</v>
      </c>
      <c r="I952" t="s">
        <v>1886</v>
      </c>
      <c r="J952">
        <f t="shared" si="14"/>
        <v>951</v>
      </c>
      <c r="K952" t="str">
        <f>spy_long_term[[#This Row],[close]]</f>
        <v>2167.91</v>
      </c>
      <c r="L952">
        <f>LOG(spy_long_term[[#This Row],[index]])</f>
        <v>2.9781805169374138</v>
      </c>
      <c r="M952">
        <f>LOG(spy_long_term[[#This Row],[close inf adj]])</f>
        <v>3.1482385338188434</v>
      </c>
      <c r="N952">
        <f>LOG(spy_long_term[[#This Row],[close]])</f>
        <v>3.336041248662156</v>
      </c>
      <c r="O952" s="11">
        <f>VALUE(spy_long_term[[#This Row],[close]])</f>
        <v>2167.91</v>
      </c>
      <c r="P952" s="11">
        <f>VALUE(spy_long_term[[#This Row],[close inf adj]])</f>
        <v>1406.82</v>
      </c>
      <c r="R952" s="10">
        <v>41041</v>
      </c>
      <c r="S952">
        <v>4.9462000000000002</v>
      </c>
      <c r="T952" s="8"/>
      <c r="U952" s="8"/>
      <c r="V952" s="8"/>
    </row>
    <row r="953" spans="1:22" x14ac:dyDescent="0.35">
      <c r="A953" t="s">
        <v>29</v>
      </c>
      <c r="B953">
        <v>2007</v>
      </c>
      <c r="C953">
        <v>3</v>
      </c>
      <c r="D953">
        <v>1</v>
      </c>
      <c r="F953" s="10">
        <f>DATE(spy_long_term[[#This Row],[year]],spy_long_term[[#This Row],[month]],spy_long_term[[#This Row],[day]])</f>
        <v>39142</v>
      </c>
      <c r="G953" s="6">
        <f>VALUE(spy_long_term[[#This Row],[close]])</f>
        <v>2169.65</v>
      </c>
      <c r="H953" t="s">
        <v>1887</v>
      </c>
      <c r="I953" t="s">
        <v>1888</v>
      </c>
      <c r="J953">
        <f t="shared" si="14"/>
        <v>952</v>
      </c>
      <c r="K953" t="str">
        <f>spy_long_term[[#This Row],[close]]</f>
        <v>2169.65</v>
      </c>
      <c r="L953">
        <f>LOG(spy_long_term[[#This Row],[index]])</f>
        <v>2.9786369483844743</v>
      </c>
      <c r="M953">
        <f>LOG(spy_long_term[[#This Row],[close inf adj]])</f>
        <v>3.1525512881858808</v>
      </c>
      <c r="N953">
        <f>LOG(spy_long_term[[#This Row],[close]])</f>
        <v>3.3363896807018492</v>
      </c>
      <c r="O953" s="11">
        <f>VALUE(spy_long_term[[#This Row],[close]])</f>
        <v>2169.65</v>
      </c>
      <c r="P953" s="11">
        <f>VALUE(spy_long_term[[#This Row],[close inf adj]])</f>
        <v>1420.86</v>
      </c>
      <c r="R953" s="10">
        <v>41042</v>
      </c>
      <c r="S953">
        <v>4.93</v>
      </c>
      <c r="T953" s="9"/>
      <c r="U953" s="9"/>
      <c r="V953" s="9"/>
    </row>
    <row r="954" spans="1:22" x14ac:dyDescent="0.35">
      <c r="A954" t="s">
        <v>29</v>
      </c>
      <c r="B954">
        <v>2007</v>
      </c>
      <c r="C954">
        <v>4</v>
      </c>
      <c r="D954">
        <v>1</v>
      </c>
      <c r="F954" s="10">
        <f>DATE(spy_long_term[[#This Row],[year]],spy_long_term[[#This Row],[month]],spy_long_term[[#This Row],[day]])</f>
        <v>39173</v>
      </c>
      <c r="G954" s="6">
        <f>VALUE(spy_long_term[[#This Row],[close]])</f>
        <v>2248.7600000000002</v>
      </c>
      <c r="H954" t="s">
        <v>1889</v>
      </c>
      <c r="I954" t="s">
        <v>1890</v>
      </c>
      <c r="J954">
        <f t="shared" si="14"/>
        <v>953</v>
      </c>
      <c r="K954" t="str">
        <f>spy_long_term[[#This Row],[close]]</f>
        <v>2248.76</v>
      </c>
      <c r="L954">
        <f>LOG(spy_long_term[[#This Row],[index]])</f>
        <v>2.9790929006383262</v>
      </c>
      <c r="M954">
        <f>LOG(spy_long_term[[#This Row],[close inf adj]])</f>
        <v>3.1709566172078363</v>
      </c>
      <c r="N954">
        <f>LOG(spy_long_term[[#This Row],[close]])</f>
        <v>3.3519431076199391</v>
      </c>
      <c r="O954" s="11">
        <f>VALUE(spy_long_term[[#This Row],[close]])</f>
        <v>2248.7600000000002</v>
      </c>
      <c r="P954" s="11">
        <f>VALUE(spy_long_term[[#This Row],[close inf adj]])</f>
        <v>1482.37</v>
      </c>
      <c r="R954" s="10">
        <v>41043</v>
      </c>
      <c r="S954">
        <v>5.0058999999999996</v>
      </c>
      <c r="T954" s="8"/>
      <c r="U954" s="8"/>
      <c r="V954" s="8"/>
    </row>
    <row r="955" spans="1:22" x14ac:dyDescent="0.35">
      <c r="A955" t="s">
        <v>29</v>
      </c>
      <c r="B955">
        <v>2007</v>
      </c>
      <c r="C955">
        <v>5</v>
      </c>
      <c r="D955">
        <v>1</v>
      </c>
      <c r="F955" s="10">
        <f>DATE(spy_long_term[[#This Row],[year]],spy_long_term[[#This Row],[month]],spy_long_term[[#This Row],[day]])</f>
        <v>39203</v>
      </c>
      <c r="G955" s="6">
        <f>VALUE(spy_long_term[[#This Row],[close]])</f>
        <v>2308.17</v>
      </c>
      <c r="H955" t="s">
        <v>1891</v>
      </c>
      <c r="I955" t="s">
        <v>1892</v>
      </c>
      <c r="J955">
        <f t="shared" si="14"/>
        <v>954</v>
      </c>
      <c r="K955" t="str">
        <f>spy_long_term[[#This Row],[close]]</f>
        <v>2308.17</v>
      </c>
      <c r="L955">
        <f>LOG(spy_long_term[[#This Row],[index]])</f>
        <v>2.9795483747040952</v>
      </c>
      <c r="M955">
        <f>LOG(spy_long_term[[#This Row],[close inf adj]])</f>
        <v>3.1848673837829868</v>
      </c>
      <c r="N955">
        <f>LOG(spy_long_term[[#This Row],[close]])</f>
        <v>3.3632677920673215</v>
      </c>
      <c r="O955" s="11">
        <f>VALUE(spy_long_term[[#This Row],[close]])</f>
        <v>2308.17</v>
      </c>
      <c r="P955" s="11">
        <f>VALUE(spy_long_term[[#This Row],[close inf adj]])</f>
        <v>1530.62</v>
      </c>
      <c r="R955" s="10">
        <v>41044</v>
      </c>
      <c r="S955">
        <v>5.0350000000000001</v>
      </c>
      <c r="T955" s="9"/>
      <c r="U955" s="9"/>
      <c r="V955" s="9"/>
    </row>
    <row r="956" spans="1:22" x14ac:dyDescent="0.35">
      <c r="A956" t="s">
        <v>29</v>
      </c>
      <c r="B956">
        <v>2007</v>
      </c>
      <c r="C956">
        <v>6</v>
      </c>
      <c r="D956">
        <v>1</v>
      </c>
      <c r="F956" s="10">
        <f>DATE(spy_long_term[[#This Row],[year]],spy_long_term[[#This Row],[month]],spy_long_term[[#This Row],[day]])</f>
        <v>39234</v>
      </c>
      <c r="G956" s="6">
        <f>VALUE(spy_long_term[[#This Row],[close]])</f>
        <v>2262.54</v>
      </c>
      <c r="H956" t="s">
        <v>1893</v>
      </c>
      <c r="I956" t="s">
        <v>1894</v>
      </c>
      <c r="J956">
        <f t="shared" si="14"/>
        <v>955</v>
      </c>
      <c r="K956" t="str">
        <f>spy_long_term[[#This Row],[close]]</f>
        <v>2262.54</v>
      </c>
      <c r="L956">
        <f>LOG(spy_long_term[[#This Row],[index]])</f>
        <v>2.9800033715837464</v>
      </c>
      <c r="M956">
        <f>LOG(spy_long_term[[#This Row],[close inf adj]])</f>
        <v>3.1770601019263083</v>
      </c>
      <c r="N956">
        <f>LOG(spy_long_term[[#This Row],[close]])</f>
        <v>3.3545962659438553</v>
      </c>
      <c r="O956" s="11">
        <f>VALUE(spy_long_term[[#This Row],[close]])</f>
        <v>2262.54</v>
      </c>
      <c r="P956" s="11">
        <f>VALUE(spy_long_term[[#This Row],[close inf adj]])</f>
        <v>1503.35</v>
      </c>
      <c r="R956" s="10">
        <v>41045</v>
      </c>
      <c r="S956">
        <v>5.0887000000000002</v>
      </c>
      <c r="T956" s="8"/>
      <c r="U956" s="8"/>
      <c r="V956" s="8"/>
    </row>
    <row r="957" spans="1:22" x14ac:dyDescent="0.35">
      <c r="A957" t="s">
        <v>29</v>
      </c>
      <c r="B957">
        <v>2007</v>
      </c>
      <c r="C957">
        <v>7</v>
      </c>
      <c r="D957">
        <v>1</v>
      </c>
      <c r="F957" s="10">
        <f>DATE(spy_long_term[[#This Row],[year]],spy_long_term[[#This Row],[month]],spy_long_term[[#This Row],[day]])</f>
        <v>39264</v>
      </c>
      <c r="G957" s="6">
        <f>VALUE(spy_long_term[[#This Row],[close]])</f>
        <v>2190.1799999999998</v>
      </c>
      <c r="H957" t="s">
        <v>1895</v>
      </c>
      <c r="I957" t="s">
        <v>1896</v>
      </c>
      <c r="J957">
        <f t="shared" si="14"/>
        <v>956</v>
      </c>
      <c r="K957" t="str">
        <f>spy_long_term[[#This Row],[close]]</f>
        <v>2190.18</v>
      </c>
      <c r="L957">
        <f>LOG(spy_long_term[[#This Row],[index]])</f>
        <v>2.9804578922761</v>
      </c>
      <c r="M957">
        <f>LOG(spy_long_term[[#This Row],[close inf adj]])</f>
        <v>3.1629435765739613</v>
      </c>
      <c r="N957">
        <f>LOG(spy_long_term[[#This Row],[close]])</f>
        <v>3.3404798088101315</v>
      </c>
      <c r="O957" s="11">
        <f>VALUE(spy_long_term[[#This Row],[close]])</f>
        <v>2190.1799999999998</v>
      </c>
      <c r="P957" s="11">
        <f>VALUE(spy_long_term[[#This Row],[close inf adj]])</f>
        <v>1455.27</v>
      </c>
      <c r="R957" s="10">
        <v>41046</v>
      </c>
      <c r="S957">
        <v>5.0998000000000001</v>
      </c>
      <c r="T957" s="9"/>
      <c r="U957" s="9"/>
      <c r="V957" s="9"/>
    </row>
    <row r="958" spans="1:22" x14ac:dyDescent="0.35">
      <c r="A958" t="s">
        <v>29</v>
      </c>
      <c r="B958">
        <v>2007</v>
      </c>
      <c r="C958">
        <v>8</v>
      </c>
      <c r="D958">
        <v>1</v>
      </c>
      <c r="F958" s="10">
        <f>DATE(spy_long_term[[#This Row],[year]],spy_long_term[[#This Row],[month]],spy_long_term[[#This Row],[day]])</f>
        <v>39295</v>
      </c>
      <c r="G958" s="6">
        <f>VALUE(spy_long_term[[#This Row],[close]])</f>
        <v>2222.7800000000002</v>
      </c>
      <c r="H958" t="s">
        <v>1897</v>
      </c>
      <c r="I958" t="s">
        <v>1898</v>
      </c>
      <c r="J958">
        <f t="shared" si="14"/>
        <v>957</v>
      </c>
      <c r="K958" t="str">
        <f>spy_long_term[[#This Row],[close]]</f>
        <v>2222.78</v>
      </c>
      <c r="L958">
        <f>LOG(spy_long_term[[#This Row],[index]])</f>
        <v>2.9809119377768436</v>
      </c>
      <c r="M958">
        <f>LOG(spy_long_term[[#This Row],[close inf adj]])</f>
        <v>3.1684945371461324</v>
      </c>
      <c r="N958">
        <f>LOG(spy_long_term[[#This Row],[close]])</f>
        <v>3.3468964804614094</v>
      </c>
      <c r="O958" s="11">
        <f>VALUE(spy_long_term[[#This Row],[close]])</f>
        <v>2222.7800000000002</v>
      </c>
      <c r="P958" s="11">
        <f>VALUE(spy_long_term[[#This Row],[close inf adj]])</f>
        <v>1473.99</v>
      </c>
      <c r="R958" s="10">
        <v>41047</v>
      </c>
      <c r="S958">
        <v>5.1180000000000003</v>
      </c>
      <c r="T958" s="8"/>
      <c r="U958" s="8"/>
      <c r="V958" s="8"/>
    </row>
    <row r="959" spans="1:22" x14ac:dyDescent="0.35">
      <c r="A959" t="s">
        <v>29</v>
      </c>
      <c r="B959">
        <v>2007</v>
      </c>
      <c r="C959">
        <v>9</v>
      </c>
      <c r="D959">
        <v>1</v>
      </c>
      <c r="F959" s="10">
        <f>DATE(spy_long_term[[#This Row],[year]],spy_long_term[[#This Row],[month]],spy_long_term[[#This Row],[day]])</f>
        <v>39326</v>
      </c>
      <c r="G959" s="6">
        <f>VALUE(spy_long_term[[#This Row],[close]])</f>
        <v>2296.23</v>
      </c>
      <c r="H959" t="s">
        <v>1899</v>
      </c>
      <c r="I959" t="s">
        <v>1900</v>
      </c>
      <c r="J959">
        <f t="shared" si="14"/>
        <v>958</v>
      </c>
      <c r="K959" t="str">
        <f>spy_long_term[[#This Row],[close]]</f>
        <v>2296.23</v>
      </c>
      <c r="L959">
        <f>LOG(spy_long_term[[#This Row],[index]])</f>
        <v>2.9813655090785445</v>
      </c>
      <c r="M959">
        <f>LOG(spy_long_term[[#This Row],[close inf adj]])</f>
        <v>3.183767928667903</v>
      </c>
      <c r="N959">
        <f>LOG(spy_long_term[[#This Row],[close]])</f>
        <v>3.3610153866562862</v>
      </c>
      <c r="O959" s="11">
        <f>VALUE(spy_long_term[[#This Row],[close]])</f>
        <v>2296.23</v>
      </c>
      <c r="P959" s="11">
        <f>VALUE(spy_long_term[[#This Row],[close inf adj]])</f>
        <v>1526.75</v>
      </c>
      <c r="R959" s="10">
        <v>41048</v>
      </c>
      <c r="S959">
        <v>5.0994999999999999</v>
      </c>
      <c r="T959" s="9"/>
      <c r="U959" s="9"/>
      <c r="V959" s="9"/>
    </row>
    <row r="960" spans="1:22" x14ac:dyDescent="0.35">
      <c r="A960" t="s">
        <v>29</v>
      </c>
      <c r="B960">
        <v>2007</v>
      </c>
      <c r="C960">
        <v>10</v>
      </c>
      <c r="D960">
        <v>1</v>
      </c>
      <c r="F960" s="10">
        <f>DATE(spy_long_term[[#This Row],[year]],spy_long_term[[#This Row],[month]],spy_long_term[[#This Row],[day]])</f>
        <v>39356</v>
      </c>
      <c r="G960" s="6">
        <f>VALUE(spy_long_term[[#This Row],[close]])</f>
        <v>2325.62</v>
      </c>
      <c r="H960" t="s">
        <v>1901</v>
      </c>
      <c r="I960" t="s">
        <v>1902</v>
      </c>
      <c r="J960">
        <f t="shared" si="14"/>
        <v>959</v>
      </c>
      <c r="K960" t="str">
        <f>spy_long_term[[#This Row],[close]]</f>
        <v>2325.62</v>
      </c>
      <c r="L960">
        <f>LOG(spy_long_term[[#This Row],[index]])</f>
        <v>2.9818186071706636</v>
      </c>
      <c r="M960">
        <f>LOG(spy_long_term[[#This Row],[close inf adj]])</f>
        <v>3.190157945624704</v>
      </c>
      <c r="N960">
        <f>LOG(spy_long_term[[#This Row],[close]])</f>
        <v>3.3665387536489768</v>
      </c>
      <c r="O960" s="11">
        <f>VALUE(spy_long_term[[#This Row],[close]])</f>
        <v>2325.62</v>
      </c>
      <c r="P960" s="11">
        <f>VALUE(spy_long_term[[#This Row],[close inf adj]])</f>
        <v>1549.38</v>
      </c>
      <c r="R960" s="10">
        <v>41049</v>
      </c>
      <c r="S960">
        <v>5.09</v>
      </c>
      <c r="T960" s="8"/>
      <c r="U960" s="8"/>
      <c r="V960" s="8"/>
    </row>
    <row r="961" spans="1:22" x14ac:dyDescent="0.35">
      <c r="A961" t="s">
        <v>29</v>
      </c>
      <c r="B961">
        <v>2007</v>
      </c>
      <c r="C961">
        <v>11</v>
      </c>
      <c r="D961">
        <v>1</v>
      </c>
      <c r="F961" s="10">
        <f>DATE(spy_long_term[[#This Row],[year]],spy_long_term[[#This Row],[month]],spy_long_term[[#This Row],[day]])</f>
        <v>39387</v>
      </c>
      <c r="G961" s="6">
        <f>VALUE(spy_long_term[[#This Row],[close]])</f>
        <v>2209.86</v>
      </c>
      <c r="H961" t="s">
        <v>1903</v>
      </c>
      <c r="I961" t="s">
        <v>1904</v>
      </c>
      <c r="J961">
        <f t="shared" si="14"/>
        <v>960</v>
      </c>
      <c r="K961" t="str">
        <f>spy_long_term[[#This Row],[close]]</f>
        <v>2209.86</v>
      </c>
      <c r="L961">
        <f>LOG(spy_long_term[[#This Row],[index]])</f>
        <v>2.9822712330395684</v>
      </c>
      <c r="M961">
        <f>LOG(spy_long_term[[#This Row],[close inf adj]])</f>
        <v>3.1705961107520362</v>
      </c>
      <c r="N961">
        <f>LOG(spy_long_term[[#This Row],[close]])</f>
        <v>3.3443647609460254</v>
      </c>
      <c r="O961" s="11">
        <f>VALUE(spy_long_term[[#This Row],[close]])</f>
        <v>2209.86</v>
      </c>
      <c r="P961" s="11">
        <f>VALUE(spy_long_term[[#This Row],[close inf adj]])</f>
        <v>1481.14</v>
      </c>
      <c r="R961" s="10">
        <v>41050</v>
      </c>
      <c r="S961">
        <v>5.0998000000000001</v>
      </c>
      <c r="T961" s="9"/>
      <c r="U961" s="9"/>
      <c r="V961" s="9"/>
    </row>
    <row r="962" spans="1:22" x14ac:dyDescent="0.35">
      <c r="A962" t="s">
        <v>29</v>
      </c>
      <c r="B962">
        <v>2007</v>
      </c>
      <c r="C962">
        <v>12</v>
      </c>
      <c r="D962">
        <v>1</v>
      </c>
      <c r="F962" s="10">
        <f>DATE(spy_long_term[[#This Row],[year]],spy_long_term[[#This Row],[month]],spy_long_term[[#This Row],[day]])</f>
        <v>39417</v>
      </c>
      <c r="G962" s="6">
        <f>VALUE(spy_long_term[[#This Row],[close]])</f>
        <v>2192.2600000000002</v>
      </c>
      <c r="H962" t="s">
        <v>1905</v>
      </c>
      <c r="I962" t="s">
        <v>1906</v>
      </c>
      <c r="J962">
        <f t="shared" si="14"/>
        <v>961</v>
      </c>
      <c r="K962" t="str">
        <f>spy_long_term[[#This Row],[close]]</f>
        <v>2192.26</v>
      </c>
      <c r="L962">
        <f>LOG(spy_long_term[[#This Row],[index]])</f>
        <v>2.9827233876685453</v>
      </c>
      <c r="M962">
        <f>LOG(spy_long_term[[#This Row],[close inf adj]])</f>
        <v>3.1668325452572499</v>
      </c>
      <c r="N962">
        <f>LOG(spy_long_term[[#This Row],[close]])</f>
        <v>3.3408920597891245</v>
      </c>
      <c r="O962" s="11">
        <f>VALUE(spy_long_term[[#This Row],[close]])</f>
        <v>2192.2600000000002</v>
      </c>
      <c r="P962" s="11">
        <f>VALUE(spy_long_term[[#This Row],[close inf adj]])</f>
        <v>1468.36</v>
      </c>
      <c r="R962" s="10">
        <v>41051</v>
      </c>
      <c r="S962">
        <v>5.0987999999999998</v>
      </c>
      <c r="T962" s="8"/>
      <c r="U962" s="8"/>
      <c r="V962" s="8"/>
    </row>
    <row r="963" spans="1:22" x14ac:dyDescent="0.35">
      <c r="A963" t="s">
        <v>29</v>
      </c>
      <c r="B963">
        <v>2008</v>
      </c>
      <c r="C963">
        <v>1</v>
      </c>
      <c r="D963">
        <v>1</v>
      </c>
      <c r="F963" s="10">
        <f>DATE(spy_long_term[[#This Row],[year]],spy_long_term[[#This Row],[month]],spy_long_term[[#This Row],[day]])</f>
        <v>39448</v>
      </c>
      <c r="G963" s="6">
        <f>VALUE(spy_long_term[[#This Row],[close]])</f>
        <v>2047.15</v>
      </c>
      <c r="H963" t="s">
        <v>1907</v>
      </c>
      <c r="I963" t="s">
        <v>1908</v>
      </c>
      <c r="J963">
        <f t="shared" si="14"/>
        <v>962</v>
      </c>
      <c r="K963" t="str">
        <f>spy_long_term[[#This Row],[close]]</f>
        <v>2047.15</v>
      </c>
      <c r="L963">
        <f>LOG(spy_long_term[[#This Row],[index]])</f>
        <v>2.9831750720378132</v>
      </c>
      <c r="M963">
        <f>LOG(spy_long_term[[#This Row],[close inf adj]])</f>
        <v>3.1394225225856403</v>
      </c>
      <c r="N963">
        <f>LOG(spy_long_term[[#This Row],[close]])</f>
        <v>3.3111496657135979</v>
      </c>
      <c r="O963" s="11">
        <f>VALUE(spy_long_term[[#This Row],[close]])</f>
        <v>2047.15</v>
      </c>
      <c r="P963" s="11">
        <f>VALUE(spy_long_term[[#This Row],[close inf adj]])</f>
        <v>1378.55</v>
      </c>
      <c r="R963" s="10">
        <v>41052</v>
      </c>
      <c r="S963">
        <v>5.1397000000000004</v>
      </c>
      <c r="T963" s="9"/>
      <c r="U963" s="9"/>
      <c r="V963" s="9"/>
    </row>
    <row r="964" spans="1:22" x14ac:dyDescent="0.35">
      <c r="A964" t="s">
        <v>29</v>
      </c>
      <c r="B964">
        <v>2008</v>
      </c>
      <c r="C964">
        <v>2</v>
      </c>
      <c r="D964">
        <v>1</v>
      </c>
      <c r="F964" s="10">
        <f>DATE(spy_long_term[[#This Row],[year]],spy_long_term[[#This Row],[month]],spy_long_term[[#This Row],[day]])</f>
        <v>39479</v>
      </c>
      <c r="G964" s="6">
        <f>VALUE(spy_long_term[[#This Row],[close]])</f>
        <v>1970.66</v>
      </c>
      <c r="H964" t="s">
        <v>1909</v>
      </c>
      <c r="I964" t="s">
        <v>1910</v>
      </c>
      <c r="J964">
        <f t="shared" ref="J964:J1027" si="15">J963+1</f>
        <v>963</v>
      </c>
      <c r="K964" t="str">
        <f>spy_long_term[[#This Row],[close]]</f>
        <v>1970.66</v>
      </c>
      <c r="L964">
        <f>LOG(spy_long_term[[#This Row],[index]])</f>
        <v>2.9836262871245345</v>
      </c>
      <c r="M964">
        <f>LOG(spy_long_term[[#This Row],[close inf adj]])</f>
        <v>3.1240573106984746</v>
      </c>
      <c r="N964">
        <f>LOG(spy_long_term[[#This Row],[close]])</f>
        <v>3.2946117014681335</v>
      </c>
      <c r="O964" s="11">
        <f>VALUE(spy_long_term[[#This Row],[close]])</f>
        <v>1970.66</v>
      </c>
      <c r="P964" s="11">
        <f>VALUE(spy_long_term[[#This Row],[close inf adj]])</f>
        <v>1330.63</v>
      </c>
      <c r="R964" s="10">
        <v>41053</v>
      </c>
      <c r="S964">
        <v>5.1189999999999998</v>
      </c>
      <c r="T964" s="8"/>
      <c r="U964" s="8"/>
      <c r="V964" s="8"/>
    </row>
    <row r="965" spans="1:22" x14ac:dyDescent="0.35">
      <c r="A965" t="s">
        <v>29</v>
      </c>
      <c r="B965">
        <v>2008</v>
      </c>
      <c r="C965">
        <v>3</v>
      </c>
      <c r="D965">
        <v>1</v>
      </c>
      <c r="F965" s="10">
        <f>DATE(spy_long_term[[#This Row],[year]],spy_long_term[[#This Row],[month]],spy_long_term[[#This Row],[day]])</f>
        <v>39508</v>
      </c>
      <c r="G965" s="6">
        <f>VALUE(spy_long_term[[#This Row],[close]])</f>
        <v>1941.72</v>
      </c>
      <c r="H965" t="s">
        <v>1911</v>
      </c>
      <c r="I965" t="s">
        <v>1912</v>
      </c>
      <c r="J965">
        <f t="shared" si="15"/>
        <v>964</v>
      </c>
      <c r="K965" t="str">
        <f>spy_long_term[[#This Row],[close]]</f>
        <v>1941.72</v>
      </c>
      <c r="L965">
        <f>LOG(spy_long_term[[#This Row],[index]])</f>
        <v>2.9840770339028309</v>
      </c>
      <c r="M965">
        <f>LOG(spy_long_term[[#This Row],[close inf adj]])</f>
        <v>3.121461353545985</v>
      </c>
      <c r="N965">
        <f>LOG(spy_long_term[[#This Row],[close]])</f>
        <v>3.2881866039333798</v>
      </c>
      <c r="O965" s="11">
        <f>VALUE(spy_long_term[[#This Row],[close]])</f>
        <v>1941.72</v>
      </c>
      <c r="P965" s="11">
        <f>VALUE(spy_long_term[[#This Row],[close inf adj]])</f>
        <v>1322.7</v>
      </c>
      <c r="R965" s="10">
        <v>41054</v>
      </c>
      <c r="S965">
        <v>5.1455000000000002</v>
      </c>
      <c r="T965" s="9"/>
      <c r="U965" s="9"/>
      <c r="V965" s="9"/>
    </row>
    <row r="966" spans="1:22" x14ac:dyDescent="0.35">
      <c r="A966" t="s">
        <v>29</v>
      </c>
      <c r="B966">
        <v>2008</v>
      </c>
      <c r="C966">
        <v>4</v>
      </c>
      <c r="D966">
        <v>1</v>
      </c>
      <c r="F966" s="10">
        <f>DATE(spy_long_term[[#This Row],[year]],spy_long_term[[#This Row],[month]],spy_long_term[[#This Row],[day]])</f>
        <v>39539</v>
      </c>
      <c r="G966" s="6">
        <f>VALUE(spy_long_term[[#This Row],[close]])</f>
        <v>2022.96</v>
      </c>
      <c r="H966" t="s">
        <v>1913</v>
      </c>
      <c r="I966" t="s">
        <v>1914</v>
      </c>
      <c r="J966">
        <f t="shared" si="15"/>
        <v>965</v>
      </c>
      <c r="K966" t="str">
        <f>spy_long_term[[#This Row],[close]]</f>
        <v>2022.96</v>
      </c>
      <c r="L966">
        <f>LOG(spy_long_term[[#This Row],[index]])</f>
        <v>2.9845273133437926</v>
      </c>
      <c r="M966">
        <f>LOG(spy_long_term[[#This Row],[close inf adj]])</f>
        <v>3.1416347403195686</v>
      </c>
      <c r="N966">
        <f>LOG(spy_long_term[[#This Row],[close]])</f>
        <v>3.3059872955483525</v>
      </c>
      <c r="O966" s="11">
        <f>VALUE(spy_long_term[[#This Row],[close]])</f>
        <v>2022.96</v>
      </c>
      <c r="P966" s="11">
        <f>VALUE(spy_long_term[[#This Row],[close inf adj]])</f>
        <v>1385.59</v>
      </c>
      <c r="R966" s="10">
        <v>41055</v>
      </c>
      <c r="S966">
        <v>5.1032000000000002</v>
      </c>
      <c r="T966" s="8"/>
      <c r="U966" s="8"/>
      <c r="V966" s="8"/>
    </row>
    <row r="967" spans="1:22" x14ac:dyDescent="0.35">
      <c r="A967" t="s">
        <v>29</v>
      </c>
      <c r="B967">
        <v>2008</v>
      </c>
      <c r="C967">
        <v>5</v>
      </c>
      <c r="D967">
        <v>1</v>
      </c>
      <c r="F967" s="10">
        <f>DATE(spy_long_term[[#This Row],[year]],spy_long_term[[#This Row],[month]],spy_long_term[[#This Row],[day]])</f>
        <v>39569</v>
      </c>
      <c r="G967" s="6">
        <f>VALUE(spy_long_term[[#This Row],[close]])</f>
        <v>2026.35</v>
      </c>
      <c r="H967" t="s">
        <v>1915</v>
      </c>
      <c r="I967" t="s">
        <v>1916</v>
      </c>
      <c r="J967">
        <f t="shared" si="15"/>
        <v>966</v>
      </c>
      <c r="K967" t="str">
        <f>spy_long_term[[#This Row],[close]]</f>
        <v>2026.35</v>
      </c>
      <c r="L967">
        <f>LOG(spy_long_term[[#This Row],[index]])</f>
        <v>2.9849771264154934</v>
      </c>
      <c r="M967">
        <f>LOG(spy_long_term[[#This Row],[close inf adj]])</f>
        <v>3.1462458996139442</v>
      </c>
      <c r="N967">
        <f>LOG(spy_long_term[[#This Row],[close]])</f>
        <v>3.3067144607382764</v>
      </c>
      <c r="O967" s="11">
        <f>VALUE(spy_long_term[[#This Row],[close]])</f>
        <v>2026.35</v>
      </c>
      <c r="P967" s="11">
        <f>VALUE(spy_long_term[[#This Row],[close inf adj]])</f>
        <v>1400.38</v>
      </c>
      <c r="R967" s="10">
        <v>41056</v>
      </c>
      <c r="S967">
        <v>5.1390000000000002</v>
      </c>
      <c r="T967" s="9"/>
      <c r="U967" s="9"/>
      <c r="V967" s="9"/>
    </row>
    <row r="968" spans="1:22" x14ac:dyDescent="0.35">
      <c r="A968" t="s">
        <v>29</v>
      </c>
      <c r="B968">
        <v>2008</v>
      </c>
      <c r="C968">
        <v>6</v>
      </c>
      <c r="D968">
        <v>1</v>
      </c>
      <c r="F968" s="10">
        <f>DATE(spy_long_term[[#This Row],[year]],spy_long_term[[#This Row],[month]],spy_long_term[[#This Row],[day]])</f>
        <v>39600</v>
      </c>
      <c r="G968" s="6">
        <f>VALUE(spy_long_term[[#This Row],[close]])</f>
        <v>1834.24</v>
      </c>
      <c r="H968" t="s">
        <v>1917</v>
      </c>
      <c r="I968" t="s">
        <v>1918</v>
      </c>
      <c r="J968">
        <f t="shared" si="15"/>
        <v>967</v>
      </c>
      <c r="K968" t="str">
        <f>spy_long_term[[#This Row],[close]]</f>
        <v>1834.24</v>
      </c>
      <c r="L968">
        <f>LOG(spy_long_term[[#This Row],[index]])</f>
        <v>2.9854264740830017</v>
      </c>
      <c r="M968">
        <f>LOG(spy_long_term[[#This Row],[close inf adj]])</f>
        <v>3.1072099696478683</v>
      </c>
      <c r="N968">
        <f>LOG(spy_long_term[[#This Row],[close]])</f>
        <v>3.2634561600452128</v>
      </c>
      <c r="O968" s="11">
        <f>VALUE(spy_long_term[[#This Row],[close]])</f>
        <v>1834.24</v>
      </c>
      <c r="P968" s="11">
        <f>VALUE(spy_long_term[[#This Row],[close inf adj]])</f>
        <v>1280</v>
      </c>
      <c r="R968" s="10">
        <v>41057</v>
      </c>
      <c r="S968">
        <v>5.1357999999999997</v>
      </c>
      <c r="T968" s="8"/>
      <c r="U968" s="8"/>
      <c r="V968" s="8"/>
    </row>
    <row r="969" spans="1:22" x14ac:dyDescent="0.35">
      <c r="A969" t="s">
        <v>29</v>
      </c>
      <c r="B969">
        <v>2008</v>
      </c>
      <c r="C969">
        <v>7</v>
      </c>
      <c r="D969">
        <v>1</v>
      </c>
      <c r="F969" s="10">
        <f>DATE(spy_long_term[[#This Row],[year]],spy_long_term[[#This Row],[month]],spy_long_term[[#This Row],[day]])</f>
        <v>39630</v>
      </c>
      <c r="G969" s="6">
        <f>VALUE(spy_long_term[[#This Row],[close]])</f>
        <v>1806.02</v>
      </c>
      <c r="H969" t="s">
        <v>1919</v>
      </c>
      <c r="I969" t="s">
        <v>1920</v>
      </c>
      <c r="J969">
        <f t="shared" si="15"/>
        <v>968</v>
      </c>
      <c r="K969" t="str">
        <f>spy_long_term[[#This Row],[close]]</f>
        <v>1806.02</v>
      </c>
      <c r="L969">
        <f>LOG(spy_long_term[[#This Row],[index]])</f>
        <v>2.9858753573083936</v>
      </c>
      <c r="M969">
        <f>LOG(spy_long_term[[#This Row],[close inf adj]])</f>
        <v>3.102906849421561</v>
      </c>
      <c r="N969">
        <f>LOG(spy_long_term[[#This Row],[close]])</f>
        <v>3.2567225554135577</v>
      </c>
      <c r="O969" s="11">
        <f>VALUE(spy_long_term[[#This Row],[close]])</f>
        <v>1806.02</v>
      </c>
      <c r="P969" s="11">
        <f>VALUE(spy_long_term[[#This Row],[close inf adj]])</f>
        <v>1267.3800000000001</v>
      </c>
      <c r="R969" s="10">
        <v>41058</v>
      </c>
      <c r="S969">
        <v>5.15</v>
      </c>
      <c r="T969" s="9"/>
      <c r="U969" s="9"/>
      <c r="V969" s="9"/>
    </row>
    <row r="970" spans="1:22" x14ac:dyDescent="0.35">
      <c r="A970" t="s">
        <v>29</v>
      </c>
      <c r="B970">
        <v>2008</v>
      </c>
      <c r="C970">
        <v>8</v>
      </c>
      <c r="D970">
        <v>1</v>
      </c>
      <c r="F970" s="10">
        <f>DATE(spy_long_term[[#This Row],[year]],spy_long_term[[#This Row],[month]],spy_long_term[[#This Row],[day]])</f>
        <v>39661</v>
      </c>
      <c r="G970" s="6">
        <f>VALUE(spy_long_term[[#This Row],[close]])</f>
        <v>1835.73</v>
      </c>
      <c r="H970" t="s">
        <v>1921</v>
      </c>
      <c r="I970" t="s">
        <v>1922</v>
      </c>
      <c r="J970">
        <f t="shared" si="15"/>
        <v>969</v>
      </c>
      <c r="K970" t="str">
        <f>spy_long_term[[#This Row],[close]]</f>
        <v>1835.73</v>
      </c>
      <c r="L970">
        <f>LOG(spy_long_term[[#This Row],[index]])</f>
        <v>2.9863237770507651</v>
      </c>
      <c r="M970">
        <f>LOG(spy_long_term[[#This Row],[close inf adj]])</f>
        <v>3.1081691076970883</v>
      </c>
      <c r="N970">
        <f>LOG(spy_long_term[[#This Row],[close]])</f>
        <v>3.2638088053330985</v>
      </c>
      <c r="O970" s="11">
        <f>VALUE(spy_long_term[[#This Row],[close]])</f>
        <v>1835.73</v>
      </c>
      <c r="P970" s="11">
        <f>VALUE(spy_long_term[[#This Row],[close inf adj]])</f>
        <v>1282.83</v>
      </c>
      <c r="R970" s="10">
        <v>41059</v>
      </c>
      <c r="S970">
        <v>5.1349999999999998</v>
      </c>
      <c r="T970" s="8"/>
      <c r="U970" s="8"/>
      <c r="V970" s="8"/>
    </row>
    <row r="971" spans="1:22" x14ac:dyDescent="0.35">
      <c r="A971" t="s">
        <v>29</v>
      </c>
      <c r="B971">
        <v>2008</v>
      </c>
      <c r="C971">
        <v>9</v>
      </c>
      <c r="D971">
        <v>1</v>
      </c>
      <c r="F971" s="10">
        <f>DATE(spy_long_term[[#This Row],[year]],spy_long_term[[#This Row],[month]],spy_long_term[[#This Row],[day]])</f>
        <v>39692</v>
      </c>
      <c r="G971" s="6">
        <f>VALUE(spy_long_term[[#This Row],[close]])</f>
        <v>1671.39</v>
      </c>
      <c r="H971" t="s">
        <v>1923</v>
      </c>
      <c r="I971" t="s">
        <v>1924</v>
      </c>
      <c r="J971">
        <f t="shared" si="15"/>
        <v>970</v>
      </c>
      <c r="K971" t="str">
        <f>spy_long_term[[#This Row],[close]]</f>
        <v>1671.39</v>
      </c>
      <c r="L971">
        <f>LOG(spy_long_term[[#This Row],[index]])</f>
        <v>2.9867717342662448</v>
      </c>
      <c r="M971">
        <f>LOG(spy_long_term[[#This Row],[close inf adj]])</f>
        <v>3.0668326172177669</v>
      </c>
      <c r="N971">
        <f>LOG(spy_long_term[[#This Row],[close]])</f>
        <v>3.2230777994359108</v>
      </c>
      <c r="O971" s="11">
        <f>VALUE(spy_long_term[[#This Row],[close]])</f>
        <v>1671.39</v>
      </c>
      <c r="P971" s="11">
        <f>VALUE(spy_long_term[[#This Row],[close inf adj]])</f>
        <v>1166.3599999999999</v>
      </c>
      <c r="R971" s="10">
        <v>41060</v>
      </c>
      <c r="S971">
        <v>5.1801000000000004</v>
      </c>
      <c r="T971" s="9"/>
      <c r="U971" s="9"/>
      <c r="V971" s="9"/>
    </row>
    <row r="972" spans="1:22" x14ac:dyDescent="0.35">
      <c r="A972" t="s">
        <v>29</v>
      </c>
      <c r="B972">
        <v>2008</v>
      </c>
      <c r="C972">
        <v>10</v>
      </c>
      <c r="D972">
        <v>1</v>
      </c>
      <c r="F972" s="10">
        <f>DATE(spy_long_term[[#This Row],[year]],spy_long_term[[#This Row],[month]],spy_long_term[[#This Row],[day]])</f>
        <v>39722</v>
      </c>
      <c r="G972" s="6">
        <f>VALUE(spy_long_term[[#This Row],[close]])</f>
        <v>1402.75</v>
      </c>
      <c r="H972" t="s">
        <v>1925</v>
      </c>
      <c r="I972" t="s">
        <v>1926</v>
      </c>
      <c r="J972">
        <f t="shared" si="15"/>
        <v>971</v>
      </c>
      <c r="K972" t="str">
        <f>spy_long_term[[#This Row],[close]]</f>
        <v>1402.75</v>
      </c>
      <c r="L972">
        <f>LOG(spy_long_term[[#This Row],[index]])</f>
        <v>2.9872192299080047</v>
      </c>
      <c r="M972">
        <f>LOG(spy_long_term[[#This Row],[close inf adj]])</f>
        <v>2.9862117155143668</v>
      </c>
      <c r="N972">
        <f>LOG(spy_long_term[[#This Row],[close]])</f>
        <v>3.1469802773754947</v>
      </c>
      <c r="O972" s="11">
        <f>VALUE(spy_long_term[[#This Row],[close]])</f>
        <v>1402.75</v>
      </c>
      <c r="P972" s="11">
        <f>VALUE(spy_long_term[[#This Row],[close inf adj]])</f>
        <v>968.75</v>
      </c>
      <c r="R972" s="10">
        <v>41061</v>
      </c>
      <c r="S972">
        <v>5.2747999999999999</v>
      </c>
      <c r="T972" s="8"/>
      <c r="U972" s="8"/>
      <c r="V972" s="8"/>
    </row>
    <row r="973" spans="1:22" x14ac:dyDescent="0.35">
      <c r="A973" t="s">
        <v>29</v>
      </c>
      <c r="B973">
        <v>2008</v>
      </c>
      <c r="C973">
        <v>11</v>
      </c>
      <c r="D973">
        <v>1</v>
      </c>
      <c r="F973" s="10">
        <f>DATE(spy_long_term[[#This Row],[year]],spy_long_term[[#This Row],[month]],spy_long_term[[#This Row],[day]])</f>
        <v>39753</v>
      </c>
      <c r="G973" s="6">
        <f>VALUE(spy_long_term[[#This Row],[close]])</f>
        <v>1322.85</v>
      </c>
      <c r="H973" t="s">
        <v>1927</v>
      </c>
      <c r="I973" t="s">
        <v>1928</v>
      </c>
      <c r="J973">
        <f t="shared" si="15"/>
        <v>972</v>
      </c>
      <c r="K973" t="str">
        <f>spy_long_term[[#This Row],[close]]</f>
        <v>1322.85</v>
      </c>
      <c r="L973">
        <f>LOG(spy_long_term[[#This Row],[index]])</f>
        <v>2.9876662649262746</v>
      </c>
      <c r="M973">
        <f>LOG(spy_long_term[[#This Row],[close inf adj]])</f>
        <v>2.9524243229642275</v>
      </c>
      <c r="N973">
        <f>LOG(spy_long_term[[#This Row],[close]])</f>
        <v>3.1215106016587444</v>
      </c>
      <c r="O973" s="11">
        <f>VALUE(spy_long_term[[#This Row],[close]])</f>
        <v>1322.85</v>
      </c>
      <c r="P973" s="11">
        <f>VALUE(spy_long_term[[#This Row],[close inf adj]])</f>
        <v>896.24</v>
      </c>
      <c r="R973" s="10">
        <v>41062</v>
      </c>
      <c r="S973">
        <v>5.2489999999999997</v>
      </c>
      <c r="T973" s="9"/>
      <c r="U973" s="9"/>
      <c r="V973" s="9"/>
    </row>
    <row r="974" spans="1:22" x14ac:dyDescent="0.35">
      <c r="A974" t="s">
        <v>29</v>
      </c>
      <c r="B974">
        <v>2008</v>
      </c>
      <c r="C974">
        <v>12</v>
      </c>
      <c r="D974">
        <v>1</v>
      </c>
      <c r="F974" s="10">
        <f>DATE(spy_long_term[[#This Row],[year]],spy_long_term[[#This Row],[month]],spy_long_term[[#This Row],[day]])</f>
        <v>39783</v>
      </c>
      <c r="G974" s="6">
        <f>VALUE(spy_long_term[[#This Row],[close]])</f>
        <v>1346.75</v>
      </c>
      <c r="H974" t="s">
        <v>1929</v>
      </c>
      <c r="I974" t="s">
        <v>1930</v>
      </c>
      <c r="J974">
        <f t="shared" si="15"/>
        <v>973</v>
      </c>
      <c r="K974" t="str">
        <f>spy_long_term[[#This Row],[close]]</f>
        <v>1346.75</v>
      </c>
      <c r="L974">
        <f>LOG(spy_long_term[[#This Row],[index]])</f>
        <v>2.9881128402683519</v>
      </c>
      <c r="M974">
        <f>LOG(spy_long_term[[#This Row],[close inf adj]])</f>
        <v>2.9558079702400599</v>
      </c>
      <c r="N974">
        <f>LOG(spy_long_term[[#This Row],[close]])</f>
        <v>3.1292869842179925</v>
      </c>
      <c r="O974" s="11">
        <f>VALUE(spy_long_term[[#This Row],[close]])</f>
        <v>1346.75</v>
      </c>
      <c r="P974" s="11">
        <f>VALUE(spy_long_term[[#This Row],[close inf adj]])</f>
        <v>903.25</v>
      </c>
      <c r="R974" s="10">
        <v>41063</v>
      </c>
      <c r="S974">
        <v>5.2050999999999998</v>
      </c>
      <c r="T974" s="8"/>
      <c r="U974" s="8"/>
      <c r="V974" s="8"/>
    </row>
    <row r="975" spans="1:22" x14ac:dyDescent="0.35">
      <c r="A975" t="s">
        <v>29</v>
      </c>
      <c r="B975">
        <v>2009</v>
      </c>
      <c r="C975">
        <v>1</v>
      </c>
      <c r="D975">
        <v>1</v>
      </c>
      <c r="F975" s="10">
        <f>DATE(spy_long_term[[#This Row],[year]],spy_long_term[[#This Row],[month]],spy_long_term[[#This Row],[day]])</f>
        <v>39814</v>
      </c>
      <c r="G975" s="6">
        <f>VALUE(spy_long_term[[#This Row],[close]])</f>
        <v>1226.43</v>
      </c>
      <c r="H975" t="s">
        <v>1931</v>
      </c>
      <c r="I975" t="s">
        <v>1932</v>
      </c>
      <c r="J975">
        <f t="shared" si="15"/>
        <v>974</v>
      </c>
      <c r="K975" t="str">
        <f>spy_long_term[[#This Row],[close]]</f>
        <v>1226.43</v>
      </c>
      <c r="L975">
        <f>LOG(spy_long_term[[#This Row],[index]])</f>
        <v>2.9885589568786157</v>
      </c>
      <c r="M975">
        <f>LOG(spy_long_term[[#This Row],[close inf adj]])</f>
        <v>2.916916949107534</v>
      </c>
      <c r="N975">
        <f>LOG(spy_long_term[[#This Row],[close]])</f>
        <v>3.0886427653583093</v>
      </c>
      <c r="O975" s="11">
        <f>VALUE(spy_long_term[[#This Row],[close]])</f>
        <v>1226.43</v>
      </c>
      <c r="P975" s="11">
        <f>VALUE(spy_long_term[[#This Row],[close inf adj]])</f>
        <v>825.88</v>
      </c>
      <c r="R975" s="10">
        <v>41064</v>
      </c>
      <c r="S975">
        <v>5.266</v>
      </c>
      <c r="T975" s="9"/>
      <c r="U975" s="9"/>
      <c r="V975" s="9"/>
    </row>
    <row r="976" spans="1:22" x14ac:dyDescent="0.35">
      <c r="A976" t="s">
        <v>29</v>
      </c>
      <c r="B976">
        <v>2009</v>
      </c>
      <c r="C976">
        <v>2</v>
      </c>
      <c r="D976">
        <v>1</v>
      </c>
      <c r="F976" s="10">
        <f>DATE(spy_long_term[[#This Row],[year]],spy_long_term[[#This Row],[month]],spy_long_term[[#This Row],[day]])</f>
        <v>39845</v>
      </c>
      <c r="G976" s="6">
        <f>VALUE(spy_long_term[[#This Row],[close]])</f>
        <v>1086.46</v>
      </c>
      <c r="H976" t="s">
        <v>1933</v>
      </c>
      <c r="I976" t="s">
        <v>1934</v>
      </c>
      <c r="J976">
        <f t="shared" si="15"/>
        <v>975</v>
      </c>
      <c r="K976" t="str">
        <f>spy_long_term[[#This Row],[close]]</f>
        <v>1086.46</v>
      </c>
      <c r="L976">
        <f>LOG(spy_long_term[[#This Row],[index]])</f>
        <v>2.989004615698537</v>
      </c>
      <c r="M976">
        <f>LOG(spy_long_term[[#This Row],[close inf adj]])</f>
        <v>2.8663405147447603</v>
      </c>
      <c r="N976">
        <f>LOG(spy_long_term[[#This Row],[close]])</f>
        <v>3.0360137416100095</v>
      </c>
      <c r="O976" s="11">
        <f>VALUE(spy_long_term[[#This Row],[close]])</f>
        <v>1086.46</v>
      </c>
      <c r="P976" s="11">
        <f>VALUE(spy_long_term[[#This Row],[close inf adj]])</f>
        <v>735.09</v>
      </c>
      <c r="R976" s="10">
        <v>41065</v>
      </c>
      <c r="S976">
        <v>5.44</v>
      </c>
      <c r="T976" s="8"/>
      <c r="U976" s="8"/>
      <c r="V976" s="8"/>
    </row>
    <row r="977" spans="1:22" x14ac:dyDescent="0.35">
      <c r="A977" t="s">
        <v>29</v>
      </c>
      <c r="B977">
        <v>2009</v>
      </c>
      <c r="C977">
        <v>3</v>
      </c>
      <c r="D977">
        <v>1</v>
      </c>
      <c r="F977" s="10">
        <f>DATE(spy_long_term[[#This Row],[year]],spy_long_term[[#This Row],[month]],spy_long_term[[#This Row],[day]])</f>
        <v>39873</v>
      </c>
      <c r="G977" s="6">
        <f>VALUE(spy_long_term[[#This Row],[close]])</f>
        <v>1176.06</v>
      </c>
      <c r="H977" t="s">
        <v>1935</v>
      </c>
      <c r="I977" t="s">
        <v>1936</v>
      </c>
      <c r="J977">
        <f t="shared" si="15"/>
        <v>976</v>
      </c>
      <c r="K977" t="str">
        <f>spy_long_term[[#This Row],[close]]</f>
        <v>1176.06</v>
      </c>
      <c r="L977">
        <f>LOG(spy_long_term[[#This Row],[index]])</f>
        <v>2.9894498176666917</v>
      </c>
      <c r="M977">
        <f>LOG(spy_long_term[[#This Row],[close inf adj]])</f>
        <v>2.9019321358596528</v>
      </c>
      <c r="N977">
        <f>LOG(spy_long_term[[#This Row],[close]])</f>
        <v>3.0704294790566165</v>
      </c>
      <c r="O977" s="11">
        <f>VALUE(spy_long_term[[#This Row],[close]])</f>
        <v>1176.06</v>
      </c>
      <c r="P977" s="11">
        <f>VALUE(spy_long_term[[#This Row],[close inf adj]])</f>
        <v>797.87</v>
      </c>
      <c r="R977" s="10">
        <v>41066</v>
      </c>
      <c r="S977">
        <v>5.46</v>
      </c>
      <c r="T977" s="9"/>
      <c r="U977" s="9"/>
      <c r="V977" s="9"/>
    </row>
    <row r="978" spans="1:22" x14ac:dyDescent="0.35">
      <c r="A978" t="s">
        <v>29</v>
      </c>
      <c r="B978">
        <v>2009</v>
      </c>
      <c r="C978">
        <v>4</v>
      </c>
      <c r="D978">
        <v>1</v>
      </c>
      <c r="F978" s="10">
        <f>DATE(spy_long_term[[#This Row],[year]],spy_long_term[[#This Row],[month]],spy_long_term[[#This Row],[day]])</f>
        <v>39904</v>
      </c>
      <c r="G978" s="6">
        <f>VALUE(spy_long_term[[#This Row],[close]])</f>
        <v>1283.03</v>
      </c>
      <c r="H978" t="s">
        <v>1937</v>
      </c>
      <c r="I978" t="s">
        <v>1938</v>
      </c>
      <c r="J978">
        <f t="shared" si="15"/>
        <v>977</v>
      </c>
      <c r="K978" t="str">
        <f>spy_long_term[[#This Row],[close]]</f>
        <v>1283.03</v>
      </c>
      <c r="L978">
        <f>LOG(spy_long_term[[#This Row],[index]])</f>
        <v>2.989894563718773</v>
      </c>
      <c r="M978">
        <f>LOG(spy_long_term[[#This Row],[close inf adj]])</f>
        <v>2.9409197134280625</v>
      </c>
      <c r="N978">
        <f>LOG(spy_long_term[[#This Row],[close]])</f>
        <v>3.1082368112323993</v>
      </c>
      <c r="O978" s="11">
        <f>VALUE(spy_long_term[[#This Row],[close]])</f>
        <v>1283.03</v>
      </c>
      <c r="P978" s="11">
        <f>VALUE(spy_long_term[[#This Row],[close inf adj]])</f>
        <v>872.81</v>
      </c>
      <c r="R978" s="10">
        <v>41067</v>
      </c>
      <c r="S978">
        <v>5.5910000000000002</v>
      </c>
      <c r="T978" s="8"/>
      <c r="U978" s="8"/>
      <c r="V978" s="8"/>
    </row>
    <row r="979" spans="1:22" x14ac:dyDescent="0.35">
      <c r="A979" t="s">
        <v>29</v>
      </c>
      <c r="B979">
        <v>2009</v>
      </c>
      <c r="C979">
        <v>5</v>
      </c>
      <c r="D979">
        <v>1</v>
      </c>
      <c r="F979" s="10">
        <f>DATE(spy_long_term[[#This Row],[year]],spy_long_term[[#This Row],[month]],spy_long_term[[#This Row],[day]])</f>
        <v>39934</v>
      </c>
      <c r="G979" s="6">
        <f>VALUE(spy_long_term[[#This Row],[close]])</f>
        <v>1347.46</v>
      </c>
      <c r="H979" t="s">
        <v>1939</v>
      </c>
      <c r="I979" t="s">
        <v>1940</v>
      </c>
      <c r="J979">
        <f t="shared" si="15"/>
        <v>978</v>
      </c>
      <c r="K979" t="str">
        <f>spy_long_term[[#This Row],[close]]</f>
        <v>1347.46</v>
      </c>
      <c r="L979">
        <f>LOG(spy_long_term[[#This Row],[index]])</f>
        <v>2.9903388547876015</v>
      </c>
      <c r="M979">
        <f>LOG(spy_long_term[[#This Row],[close inf adj]])</f>
        <v>2.9633816665512063</v>
      </c>
      <c r="N979">
        <f>LOG(spy_long_term[[#This Row],[close]])</f>
        <v>3.1295158818089668</v>
      </c>
      <c r="O979" s="11">
        <f>VALUE(spy_long_term[[#This Row],[close]])</f>
        <v>1347.46</v>
      </c>
      <c r="P979" s="11">
        <f>VALUE(spy_long_term[[#This Row],[close inf adj]])</f>
        <v>919.14</v>
      </c>
      <c r="R979" s="10">
        <v>41068</v>
      </c>
      <c r="S979">
        <v>5.633</v>
      </c>
      <c r="T979" s="9"/>
      <c r="U979" s="9"/>
      <c r="V979" s="9"/>
    </row>
    <row r="980" spans="1:22" x14ac:dyDescent="0.35">
      <c r="A980" t="s">
        <v>29</v>
      </c>
      <c r="B980">
        <v>2009</v>
      </c>
      <c r="C980">
        <v>6</v>
      </c>
      <c r="D980">
        <v>1</v>
      </c>
      <c r="F980" s="10">
        <f>DATE(spy_long_term[[#This Row],[year]],spy_long_term[[#This Row],[month]],spy_long_term[[#This Row],[day]])</f>
        <v>39965</v>
      </c>
      <c r="G980" s="6">
        <f>VALUE(spy_long_term[[#This Row],[close]])</f>
        <v>1336.69</v>
      </c>
      <c r="H980" t="s">
        <v>1941</v>
      </c>
      <c r="I980" t="s">
        <v>1942</v>
      </c>
      <c r="J980">
        <f t="shared" si="15"/>
        <v>979</v>
      </c>
      <c r="K980" t="str">
        <f>spy_long_term[[#This Row],[close]]</f>
        <v>1336.69</v>
      </c>
      <c r="L980">
        <f>LOG(spy_long_term[[#This Row],[index]])</f>
        <v>2.9907826918031377</v>
      </c>
      <c r="M980">
        <f>LOG(spy_long_term[[#This Row],[close inf adj]])</f>
        <v>2.9634667083873003</v>
      </c>
      <c r="N980">
        <f>LOG(spy_long_term[[#This Row],[close]])</f>
        <v>3.1260306990347826</v>
      </c>
      <c r="O980" s="11">
        <f>VALUE(spy_long_term[[#This Row],[close]])</f>
        <v>1336.69</v>
      </c>
      <c r="P980" s="11">
        <f>VALUE(spy_long_term[[#This Row],[close inf adj]])</f>
        <v>919.32</v>
      </c>
      <c r="R980" s="10">
        <v>41069</v>
      </c>
      <c r="S980">
        <v>5.56</v>
      </c>
      <c r="T980" s="8"/>
      <c r="U980" s="8"/>
      <c r="V980" s="8"/>
    </row>
    <row r="981" spans="1:22" x14ac:dyDescent="0.35">
      <c r="A981" t="s">
        <v>29</v>
      </c>
      <c r="B981">
        <v>2009</v>
      </c>
      <c r="C981">
        <v>7</v>
      </c>
      <c r="D981">
        <v>1</v>
      </c>
      <c r="F981" s="10">
        <f>DATE(spy_long_term[[#This Row],[year]],spy_long_term[[#This Row],[month]],spy_long_term[[#This Row],[day]])</f>
        <v>39995</v>
      </c>
      <c r="G981" s="6">
        <f>VALUE(spy_long_term[[#This Row],[close]])</f>
        <v>1437.77</v>
      </c>
      <c r="H981" t="s">
        <v>1943</v>
      </c>
      <c r="I981" t="s">
        <v>1944</v>
      </c>
      <c r="J981">
        <f t="shared" si="15"/>
        <v>980</v>
      </c>
      <c r="K981" t="str">
        <f>spy_long_term[[#This Row],[close]]</f>
        <v>1437.77</v>
      </c>
      <c r="L981">
        <f>LOG(spy_long_term[[#This Row],[index]])</f>
        <v>2.9912260756924947</v>
      </c>
      <c r="M981">
        <f>LOG(spy_long_term[[#This Row],[close inf adj]])</f>
        <v>2.9945283083718168</v>
      </c>
      <c r="N981">
        <f>LOG(spy_long_term[[#This Row],[close]])</f>
        <v>3.1576894175350909</v>
      </c>
      <c r="O981" s="11">
        <f>VALUE(spy_long_term[[#This Row],[close]])</f>
        <v>1437.77</v>
      </c>
      <c r="P981" s="11">
        <f>VALUE(spy_long_term[[#This Row],[close inf adj]])</f>
        <v>987.48</v>
      </c>
      <c r="R981" s="10">
        <v>41070</v>
      </c>
      <c r="S981">
        <v>5.4683000000000002</v>
      </c>
      <c r="T981" s="9"/>
      <c r="U981" s="9"/>
      <c r="V981" s="9"/>
    </row>
    <row r="982" spans="1:22" x14ac:dyDescent="0.35">
      <c r="A982" t="s">
        <v>29</v>
      </c>
      <c r="B982">
        <v>2009</v>
      </c>
      <c r="C982">
        <v>8</v>
      </c>
      <c r="D982">
        <v>1</v>
      </c>
      <c r="F982" s="10">
        <f>DATE(spy_long_term[[#This Row],[year]],spy_long_term[[#This Row],[month]],spy_long_term[[#This Row],[day]])</f>
        <v>40026</v>
      </c>
      <c r="G982" s="6">
        <f>VALUE(spy_long_term[[#This Row],[close]])</f>
        <v>1482.96</v>
      </c>
      <c r="H982" t="s">
        <v>1945</v>
      </c>
      <c r="I982" t="s">
        <v>1946</v>
      </c>
      <c r="J982">
        <f t="shared" si="15"/>
        <v>981</v>
      </c>
      <c r="K982" t="str">
        <f>spy_long_term[[#This Row],[close]]</f>
        <v>1482.96</v>
      </c>
      <c r="L982">
        <f>LOG(spy_long_term[[#This Row],[index]])</f>
        <v>2.9916690073799486</v>
      </c>
      <c r="M982">
        <f>LOG(spy_long_term[[#This Row],[close inf adj]])</f>
        <v>3.0088640744846837</v>
      </c>
      <c r="N982">
        <f>LOG(spy_long_term[[#This Row],[close]])</f>
        <v>3.1711294369261842</v>
      </c>
      <c r="O982" s="11">
        <f>VALUE(spy_long_term[[#This Row],[close]])</f>
        <v>1482.96</v>
      </c>
      <c r="P982" s="11">
        <f>VALUE(spy_long_term[[#This Row],[close inf adj]])</f>
        <v>1020.62</v>
      </c>
      <c r="R982" s="10">
        <v>41071</v>
      </c>
      <c r="S982">
        <v>5.5747</v>
      </c>
      <c r="T982" s="8"/>
      <c r="U982" s="8"/>
      <c r="V982" s="8"/>
    </row>
    <row r="983" spans="1:22" x14ac:dyDescent="0.35">
      <c r="A983" t="s">
        <v>29</v>
      </c>
      <c r="B983">
        <v>2009</v>
      </c>
      <c r="C983">
        <v>9</v>
      </c>
      <c r="D983">
        <v>1</v>
      </c>
      <c r="F983" s="10">
        <f>DATE(spy_long_term[[#This Row],[year]],spy_long_term[[#This Row],[month]],spy_long_term[[#This Row],[day]])</f>
        <v>40057</v>
      </c>
      <c r="G983" s="6">
        <f>VALUE(spy_long_term[[#This Row],[close]])</f>
        <v>1534.88</v>
      </c>
      <c r="H983" t="s">
        <v>1947</v>
      </c>
      <c r="I983" t="s">
        <v>1948</v>
      </c>
      <c r="J983">
        <f t="shared" si="15"/>
        <v>982</v>
      </c>
      <c r="K983" t="str">
        <f>spy_long_term[[#This Row],[close]]</f>
        <v>1534.88</v>
      </c>
      <c r="L983">
        <f>LOG(spy_long_term[[#This Row],[index]])</f>
        <v>2.9921114877869495</v>
      </c>
      <c r="M983">
        <f>LOG(spy_long_term[[#This Row],[close inf adj]])</f>
        <v>3.0241078560338406</v>
      </c>
      <c r="N983">
        <f>LOG(spy_long_term[[#This Row],[close]])</f>
        <v>3.1860744271258983</v>
      </c>
      <c r="O983" s="11">
        <f>VALUE(spy_long_term[[#This Row],[close]])</f>
        <v>1534.88</v>
      </c>
      <c r="P983" s="11">
        <f>VALUE(spy_long_term[[#This Row],[close inf adj]])</f>
        <v>1057.08</v>
      </c>
      <c r="R983" s="10">
        <v>41072</v>
      </c>
      <c r="S983">
        <v>5.7</v>
      </c>
      <c r="T983" s="9"/>
      <c r="U983" s="9"/>
      <c r="V983" s="9"/>
    </row>
    <row r="984" spans="1:22" x14ac:dyDescent="0.35">
      <c r="A984" t="s">
        <v>29</v>
      </c>
      <c r="B984">
        <v>2009</v>
      </c>
      <c r="C984">
        <v>10</v>
      </c>
      <c r="D984">
        <v>1</v>
      </c>
      <c r="F984" s="10">
        <f>DATE(spy_long_term[[#This Row],[year]],spy_long_term[[#This Row],[month]],spy_long_term[[#This Row],[day]])</f>
        <v>40087</v>
      </c>
      <c r="G984" s="6">
        <f>VALUE(spy_long_term[[#This Row],[close]])</f>
        <v>1502.48</v>
      </c>
      <c r="H984" t="s">
        <v>1949</v>
      </c>
      <c r="I984" t="s">
        <v>1950</v>
      </c>
      <c r="J984">
        <f t="shared" si="15"/>
        <v>983</v>
      </c>
      <c r="K984" t="str">
        <f>spy_long_term[[#This Row],[close]]</f>
        <v>1502.48</v>
      </c>
      <c r="L984">
        <f>LOG(spy_long_term[[#This Row],[index]])</f>
        <v>2.9925535178321354</v>
      </c>
      <c r="M984">
        <f>LOG(spy_long_term[[#This Row],[close inf adj]])</f>
        <v>3.0154393967083162</v>
      </c>
      <c r="N984">
        <f>LOG(spy_long_term[[#This Row],[close]])</f>
        <v>3.1768086996781393</v>
      </c>
      <c r="O984" s="11">
        <f>VALUE(spy_long_term[[#This Row],[close]])</f>
        <v>1502.48</v>
      </c>
      <c r="P984" s="11">
        <f>VALUE(spy_long_term[[#This Row],[close inf adj]])</f>
        <v>1036.19</v>
      </c>
      <c r="R984" s="10">
        <v>41073</v>
      </c>
      <c r="S984">
        <v>5.9290000000000003</v>
      </c>
      <c r="T984" s="8"/>
      <c r="U984" s="8"/>
      <c r="V984" s="8"/>
    </row>
    <row r="985" spans="1:22" x14ac:dyDescent="0.35">
      <c r="A985" t="s">
        <v>29</v>
      </c>
      <c r="B985">
        <v>2009</v>
      </c>
      <c r="C985">
        <v>11</v>
      </c>
      <c r="D985">
        <v>1</v>
      </c>
      <c r="F985" s="10">
        <f>DATE(spy_long_term[[#This Row],[year]],spy_long_term[[#This Row],[month]],spy_long_term[[#This Row],[day]])</f>
        <v>40118</v>
      </c>
      <c r="G985" s="6">
        <f>VALUE(spy_long_term[[#This Row],[close]])</f>
        <v>1587.57</v>
      </c>
      <c r="H985" t="s">
        <v>1951</v>
      </c>
      <c r="I985" t="s">
        <v>1952</v>
      </c>
      <c r="J985">
        <f t="shared" si="15"/>
        <v>984</v>
      </c>
      <c r="K985" t="str">
        <f>spy_long_term[[#This Row],[close]]</f>
        <v>1587.57</v>
      </c>
      <c r="L985">
        <f>LOG(spy_long_term[[#This Row],[index]])</f>
        <v>2.9929950984313414</v>
      </c>
      <c r="M985">
        <f>LOG(spy_long_term[[#This Row],[close inf adj]])</f>
        <v>3.0396639153819245</v>
      </c>
      <c r="N985">
        <f>LOG(spy_long_term[[#This Row],[close]])</f>
        <v>3.200732883534724</v>
      </c>
      <c r="O985" s="11">
        <f>VALUE(spy_long_term[[#This Row],[close]])</f>
        <v>1587.57</v>
      </c>
      <c r="P985" s="11">
        <f>VALUE(spy_long_term[[#This Row],[close inf adj]])</f>
        <v>1095.6300000000001</v>
      </c>
      <c r="R985" s="10">
        <v>41074</v>
      </c>
      <c r="S985">
        <v>5.9541000000000004</v>
      </c>
      <c r="T985" s="9"/>
      <c r="U985" s="9"/>
      <c r="V985" s="9"/>
    </row>
    <row r="986" spans="1:22" x14ac:dyDescent="0.35">
      <c r="A986" t="s">
        <v>29</v>
      </c>
      <c r="B986">
        <v>2009</v>
      </c>
      <c r="C986">
        <v>12</v>
      </c>
      <c r="D986">
        <v>1</v>
      </c>
      <c r="F986" s="10">
        <f>DATE(spy_long_term[[#This Row],[year]],spy_long_term[[#This Row],[month]],spy_long_term[[#This Row],[day]])</f>
        <v>40148</v>
      </c>
      <c r="G986" s="6">
        <f>VALUE(spy_long_term[[#This Row],[close]])</f>
        <v>1619.13</v>
      </c>
      <c r="H986" t="s">
        <v>1953</v>
      </c>
      <c r="I986" t="s">
        <v>1954</v>
      </c>
      <c r="J986">
        <f t="shared" si="15"/>
        <v>985</v>
      </c>
      <c r="K986" t="str">
        <f>spy_long_term[[#This Row],[close]]</f>
        <v>1619.13</v>
      </c>
      <c r="L986">
        <f>LOG(spy_long_term[[#This Row],[index]])</f>
        <v>2.9934362304976116</v>
      </c>
      <c r="M986">
        <f>LOG(spy_long_term[[#This Row],[close inf adj]])</f>
        <v>3.0473138158153885</v>
      </c>
      <c r="N986">
        <f>LOG(spy_long_term[[#This Row],[close]])</f>
        <v>3.2092817196712664</v>
      </c>
      <c r="O986" s="11">
        <f>VALUE(spy_long_term[[#This Row],[close]])</f>
        <v>1619.13</v>
      </c>
      <c r="P986" s="11">
        <f>VALUE(spy_long_term[[#This Row],[close inf adj]])</f>
        <v>1115.0999999999999</v>
      </c>
      <c r="R986" s="10">
        <v>41075</v>
      </c>
      <c r="S986">
        <v>6.5</v>
      </c>
      <c r="T986" s="8"/>
      <c r="U986" s="8"/>
      <c r="V986" s="8"/>
    </row>
    <row r="987" spans="1:22" x14ac:dyDescent="0.35">
      <c r="A987" t="s">
        <v>29</v>
      </c>
      <c r="B987">
        <v>2010</v>
      </c>
      <c r="C987">
        <v>1</v>
      </c>
      <c r="D987">
        <v>1</v>
      </c>
      <c r="F987" s="10">
        <f>DATE(spy_long_term[[#This Row],[year]],spy_long_term[[#This Row],[month]],spy_long_term[[#This Row],[day]])</f>
        <v>40179</v>
      </c>
      <c r="G987" s="6">
        <f>VALUE(spy_long_term[[#This Row],[close]])</f>
        <v>1553.89</v>
      </c>
      <c r="H987" t="s">
        <v>1955</v>
      </c>
      <c r="I987" t="s">
        <v>1956</v>
      </c>
      <c r="J987">
        <f t="shared" si="15"/>
        <v>986</v>
      </c>
      <c r="K987" t="str">
        <f>spy_long_term[[#This Row],[close]]</f>
        <v>1553.89</v>
      </c>
      <c r="L987">
        <f>LOG(spy_long_term[[#This Row],[index]])</f>
        <v>2.993876914941211</v>
      </c>
      <c r="M987">
        <f>LOG(spy_long_term[[#This Row],[close inf adj]])</f>
        <v>3.0309517099483987</v>
      </c>
      <c r="N987">
        <f>LOG(spy_long_term[[#This Row],[close]])</f>
        <v>3.1914202718111793</v>
      </c>
      <c r="O987" s="11">
        <f>VALUE(spy_long_term[[#This Row],[close]])</f>
        <v>1553.89</v>
      </c>
      <c r="P987" s="11">
        <f>VALUE(spy_long_term[[#This Row],[close inf adj]])</f>
        <v>1073.8699999999999</v>
      </c>
      <c r="R987" s="10">
        <v>41076</v>
      </c>
      <c r="S987">
        <v>6.4</v>
      </c>
      <c r="T987" s="9"/>
      <c r="U987" s="9"/>
      <c r="V987" s="9"/>
    </row>
    <row r="988" spans="1:22" x14ac:dyDescent="0.35">
      <c r="A988" t="s">
        <v>29</v>
      </c>
      <c r="B988">
        <v>2010</v>
      </c>
      <c r="C988">
        <v>2</v>
      </c>
      <c r="D988">
        <v>1</v>
      </c>
      <c r="F988" s="10">
        <f>DATE(spy_long_term[[#This Row],[year]],spy_long_term[[#This Row],[month]],spy_long_term[[#This Row],[day]])</f>
        <v>40210</v>
      </c>
      <c r="G988" s="6">
        <f>VALUE(spy_long_term[[#This Row],[close]])</f>
        <v>1598.2</v>
      </c>
      <c r="H988" t="s">
        <v>1957</v>
      </c>
      <c r="I988" t="s">
        <v>1958</v>
      </c>
      <c r="J988">
        <f t="shared" si="15"/>
        <v>987</v>
      </c>
      <c r="K988" t="str">
        <f>spy_long_term[[#This Row],[close]]</f>
        <v>1598.20</v>
      </c>
      <c r="L988">
        <f>LOG(spy_long_term[[#This Row],[index]])</f>
        <v>2.9943171526696366</v>
      </c>
      <c r="M988">
        <f>LOG(spy_long_term[[#This Row],[close inf adj]])</f>
        <v>3.0431617881436428</v>
      </c>
      <c r="N988">
        <f>LOG(spy_long_term[[#This Row],[close]])</f>
        <v>3.2036311263305124</v>
      </c>
      <c r="O988" s="11">
        <f>VALUE(spy_long_term[[#This Row],[close]])</f>
        <v>1598.2</v>
      </c>
      <c r="P988" s="11">
        <f>VALUE(spy_long_term[[#This Row],[close inf adj]])</f>
        <v>1104.49</v>
      </c>
      <c r="R988" s="10">
        <v>41077</v>
      </c>
      <c r="S988">
        <v>6.1638000000000002</v>
      </c>
      <c r="T988" s="8"/>
      <c r="U988" s="8"/>
      <c r="V988" s="8"/>
    </row>
    <row r="989" spans="1:22" x14ac:dyDescent="0.35">
      <c r="A989" t="s">
        <v>29</v>
      </c>
      <c r="B989">
        <v>2010</v>
      </c>
      <c r="C989">
        <v>3</v>
      </c>
      <c r="D989">
        <v>1</v>
      </c>
      <c r="F989" s="10">
        <f>DATE(spy_long_term[[#This Row],[year]],spy_long_term[[#This Row],[month]],spy_long_term[[#This Row],[day]])</f>
        <v>40238</v>
      </c>
      <c r="G989" s="6">
        <f>VALUE(spy_long_term[[#This Row],[close]])</f>
        <v>1685.15</v>
      </c>
      <c r="H989" t="s">
        <v>1959</v>
      </c>
      <c r="I989" t="s">
        <v>1960</v>
      </c>
      <c r="J989">
        <f t="shared" si="15"/>
        <v>988</v>
      </c>
      <c r="K989" t="str">
        <f>spy_long_term[[#This Row],[close]]</f>
        <v>1685.15</v>
      </c>
      <c r="L989">
        <f>LOG(spy_long_term[[#This Row],[index]])</f>
        <v>2.9947569445876283</v>
      </c>
      <c r="M989">
        <f>LOG(spy_long_term[[#This Row],[close inf adj]])</f>
        <v>3.0679742308278755</v>
      </c>
      <c r="N989">
        <f>LOG(spy_long_term[[#This Row],[close]])</f>
        <v>3.2266385647164761</v>
      </c>
      <c r="O989" s="11">
        <f>VALUE(spy_long_term[[#This Row],[close]])</f>
        <v>1685.15</v>
      </c>
      <c r="P989" s="11">
        <f>VALUE(spy_long_term[[#This Row],[close inf adj]])</f>
        <v>1169.43</v>
      </c>
      <c r="R989" s="10">
        <v>41078</v>
      </c>
      <c r="S989">
        <v>6.31</v>
      </c>
      <c r="T989" s="9"/>
      <c r="U989" s="9"/>
      <c r="V989" s="9"/>
    </row>
    <row r="990" spans="1:22" x14ac:dyDescent="0.35">
      <c r="A990" t="s">
        <v>29</v>
      </c>
      <c r="B990">
        <v>2010</v>
      </c>
      <c r="C990">
        <v>4</v>
      </c>
      <c r="D990">
        <v>1</v>
      </c>
      <c r="F990" s="10">
        <f>DATE(spy_long_term[[#This Row],[year]],spy_long_term[[#This Row],[month]],spy_long_term[[#This Row],[day]])</f>
        <v>40269</v>
      </c>
      <c r="G990" s="6">
        <f>VALUE(spy_long_term[[#This Row],[close]])</f>
        <v>1706.46</v>
      </c>
      <c r="H990" t="s">
        <v>1961</v>
      </c>
      <c r="I990" t="s">
        <v>1962</v>
      </c>
      <c r="J990">
        <f t="shared" si="15"/>
        <v>989</v>
      </c>
      <c r="K990" t="str">
        <f>spy_long_term[[#This Row],[close]]</f>
        <v>1706.46</v>
      </c>
      <c r="L990">
        <f>LOG(spy_long_term[[#This Row],[index]])</f>
        <v>2.9951962915971793</v>
      </c>
      <c r="M990">
        <f>LOG(spy_long_term[[#This Row],[close inf adj]])</f>
        <v>3.0743372826674977</v>
      </c>
      <c r="N990">
        <f>LOG(spy_long_term[[#This Row],[close]])</f>
        <v>3.232096112724312</v>
      </c>
      <c r="O990" s="11">
        <f>VALUE(spy_long_term[[#This Row],[close]])</f>
        <v>1706.46</v>
      </c>
      <c r="P990" s="11">
        <f>VALUE(spy_long_term[[#This Row],[close inf adj]])</f>
        <v>1186.69</v>
      </c>
      <c r="R990" s="10">
        <v>41079</v>
      </c>
      <c r="S990">
        <v>6.4988000000000001</v>
      </c>
      <c r="T990" s="8"/>
      <c r="U990" s="8"/>
      <c r="V990" s="8"/>
    </row>
    <row r="991" spans="1:22" x14ac:dyDescent="0.35">
      <c r="A991" t="s">
        <v>29</v>
      </c>
      <c r="B991">
        <v>2010</v>
      </c>
      <c r="C991">
        <v>5</v>
      </c>
      <c r="D991">
        <v>1</v>
      </c>
      <c r="F991" s="10">
        <f>DATE(spy_long_term[[#This Row],[year]],spy_long_term[[#This Row],[month]],spy_long_term[[#This Row],[day]])</f>
        <v>40299</v>
      </c>
      <c r="G991" s="6">
        <f>VALUE(spy_long_term[[#This Row],[close]])</f>
        <v>1565.48</v>
      </c>
      <c r="H991" t="s">
        <v>1963</v>
      </c>
      <c r="I991" t="s">
        <v>1964</v>
      </c>
      <c r="J991">
        <f t="shared" si="15"/>
        <v>990</v>
      </c>
      <c r="K991" t="str">
        <f>spy_long_term[[#This Row],[close]]</f>
        <v>1565.48</v>
      </c>
      <c r="L991">
        <f>LOG(spy_long_term[[#This Row],[index]])</f>
        <v>2.9956351945975501</v>
      </c>
      <c r="M991">
        <f>LOG(spy_long_term[[#This Row],[close inf adj]])</f>
        <v>3.0371913574662912</v>
      </c>
      <c r="N991">
        <f>LOG(spy_long_term[[#This Row],[close]])</f>
        <v>3.1946475236008922</v>
      </c>
      <c r="O991" s="11">
        <f>VALUE(spy_long_term[[#This Row],[close]])</f>
        <v>1565.48</v>
      </c>
      <c r="P991" s="11">
        <f>VALUE(spy_long_term[[#This Row],[close inf adj]])</f>
        <v>1089.4100000000001</v>
      </c>
      <c r="R991" s="10">
        <v>41080</v>
      </c>
      <c r="S991">
        <v>6.67</v>
      </c>
      <c r="T991" s="9"/>
      <c r="U991" s="9"/>
      <c r="V991" s="9"/>
    </row>
    <row r="992" spans="1:22" x14ac:dyDescent="0.35">
      <c r="A992" t="s">
        <v>29</v>
      </c>
      <c r="B992">
        <v>2010</v>
      </c>
      <c r="C992">
        <v>6</v>
      </c>
      <c r="D992">
        <v>1</v>
      </c>
      <c r="F992" s="10">
        <f>DATE(spy_long_term[[#This Row],[year]],spy_long_term[[#This Row],[month]],spy_long_term[[#This Row],[day]])</f>
        <v>40330</v>
      </c>
      <c r="G992" s="6">
        <f>VALUE(spy_long_term[[#This Row],[close]])</f>
        <v>1483.19</v>
      </c>
      <c r="H992" t="s">
        <v>1965</v>
      </c>
      <c r="I992" t="s">
        <v>1966</v>
      </c>
      <c r="J992">
        <f t="shared" si="15"/>
        <v>991</v>
      </c>
      <c r="K992" t="str">
        <f>spy_long_term[[#This Row],[close]]</f>
        <v>1483.19</v>
      </c>
      <c r="L992">
        <f>LOG(spy_long_term[[#This Row],[index]])</f>
        <v>2.9960736544852753</v>
      </c>
      <c r="M992">
        <f>LOG(spy_long_term[[#This Row],[close inf adj]])</f>
        <v>3.0131364896132404</v>
      </c>
      <c r="N992">
        <f>LOG(spy_long_term[[#This Row],[close]])</f>
        <v>3.1711967886993837</v>
      </c>
      <c r="O992" s="11">
        <f>VALUE(spy_long_term[[#This Row],[close]])</f>
        <v>1483.19</v>
      </c>
      <c r="P992" s="11">
        <f>VALUE(spy_long_term[[#This Row],[close inf adj]])</f>
        <v>1030.71</v>
      </c>
      <c r="R992" s="10">
        <v>41081</v>
      </c>
      <c r="S992">
        <v>6.6801000000000004</v>
      </c>
      <c r="T992" s="8"/>
      <c r="U992" s="8"/>
      <c r="V992" s="8"/>
    </row>
    <row r="993" spans="1:22" x14ac:dyDescent="0.35">
      <c r="A993" t="s">
        <v>29</v>
      </c>
      <c r="B993">
        <v>2010</v>
      </c>
      <c r="C993">
        <v>7</v>
      </c>
      <c r="D993">
        <v>1</v>
      </c>
      <c r="F993" s="10">
        <f>DATE(spy_long_term[[#This Row],[year]],spy_long_term[[#This Row],[month]],spy_long_term[[#This Row],[day]])</f>
        <v>40360</v>
      </c>
      <c r="G993" s="6">
        <f>VALUE(spy_long_term[[#This Row],[close]])</f>
        <v>1584.1</v>
      </c>
      <c r="H993" t="s">
        <v>1967</v>
      </c>
      <c r="I993" t="s">
        <v>1968</v>
      </c>
      <c r="J993">
        <f t="shared" si="15"/>
        <v>992</v>
      </c>
      <c r="K993" t="str">
        <f>spy_long_term[[#This Row],[close]]</f>
        <v>1584.10</v>
      </c>
      <c r="L993">
        <f>LOG(spy_long_term[[#This Row],[index]])</f>
        <v>2.9965116721541785</v>
      </c>
      <c r="M993">
        <f>LOG(spy_long_term[[#This Row],[close inf adj]])</f>
        <v>3.0420239272488674</v>
      </c>
      <c r="N993">
        <f>LOG(spy_long_term[[#This Row],[close]])</f>
        <v>3.1997825939689855</v>
      </c>
      <c r="O993" s="11">
        <f>VALUE(spy_long_term[[#This Row],[close]])</f>
        <v>1584.1</v>
      </c>
      <c r="P993" s="11">
        <f>VALUE(spy_long_term[[#This Row],[close inf adj]])</f>
        <v>1101.5999999999999</v>
      </c>
      <c r="R993" s="10">
        <v>41082</v>
      </c>
      <c r="S993">
        <v>6.5477999999999996</v>
      </c>
      <c r="T993" s="9"/>
      <c r="U993" s="9"/>
      <c r="V993" s="9"/>
    </row>
    <row r="994" spans="1:22" x14ac:dyDescent="0.35">
      <c r="A994" t="s">
        <v>29</v>
      </c>
      <c r="B994">
        <v>2010</v>
      </c>
      <c r="C994">
        <v>8</v>
      </c>
      <c r="D994">
        <v>1</v>
      </c>
      <c r="F994" s="10">
        <f>DATE(spy_long_term[[#This Row],[year]],spy_long_term[[#This Row],[month]],spy_long_term[[#This Row],[day]])</f>
        <v>40391</v>
      </c>
      <c r="G994" s="6">
        <f>VALUE(spy_long_term[[#This Row],[close]])</f>
        <v>1506.84</v>
      </c>
      <c r="H994" t="s">
        <v>1969</v>
      </c>
      <c r="I994" t="s">
        <v>1970</v>
      </c>
      <c r="J994">
        <f t="shared" si="15"/>
        <v>993</v>
      </c>
      <c r="K994" t="str">
        <f>spy_long_term[[#This Row],[close]]</f>
        <v>1506.84</v>
      </c>
      <c r="L994">
        <f>LOG(spy_long_term[[#This Row],[index]])</f>
        <v>2.996949248495381</v>
      </c>
      <c r="M994">
        <f>LOG(spy_long_term[[#This Row],[close inf adj]])</f>
        <v>3.020912089376603</v>
      </c>
      <c r="N994">
        <f>LOG(spy_long_term[[#This Row],[close]])</f>
        <v>3.1780671402999463</v>
      </c>
      <c r="O994" s="11">
        <f>VALUE(spy_long_term[[#This Row],[close]])</f>
        <v>1506.84</v>
      </c>
      <c r="P994" s="11">
        <f>VALUE(spy_long_term[[#This Row],[close inf adj]])</f>
        <v>1049.33</v>
      </c>
      <c r="R994" s="10">
        <v>41083</v>
      </c>
      <c r="S994">
        <v>6.4284999999999997</v>
      </c>
      <c r="T994" s="8"/>
      <c r="U994" s="8"/>
      <c r="V994" s="8"/>
    </row>
    <row r="995" spans="1:22" x14ac:dyDescent="0.35">
      <c r="A995" t="s">
        <v>29</v>
      </c>
      <c r="B995">
        <v>2010</v>
      </c>
      <c r="C995">
        <v>9</v>
      </c>
      <c r="D995">
        <v>1</v>
      </c>
      <c r="F995" s="10">
        <f>DATE(spy_long_term[[#This Row],[year]],spy_long_term[[#This Row],[month]],spy_long_term[[#This Row],[day]])</f>
        <v>40422</v>
      </c>
      <c r="G995" s="6">
        <f>VALUE(spy_long_term[[#This Row],[close]])</f>
        <v>1637.62</v>
      </c>
      <c r="H995" t="s">
        <v>1971</v>
      </c>
      <c r="I995" t="s">
        <v>1972</v>
      </c>
      <c r="J995">
        <f t="shared" si="15"/>
        <v>994</v>
      </c>
      <c r="K995" t="str">
        <f>spy_long_term[[#This Row],[close]]</f>
        <v>1637.62</v>
      </c>
      <c r="L995">
        <f>LOG(spy_long_term[[#This Row],[index]])</f>
        <v>2.9973863843973132</v>
      </c>
      <c r="M995">
        <f>LOG(spy_long_term[[#This Row],[close inf adj]])</f>
        <v>3.0573617629850389</v>
      </c>
      <c r="N995">
        <f>LOG(spy_long_term[[#This Row],[close]])</f>
        <v>3.2142131336582342</v>
      </c>
      <c r="O995" s="11">
        <f>VALUE(spy_long_term[[#This Row],[close]])</f>
        <v>1637.62</v>
      </c>
      <c r="P995" s="11">
        <f>VALUE(spy_long_term[[#This Row],[close inf adj]])</f>
        <v>1141.2</v>
      </c>
      <c r="R995" s="10">
        <v>41084</v>
      </c>
      <c r="S995">
        <v>6.35</v>
      </c>
      <c r="T995" s="9"/>
      <c r="U995" s="9"/>
      <c r="V995" s="9"/>
    </row>
    <row r="996" spans="1:22" x14ac:dyDescent="0.35">
      <c r="A996" t="s">
        <v>29</v>
      </c>
      <c r="B996">
        <v>2010</v>
      </c>
      <c r="C996">
        <v>10</v>
      </c>
      <c r="D996">
        <v>1</v>
      </c>
      <c r="F996" s="10">
        <f>DATE(spy_long_term[[#This Row],[year]],spy_long_term[[#This Row],[month]],spy_long_term[[#This Row],[day]])</f>
        <v>40452</v>
      </c>
      <c r="G996" s="6">
        <f>VALUE(spy_long_term[[#This Row],[close]])</f>
        <v>1696.79</v>
      </c>
      <c r="H996" t="s">
        <v>1973</v>
      </c>
      <c r="I996" t="s">
        <v>1974</v>
      </c>
      <c r="J996">
        <f t="shared" si="15"/>
        <v>995</v>
      </c>
      <c r="K996" t="str">
        <f>spy_long_term[[#This Row],[close]]</f>
        <v>1696.79</v>
      </c>
      <c r="L996">
        <f>LOG(spy_long_term[[#This Row],[index]])</f>
        <v>2.9978230807457256</v>
      </c>
      <c r="M996">
        <f>LOG(spy_long_term[[#This Row],[close inf adj]])</f>
        <v>3.0730801834772108</v>
      </c>
      <c r="N996">
        <f>LOG(spy_long_term[[#This Row],[close]])</f>
        <v>3.2296280960096744</v>
      </c>
      <c r="O996" s="11">
        <f>VALUE(spy_long_term[[#This Row],[close]])</f>
        <v>1696.79</v>
      </c>
      <c r="P996" s="11">
        <f>VALUE(spy_long_term[[#This Row],[close inf adj]])</f>
        <v>1183.26</v>
      </c>
      <c r="R996" s="10">
        <v>41085</v>
      </c>
      <c r="S996">
        <v>6.3048000000000002</v>
      </c>
      <c r="T996" s="8"/>
      <c r="U996" s="8"/>
      <c r="V996" s="8"/>
    </row>
    <row r="997" spans="1:22" x14ac:dyDescent="0.35">
      <c r="A997" t="s">
        <v>29</v>
      </c>
      <c r="B997">
        <v>2010</v>
      </c>
      <c r="C997">
        <v>11</v>
      </c>
      <c r="D997">
        <v>1</v>
      </c>
      <c r="F997" s="10">
        <f>DATE(spy_long_term[[#This Row],[year]],spy_long_term[[#This Row],[month]],spy_long_term[[#This Row],[day]])</f>
        <v>40483</v>
      </c>
      <c r="G997" s="6">
        <f>VALUE(spy_long_term[[#This Row],[close]])</f>
        <v>1691.73</v>
      </c>
      <c r="H997" t="s">
        <v>1975</v>
      </c>
      <c r="I997" t="s">
        <v>1976</v>
      </c>
      <c r="J997">
        <f t="shared" si="15"/>
        <v>996</v>
      </c>
      <c r="K997" t="str">
        <f>spy_long_term[[#This Row],[close]]</f>
        <v>1691.73</v>
      </c>
      <c r="L997">
        <f>LOG(spy_long_term[[#This Row],[index]])</f>
        <v>2.9982593384236988</v>
      </c>
      <c r="M997">
        <f>LOG(spy_long_term[[#This Row],[close inf adj]])</f>
        <v>3.072084385539477</v>
      </c>
      <c r="N997">
        <f>LOG(spy_long_term[[#This Row],[close]])</f>
        <v>3.2283310508620349</v>
      </c>
      <c r="O997" s="11">
        <f>VALUE(spy_long_term[[#This Row],[close]])</f>
        <v>1691.73</v>
      </c>
      <c r="P997" s="11">
        <f>VALUE(spy_long_term[[#This Row],[close inf adj]])</f>
        <v>1180.55</v>
      </c>
      <c r="R997" s="10">
        <v>41086</v>
      </c>
      <c r="S997">
        <v>6.4195000000000002</v>
      </c>
      <c r="T997" s="9"/>
      <c r="U997" s="9"/>
      <c r="V997" s="9"/>
    </row>
    <row r="998" spans="1:22" x14ac:dyDescent="0.35">
      <c r="A998" t="s">
        <v>29</v>
      </c>
      <c r="B998">
        <v>2010</v>
      </c>
      <c r="C998">
        <v>12</v>
      </c>
      <c r="D998">
        <v>1</v>
      </c>
      <c r="F998" s="10">
        <f>DATE(spy_long_term[[#This Row],[year]],spy_long_term[[#This Row],[month]],spy_long_term[[#This Row],[day]])</f>
        <v>40513</v>
      </c>
      <c r="G998" s="6">
        <f>VALUE(spy_long_term[[#This Row],[close]])</f>
        <v>1799.68</v>
      </c>
      <c r="H998" t="s">
        <v>1977</v>
      </c>
      <c r="I998" t="s">
        <v>1978</v>
      </c>
      <c r="J998">
        <f t="shared" si="15"/>
        <v>997</v>
      </c>
      <c r="K998" t="str">
        <f>spy_long_term[[#This Row],[close]]</f>
        <v>1799.68</v>
      </c>
      <c r="L998">
        <f>LOG(spy_long_term[[#This Row],[index]])</f>
        <v>2.9986951583116559</v>
      </c>
      <c r="M998">
        <f>LOG(spy_long_term[[#This Row],[close inf adj]])</f>
        <v>3.0995563419133774</v>
      </c>
      <c r="N998">
        <f>LOG(spy_long_term[[#This Row],[close]])</f>
        <v>3.2551952903316734</v>
      </c>
      <c r="O998" s="11">
        <f>VALUE(spy_long_term[[#This Row],[close]])</f>
        <v>1799.68</v>
      </c>
      <c r="P998" s="11">
        <f>VALUE(spy_long_term[[#This Row],[close inf adj]])</f>
        <v>1257.6400000000001</v>
      </c>
      <c r="R998" s="10">
        <v>41087</v>
      </c>
      <c r="S998">
        <v>6.6470000000000002</v>
      </c>
      <c r="T998" s="8"/>
      <c r="U998" s="8"/>
      <c r="V998" s="8"/>
    </row>
    <row r="999" spans="1:22" x14ac:dyDescent="0.35">
      <c r="A999" t="s">
        <v>29</v>
      </c>
      <c r="B999">
        <v>2011</v>
      </c>
      <c r="C999">
        <v>1</v>
      </c>
      <c r="D999">
        <v>1</v>
      </c>
      <c r="F999" s="10">
        <f>DATE(spy_long_term[[#This Row],[year]],spy_long_term[[#This Row],[month]],spy_long_term[[#This Row],[day]])</f>
        <v>40544</v>
      </c>
      <c r="G999" s="6">
        <f>VALUE(spy_long_term[[#This Row],[close]])</f>
        <v>1831.43</v>
      </c>
      <c r="H999" t="s">
        <v>1979</v>
      </c>
      <c r="I999" t="s">
        <v>1980</v>
      </c>
      <c r="J999">
        <f t="shared" si="15"/>
        <v>998</v>
      </c>
      <c r="K999" t="str">
        <f>spy_long_term[[#This Row],[close]]</f>
        <v>1831.43</v>
      </c>
      <c r="L999">
        <f>LOG(spy_long_term[[#This Row],[index]])</f>
        <v>2.999130541287371</v>
      </c>
      <c r="M999">
        <f>LOG(spy_long_term[[#This Row],[close inf adj]])</f>
        <v>3.1092814918436238</v>
      </c>
      <c r="N999">
        <f>LOG(spy_long_term[[#This Row],[close]])</f>
        <v>3.262790323931656</v>
      </c>
      <c r="O999" s="11">
        <f>VALUE(spy_long_term[[#This Row],[close]])</f>
        <v>1831.43</v>
      </c>
      <c r="P999" s="11">
        <f>VALUE(spy_long_term[[#This Row],[close inf adj]])</f>
        <v>1286.1199999999999</v>
      </c>
      <c r="R999" s="10">
        <v>41088</v>
      </c>
      <c r="S999">
        <v>6.6059000000000001</v>
      </c>
      <c r="T999" s="9"/>
      <c r="U999" s="9"/>
      <c r="V999" s="9"/>
    </row>
    <row r="1000" spans="1:22" x14ac:dyDescent="0.35">
      <c r="A1000" t="s">
        <v>29</v>
      </c>
      <c r="B1000">
        <v>2011</v>
      </c>
      <c r="C1000">
        <v>2</v>
      </c>
      <c r="D1000">
        <v>1</v>
      </c>
      <c r="F1000" s="10">
        <f>DATE(spy_long_term[[#This Row],[year]],spy_long_term[[#This Row],[month]],spy_long_term[[#This Row],[day]])</f>
        <v>40575</v>
      </c>
      <c r="G1000" s="6">
        <f>VALUE(spy_long_term[[#This Row],[close]])</f>
        <v>1880.67</v>
      </c>
      <c r="H1000" t="s">
        <v>1981</v>
      </c>
      <c r="I1000" t="s">
        <v>1982</v>
      </c>
      <c r="J1000">
        <f t="shared" si="15"/>
        <v>999</v>
      </c>
      <c r="K1000" t="str">
        <f>spy_long_term[[#This Row],[close]]</f>
        <v>1880.67</v>
      </c>
      <c r="L1000">
        <f>LOG(spy_long_term[[#This Row],[index]])</f>
        <v>2.9995654882259823</v>
      </c>
      <c r="M1000">
        <f>LOG(spy_long_term[[#This Row],[close inf adj]])</f>
        <v>3.122942917489024</v>
      </c>
      <c r="N1000">
        <f>LOG(spy_long_term[[#This Row],[close]])</f>
        <v>3.2743125968517179</v>
      </c>
      <c r="O1000" s="11">
        <f>VALUE(spy_long_term[[#This Row],[close]])</f>
        <v>1880.67</v>
      </c>
      <c r="P1000" s="11">
        <f>VALUE(spy_long_term[[#This Row],[close inf adj]])</f>
        <v>1327.22</v>
      </c>
      <c r="R1000" s="10">
        <v>41089</v>
      </c>
      <c r="S1000">
        <v>6.65</v>
      </c>
      <c r="T1000" s="8"/>
      <c r="U1000" s="8"/>
      <c r="V1000" s="8"/>
    </row>
    <row r="1001" spans="1:22" x14ac:dyDescent="0.35">
      <c r="A1001" t="s">
        <v>29</v>
      </c>
      <c r="B1001">
        <v>2011</v>
      </c>
      <c r="C1001">
        <v>3</v>
      </c>
      <c r="D1001">
        <v>1</v>
      </c>
      <c r="F1001" s="10">
        <f>DATE(spy_long_term[[#This Row],[year]],spy_long_term[[#This Row],[month]],spy_long_term[[#This Row],[day]])</f>
        <v>40603</v>
      </c>
      <c r="G1001" s="6">
        <f>VALUE(spy_long_term[[#This Row],[close]])</f>
        <v>1860.14</v>
      </c>
      <c r="H1001" t="s">
        <v>1983</v>
      </c>
      <c r="I1001" t="s">
        <v>1984</v>
      </c>
      <c r="J1001">
        <f t="shared" si="15"/>
        <v>1000</v>
      </c>
      <c r="K1001" t="str">
        <f>spy_long_term[[#This Row],[close]]</f>
        <v>1860.14</v>
      </c>
      <c r="L1001">
        <f>LOG(spy_long_term[[#This Row],[index]])</f>
        <v>3</v>
      </c>
      <c r="M1001">
        <f>LOG(spy_long_term[[#This Row],[close inf adj]])</f>
        <v>3.1224878417195656</v>
      </c>
      <c r="N1001">
        <f>LOG(spy_long_term[[#This Row],[close]])</f>
        <v>3.2695456318197245</v>
      </c>
      <c r="O1001" s="11">
        <f>VALUE(spy_long_term[[#This Row],[close]])</f>
        <v>1860.14</v>
      </c>
      <c r="P1001" s="11">
        <f>VALUE(spy_long_term[[#This Row],[close inf adj]])</f>
        <v>1325.83</v>
      </c>
      <c r="R1001" s="10">
        <v>41090</v>
      </c>
      <c r="S1001">
        <v>6.69</v>
      </c>
      <c r="T1001" s="9"/>
      <c r="U1001" s="9"/>
      <c r="V1001" s="9"/>
    </row>
    <row r="1002" spans="1:22" x14ac:dyDescent="0.35">
      <c r="A1002" t="s">
        <v>29</v>
      </c>
      <c r="B1002">
        <v>2011</v>
      </c>
      <c r="C1002">
        <v>4</v>
      </c>
      <c r="D1002">
        <v>1</v>
      </c>
      <c r="F1002" s="10">
        <f>DATE(spy_long_term[[#This Row],[year]],spy_long_term[[#This Row],[month]],spy_long_term[[#This Row],[day]])</f>
        <v>40634</v>
      </c>
      <c r="G1002" s="6">
        <f>VALUE(spy_long_term[[#This Row],[close]])</f>
        <v>1900.87</v>
      </c>
      <c r="H1002" t="s">
        <v>1985</v>
      </c>
      <c r="I1002" t="s">
        <v>1986</v>
      </c>
      <c r="J1002">
        <f t="shared" si="15"/>
        <v>1001</v>
      </c>
      <c r="K1002" t="str">
        <f>spy_long_term[[#This Row],[close]]</f>
        <v>1900.87</v>
      </c>
      <c r="L1002">
        <f>LOG(spy_long_term[[#This Row],[index]])</f>
        <v>3.0004340774793188</v>
      </c>
      <c r="M1002">
        <f>LOG(spy_long_term[[#This Row],[close inf adj]])</f>
        <v>3.134690177456307</v>
      </c>
      <c r="N1002">
        <f>LOG(spy_long_term[[#This Row],[close]])</f>
        <v>3.2789524165954869</v>
      </c>
      <c r="O1002" s="11">
        <f>VALUE(spy_long_term[[#This Row],[close]])</f>
        <v>1900.87</v>
      </c>
      <c r="P1002" s="11">
        <f>VALUE(spy_long_term[[#This Row],[close inf adj]])</f>
        <v>1363.61</v>
      </c>
      <c r="R1002" s="10">
        <v>41091</v>
      </c>
      <c r="S1002">
        <v>6.6289999999999996</v>
      </c>
      <c r="T1002" s="8"/>
      <c r="U1002" s="8"/>
      <c r="V1002" s="8"/>
    </row>
    <row r="1003" spans="1:22" x14ac:dyDescent="0.35">
      <c r="A1003" t="s">
        <v>29</v>
      </c>
      <c r="B1003">
        <v>2011</v>
      </c>
      <c r="C1003">
        <v>5</v>
      </c>
      <c r="D1003">
        <v>1</v>
      </c>
      <c r="F1003" s="10">
        <f>DATE(spy_long_term[[#This Row],[year]],spy_long_term[[#This Row],[month]],spy_long_term[[#This Row],[day]])</f>
        <v>40664</v>
      </c>
      <c r="G1003" s="6">
        <f>VALUE(spy_long_term[[#This Row],[close]])</f>
        <v>1867.14</v>
      </c>
      <c r="H1003" t="s">
        <v>1987</v>
      </c>
      <c r="I1003" t="s">
        <v>1988</v>
      </c>
      <c r="J1003">
        <f t="shared" si="15"/>
        <v>1002</v>
      </c>
      <c r="K1003" t="str">
        <f>spy_long_term[[#This Row],[close]]</f>
        <v>1867.14</v>
      </c>
      <c r="L1003">
        <f>LOG(spy_long_term[[#This Row],[index]])</f>
        <v>3.0008677215312267</v>
      </c>
      <c r="M1003">
        <f>LOG(spy_long_term[[#This Row],[close inf adj]])</f>
        <v>3.1287868586425982</v>
      </c>
      <c r="N1003">
        <f>LOG(spy_long_term[[#This Row],[close]])</f>
        <v>3.2711768829988594</v>
      </c>
      <c r="O1003" s="11">
        <f>VALUE(spy_long_term[[#This Row],[close]])</f>
        <v>1867.14</v>
      </c>
      <c r="P1003" s="11">
        <f>VALUE(spy_long_term[[#This Row],[close inf adj]])</f>
        <v>1345.2</v>
      </c>
      <c r="R1003" s="10">
        <v>41092</v>
      </c>
      <c r="S1003">
        <v>6.76</v>
      </c>
      <c r="T1003" s="9"/>
      <c r="U1003" s="9"/>
      <c r="V1003" s="9"/>
    </row>
    <row r="1004" spans="1:22" x14ac:dyDescent="0.35">
      <c r="A1004" t="s">
        <v>29</v>
      </c>
      <c r="B1004">
        <v>2011</v>
      </c>
      <c r="C1004">
        <v>6</v>
      </c>
      <c r="D1004">
        <v>1</v>
      </c>
      <c r="F1004" s="10">
        <f>DATE(spy_long_term[[#This Row],[year]],spy_long_term[[#This Row],[month]],spy_long_term[[#This Row],[day]])</f>
        <v>40695</v>
      </c>
      <c r="G1004" s="6">
        <f>VALUE(spy_long_term[[#This Row],[close]])</f>
        <v>1834.37</v>
      </c>
      <c r="H1004" t="s">
        <v>1989</v>
      </c>
      <c r="I1004" t="s">
        <v>1990</v>
      </c>
      <c r="J1004">
        <f t="shared" si="15"/>
        <v>1003</v>
      </c>
      <c r="K1004" t="str">
        <f>spy_long_term[[#This Row],[close]]</f>
        <v>1834.37</v>
      </c>
      <c r="L1004">
        <f>LOG(spy_long_term[[#This Row],[index]])</f>
        <v>3.0013009330204183</v>
      </c>
      <c r="M1004">
        <f>LOG(spy_long_term[[#This Row],[close inf adj]])</f>
        <v>3.1207844471973218</v>
      </c>
      <c r="N1004">
        <f>LOG(spy_long_term[[#This Row],[close]])</f>
        <v>3.2634869391591939</v>
      </c>
      <c r="O1004" s="11">
        <f>VALUE(spy_long_term[[#This Row],[close]])</f>
        <v>1834.37</v>
      </c>
      <c r="P1004" s="11">
        <f>VALUE(spy_long_term[[#This Row],[close inf adj]])</f>
        <v>1320.64</v>
      </c>
      <c r="R1004" s="10">
        <v>41093</v>
      </c>
      <c r="S1004">
        <v>6.4499000000000004</v>
      </c>
      <c r="T1004" s="8"/>
      <c r="U1004" s="8"/>
      <c r="V1004" s="8"/>
    </row>
    <row r="1005" spans="1:22" x14ac:dyDescent="0.35">
      <c r="A1005" t="s">
        <v>29</v>
      </c>
      <c r="B1005">
        <v>2011</v>
      </c>
      <c r="C1005">
        <v>7</v>
      </c>
      <c r="D1005">
        <v>1</v>
      </c>
      <c r="F1005" s="10">
        <f>DATE(spy_long_term[[#This Row],[year]],spy_long_term[[#This Row],[month]],spy_long_term[[#This Row],[day]])</f>
        <v>40725</v>
      </c>
      <c r="G1005" s="6">
        <f>VALUE(spy_long_term[[#This Row],[close]])</f>
        <v>1793.68</v>
      </c>
      <c r="H1005" t="s">
        <v>1991</v>
      </c>
      <c r="I1005" t="s">
        <v>1992</v>
      </c>
      <c r="J1005">
        <f t="shared" si="15"/>
        <v>1004</v>
      </c>
      <c r="K1005" t="str">
        <f>spy_long_term[[#This Row],[close]]</f>
        <v>1793.68</v>
      </c>
      <c r="L1005">
        <f>LOG(spy_long_term[[#This Row],[index]])</f>
        <v>3.0017337128090005</v>
      </c>
      <c r="M1005">
        <f>LOG(spy_long_term[[#This Row],[close inf adj]])</f>
        <v>3.1113566230089877</v>
      </c>
      <c r="N1005">
        <f>LOG(spy_long_term[[#This Row],[close]])</f>
        <v>3.2537449656700224</v>
      </c>
      <c r="O1005" s="11">
        <f>VALUE(spy_long_term[[#This Row],[close]])</f>
        <v>1793.68</v>
      </c>
      <c r="P1005" s="11">
        <f>VALUE(spy_long_term[[#This Row],[close inf adj]])</f>
        <v>1292.28</v>
      </c>
      <c r="R1005" s="10">
        <v>41094</v>
      </c>
      <c r="S1005">
        <v>6.5101000000000004</v>
      </c>
      <c r="T1005" s="9"/>
      <c r="U1005" s="9"/>
      <c r="V1005" s="9"/>
    </row>
    <row r="1006" spans="1:22" x14ac:dyDescent="0.35">
      <c r="A1006" t="s">
        <v>29</v>
      </c>
      <c r="B1006">
        <v>2011</v>
      </c>
      <c r="C1006">
        <v>8</v>
      </c>
      <c r="D1006">
        <v>1</v>
      </c>
      <c r="F1006" s="10">
        <f>DATE(spy_long_term[[#This Row],[year]],spy_long_term[[#This Row],[month]],spy_long_term[[#This Row],[day]])</f>
        <v>40756</v>
      </c>
      <c r="G1006" s="6">
        <f>VALUE(spy_long_term[[#This Row],[close]])</f>
        <v>1686.94</v>
      </c>
      <c r="H1006" t="s">
        <v>1993</v>
      </c>
      <c r="I1006" t="s">
        <v>1994</v>
      </c>
      <c r="J1006">
        <f t="shared" si="15"/>
        <v>1005</v>
      </c>
      <c r="K1006" t="str">
        <f>spy_long_term[[#This Row],[close]]</f>
        <v>1686.94</v>
      </c>
      <c r="L1006">
        <f>LOG(spy_long_term[[#This Row],[index]])</f>
        <v>3.0021660617565078</v>
      </c>
      <c r="M1006">
        <f>LOG(spy_long_term[[#This Row],[close inf adj]])</f>
        <v>3.0859645140280789</v>
      </c>
      <c r="N1006">
        <f>LOG(spy_long_term[[#This Row],[close]])</f>
        <v>3.2270996361562205</v>
      </c>
      <c r="O1006" s="11">
        <f>VALUE(spy_long_term[[#This Row],[close]])</f>
        <v>1686.94</v>
      </c>
      <c r="P1006" s="11">
        <f>VALUE(spy_long_term[[#This Row],[close inf adj]])</f>
        <v>1218.8900000000001</v>
      </c>
      <c r="R1006" s="10">
        <v>41095</v>
      </c>
      <c r="S1006">
        <v>6.67</v>
      </c>
      <c r="T1006" s="8"/>
      <c r="U1006" s="8"/>
      <c r="V1006" s="8"/>
    </row>
    <row r="1007" spans="1:22" x14ac:dyDescent="0.35">
      <c r="A1007" t="s">
        <v>29</v>
      </c>
      <c r="B1007">
        <v>2011</v>
      </c>
      <c r="C1007">
        <v>9</v>
      </c>
      <c r="D1007">
        <v>1</v>
      </c>
      <c r="F1007" s="10">
        <f>DATE(spy_long_term[[#This Row],[year]],spy_long_term[[#This Row],[month]],spy_long_term[[#This Row],[day]])</f>
        <v>40787</v>
      </c>
      <c r="G1007" s="6">
        <f>VALUE(spy_long_term[[#This Row],[close]])</f>
        <v>1563.62</v>
      </c>
      <c r="H1007" t="s">
        <v>1995</v>
      </c>
      <c r="I1007" t="s">
        <v>1996</v>
      </c>
      <c r="J1007">
        <f t="shared" si="15"/>
        <v>1006</v>
      </c>
      <c r="K1007" t="str">
        <f>spy_long_term[[#This Row],[close]]</f>
        <v>1563.62</v>
      </c>
      <c r="L1007">
        <f>LOG(spy_long_term[[#This Row],[index]])</f>
        <v>3.0025979807199086</v>
      </c>
      <c r="M1007">
        <f>LOG(spy_long_term[[#This Row],[close inf adj]])</f>
        <v>3.0536238514530627</v>
      </c>
      <c r="N1007">
        <f>LOG(spy_long_term[[#This Row],[close]])</f>
        <v>3.1941312167832896</v>
      </c>
      <c r="O1007" s="11">
        <f>VALUE(spy_long_term[[#This Row],[close]])</f>
        <v>1563.62</v>
      </c>
      <c r="P1007" s="11">
        <f>VALUE(spy_long_term[[#This Row],[close inf adj]])</f>
        <v>1131.42</v>
      </c>
      <c r="R1007" s="10">
        <v>41096</v>
      </c>
      <c r="S1007">
        <v>6.6481000000000003</v>
      </c>
      <c r="T1007" s="9"/>
      <c r="U1007" s="9"/>
      <c r="V1007" s="9"/>
    </row>
    <row r="1008" spans="1:22" x14ac:dyDescent="0.35">
      <c r="A1008" t="s">
        <v>29</v>
      </c>
      <c r="B1008">
        <v>2011</v>
      </c>
      <c r="C1008">
        <v>10</v>
      </c>
      <c r="D1008">
        <v>1</v>
      </c>
      <c r="F1008" s="10">
        <f>DATE(spy_long_term[[#This Row],[year]],spy_long_term[[#This Row],[month]],spy_long_term[[#This Row],[day]])</f>
        <v>40817</v>
      </c>
      <c r="G1008" s="6">
        <f>VALUE(spy_long_term[[#This Row],[close]])</f>
        <v>1735.82</v>
      </c>
      <c r="H1008" t="s">
        <v>1997</v>
      </c>
      <c r="I1008" t="s">
        <v>1998</v>
      </c>
      <c r="J1008">
        <f t="shared" si="15"/>
        <v>1007</v>
      </c>
      <c r="K1008" t="str">
        <f>spy_long_term[[#This Row],[close]]</f>
        <v>1735.82</v>
      </c>
      <c r="L1008">
        <f>LOG(spy_long_term[[#This Row],[index]])</f>
        <v>3.003029470553618</v>
      </c>
      <c r="M1008">
        <f>LOG(spy_long_term[[#This Row],[close inf adj]])</f>
        <v>3.0980550396692434</v>
      </c>
      <c r="N1008">
        <f>LOG(spy_long_term[[#This Row],[close]])</f>
        <v>3.2395046879719414</v>
      </c>
      <c r="O1008" s="11">
        <f>VALUE(spy_long_term[[#This Row],[close]])</f>
        <v>1735.82</v>
      </c>
      <c r="P1008" s="11">
        <f>VALUE(spy_long_term[[#This Row],[close inf adj]])</f>
        <v>1253.3</v>
      </c>
      <c r="R1008" s="10">
        <v>41097</v>
      </c>
      <c r="S1008">
        <v>6.7621000000000002</v>
      </c>
      <c r="T1008" s="8"/>
      <c r="U1008" s="8"/>
      <c r="V1008" s="8"/>
    </row>
    <row r="1009" spans="1:22" x14ac:dyDescent="0.35">
      <c r="A1009" t="s">
        <v>29</v>
      </c>
      <c r="B1009">
        <v>2011</v>
      </c>
      <c r="C1009">
        <v>11</v>
      </c>
      <c r="D1009">
        <v>1</v>
      </c>
      <c r="F1009" s="10">
        <f>DATE(spy_long_term[[#This Row],[year]],spy_long_term[[#This Row],[month]],spy_long_term[[#This Row],[day]])</f>
        <v>40848</v>
      </c>
      <c r="G1009" s="6">
        <f>VALUE(spy_long_term[[#This Row],[close]])</f>
        <v>1728.29</v>
      </c>
      <c r="H1009" t="s">
        <v>1999</v>
      </c>
      <c r="I1009" t="s">
        <v>2000</v>
      </c>
      <c r="J1009">
        <f t="shared" si="15"/>
        <v>1008</v>
      </c>
      <c r="K1009" t="str">
        <f>spy_long_term[[#This Row],[close]]</f>
        <v>1728.29</v>
      </c>
      <c r="L1009">
        <f>LOG(spy_long_term[[#This Row],[index]])</f>
        <v>3.0034605321095067</v>
      </c>
      <c r="M1009">
        <f>LOG(spy_long_term[[#This Row],[close inf adj]])</f>
        <v>3.095852522397629</v>
      </c>
      <c r="N1009">
        <f>LOG(spy_long_term[[#This Row],[close]])</f>
        <v>3.2376166170969247</v>
      </c>
      <c r="O1009" s="11">
        <f>VALUE(spy_long_term[[#This Row],[close]])</f>
        <v>1728.29</v>
      </c>
      <c r="P1009" s="11">
        <f>VALUE(spy_long_term[[#This Row],[close inf adj]])</f>
        <v>1246.96</v>
      </c>
      <c r="R1009" s="10">
        <v>41098</v>
      </c>
      <c r="S1009">
        <v>6.7990000000000004</v>
      </c>
      <c r="T1009" s="9"/>
      <c r="U1009" s="9"/>
      <c r="V1009" s="9"/>
    </row>
    <row r="1010" spans="1:22" x14ac:dyDescent="0.35">
      <c r="A1010" t="s">
        <v>29</v>
      </c>
      <c r="B1010">
        <v>2011</v>
      </c>
      <c r="C1010">
        <v>12</v>
      </c>
      <c r="D1010">
        <v>1</v>
      </c>
      <c r="F1010" s="10">
        <f>DATE(spy_long_term[[#This Row],[year]],spy_long_term[[#This Row],[month]],spy_long_term[[#This Row],[day]])</f>
        <v>40878</v>
      </c>
      <c r="G1010" s="6">
        <f>VALUE(spy_long_term[[#This Row],[close]])</f>
        <v>1746.81</v>
      </c>
      <c r="H1010" t="s">
        <v>2001</v>
      </c>
      <c r="I1010" t="s">
        <v>2002</v>
      </c>
      <c r="J1010">
        <f t="shared" si="15"/>
        <v>1009</v>
      </c>
      <c r="K1010" t="str">
        <f>spy_long_term[[#This Row],[close]]</f>
        <v>1746.81</v>
      </c>
      <c r="L1010">
        <f>LOG(spy_long_term[[#This Row],[index]])</f>
        <v>3.0038911662369103</v>
      </c>
      <c r="M1010">
        <f>LOG(spy_long_term[[#This Row],[close inf adj]])</f>
        <v>3.0995425286953324</v>
      </c>
      <c r="N1010">
        <f>LOG(spy_long_term[[#This Row],[close]])</f>
        <v>3.242245669471187</v>
      </c>
      <c r="O1010" s="11">
        <f>VALUE(spy_long_term[[#This Row],[close]])</f>
        <v>1746.81</v>
      </c>
      <c r="P1010" s="11">
        <f>VALUE(spy_long_term[[#This Row],[close inf adj]])</f>
        <v>1257.5999999999999</v>
      </c>
      <c r="R1010" s="10">
        <v>41099</v>
      </c>
      <c r="S1010">
        <v>7.0214999999999996</v>
      </c>
      <c r="T1010" s="8"/>
      <c r="U1010" s="8"/>
      <c r="V1010" s="8"/>
    </row>
    <row r="1011" spans="1:22" x14ac:dyDescent="0.35">
      <c r="A1011" t="s">
        <v>29</v>
      </c>
      <c r="B1011">
        <v>2012</v>
      </c>
      <c r="C1011">
        <v>1</v>
      </c>
      <c r="D1011">
        <v>1</v>
      </c>
      <c r="F1011" s="10">
        <f>DATE(spy_long_term[[#This Row],[year]],spy_long_term[[#This Row],[month]],spy_long_term[[#This Row],[day]])</f>
        <v>40909</v>
      </c>
      <c r="G1011" s="6">
        <f>VALUE(spy_long_term[[#This Row],[close]])</f>
        <v>1815.06</v>
      </c>
      <c r="H1011" t="s">
        <v>2003</v>
      </c>
      <c r="I1011" t="s">
        <v>2004</v>
      </c>
      <c r="J1011">
        <f t="shared" si="15"/>
        <v>1010</v>
      </c>
      <c r="K1011" t="str">
        <f>spy_long_term[[#This Row],[close]]</f>
        <v>1815.06</v>
      </c>
      <c r="L1011">
        <f>LOG(spy_long_term[[#This Row],[index]])</f>
        <v>3.0043213737826426</v>
      </c>
      <c r="M1011">
        <f>LOG(spy_long_term[[#This Row],[close inf adj]])</f>
        <v>3.1180695308638677</v>
      </c>
      <c r="N1011">
        <f>LOG(spy_long_term[[#This Row],[close]])</f>
        <v>3.2588909859772102</v>
      </c>
      <c r="O1011" s="11">
        <f>VALUE(spy_long_term[[#This Row],[close]])</f>
        <v>1815.06</v>
      </c>
      <c r="P1011" s="11">
        <f>VALUE(spy_long_term[[#This Row],[close inf adj]])</f>
        <v>1312.41</v>
      </c>
      <c r="R1011" s="10">
        <v>41100</v>
      </c>
      <c r="S1011">
        <v>7.1999000000000004</v>
      </c>
      <c r="T1011" s="9"/>
      <c r="U1011" s="9"/>
      <c r="V1011" s="9"/>
    </row>
    <row r="1012" spans="1:22" x14ac:dyDescent="0.35">
      <c r="A1012" t="s">
        <v>29</v>
      </c>
      <c r="B1012">
        <v>2012</v>
      </c>
      <c r="C1012">
        <v>2</v>
      </c>
      <c r="D1012">
        <v>1</v>
      </c>
      <c r="F1012" s="10">
        <f>DATE(spy_long_term[[#This Row],[year]],spy_long_term[[#This Row],[month]],spy_long_term[[#This Row],[day]])</f>
        <v>40940</v>
      </c>
      <c r="G1012" s="6">
        <f>VALUE(spy_long_term[[#This Row],[close]])</f>
        <v>1880.54</v>
      </c>
      <c r="H1012" t="s">
        <v>2005</v>
      </c>
      <c r="I1012" t="s">
        <v>2006</v>
      </c>
      <c r="J1012">
        <f t="shared" si="15"/>
        <v>1011</v>
      </c>
      <c r="K1012" t="str">
        <f>spy_long_term[[#This Row],[close]]</f>
        <v>1880.54</v>
      </c>
      <c r="L1012">
        <f>LOG(spy_long_term[[#This Row],[index]])</f>
        <v>3.0047511555910011</v>
      </c>
      <c r="M1012">
        <f>LOG(spy_long_term[[#This Row],[close inf adj]])</f>
        <v>3.1353489493346451</v>
      </c>
      <c r="N1012">
        <f>LOG(spy_long_term[[#This Row],[close]])</f>
        <v>3.2742825755114207</v>
      </c>
      <c r="O1012" s="11">
        <f>VALUE(spy_long_term[[#This Row],[close]])</f>
        <v>1880.54</v>
      </c>
      <c r="P1012" s="11">
        <f>VALUE(spy_long_term[[#This Row],[close inf adj]])</f>
        <v>1365.68</v>
      </c>
      <c r="R1012" s="10">
        <v>41101</v>
      </c>
      <c r="S1012">
        <v>7.15</v>
      </c>
      <c r="T1012" s="8"/>
      <c r="U1012" s="8"/>
      <c r="V1012" s="8"/>
    </row>
    <row r="1013" spans="1:22" x14ac:dyDescent="0.35">
      <c r="A1013" t="s">
        <v>29</v>
      </c>
      <c r="B1013">
        <v>2012</v>
      </c>
      <c r="C1013">
        <v>3</v>
      </c>
      <c r="D1013">
        <v>1</v>
      </c>
      <c r="F1013" s="10">
        <f>DATE(spy_long_term[[#This Row],[year]],spy_long_term[[#This Row],[month]],spy_long_term[[#This Row],[day]])</f>
        <v>40969</v>
      </c>
      <c r="G1013" s="6">
        <f>VALUE(spy_long_term[[#This Row],[close]])</f>
        <v>1925.38</v>
      </c>
      <c r="H1013" t="s">
        <v>2007</v>
      </c>
      <c r="I1013" t="s">
        <v>2008</v>
      </c>
      <c r="J1013">
        <f t="shared" si="15"/>
        <v>1012</v>
      </c>
      <c r="K1013" t="str">
        <f>spy_long_term[[#This Row],[close]]</f>
        <v>1925.38</v>
      </c>
      <c r="L1013">
        <f>LOG(spy_long_term[[#This Row],[index]])</f>
        <v>3.0051805125037805</v>
      </c>
      <c r="M1013">
        <f>LOG(spy_long_term[[#This Row],[close inf adj]])</f>
        <v>3.1487476010745707</v>
      </c>
      <c r="N1013">
        <f>LOG(spy_long_term[[#This Row],[close]])</f>
        <v>3.2845164562426512</v>
      </c>
      <c r="O1013" s="11">
        <f>VALUE(spy_long_term[[#This Row],[close]])</f>
        <v>1925.38</v>
      </c>
      <c r="P1013" s="11">
        <f>VALUE(spy_long_term[[#This Row],[close inf adj]])</f>
        <v>1408.47</v>
      </c>
      <c r="R1013" s="10">
        <v>41102</v>
      </c>
      <c r="S1013">
        <v>7.7644000000000002</v>
      </c>
      <c r="T1013" s="9"/>
      <c r="U1013" s="9"/>
      <c r="V1013" s="9"/>
    </row>
    <row r="1014" spans="1:22" x14ac:dyDescent="0.35">
      <c r="A1014" t="s">
        <v>29</v>
      </c>
      <c r="B1014">
        <v>2012</v>
      </c>
      <c r="C1014">
        <v>4</v>
      </c>
      <c r="D1014">
        <v>1</v>
      </c>
      <c r="F1014" s="10">
        <f>DATE(spy_long_term[[#This Row],[year]],spy_long_term[[#This Row],[month]],spy_long_term[[#This Row],[day]])</f>
        <v>41000</v>
      </c>
      <c r="G1014" s="6">
        <f>VALUE(spy_long_term[[#This Row],[close]])</f>
        <v>1905.35</v>
      </c>
      <c r="H1014" t="s">
        <v>2009</v>
      </c>
      <c r="I1014" t="s">
        <v>2010</v>
      </c>
      <c r="J1014">
        <f t="shared" si="15"/>
        <v>1013</v>
      </c>
      <c r="K1014" t="str">
        <f>spy_long_term[[#This Row],[close]]</f>
        <v>1905.35</v>
      </c>
      <c r="L1014">
        <f>LOG(spy_long_term[[#This Row],[index]])</f>
        <v>3.0056094453602804</v>
      </c>
      <c r="M1014">
        <f>LOG(spy_long_term[[#This Row],[close inf adj]])</f>
        <v>3.1454792116374346</v>
      </c>
      <c r="N1014">
        <f>LOG(spy_long_term[[#This Row],[close]])</f>
        <v>3.2799747643196904</v>
      </c>
      <c r="O1014" s="11">
        <f>VALUE(spy_long_term[[#This Row],[close]])</f>
        <v>1905.35</v>
      </c>
      <c r="P1014" s="11">
        <f>VALUE(spy_long_term[[#This Row],[close inf adj]])</f>
        <v>1397.91</v>
      </c>
      <c r="R1014" s="10">
        <v>41103</v>
      </c>
      <c r="S1014">
        <v>7.6650999999999998</v>
      </c>
      <c r="T1014" s="8"/>
      <c r="U1014" s="8"/>
      <c r="V1014" s="8"/>
    </row>
    <row r="1015" spans="1:22" x14ac:dyDescent="0.35">
      <c r="A1015" t="s">
        <v>29</v>
      </c>
      <c r="B1015">
        <v>2012</v>
      </c>
      <c r="C1015">
        <v>5</v>
      </c>
      <c r="D1015">
        <v>1</v>
      </c>
      <c r="F1015" s="10">
        <f>DATE(spy_long_term[[#This Row],[year]],spy_long_term[[#This Row],[month]],spy_long_term[[#This Row],[day]])</f>
        <v>41030</v>
      </c>
      <c r="G1015" s="6">
        <f>VALUE(spy_long_term[[#This Row],[close]])</f>
        <v>1787.29</v>
      </c>
      <c r="H1015" t="s">
        <v>2011</v>
      </c>
      <c r="I1015" t="s">
        <v>2012</v>
      </c>
      <c r="J1015">
        <f t="shared" si="15"/>
        <v>1014</v>
      </c>
      <c r="K1015" t="str">
        <f>spy_long_term[[#This Row],[close]]</f>
        <v>1787.29</v>
      </c>
      <c r="L1015">
        <f>LOG(spy_long_term[[#This Row],[index]])</f>
        <v>3.0060379549973173</v>
      </c>
      <c r="M1015">
        <f>LOG(spy_long_term[[#This Row],[close inf adj]])</f>
        <v>3.1173806843051222</v>
      </c>
      <c r="N1015">
        <f>LOG(spy_long_term[[#This Row],[close]])</f>
        <v>3.2521950254667238</v>
      </c>
      <c r="O1015" s="11">
        <f>VALUE(spy_long_term[[#This Row],[close]])</f>
        <v>1787.29</v>
      </c>
      <c r="P1015" s="11">
        <f>VALUE(spy_long_term[[#This Row],[close inf adj]])</f>
        <v>1310.33</v>
      </c>
      <c r="R1015" s="10">
        <v>41104</v>
      </c>
      <c r="S1015">
        <v>7.5420999999999996</v>
      </c>
      <c r="T1015" s="9"/>
      <c r="U1015" s="9"/>
      <c r="V1015" s="9"/>
    </row>
    <row r="1016" spans="1:22" x14ac:dyDescent="0.35">
      <c r="A1016" t="s">
        <v>29</v>
      </c>
      <c r="B1016">
        <v>2012</v>
      </c>
      <c r="C1016">
        <v>6</v>
      </c>
      <c r="D1016">
        <v>1</v>
      </c>
      <c r="F1016" s="10">
        <f>DATE(spy_long_term[[#This Row],[year]],spy_long_term[[#This Row],[month]],spy_long_term[[#This Row],[day]])</f>
        <v>41061</v>
      </c>
      <c r="G1016" s="6">
        <f>VALUE(spy_long_term[[#This Row],[close]])</f>
        <v>1860.71</v>
      </c>
      <c r="H1016" t="s">
        <v>2013</v>
      </c>
      <c r="I1016" t="s">
        <v>2014</v>
      </c>
      <c r="J1016">
        <f t="shared" si="15"/>
        <v>1015</v>
      </c>
      <c r="K1016" t="str">
        <f>spy_long_term[[#This Row],[close]]</f>
        <v>1860.71</v>
      </c>
      <c r="L1016">
        <f>LOG(spy_long_term[[#This Row],[index]])</f>
        <v>3.0064660422492318</v>
      </c>
      <c r="M1016">
        <f>LOG(spy_long_term[[#This Row],[close inf adj]])</f>
        <v>3.1342281230216629</v>
      </c>
      <c r="N1016">
        <f>LOG(spy_long_term[[#This Row],[close]])</f>
        <v>3.2696786916617611</v>
      </c>
      <c r="O1016" s="11">
        <f>VALUE(spy_long_term[[#This Row],[close]])</f>
        <v>1860.71</v>
      </c>
      <c r="P1016" s="11">
        <f>VALUE(spy_long_term[[#This Row],[close inf adj]])</f>
        <v>1362.16</v>
      </c>
      <c r="R1016" s="10">
        <v>41105</v>
      </c>
      <c r="S1016">
        <v>7.6210000000000004</v>
      </c>
      <c r="T1016" s="8"/>
      <c r="U1016" s="8"/>
      <c r="V1016" s="8"/>
    </row>
    <row r="1017" spans="1:22" x14ac:dyDescent="0.35">
      <c r="A1017" t="s">
        <v>29</v>
      </c>
      <c r="B1017">
        <v>2012</v>
      </c>
      <c r="C1017">
        <v>7</v>
      </c>
      <c r="D1017">
        <v>1</v>
      </c>
      <c r="F1017" s="10">
        <f>DATE(spy_long_term[[#This Row],[year]],spy_long_term[[#This Row],[month]],spy_long_term[[#This Row],[day]])</f>
        <v>41091</v>
      </c>
      <c r="G1017" s="6">
        <f>VALUE(spy_long_term[[#This Row],[close]])</f>
        <v>1888.29</v>
      </c>
      <c r="H1017" t="s">
        <v>2015</v>
      </c>
      <c r="I1017" t="s">
        <v>2016</v>
      </c>
      <c r="J1017">
        <f t="shared" si="15"/>
        <v>1016</v>
      </c>
      <c r="K1017" t="str">
        <f>spy_long_term[[#This Row],[close]]</f>
        <v>1888.29</v>
      </c>
      <c r="L1017">
        <f>LOG(spy_long_term[[#This Row],[index]])</f>
        <v>3.0068937079479006</v>
      </c>
      <c r="M1017">
        <f>LOG(spy_long_term[[#This Row],[close inf adj]])</f>
        <v>3.1396650334797394</v>
      </c>
      <c r="N1017">
        <f>LOG(spy_long_term[[#This Row],[close]])</f>
        <v>3.276068693207828</v>
      </c>
      <c r="O1017" s="11">
        <f>VALUE(spy_long_term[[#This Row],[close]])</f>
        <v>1888.29</v>
      </c>
      <c r="P1017" s="11">
        <f>VALUE(spy_long_term[[#This Row],[close inf adj]])</f>
        <v>1379.32</v>
      </c>
      <c r="R1017" s="10">
        <v>41106</v>
      </c>
      <c r="S1017">
        <v>8.4995999999999992</v>
      </c>
      <c r="T1017" s="9"/>
      <c r="U1017" s="9"/>
      <c r="V1017" s="9"/>
    </row>
    <row r="1018" spans="1:22" x14ac:dyDescent="0.35">
      <c r="A1018" t="s">
        <v>29</v>
      </c>
      <c r="B1018">
        <v>2012</v>
      </c>
      <c r="C1018">
        <v>8</v>
      </c>
      <c r="D1018">
        <v>1</v>
      </c>
      <c r="F1018" s="10">
        <f>DATE(spy_long_term[[#This Row],[year]],spy_long_term[[#This Row],[month]],spy_long_term[[#This Row],[day]])</f>
        <v>41122</v>
      </c>
      <c r="G1018" s="6">
        <f>VALUE(spy_long_term[[#This Row],[close]])</f>
        <v>1914.36</v>
      </c>
      <c r="H1018" t="s">
        <v>2017</v>
      </c>
      <c r="I1018" t="s">
        <v>2018</v>
      </c>
      <c r="J1018">
        <f t="shared" si="15"/>
        <v>1017</v>
      </c>
      <c r="K1018" t="str">
        <f>spy_long_term[[#This Row],[close]]</f>
        <v>1914.36</v>
      </c>
      <c r="L1018">
        <f>LOG(spy_long_term[[#This Row],[index]])</f>
        <v>3.0073209529227447</v>
      </c>
      <c r="M1018">
        <f>LOG(spy_long_term[[#This Row],[close inf adj]])</f>
        <v>3.1481644379377673</v>
      </c>
      <c r="N1018">
        <f>LOG(spy_long_term[[#This Row],[close]])</f>
        <v>3.2820236112422574</v>
      </c>
      <c r="O1018" s="11">
        <f>VALUE(spy_long_term[[#This Row],[close]])</f>
        <v>1914.36</v>
      </c>
      <c r="P1018" s="11">
        <f>VALUE(spy_long_term[[#This Row],[close inf adj]])</f>
        <v>1406.58</v>
      </c>
      <c r="R1018" s="10">
        <v>41107</v>
      </c>
      <c r="S1018">
        <v>8.8000000000000007</v>
      </c>
      <c r="T1018" s="8"/>
      <c r="U1018" s="8"/>
      <c r="V1018" s="8"/>
    </row>
    <row r="1019" spans="1:22" x14ac:dyDescent="0.35">
      <c r="A1019" t="s">
        <v>29</v>
      </c>
      <c r="B1019">
        <v>2012</v>
      </c>
      <c r="C1019">
        <v>9</v>
      </c>
      <c r="D1019">
        <v>1</v>
      </c>
      <c r="F1019" s="10">
        <f>DATE(spy_long_term[[#This Row],[year]],spy_long_term[[#This Row],[month]],spy_long_term[[#This Row],[day]])</f>
        <v>41153</v>
      </c>
      <c r="G1019" s="6">
        <f>VALUE(spy_long_term[[#This Row],[close]])</f>
        <v>1952.11</v>
      </c>
      <c r="H1019" t="s">
        <v>2019</v>
      </c>
      <c r="I1019" t="s">
        <v>2020</v>
      </c>
      <c r="J1019">
        <f t="shared" si="15"/>
        <v>1018</v>
      </c>
      <c r="K1019" t="str">
        <f>spy_long_term[[#This Row],[close]]</f>
        <v>1952.11</v>
      </c>
      <c r="L1019">
        <f>LOG(spy_long_term[[#This Row],[index]])</f>
        <v>3.00774777800074</v>
      </c>
      <c r="M1019">
        <f>LOG(spy_long_term[[#This Row],[close inf adj]])</f>
        <v>3.1585645126724917</v>
      </c>
      <c r="N1019">
        <f>LOG(spy_long_term[[#This Row],[close]])</f>
        <v>3.2905042862031189</v>
      </c>
      <c r="O1019" s="11">
        <f>VALUE(spy_long_term[[#This Row],[close]])</f>
        <v>1952.11</v>
      </c>
      <c r="P1019" s="11">
        <f>VALUE(spy_long_term[[#This Row],[close inf adj]])</f>
        <v>1440.67</v>
      </c>
      <c r="R1019" s="10">
        <v>41108</v>
      </c>
      <c r="S1019">
        <v>9.1097999999999999</v>
      </c>
      <c r="T1019" s="9"/>
      <c r="U1019" s="9"/>
      <c r="V1019" s="9"/>
    </row>
    <row r="1020" spans="1:22" x14ac:dyDescent="0.35">
      <c r="A1020" t="s">
        <v>29</v>
      </c>
      <c r="B1020">
        <v>2012</v>
      </c>
      <c r="C1020">
        <v>10</v>
      </c>
      <c r="D1020">
        <v>1</v>
      </c>
      <c r="F1020" s="10">
        <f>DATE(spy_long_term[[#This Row],[year]],spy_long_term[[#This Row],[month]],spy_long_term[[#This Row],[day]])</f>
        <v>41183</v>
      </c>
      <c r="G1020" s="6">
        <f>VALUE(spy_long_term[[#This Row],[close]])</f>
        <v>1913.48</v>
      </c>
      <c r="H1020" t="s">
        <v>2021</v>
      </c>
      <c r="I1020" t="s">
        <v>2022</v>
      </c>
      <c r="J1020">
        <f t="shared" si="15"/>
        <v>1019</v>
      </c>
      <c r="K1020" t="str">
        <f>spy_long_term[[#This Row],[close]]</f>
        <v>1913.48</v>
      </c>
      <c r="L1020">
        <f>LOG(spy_long_term[[#This Row],[index]])</f>
        <v>3.0081741840064264</v>
      </c>
      <c r="M1020">
        <f>LOG(spy_long_term[[#This Row],[close inf adj]])</f>
        <v>3.1498839057670986</v>
      </c>
      <c r="N1020">
        <f>LOG(spy_long_term[[#This Row],[close]])</f>
        <v>3.2818239272686283</v>
      </c>
      <c r="O1020" s="11">
        <f>VALUE(spy_long_term[[#This Row],[close]])</f>
        <v>1913.48</v>
      </c>
      <c r="P1020" s="11">
        <f>VALUE(spy_long_term[[#This Row],[close inf adj]])</f>
        <v>1412.16</v>
      </c>
      <c r="R1020" s="10">
        <v>41109</v>
      </c>
      <c r="S1020">
        <v>8.8699999999999992</v>
      </c>
      <c r="T1020" s="8"/>
      <c r="U1020" s="8"/>
      <c r="V1020" s="8"/>
    </row>
    <row r="1021" spans="1:22" x14ac:dyDescent="0.35">
      <c r="A1021" t="s">
        <v>29</v>
      </c>
      <c r="B1021">
        <v>2012</v>
      </c>
      <c r="C1021">
        <v>11</v>
      </c>
      <c r="D1021">
        <v>1</v>
      </c>
      <c r="F1021" s="10">
        <f>DATE(spy_long_term[[#This Row],[year]],spy_long_term[[#This Row],[month]],spy_long_term[[#This Row],[day]])</f>
        <v>41214</v>
      </c>
      <c r="G1021" s="6">
        <f>VALUE(spy_long_term[[#This Row],[close]])</f>
        <v>1928.84</v>
      </c>
      <c r="H1021" t="s">
        <v>2023</v>
      </c>
      <c r="I1021" t="s">
        <v>2024</v>
      </c>
      <c r="J1021">
        <f t="shared" si="15"/>
        <v>1020</v>
      </c>
      <c r="K1021" t="str">
        <f>spy_long_term[[#This Row],[close]]</f>
        <v>1928.84</v>
      </c>
      <c r="L1021">
        <f>LOG(spy_long_term[[#This Row],[index]])</f>
        <v>3.0086001717619175</v>
      </c>
      <c r="M1021">
        <f>LOG(spy_long_term[[#This Row],[close inf adj]])</f>
        <v>3.1511184567707984</v>
      </c>
      <c r="N1021">
        <f>LOG(spy_long_term[[#This Row],[close]])</f>
        <v>3.2852962037978233</v>
      </c>
      <c r="O1021" s="11">
        <f>VALUE(spy_long_term[[#This Row],[close]])</f>
        <v>1928.84</v>
      </c>
      <c r="P1021" s="11">
        <f>VALUE(spy_long_term[[#This Row],[close inf adj]])</f>
        <v>1416.18</v>
      </c>
      <c r="R1021" s="10">
        <v>41110</v>
      </c>
      <c r="S1021">
        <v>8.52</v>
      </c>
      <c r="T1021" s="9"/>
      <c r="U1021" s="9"/>
      <c r="V1021" s="9"/>
    </row>
    <row r="1022" spans="1:22" x14ac:dyDescent="0.35">
      <c r="A1022" t="s">
        <v>29</v>
      </c>
      <c r="B1022">
        <v>2012</v>
      </c>
      <c r="C1022">
        <v>12</v>
      </c>
      <c r="D1022">
        <v>1</v>
      </c>
      <c r="F1022" s="10">
        <f>DATE(spy_long_term[[#This Row],[year]],spy_long_term[[#This Row],[month]],spy_long_term[[#This Row],[day]])</f>
        <v>41244</v>
      </c>
      <c r="G1022" s="6">
        <f>VALUE(spy_long_term[[#This Row],[close]])</f>
        <v>1948.18</v>
      </c>
      <c r="H1022" t="s">
        <v>2025</v>
      </c>
      <c r="I1022" t="s">
        <v>2026</v>
      </c>
      <c r="J1022">
        <f t="shared" si="15"/>
        <v>1021</v>
      </c>
      <c r="K1022" t="str">
        <f>spy_long_term[[#This Row],[close]]</f>
        <v>1948.18</v>
      </c>
      <c r="L1022">
        <f>LOG(spy_long_term[[#This Row],[index]])</f>
        <v>3.0090257420869104</v>
      </c>
      <c r="M1022">
        <f>LOG(spy_long_term[[#This Row],[close inf adj]])</f>
        <v>3.1541773869848817</v>
      </c>
      <c r="N1022">
        <f>LOG(spy_long_term[[#This Row],[close]])</f>
        <v>3.2896290805689192</v>
      </c>
      <c r="O1022" s="11">
        <f>VALUE(spy_long_term[[#This Row],[close]])</f>
        <v>1948.18</v>
      </c>
      <c r="P1022" s="11">
        <f>VALUE(spy_long_term[[#This Row],[close inf adj]])</f>
        <v>1426.19</v>
      </c>
      <c r="R1022" s="10">
        <v>41111</v>
      </c>
      <c r="S1022">
        <v>8.8454999999999995</v>
      </c>
      <c r="T1022" s="8"/>
      <c r="U1022" s="8"/>
      <c r="V1022" s="8"/>
    </row>
    <row r="1023" spans="1:22" x14ac:dyDescent="0.35">
      <c r="A1023" t="s">
        <v>29</v>
      </c>
      <c r="B1023">
        <v>2013</v>
      </c>
      <c r="C1023">
        <v>1</v>
      </c>
      <c r="D1023">
        <v>1</v>
      </c>
      <c r="F1023" s="10">
        <f>DATE(spy_long_term[[#This Row],[year]],spy_long_term[[#This Row],[month]],spy_long_term[[#This Row],[day]])</f>
        <v>41275</v>
      </c>
      <c r="G1023" s="6">
        <f>VALUE(spy_long_term[[#This Row],[close]])</f>
        <v>2040.43</v>
      </c>
      <c r="H1023" t="s">
        <v>2027</v>
      </c>
      <c r="I1023" t="s">
        <v>2028</v>
      </c>
      <c r="J1023">
        <f t="shared" si="15"/>
        <v>1022</v>
      </c>
      <c r="K1023" t="str">
        <f>spy_long_term[[#This Row],[close]]</f>
        <v>2040.43</v>
      </c>
      <c r="L1023">
        <f>LOG(spy_long_term[[#This Row],[index]])</f>
        <v>3.0094508957986941</v>
      </c>
      <c r="M1023">
        <f>LOG(spy_long_term[[#This Row],[close inf adj]])</f>
        <v>3.1755437029756655</v>
      </c>
      <c r="N1023">
        <f>LOG(spy_long_term[[#This Row],[close]])</f>
        <v>3.3097217002437191</v>
      </c>
      <c r="O1023" s="11">
        <f>VALUE(spy_long_term[[#This Row],[close]])</f>
        <v>2040.43</v>
      </c>
      <c r="P1023" s="11">
        <f>VALUE(spy_long_term[[#This Row],[close inf adj]])</f>
        <v>1498.11</v>
      </c>
      <c r="R1023" s="10">
        <v>41112</v>
      </c>
      <c r="S1023">
        <v>8.4095999999999993</v>
      </c>
      <c r="T1023" s="9"/>
      <c r="U1023" s="9"/>
      <c r="V1023" s="9"/>
    </row>
    <row r="1024" spans="1:22" x14ac:dyDescent="0.35">
      <c r="A1024" t="s">
        <v>29</v>
      </c>
      <c r="B1024">
        <v>2013</v>
      </c>
      <c r="C1024">
        <v>2</v>
      </c>
      <c r="D1024">
        <v>1</v>
      </c>
      <c r="F1024" s="10">
        <f>DATE(spy_long_term[[#This Row],[year]],spy_long_term[[#This Row],[month]],spy_long_term[[#This Row],[day]])</f>
        <v>41306</v>
      </c>
      <c r="G1024" s="6">
        <f>VALUE(spy_long_term[[#This Row],[close]])</f>
        <v>2046.33</v>
      </c>
      <c r="H1024" t="s">
        <v>2029</v>
      </c>
      <c r="I1024" t="s">
        <v>2030</v>
      </c>
      <c r="J1024">
        <f t="shared" si="15"/>
        <v>1023</v>
      </c>
      <c r="K1024" t="str">
        <f>spy_long_term[[#This Row],[close]]</f>
        <v>2046.33</v>
      </c>
      <c r="L1024">
        <f>LOG(spy_long_term[[#This Row],[index]])</f>
        <v>3.0098756337121602</v>
      </c>
      <c r="M1024">
        <f>LOG(spy_long_term[[#This Row],[close inf adj]])</f>
        <v>3.180320890981279</v>
      </c>
      <c r="N1024">
        <f>LOG(spy_long_term[[#This Row],[close]])</f>
        <v>3.3109756712248379</v>
      </c>
      <c r="O1024" s="11">
        <f>VALUE(spy_long_term[[#This Row],[close]])</f>
        <v>2046.33</v>
      </c>
      <c r="P1024" s="11">
        <f>VALUE(spy_long_term[[#This Row],[close inf adj]])</f>
        <v>1514.68</v>
      </c>
      <c r="R1024" s="10">
        <v>41113</v>
      </c>
      <c r="S1024">
        <v>8.4457000000000004</v>
      </c>
      <c r="T1024" s="8"/>
      <c r="U1024" s="8"/>
      <c r="V1024" s="8"/>
    </row>
    <row r="1025" spans="1:22" x14ac:dyDescent="0.35">
      <c r="A1025" t="s">
        <v>29</v>
      </c>
      <c r="B1025">
        <v>2013</v>
      </c>
      <c r="C1025">
        <v>3</v>
      </c>
      <c r="D1025">
        <v>1</v>
      </c>
      <c r="F1025" s="10">
        <f>DATE(spy_long_term[[#This Row],[year]],spy_long_term[[#This Row],[month]],spy_long_term[[#This Row],[day]])</f>
        <v>41334</v>
      </c>
      <c r="G1025" s="6">
        <f>VALUE(spy_long_term[[#This Row],[close]])</f>
        <v>2113.6999999999998</v>
      </c>
      <c r="H1025" t="s">
        <v>2031</v>
      </c>
      <c r="I1025" t="s">
        <v>2032</v>
      </c>
      <c r="J1025">
        <f t="shared" si="15"/>
        <v>1024</v>
      </c>
      <c r="K1025" t="str">
        <f>spy_long_term[[#This Row],[close]]</f>
        <v>2113.70</v>
      </c>
      <c r="L1025">
        <f>LOG(spy_long_term[[#This Row],[index]])</f>
        <v>3.0102999566398121</v>
      </c>
      <c r="M1025">
        <f>LOG(spy_long_term[[#This Row],[close inf adj]])</f>
        <v>3.195675531831538</v>
      </c>
      <c r="N1025">
        <f>LOG(spy_long_term[[#This Row],[close]])</f>
        <v>3.325043347403704</v>
      </c>
      <c r="O1025" s="11">
        <f>VALUE(spy_long_term[[#This Row],[close]])</f>
        <v>2113.6999999999998</v>
      </c>
      <c r="P1025" s="11">
        <f>VALUE(spy_long_term[[#This Row],[close inf adj]])</f>
        <v>1569.19</v>
      </c>
      <c r="R1025" s="10">
        <v>41114</v>
      </c>
      <c r="S1025">
        <v>8.6</v>
      </c>
      <c r="T1025" s="9"/>
      <c r="U1025" s="9"/>
      <c r="V1025" s="9"/>
    </row>
    <row r="1026" spans="1:22" x14ac:dyDescent="0.35">
      <c r="A1026" t="s">
        <v>29</v>
      </c>
      <c r="B1026">
        <v>2013</v>
      </c>
      <c r="C1026">
        <v>4</v>
      </c>
      <c r="D1026">
        <v>1</v>
      </c>
      <c r="F1026" s="10">
        <f>DATE(spy_long_term[[#This Row],[year]],spy_long_term[[#This Row],[month]],spy_long_term[[#This Row],[day]])</f>
        <v>41365</v>
      </c>
      <c r="G1026" s="6">
        <f>VALUE(spy_long_term[[#This Row],[close]])</f>
        <v>2153.52</v>
      </c>
      <c r="H1026" t="s">
        <v>2033</v>
      </c>
      <c r="I1026" t="s">
        <v>2034</v>
      </c>
      <c r="J1026">
        <f t="shared" si="15"/>
        <v>1025</v>
      </c>
      <c r="K1026" t="str">
        <f>spy_long_term[[#This Row],[close]]</f>
        <v>2153.52</v>
      </c>
      <c r="L1026">
        <f>LOG(spy_long_term[[#This Row],[index]])</f>
        <v>3.0107238653917729</v>
      </c>
      <c r="M1026">
        <f>LOG(spy_long_term[[#This Row],[close inf adj]])</f>
        <v>3.2034598965316574</v>
      </c>
      <c r="N1026">
        <f>LOG(spy_long_term[[#This Row],[close]])</f>
        <v>3.3331489094625866</v>
      </c>
      <c r="O1026" s="11">
        <f>VALUE(spy_long_term[[#This Row],[close]])</f>
        <v>2153.52</v>
      </c>
      <c r="P1026" s="11">
        <f>VALUE(spy_long_term[[#This Row],[close inf adj]])</f>
        <v>1597.57</v>
      </c>
      <c r="R1026" s="10">
        <v>41115</v>
      </c>
      <c r="S1026">
        <v>8.8000000000000007</v>
      </c>
      <c r="T1026" s="8"/>
      <c r="U1026" s="8"/>
      <c r="V1026" s="8"/>
    </row>
    <row r="1027" spans="1:22" x14ac:dyDescent="0.35">
      <c r="A1027" t="s">
        <v>29</v>
      </c>
      <c r="B1027">
        <v>2013</v>
      </c>
      <c r="C1027">
        <v>5</v>
      </c>
      <c r="D1027">
        <v>1</v>
      </c>
      <c r="F1027" s="10">
        <f>DATE(spy_long_term[[#This Row],[year]],spy_long_term[[#This Row],[month]],spy_long_term[[#This Row],[day]])</f>
        <v>41395</v>
      </c>
      <c r="G1027" s="6">
        <f>VALUE(spy_long_term[[#This Row],[close]])</f>
        <v>2194.98</v>
      </c>
      <c r="H1027" t="s">
        <v>2035</v>
      </c>
      <c r="I1027" t="s">
        <v>2036</v>
      </c>
      <c r="J1027">
        <f t="shared" si="15"/>
        <v>1026</v>
      </c>
      <c r="K1027" t="str">
        <f>spy_long_term[[#This Row],[close]]</f>
        <v>2194.98</v>
      </c>
      <c r="L1027">
        <f>LOG(spy_long_term[[#This Row],[index]])</f>
        <v>3.0111473607757975</v>
      </c>
      <c r="M1027">
        <f>LOG(spy_long_term[[#This Row],[close inf adj]])</f>
        <v>3.2123847240284147</v>
      </c>
      <c r="N1027">
        <f>LOG(spy_long_term[[#This Row],[close]])</f>
        <v>3.3414305674349922</v>
      </c>
      <c r="O1027" s="11">
        <f>VALUE(spy_long_term[[#This Row],[close]])</f>
        <v>2194.98</v>
      </c>
      <c r="P1027" s="11">
        <f>VALUE(spy_long_term[[#This Row],[close inf adj]])</f>
        <v>1630.74</v>
      </c>
      <c r="R1027" s="10">
        <v>41116</v>
      </c>
      <c r="S1027">
        <v>8.9</v>
      </c>
      <c r="T1027" s="9"/>
      <c r="U1027" s="9"/>
      <c r="V1027" s="9"/>
    </row>
    <row r="1028" spans="1:22" x14ac:dyDescent="0.35">
      <c r="A1028" t="s">
        <v>29</v>
      </c>
      <c r="B1028">
        <v>2013</v>
      </c>
      <c r="C1028">
        <v>6</v>
      </c>
      <c r="D1028">
        <v>1</v>
      </c>
      <c r="F1028" s="10">
        <f>DATE(spy_long_term[[#This Row],[year]],spy_long_term[[#This Row],[month]],spy_long_term[[#This Row],[day]])</f>
        <v>41426</v>
      </c>
      <c r="G1028" s="6">
        <f>VALUE(spy_long_term[[#This Row],[close]])</f>
        <v>2157.23</v>
      </c>
      <c r="H1028" t="s">
        <v>2037</v>
      </c>
      <c r="I1028" t="s">
        <v>2038</v>
      </c>
      <c r="J1028">
        <f t="shared" ref="J1028:J1091" si="16">J1027+1</f>
        <v>1027</v>
      </c>
      <c r="K1028" t="str">
        <f>spy_long_term[[#This Row],[close]]</f>
        <v>2157.23</v>
      </c>
      <c r="L1028">
        <f>LOG(spy_long_term[[#This Row],[index]])</f>
        <v>3.0115704435972783</v>
      </c>
      <c r="M1028">
        <f>LOG(spy_long_term[[#This Row],[close inf adj]])</f>
        <v>3.2058212519362499</v>
      </c>
      <c r="N1028">
        <f>LOG(spy_long_term[[#This Row],[close]])</f>
        <v>3.3338964512711695</v>
      </c>
      <c r="O1028" s="11">
        <f>VALUE(spy_long_term[[#This Row],[close]])</f>
        <v>2157.23</v>
      </c>
      <c r="P1028" s="11">
        <f>VALUE(spy_long_term[[#This Row],[close inf adj]])</f>
        <v>1606.28</v>
      </c>
      <c r="R1028" s="10">
        <v>41117</v>
      </c>
      <c r="S1028">
        <v>8.9</v>
      </c>
      <c r="T1028" s="8"/>
      <c r="U1028" s="8"/>
      <c r="V1028" s="8"/>
    </row>
    <row r="1029" spans="1:22" x14ac:dyDescent="0.35">
      <c r="A1029" t="s">
        <v>29</v>
      </c>
      <c r="B1029">
        <v>2013</v>
      </c>
      <c r="C1029">
        <v>7</v>
      </c>
      <c r="D1029">
        <v>1</v>
      </c>
      <c r="F1029" s="10">
        <f>DATE(spy_long_term[[#This Row],[year]],spy_long_term[[#This Row],[month]],spy_long_term[[#This Row],[day]])</f>
        <v>41456</v>
      </c>
      <c r="G1029" s="6">
        <f>VALUE(spy_long_term[[#This Row],[close]])</f>
        <v>2262.25</v>
      </c>
      <c r="H1029" t="s">
        <v>2039</v>
      </c>
      <c r="I1029" t="s">
        <v>2040</v>
      </c>
      <c r="J1029">
        <f t="shared" si="16"/>
        <v>1028</v>
      </c>
      <c r="K1029" t="str">
        <f>spy_long_term[[#This Row],[close]]</f>
        <v>2262.25</v>
      </c>
      <c r="L1029">
        <f>LOG(spy_long_term[[#This Row],[index]])</f>
        <v>3.0119931146592571</v>
      </c>
      <c r="M1029">
        <f>LOG(spy_long_term[[#This Row],[close inf adj]])</f>
        <v>3.2267880157808806</v>
      </c>
      <c r="N1029">
        <f>LOG(spy_long_term[[#This Row],[close]])</f>
        <v>3.3545405968852142</v>
      </c>
      <c r="O1029" s="11">
        <f>VALUE(spy_long_term[[#This Row],[close]])</f>
        <v>2262.25</v>
      </c>
      <c r="P1029" s="11">
        <f>VALUE(spy_long_term[[#This Row],[close inf adj]])</f>
        <v>1685.73</v>
      </c>
      <c r="R1029" s="10">
        <v>41118</v>
      </c>
      <c r="S1029">
        <v>8.8880999999999997</v>
      </c>
      <c r="T1029" s="9"/>
      <c r="U1029" s="9"/>
      <c r="V1029" s="9"/>
    </row>
    <row r="1030" spans="1:22" x14ac:dyDescent="0.35">
      <c r="A1030" t="s">
        <v>29</v>
      </c>
      <c r="B1030">
        <v>2013</v>
      </c>
      <c r="C1030">
        <v>8</v>
      </c>
      <c r="D1030">
        <v>1</v>
      </c>
      <c r="F1030" s="10">
        <f>DATE(spy_long_term[[#This Row],[year]],spy_long_term[[#This Row],[month]],spy_long_term[[#This Row],[day]])</f>
        <v>41487</v>
      </c>
      <c r="G1030" s="6">
        <f>VALUE(spy_long_term[[#This Row],[close]])</f>
        <v>2189.81</v>
      </c>
      <c r="H1030" t="s">
        <v>2041</v>
      </c>
      <c r="I1030" t="s">
        <v>2042</v>
      </c>
      <c r="J1030">
        <f t="shared" si="16"/>
        <v>1029</v>
      </c>
      <c r="K1030" t="str">
        <f>spy_long_term[[#This Row],[close]]</f>
        <v>2189.81</v>
      </c>
      <c r="L1030">
        <f>LOG(spy_long_term[[#This Row],[index]])</f>
        <v>3.0124153747624329</v>
      </c>
      <c r="M1030">
        <f>LOG(spy_long_term[[#This Row],[close inf adj]])</f>
        <v>3.2129782061976995</v>
      </c>
      <c r="N1030">
        <f>LOG(spy_long_term[[#This Row],[close]])</f>
        <v>3.3404064346888727</v>
      </c>
      <c r="O1030" s="11">
        <f>VALUE(spy_long_term[[#This Row],[close]])</f>
        <v>2189.81</v>
      </c>
      <c r="P1030" s="11">
        <f>VALUE(spy_long_term[[#This Row],[close inf adj]])</f>
        <v>1632.97</v>
      </c>
      <c r="R1030" s="10">
        <v>41119</v>
      </c>
      <c r="S1030">
        <v>8.7103000000000002</v>
      </c>
      <c r="T1030" s="8"/>
      <c r="U1030" s="8"/>
      <c r="V1030" s="8"/>
    </row>
    <row r="1031" spans="1:22" x14ac:dyDescent="0.35">
      <c r="A1031" t="s">
        <v>29</v>
      </c>
      <c r="B1031">
        <v>2013</v>
      </c>
      <c r="C1031">
        <v>9</v>
      </c>
      <c r="D1031">
        <v>1</v>
      </c>
      <c r="F1031" s="10">
        <f>DATE(spy_long_term[[#This Row],[year]],spy_long_term[[#This Row],[month]],spy_long_term[[#This Row],[day]])</f>
        <v>41518</v>
      </c>
      <c r="G1031" s="6">
        <f>VALUE(spy_long_term[[#This Row],[close]])</f>
        <v>2251.6</v>
      </c>
      <c r="H1031" t="s">
        <v>2043</v>
      </c>
      <c r="I1031" t="s">
        <v>2044</v>
      </c>
      <c r="J1031">
        <f t="shared" si="16"/>
        <v>1030</v>
      </c>
      <c r="K1031" t="str">
        <f>spy_long_term[[#This Row],[close]]</f>
        <v>2251.60</v>
      </c>
      <c r="L1031">
        <f>LOG(spy_long_term[[#This Row],[index]])</f>
        <v>3.012837224705172</v>
      </c>
      <c r="M1031">
        <f>LOG(spy_long_term[[#This Row],[close inf adj]])</f>
        <v>3.225709785359399</v>
      </c>
      <c r="N1031">
        <f>LOG(spy_long_term[[#This Row],[close]])</f>
        <v>3.3524912399881646</v>
      </c>
      <c r="O1031" s="11">
        <f>VALUE(spy_long_term[[#This Row],[close]])</f>
        <v>2251.6</v>
      </c>
      <c r="P1031" s="11">
        <f>VALUE(spy_long_term[[#This Row],[close inf adj]])</f>
        <v>1681.55</v>
      </c>
      <c r="R1031" s="10">
        <v>41120</v>
      </c>
      <c r="S1031">
        <v>9.0980000000000008</v>
      </c>
      <c r="T1031" s="9"/>
      <c r="U1031" s="9"/>
      <c r="V1031" s="9"/>
    </row>
    <row r="1032" spans="1:22" x14ac:dyDescent="0.35">
      <c r="A1032" t="s">
        <v>29</v>
      </c>
      <c r="B1032">
        <v>2013</v>
      </c>
      <c r="C1032">
        <v>10</v>
      </c>
      <c r="D1032">
        <v>1</v>
      </c>
      <c r="F1032" s="10">
        <f>DATE(spy_long_term[[#This Row],[year]],spy_long_term[[#This Row],[month]],spy_long_term[[#This Row],[day]])</f>
        <v>41548</v>
      </c>
      <c r="G1032" s="6">
        <f>VALUE(spy_long_term[[#This Row],[close]])</f>
        <v>2359.0300000000002</v>
      </c>
      <c r="H1032" t="s">
        <v>2045</v>
      </c>
      <c r="I1032" t="s">
        <v>2046</v>
      </c>
      <c r="J1032">
        <f t="shared" si="16"/>
        <v>1031</v>
      </c>
      <c r="K1032" t="str">
        <f>spy_long_term[[#This Row],[close]]</f>
        <v>2359.03</v>
      </c>
      <c r="L1032">
        <f>LOG(spy_long_term[[#This Row],[index]])</f>
        <v>3.0132586652835167</v>
      </c>
      <c r="M1032">
        <f>LOG(spy_long_term[[#This Row],[close inf adj]])</f>
        <v>3.2446580440121773</v>
      </c>
      <c r="N1032">
        <f>LOG(spy_long_term[[#This Row],[close]])</f>
        <v>3.3727334638833115</v>
      </c>
      <c r="O1032" s="11">
        <f>VALUE(spy_long_term[[#This Row],[close]])</f>
        <v>2359.0300000000002</v>
      </c>
      <c r="P1032" s="11">
        <f>VALUE(spy_long_term[[#This Row],[close inf adj]])</f>
        <v>1756.54</v>
      </c>
      <c r="R1032" s="10">
        <v>41121</v>
      </c>
      <c r="S1032">
        <v>9.35</v>
      </c>
      <c r="T1032" s="8"/>
      <c r="U1032" s="8"/>
      <c r="V1032" s="8"/>
    </row>
    <row r="1033" spans="1:22" x14ac:dyDescent="0.35">
      <c r="A1033" t="s">
        <v>29</v>
      </c>
      <c r="B1033">
        <v>2013</v>
      </c>
      <c r="C1033">
        <v>11</v>
      </c>
      <c r="D1033">
        <v>1</v>
      </c>
      <c r="F1033" s="10">
        <f>DATE(spy_long_term[[#This Row],[year]],spy_long_term[[#This Row],[month]],spy_long_term[[#This Row],[day]])</f>
        <v>41579</v>
      </c>
      <c r="G1033" s="6">
        <f>VALUE(spy_long_term[[#This Row],[close]])</f>
        <v>2428.81</v>
      </c>
      <c r="H1033" t="s">
        <v>2047</v>
      </c>
      <c r="I1033" t="s">
        <v>2048</v>
      </c>
      <c r="J1033">
        <f t="shared" si="16"/>
        <v>1032</v>
      </c>
      <c r="K1033" t="str">
        <f>spy_long_term[[#This Row],[close]]</f>
        <v>2428.81</v>
      </c>
      <c r="L1033">
        <f>LOG(spy_long_term[[#This Row],[index]])</f>
        <v>3.0136796972911926</v>
      </c>
      <c r="M1033">
        <f>LOG(spy_long_term[[#This Row],[close inf adj]])</f>
        <v>3.2566720536782587</v>
      </c>
      <c r="N1033">
        <f>LOG(spy_long_term[[#This Row],[close]])</f>
        <v>3.3853935423148092</v>
      </c>
      <c r="O1033" s="11">
        <f>VALUE(spy_long_term[[#This Row],[close]])</f>
        <v>2428.81</v>
      </c>
      <c r="P1033" s="11">
        <f>VALUE(spy_long_term[[#This Row],[close inf adj]])</f>
        <v>1805.81</v>
      </c>
      <c r="R1033" s="10">
        <v>41122</v>
      </c>
      <c r="S1033">
        <v>9.5503</v>
      </c>
      <c r="T1033" s="9"/>
      <c r="U1033" s="9"/>
      <c r="V1033" s="9"/>
    </row>
    <row r="1034" spans="1:22" x14ac:dyDescent="0.35">
      <c r="A1034" t="s">
        <v>29</v>
      </c>
      <c r="B1034">
        <v>2013</v>
      </c>
      <c r="C1034">
        <v>12</v>
      </c>
      <c r="D1034">
        <v>1</v>
      </c>
      <c r="F1034" s="10">
        <f>DATE(spy_long_term[[#This Row],[year]],spy_long_term[[#This Row],[month]],spy_long_term[[#This Row],[day]])</f>
        <v>41609</v>
      </c>
      <c r="G1034" s="6">
        <f>VALUE(spy_long_term[[#This Row],[close]])</f>
        <v>2486.04</v>
      </c>
      <c r="H1034" t="s">
        <v>2049</v>
      </c>
      <c r="I1034" t="s">
        <v>2050</v>
      </c>
      <c r="J1034">
        <f t="shared" si="16"/>
        <v>1033</v>
      </c>
      <c r="K1034" t="str">
        <f>spy_long_term[[#This Row],[close]]</f>
        <v>2486.04</v>
      </c>
      <c r="L1034">
        <f>LOG(spy_long_term[[#This Row],[index]])</f>
        <v>3.0141003215196207</v>
      </c>
      <c r="M1034">
        <f>LOG(spy_long_term[[#This Row],[close inf adj]])</f>
        <v>3.2667865614657732</v>
      </c>
      <c r="N1034">
        <f>LOG(spy_long_term[[#This Row],[close]])</f>
        <v>3.3955081120930437</v>
      </c>
      <c r="O1034" s="11">
        <f>VALUE(spy_long_term[[#This Row],[close]])</f>
        <v>2486.04</v>
      </c>
      <c r="P1034" s="11">
        <f>VALUE(spy_long_term[[#This Row],[close inf adj]])</f>
        <v>1848.36</v>
      </c>
      <c r="R1034" s="10">
        <v>41123</v>
      </c>
      <c r="S1034">
        <v>10.53</v>
      </c>
      <c r="T1034" s="8"/>
      <c r="U1034" s="8"/>
      <c r="V1034" s="8"/>
    </row>
    <row r="1035" spans="1:22" x14ac:dyDescent="0.35">
      <c r="A1035" t="s">
        <v>29</v>
      </c>
      <c r="B1035">
        <v>2014</v>
      </c>
      <c r="C1035">
        <v>1</v>
      </c>
      <c r="D1035">
        <v>1</v>
      </c>
      <c r="F1035" s="10">
        <f>DATE(spy_long_term[[#This Row],[year]],spy_long_term[[#This Row],[month]],spy_long_term[[#This Row],[day]])</f>
        <v>41640</v>
      </c>
      <c r="G1035" s="6">
        <f>VALUE(spy_long_term[[#This Row],[close]])</f>
        <v>2388.67</v>
      </c>
      <c r="H1035" t="s">
        <v>2051</v>
      </c>
      <c r="I1035" t="s">
        <v>2052</v>
      </c>
      <c r="J1035">
        <f t="shared" si="16"/>
        <v>1034</v>
      </c>
      <c r="K1035" t="str">
        <f>spy_long_term[[#This Row],[close]]</f>
        <v>2388.67</v>
      </c>
      <c r="L1035">
        <f>LOG(spy_long_term[[#This Row],[index]])</f>
        <v>3.0145205387579237</v>
      </c>
      <c r="M1035">
        <f>LOG(spy_long_term[[#This Row],[close inf adj]])</f>
        <v>3.2510514658824716</v>
      </c>
      <c r="N1035">
        <f>LOG(spy_long_term[[#This Row],[close]])</f>
        <v>3.3781561551586834</v>
      </c>
      <c r="O1035" s="11">
        <f>VALUE(spy_long_term[[#This Row],[close]])</f>
        <v>2388.67</v>
      </c>
      <c r="P1035" s="11">
        <f>VALUE(spy_long_term[[#This Row],[close inf adj]])</f>
        <v>1782.59</v>
      </c>
      <c r="R1035" s="10">
        <v>41124</v>
      </c>
      <c r="S1035">
        <v>10.97</v>
      </c>
      <c r="T1035" s="9"/>
      <c r="U1035" s="9"/>
      <c r="V1035" s="9"/>
    </row>
    <row r="1036" spans="1:22" x14ac:dyDescent="0.35">
      <c r="A1036" t="s">
        <v>29</v>
      </c>
      <c r="B1036">
        <v>2014</v>
      </c>
      <c r="C1036">
        <v>2</v>
      </c>
      <c r="D1036">
        <v>1</v>
      </c>
      <c r="F1036" s="10">
        <f>DATE(spy_long_term[[#This Row],[year]],spy_long_term[[#This Row],[month]],spy_long_term[[#This Row],[day]])</f>
        <v>41671</v>
      </c>
      <c r="G1036" s="6">
        <f>VALUE(spy_long_term[[#This Row],[close]])</f>
        <v>2482.37</v>
      </c>
      <c r="H1036" t="s">
        <v>2053</v>
      </c>
      <c r="I1036" t="s">
        <v>2054</v>
      </c>
      <c r="J1036">
        <f t="shared" si="16"/>
        <v>1035</v>
      </c>
      <c r="K1036" t="str">
        <f>spy_long_term[[#This Row],[close]]</f>
        <v>2482.37</v>
      </c>
      <c r="L1036">
        <f>LOG(spy_long_term[[#This Row],[index]])</f>
        <v>3.0149403497929366</v>
      </c>
      <c r="M1036">
        <f>LOG(spy_long_term[[#This Row],[close inf adj]])</f>
        <v>3.2693845048159682</v>
      </c>
      <c r="N1036">
        <f>LOG(spy_long_term[[#This Row],[close]])</f>
        <v>3.3948665140612908</v>
      </c>
      <c r="O1036" s="11">
        <f>VALUE(spy_long_term[[#This Row],[close]])</f>
        <v>2482.37</v>
      </c>
      <c r="P1036" s="11">
        <f>VALUE(spy_long_term[[#This Row],[close inf adj]])</f>
        <v>1859.45</v>
      </c>
      <c r="R1036" s="10">
        <v>41125</v>
      </c>
      <c r="S1036">
        <v>10.984</v>
      </c>
      <c r="T1036" s="8"/>
      <c r="U1036" s="8"/>
      <c r="V1036" s="8"/>
    </row>
    <row r="1037" spans="1:22" x14ac:dyDescent="0.35">
      <c r="A1037" t="s">
        <v>29</v>
      </c>
      <c r="B1037">
        <v>2014</v>
      </c>
      <c r="C1037">
        <v>3</v>
      </c>
      <c r="D1037">
        <v>1</v>
      </c>
      <c r="F1037" s="10">
        <f>DATE(spy_long_term[[#This Row],[year]],spy_long_term[[#This Row],[month]],spy_long_term[[#This Row],[day]])</f>
        <v>41699</v>
      </c>
      <c r="G1037" s="6">
        <f>VALUE(spy_long_term[[#This Row],[close]])</f>
        <v>2484.6</v>
      </c>
      <c r="H1037" t="s">
        <v>2055</v>
      </c>
      <c r="I1037" t="s">
        <v>2056</v>
      </c>
      <c r="J1037">
        <f t="shared" si="16"/>
        <v>1036</v>
      </c>
      <c r="K1037" t="str">
        <f>spy_long_term[[#This Row],[close]]</f>
        <v>2484.60</v>
      </c>
      <c r="L1037">
        <f>LOG(spy_long_term[[#This Row],[index]])</f>
        <v>3.0153597554092144</v>
      </c>
      <c r="M1037">
        <f>LOG(spy_long_term[[#This Row],[close inf adj]])</f>
        <v>3.2723847155111487</v>
      </c>
      <c r="N1037">
        <f>LOG(spy_long_term[[#This Row],[close]])</f>
        <v>3.3952564808860215</v>
      </c>
      <c r="O1037" s="11">
        <f>VALUE(spy_long_term[[#This Row],[close]])</f>
        <v>2484.6</v>
      </c>
      <c r="P1037" s="11">
        <f>VALUE(spy_long_term[[#This Row],[close inf adj]])</f>
        <v>1872.34</v>
      </c>
      <c r="R1037" s="10">
        <v>41126</v>
      </c>
      <c r="S1037">
        <v>10.87</v>
      </c>
      <c r="T1037" s="9"/>
      <c r="U1037" s="9"/>
      <c r="V1037" s="9"/>
    </row>
    <row r="1038" spans="1:22" x14ac:dyDescent="0.35">
      <c r="A1038" t="s">
        <v>29</v>
      </c>
      <c r="B1038">
        <v>2014</v>
      </c>
      <c r="C1038">
        <v>4</v>
      </c>
      <c r="D1038">
        <v>1</v>
      </c>
      <c r="F1038" s="10">
        <f>DATE(spy_long_term[[#This Row],[year]],spy_long_term[[#This Row],[month]],spy_long_term[[#This Row],[day]])</f>
        <v>41730</v>
      </c>
      <c r="G1038" s="6">
        <f>VALUE(spy_long_term[[#This Row],[close]])</f>
        <v>2492.4699999999998</v>
      </c>
      <c r="H1038" t="s">
        <v>2057</v>
      </c>
      <c r="I1038" t="s">
        <v>2058</v>
      </c>
      <c r="J1038">
        <f t="shared" si="16"/>
        <v>1037</v>
      </c>
      <c r="K1038" t="str">
        <f>spy_long_term[[#This Row],[close]]</f>
        <v>2492.47</v>
      </c>
      <c r="L1038">
        <f>LOG(spy_long_term[[#This Row],[index]])</f>
        <v>3.0157787563890408</v>
      </c>
      <c r="M1038">
        <f>LOG(spy_long_term[[#This Row],[close inf adj]])</f>
        <v>3.2750693724418656</v>
      </c>
      <c r="N1038">
        <f>LOG(spy_long_term[[#This Row],[close]])</f>
        <v>3.396629939736806</v>
      </c>
      <c r="O1038" s="11">
        <f>VALUE(spy_long_term[[#This Row],[close]])</f>
        <v>2492.4699999999998</v>
      </c>
      <c r="P1038" s="11">
        <f>VALUE(spy_long_term[[#This Row],[close inf adj]])</f>
        <v>1883.95</v>
      </c>
      <c r="R1038" s="10">
        <v>41127</v>
      </c>
      <c r="S1038">
        <v>10.8552</v>
      </c>
      <c r="T1038" s="8"/>
      <c r="U1038" s="8"/>
      <c r="V1038" s="8"/>
    </row>
    <row r="1039" spans="1:22" x14ac:dyDescent="0.35">
      <c r="A1039" t="s">
        <v>29</v>
      </c>
      <c r="B1039">
        <v>2014</v>
      </c>
      <c r="C1039">
        <v>5</v>
      </c>
      <c r="D1039">
        <v>1</v>
      </c>
      <c r="F1039" s="10">
        <f>DATE(spy_long_term[[#This Row],[year]],spy_long_term[[#This Row],[month]],spy_long_term[[#This Row],[day]])</f>
        <v>41760</v>
      </c>
      <c r="G1039" s="6">
        <f>VALUE(spy_long_term[[#This Row],[close]])</f>
        <v>2535.27</v>
      </c>
      <c r="H1039" t="s">
        <v>2059</v>
      </c>
      <c r="I1039" t="s">
        <v>2060</v>
      </c>
      <c r="J1039">
        <f t="shared" si="16"/>
        <v>1038</v>
      </c>
      <c r="K1039" t="str">
        <f>spy_long_term[[#This Row],[close]]</f>
        <v>2535.27</v>
      </c>
      <c r="L1039">
        <f>LOG(spy_long_term[[#This Row],[index]])</f>
        <v>3.0161973535124389</v>
      </c>
      <c r="M1039">
        <f>LOG(spy_long_term[[#This Row],[close inf adj]])</f>
        <v>3.2841079951973322</v>
      </c>
      <c r="N1039">
        <f>LOG(spy_long_term[[#This Row],[close]])</f>
        <v>3.4040242174231885</v>
      </c>
      <c r="O1039" s="11">
        <f>VALUE(spy_long_term[[#This Row],[close]])</f>
        <v>2535.27</v>
      </c>
      <c r="P1039" s="11">
        <f>VALUE(spy_long_term[[#This Row],[close inf adj]])</f>
        <v>1923.57</v>
      </c>
      <c r="R1039" s="10">
        <v>41128</v>
      </c>
      <c r="S1039">
        <v>11.1</v>
      </c>
      <c r="T1039" s="9"/>
      <c r="U1039" s="9"/>
      <c r="V1039" s="9"/>
    </row>
    <row r="1040" spans="1:22" x14ac:dyDescent="0.35">
      <c r="A1040" t="s">
        <v>29</v>
      </c>
      <c r="B1040">
        <v>2014</v>
      </c>
      <c r="C1040">
        <v>6</v>
      </c>
      <c r="D1040">
        <v>1</v>
      </c>
      <c r="F1040" s="10">
        <f>DATE(spy_long_term[[#This Row],[year]],spy_long_term[[#This Row],[month]],spy_long_term[[#This Row],[day]])</f>
        <v>41791</v>
      </c>
      <c r="G1040" s="6">
        <f>VALUE(spy_long_term[[#This Row],[close]])</f>
        <v>2579.66</v>
      </c>
      <c r="H1040" t="s">
        <v>2061</v>
      </c>
      <c r="I1040" t="s">
        <v>2062</v>
      </c>
      <c r="J1040">
        <f t="shared" si="16"/>
        <v>1039</v>
      </c>
      <c r="K1040" t="str">
        <f>spy_long_term[[#This Row],[close]]</f>
        <v>2579.66</v>
      </c>
      <c r="L1040">
        <f>LOG(spy_long_term[[#This Row],[index]])</f>
        <v>3.0166155475571772</v>
      </c>
      <c r="M1040">
        <f>LOG(spy_long_term[[#This Row],[close inf adj]])</f>
        <v>3.2923070314945049</v>
      </c>
      <c r="N1040">
        <f>LOG(spy_long_term[[#This Row],[close]])</f>
        <v>3.4115624695856157</v>
      </c>
      <c r="O1040" s="11">
        <f>VALUE(spy_long_term[[#This Row],[close]])</f>
        <v>2579.66</v>
      </c>
      <c r="P1040" s="11">
        <f>VALUE(spy_long_term[[#This Row],[close inf adj]])</f>
        <v>1960.23</v>
      </c>
      <c r="R1040" s="10">
        <v>41129</v>
      </c>
      <c r="S1040">
        <v>11.055300000000001</v>
      </c>
      <c r="T1040" s="8"/>
      <c r="U1040" s="8"/>
      <c r="V1040" s="8"/>
    </row>
    <row r="1041" spans="1:22" x14ac:dyDescent="0.35">
      <c r="A1041" t="s">
        <v>29</v>
      </c>
      <c r="B1041">
        <v>2014</v>
      </c>
      <c r="C1041">
        <v>7</v>
      </c>
      <c r="D1041">
        <v>1</v>
      </c>
      <c r="F1041" s="10">
        <f>DATE(spy_long_term[[#This Row],[year]],spy_long_term[[#This Row],[month]],spy_long_term[[#This Row],[day]])</f>
        <v>41821</v>
      </c>
      <c r="G1041" s="6">
        <f>VALUE(spy_long_term[[#This Row],[close]])</f>
        <v>2540.7600000000002</v>
      </c>
      <c r="H1041" t="s">
        <v>2063</v>
      </c>
      <c r="I1041" t="s">
        <v>2064</v>
      </c>
      <c r="J1041">
        <f t="shared" si="16"/>
        <v>1040</v>
      </c>
      <c r="K1041" t="str">
        <f>spy_long_term[[#This Row],[close]]</f>
        <v>2540.76</v>
      </c>
      <c r="L1041">
        <f>LOG(spy_long_term[[#This Row],[index]])</f>
        <v>3.0170333392987803</v>
      </c>
      <c r="M1041">
        <f>LOG(spy_long_term[[#This Row],[close inf adj]])</f>
        <v>3.2857080482866019</v>
      </c>
      <c r="N1041">
        <f>LOG(spy_long_term[[#This Row],[close]])</f>
        <v>3.4049636435634301</v>
      </c>
      <c r="O1041" s="11">
        <f>VALUE(spy_long_term[[#This Row],[close]])</f>
        <v>2540.7600000000002</v>
      </c>
      <c r="P1041" s="11">
        <f>VALUE(spy_long_term[[#This Row],[close inf adj]])</f>
        <v>1930.67</v>
      </c>
      <c r="R1041" s="10">
        <v>41130</v>
      </c>
      <c r="S1041">
        <v>11.0611</v>
      </c>
      <c r="T1041" s="9"/>
      <c r="U1041" s="9"/>
      <c r="V1041" s="9"/>
    </row>
    <row r="1042" spans="1:22" x14ac:dyDescent="0.35">
      <c r="A1042" t="s">
        <v>29</v>
      </c>
      <c r="B1042">
        <v>2014</v>
      </c>
      <c r="C1042">
        <v>8</v>
      </c>
      <c r="D1042">
        <v>1</v>
      </c>
      <c r="F1042" s="10">
        <f>DATE(spy_long_term[[#This Row],[year]],spy_long_term[[#This Row],[month]],spy_long_term[[#This Row],[day]])</f>
        <v>41852</v>
      </c>
      <c r="G1042" s="6">
        <f>VALUE(spy_long_term[[#This Row],[close]])</f>
        <v>2640.44</v>
      </c>
      <c r="H1042" t="s">
        <v>2065</v>
      </c>
      <c r="I1042" t="s">
        <v>2066</v>
      </c>
      <c r="J1042">
        <f t="shared" si="16"/>
        <v>1041</v>
      </c>
      <c r="K1042" t="str">
        <f>spy_long_term[[#This Row],[close]]</f>
        <v>2640.44</v>
      </c>
      <c r="L1042">
        <f>LOG(spy_long_term[[#This Row],[index]])</f>
        <v>3.0174507295105362</v>
      </c>
      <c r="M1042">
        <f>LOG(spy_long_term[[#This Row],[close inf adj]])</f>
        <v>3.3017611660278074</v>
      </c>
      <c r="N1042">
        <f>LOG(spy_long_term[[#This Row],[close]])</f>
        <v>3.4216763032522839</v>
      </c>
      <c r="O1042" s="11">
        <f>VALUE(spy_long_term[[#This Row],[close]])</f>
        <v>2640.44</v>
      </c>
      <c r="P1042" s="11">
        <f>VALUE(spy_long_term[[#This Row],[close inf adj]])</f>
        <v>2003.37</v>
      </c>
      <c r="R1042" s="10">
        <v>41131</v>
      </c>
      <c r="S1042">
        <v>11.3864</v>
      </c>
      <c r="T1042" s="8"/>
      <c r="U1042" s="8"/>
      <c r="V1042" s="8"/>
    </row>
    <row r="1043" spans="1:22" x14ac:dyDescent="0.35">
      <c r="A1043" t="s">
        <v>29</v>
      </c>
      <c r="B1043">
        <v>2014</v>
      </c>
      <c r="C1043">
        <v>9</v>
      </c>
      <c r="D1043">
        <v>1</v>
      </c>
      <c r="F1043" s="10">
        <f>DATE(spy_long_term[[#This Row],[year]],spy_long_term[[#This Row],[month]],spy_long_term[[#This Row],[day]])</f>
        <v>41883</v>
      </c>
      <c r="G1043" s="6">
        <f>VALUE(spy_long_term[[#This Row],[close]])</f>
        <v>2597.5100000000002</v>
      </c>
      <c r="H1043" t="s">
        <v>2067</v>
      </c>
      <c r="I1043" t="s">
        <v>2068</v>
      </c>
      <c r="J1043">
        <f t="shared" si="16"/>
        <v>1042</v>
      </c>
      <c r="K1043" t="str">
        <f>spy_long_term[[#This Row],[close]]</f>
        <v>2597.51</v>
      </c>
      <c r="L1043">
        <f>LOG(spy_long_term[[#This Row],[index]])</f>
        <v>3.0178677189635055</v>
      </c>
      <c r="M1043">
        <f>LOG(spy_long_term[[#This Row],[close inf adj]])</f>
        <v>3.2949707727451361</v>
      </c>
      <c r="N1043">
        <f>LOG(spy_long_term[[#This Row],[close]])</f>
        <v>3.4145572281970531</v>
      </c>
      <c r="O1043" s="11">
        <f>VALUE(spy_long_term[[#This Row],[close]])</f>
        <v>2597.5100000000002</v>
      </c>
      <c r="P1043" s="11">
        <f>VALUE(spy_long_term[[#This Row],[close inf adj]])</f>
        <v>1972.29</v>
      </c>
      <c r="R1043" s="10">
        <v>41132</v>
      </c>
      <c r="S1043">
        <v>11.510199999999999</v>
      </c>
      <c r="T1043" s="9"/>
      <c r="U1043" s="9"/>
      <c r="V1043" s="9"/>
    </row>
    <row r="1044" spans="1:22" x14ac:dyDescent="0.35">
      <c r="A1044" t="s">
        <v>29</v>
      </c>
      <c r="B1044">
        <v>2014</v>
      </c>
      <c r="C1044">
        <v>10</v>
      </c>
      <c r="D1044">
        <v>1</v>
      </c>
      <c r="F1044" s="10">
        <f>DATE(spy_long_term[[#This Row],[year]],spy_long_term[[#This Row],[month]],spy_long_term[[#This Row],[day]])</f>
        <v>41913</v>
      </c>
      <c r="G1044" s="6">
        <f>VALUE(spy_long_term[[#This Row],[close]])</f>
        <v>2665.84</v>
      </c>
      <c r="H1044" t="s">
        <v>2069</v>
      </c>
      <c r="I1044" t="s">
        <v>2070</v>
      </c>
      <c r="J1044">
        <f t="shared" si="16"/>
        <v>1043</v>
      </c>
      <c r="K1044" t="str">
        <f>spy_long_term[[#This Row],[close]]</f>
        <v>2665.84</v>
      </c>
      <c r="L1044">
        <f>LOG(spy_long_term[[#This Row],[index]])</f>
        <v>3.0182843084265309</v>
      </c>
      <c r="M1044">
        <f>LOG(spy_long_term[[#This Row],[close inf adj]])</f>
        <v>3.3049319222849785</v>
      </c>
      <c r="N1044">
        <f>LOG(spy_long_term[[#This Row],[close]])</f>
        <v>3.4258340801107274</v>
      </c>
      <c r="O1044" s="11">
        <f>VALUE(spy_long_term[[#This Row],[close]])</f>
        <v>2665.84</v>
      </c>
      <c r="P1044" s="11">
        <f>VALUE(spy_long_term[[#This Row],[close inf adj]])</f>
        <v>2018.05</v>
      </c>
      <c r="R1044" s="10">
        <v>41133</v>
      </c>
      <c r="S1044">
        <v>11.624000000000001</v>
      </c>
      <c r="T1044" s="8"/>
      <c r="U1044" s="8"/>
      <c r="V1044" s="8"/>
    </row>
    <row r="1045" spans="1:22" x14ac:dyDescent="0.35">
      <c r="A1045" t="s">
        <v>29</v>
      </c>
      <c r="B1045">
        <v>2014</v>
      </c>
      <c r="C1045">
        <v>11</v>
      </c>
      <c r="D1045">
        <v>1</v>
      </c>
      <c r="F1045" s="10">
        <f>DATE(spy_long_term[[#This Row],[year]],spy_long_term[[#This Row],[month]],spy_long_term[[#This Row],[day]])</f>
        <v>41944</v>
      </c>
      <c r="G1045" s="6">
        <f>VALUE(spy_long_term[[#This Row],[close]])</f>
        <v>2745.72</v>
      </c>
      <c r="H1045" t="s">
        <v>2071</v>
      </c>
      <c r="I1045" t="s">
        <v>2072</v>
      </c>
      <c r="J1045">
        <f t="shared" si="16"/>
        <v>1044</v>
      </c>
      <c r="K1045" t="str">
        <f>spy_long_term[[#This Row],[close]]</f>
        <v>2745.72</v>
      </c>
      <c r="L1045">
        <f>LOG(spy_long_term[[#This Row],[index]])</f>
        <v>3.0187004986662433</v>
      </c>
      <c r="M1045">
        <f>LOG(spy_long_term[[#This Row],[close inf adj]])</f>
        <v>3.3154581215091392</v>
      </c>
      <c r="N1045">
        <f>LOG(spy_long_term[[#This Row],[close]])</f>
        <v>3.4386562471560014</v>
      </c>
      <c r="O1045" s="11">
        <f>VALUE(spy_long_term[[#This Row],[close]])</f>
        <v>2745.72</v>
      </c>
      <c r="P1045" s="11">
        <f>VALUE(spy_long_term[[#This Row],[close inf adj]])</f>
        <v>2067.56</v>
      </c>
      <c r="R1045" s="10">
        <v>41134</v>
      </c>
      <c r="S1045">
        <v>12.0375</v>
      </c>
      <c r="T1045" s="9"/>
      <c r="U1045" s="9"/>
      <c r="V1045" s="9"/>
    </row>
    <row r="1046" spans="1:22" x14ac:dyDescent="0.35">
      <c r="A1046" t="s">
        <v>29</v>
      </c>
      <c r="B1046">
        <v>2014</v>
      </c>
      <c r="C1046">
        <v>12</v>
      </c>
      <c r="D1046">
        <v>1</v>
      </c>
      <c r="F1046" s="10">
        <f>DATE(spy_long_term[[#This Row],[year]],spy_long_term[[#This Row],[month]],spy_long_term[[#This Row],[day]])</f>
        <v>41974</v>
      </c>
      <c r="G1046" s="6">
        <f>VALUE(spy_long_term[[#This Row],[close]])</f>
        <v>2748.63</v>
      </c>
      <c r="H1046" t="s">
        <v>2073</v>
      </c>
      <c r="I1046" t="s">
        <v>2074</v>
      </c>
      <c r="J1046">
        <f t="shared" si="16"/>
        <v>1045</v>
      </c>
      <c r="K1046" t="str">
        <f>spy_long_term[[#This Row],[close]]</f>
        <v>2748.63</v>
      </c>
      <c r="L1046">
        <f>LOG(spy_long_term[[#This Row],[index]])</f>
        <v>3.019116290447073</v>
      </c>
      <c r="M1046">
        <f>LOG(spy_long_term[[#This Row],[close inf adj]])</f>
        <v>3.3136352536103337</v>
      </c>
      <c r="N1046">
        <f>LOG(spy_long_term[[#This Row],[close]])</f>
        <v>3.4391162823050214</v>
      </c>
      <c r="O1046" s="11">
        <f>VALUE(spy_long_term[[#This Row],[close]])</f>
        <v>2748.63</v>
      </c>
      <c r="P1046" s="11">
        <f>VALUE(spy_long_term[[#This Row],[close inf adj]])</f>
        <v>2058.9</v>
      </c>
      <c r="R1046" s="10">
        <v>41135</v>
      </c>
      <c r="S1046">
        <v>12.19</v>
      </c>
      <c r="T1046" s="8"/>
      <c r="U1046" s="8"/>
      <c r="V1046" s="8"/>
    </row>
    <row r="1047" spans="1:22" x14ac:dyDescent="0.35">
      <c r="A1047" t="s">
        <v>29</v>
      </c>
      <c r="B1047">
        <v>2015</v>
      </c>
      <c r="C1047">
        <v>1</v>
      </c>
      <c r="D1047">
        <v>1</v>
      </c>
      <c r="F1047" s="10">
        <f>DATE(spy_long_term[[#This Row],[year]],spy_long_term[[#This Row],[month]],spy_long_term[[#This Row],[day]])</f>
        <v>42005</v>
      </c>
      <c r="G1047" s="6">
        <f>VALUE(spy_long_term[[#This Row],[close]])</f>
        <v>2677.28</v>
      </c>
      <c r="H1047" t="s">
        <v>2075</v>
      </c>
      <c r="I1047" t="s">
        <v>2076</v>
      </c>
      <c r="J1047">
        <f t="shared" si="16"/>
        <v>1046</v>
      </c>
      <c r="K1047" t="str">
        <f>spy_long_term[[#This Row],[close]]</f>
        <v>2677.28</v>
      </c>
      <c r="L1047">
        <f>LOG(spy_long_term[[#This Row],[index]])</f>
        <v>3.0195316845312554</v>
      </c>
      <c r="M1047">
        <f>LOG(spy_long_term[[#This Row],[close inf adj]])</f>
        <v>3.299940723102615</v>
      </c>
      <c r="N1047">
        <f>LOG(spy_long_term[[#This Row],[close]])</f>
        <v>3.4276937937106124</v>
      </c>
      <c r="O1047" s="11">
        <f>VALUE(spy_long_term[[#This Row],[close]])</f>
        <v>2677.28</v>
      </c>
      <c r="P1047" s="11">
        <f>VALUE(spy_long_term[[#This Row],[close inf adj]])</f>
        <v>1994.99</v>
      </c>
      <c r="R1047" s="10">
        <v>41136</v>
      </c>
      <c r="S1047">
        <v>13.25</v>
      </c>
      <c r="T1047" s="9"/>
      <c r="U1047" s="9"/>
      <c r="V1047" s="9"/>
    </row>
    <row r="1048" spans="1:22" x14ac:dyDescent="0.35">
      <c r="A1048" t="s">
        <v>29</v>
      </c>
      <c r="B1048">
        <v>2015</v>
      </c>
      <c r="C1048">
        <v>2</v>
      </c>
      <c r="D1048">
        <v>1</v>
      </c>
      <c r="F1048" s="10">
        <f>DATE(spy_long_term[[#This Row],[year]],spy_long_term[[#This Row],[month]],spy_long_term[[#This Row],[day]])</f>
        <v>42036</v>
      </c>
      <c r="G1048" s="6">
        <f>VALUE(spy_long_term[[#This Row],[close]])</f>
        <v>2811.61</v>
      </c>
      <c r="H1048" t="s">
        <v>2077</v>
      </c>
      <c r="I1048" t="s">
        <v>2078</v>
      </c>
      <c r="J1048">
        <f t="shared" si="16"/>
        <v>1047</v>
      </c>
      <c r="K1048" t="str">
        <f>spy_long_term[[#This Row],[close]]</f>
        <v>2811.61</v>
      </c>
      <c r="L1048">
        <f>LOG(spy_long_term[[#This Row],[index]])</f>
        <v>3.0199466816788423</v>
      </c>
      <c r="M1048">
        <f>LOG(spy_long_term[[#This Row],[close inf adj]])</f>
        <v>3.3231489300840411</v>
      </c>
      <c r="N1048">
        <f>LOG(spy_long_term[[#This Row],[close]])</f>
        <v>3.4489550792942874</v>
      </c>
      <c r="O1048" s="11">
        <f>VALUE(spy_long_term[[#This Row],[close]])</f>
        <v>2811.61</v>
      </c>
      <c r="P1048" s="11">
        <f>VALUE(spy_long_term[[#This Row],[close inf adj]])</f>
        <v>2104.5</v>
      </c>
      <c r="R1048" s="10">
        <v>41137</v>
      </c>
      <c r="S1048">
        <v>13.5</v>
      </c>
      <c r="T1048" s="8"/>
      <c r="U1048" s="8"/>
      <c r="V1048" s="8"/>
    </row>
    <row r="1049" spans="1:22" x14ac:dyDescent="0.35">
      <c r="A1049" t="s">
        <v>29</v>
      </c>
      <c r="B1049">
        <v>2015</v>
      </c>
      <c r="C1049">
        <v>3</v>
      </c>
      <c r="D1049">
        <v>1</v>
      </c>
      <c r="F1049" s="10">
        <f>DATE(spy_long_term[[#This Row],[year]],spy_long_term[[#This Row],[month]],spy_long_term[[#This Row],[day]])</f>
        <v>42064</v>
      </c>
      <c r="G1049" s="6">
        <f>VALUE(spy_long_term[[#This Row],[close]])</f>
        <v>2746.16</v>
      </c>
      <c r="H1049" t="s">
        <v>2079</v>
      </c>
      <c r="I1049" t="s">
        <v>2080</v>
      </c>
      <c r="J1049">
        <f t="shared" si="16"/>
        <v>1048</v>
      </c>
      <c r="K1049" t="str">
        <f>spy_long_term[[#This Row],[close]]</f>
        <v>2746.16</v>
      </c>
      <c r="L1049">
        <f>LOG(spy_long_term[[#This Row],[index]])</f>
        <v>3.0203612826477078</v>
      </c>
      <c r="M1049">
        <f>LOG(spy_long_term[[#This Row],[close inf adj]])</f>
        <v>3.3155274330371869</v>
      </c>
      <c r="N1049">
        <f>LOG(spy_long_term[[#This Row],[close]])</f>
        <v>3.4387258370131888</v>
      </c>
      <c r="O1049" s="11">
        <f>VALUE(spy_long_term[[#This Row],[close]])</f>
        <v>2746.16</v>
      </c>
      <c r="P1049" s="11">
        <f>VALUE(spy_long_term[[#This Row],[close inf adj]])</f>
        <v>2067.89</v>
      </c>
      <c r="R1049" s="10">
        <v>41138</v>
      </c>
      <c r="S1049">
        <v>11.583600000000001</v>
      </c>
      <c r="T1049" s="9"/>
      <c r="U1049" s="9"/>
      <c r="V1049" s="9"/>
    </row>
    <row r="1050" spans="1:22" x14ac:dyDescent="0.35">
      <c r="A1050" t="s">
        <v>29</v>
      </c>
      <c r="B1050">
        <v>2015</v>
      </c>
      <c r="C1050">
        <v>4</v>
      </c>
      <c r="D1050">
        <v>1</v>
      </c>
      <c r="F1050" s="10">
        <f>DATE(spy_long_term[[#This Row],[year]],spy_long_term[[#This Row],[month]],spy_long_term[[#This Row],[day]])</f>
        <v>42095</v>
      </c>
      <c r="G1050" s="6">
        <f>VALUE(spy_long_term[[#This Row],[close]])</f>
        <v>2763.3</v>
      </c>
      <c r="H1050" t="s">
        <v>2081</v>
      </c>
      <c r="I1050" t="s">
        <v>2082</v>
      </c>
      <c r="J1050">
        <f t="shared" si="16"/>
        <v>1049</v>
      </c>
      <c r="K1050" t="str">
        <f>spy_long_term[[#This Row],[close]]</f>
        <v>2763.30</v>
      </c>
      <c r="L1050">
        <f>LOG(spy_long_term[[#This Row],[index]])</f>
        <v>3.020775488193558</v>
      </c>
      <c r="M1050">
        <f>LOG(spy_long_term[[#This Row],[close inf adj]])</f>
        <v>3.3192122766246248</v>
      </c>
      <c r="N1050">
        <f>LOG(spy_long_term[[#This Row],[close]])</f>
        <v>3.441428037023599</v>
      </c>
      <c r="O1050" s="11">
        <f>VALUE(spy_long_term[[#This Row],[close]])</f>
        <v>2763.3</v>
      </c>
      <c r="P1050" s="11">
        <f>VALUE(spy_long_term[[#This Row],[close inf adj]])</f>
        <v>2085.5100000000002</v>
      </c>
      <c r="R1050" s="10">
        <v>41139</v>
      </c>
      <c r="S1050">
        <v>11.61</v>
      </c>
      <c r="T1050" s="8"/>
      <c r="U1050" s="8"/>
      <c r="V1050" s="8"/>
    </row>
    <row r="1051" spans="1:22" x14ac:dyDescent="0.35">
      <c r="A1051" t="s">
        <v>29</v>
      </c>
      <c r="B1051">
        <v>2015</v>
      </c>
      <c r="C1051">
        <v>5</v>
      </c>
      <c r="D1051">
        <v>1</v>
      </c>
      <c r="F1051" s="10">
        <f>DATE(spy_long_term[[#This Row],[year]],spy_long_term[[#This Row],[month]],spy_long_term[[#This Row],[day]])</f>
        <v>42125</v>
      </c>
      <c r="G1051" s="6">
        <f>VALUE(spy_long_term[[#This Row],[close]])</f>
        <v>2779.65</v>
      </c>
      <c r="H1051" t="s">
        <v>2083</v>
      </c>
      <c r="I1051" t="s">
        <v>2084</v>
      </c>
      <c r="J1051">
        <f t="shared" si="16"/>
        <v>1050</v>
      </c>
      <c r="K1051" t="str">
        <f>spy_long_term[[#This Row],[close]]</f>
        <v>2779.65</v>
      </c>
      <c r="L1051">
        <f>LOG(spy_long_term[[#This Row],[index]])</f>
        <v>3.0211892990699383</v>
      </c>
      <c r="M1051">
        <f>LOG(spy_long_term[[#This Row],[close inf adj]])</f>
        <v>3.323744914903052</v>
      </c>
      <c r="N1051">
        <f>LOG(spy_long_term[[#This Row],[close]])</f>
        <v>3.4439901151130377</v>
      </c>
      <c r="O1051" s="11">
        <f>VALUE(spy_long_term[[#This Row],[close]])</f>
        <v>2779.65</v>
      </c>
      <c r="P1051" s="11">
        <f>VALUE(spy_long_term[[#This Row],[close inf adj]])</f>
        <v>2107.39</v>
      </c>
      <c r="R1051" s="10">
        <v>41140</v>
      </c>
      <c r="S1051">
        <v>8</v>
      </c>
      <c r="T1051" s="9"/>
      <c r="U1051" s="9"/>
      <c r="V1051" s="9"/>
    </row>
    <row r="1052" spans="1:22" x14ac:dyDescent="0.35">
      <c r="A1052" t="s">
        <v>29</v>
      </c>
      <c r="B1052">
        <v>2015</v>
      </c>
      <c r="C1052">
        <v>6</v>
      </c>
      <c r="D1052">
        <v>1</v>
      </c>
      <c r="F1052" s="10">
        <f>DATE(spy_long_term[[#This Row],[year]],spy_long_term[[#This Row],[month]],spy_long_term[[#This Row],[day]])</f>
        <v>42156</v>
      </c>
      <c r="G1052" s="6">
        <f>VALUE(spy_long_term[[#This Row],[close]])</f>
        <v>2710.93</v>
      </c>
      <c r="H1052" t="s">
        <v>2085</v>
      </c>
      <c r="I1052" t="s">
        <v>2086</v>
      </c>
      <c r="J1052">
        <f t="shared" si="16"/>
        <v>1051</v>
      </c>
      <c r="K1052" t="str">
        <f>spy_long_term[[#This Row],[close]]</f>
        <v>2710.93</v>
      </c>
      <c r="L1052">
        <f>LOG(spy_long_term[[#This Row],[index]])</f>
        <v>3.0216027160282422</v>
      </c>
      <c r="M1052">
        <f>LOG(spy_long_term[[#This Row],[close inf adj]])</f>
        <v>3.3145223841144182</v>
      </c>
      <c r="N1052">
        <f>LOG(spy_long_term[[#This Row],[close]])</f>
        <v>3.4331183036349957</v>
      </c>
      <c r="O1052" s="11">
        <f>VALUE(spy_long_term[[#This Row],[close]])</f>
        <v>2710.93</v>
      </c>
      <c r="P1052" s="11">
        <f>VALUE(spy_long_term[[#This Row],[close inf adj]])</f>
        <v>2063.11</v>
      </c>
      <c r="R1052" s="10">
        <v>41141</v>
      </c>
      <c r="S1052">
        <v>10.1</v>
      </c>
      <c r="T1052" s="8"/>
      <c r="U1052" s="8"/>
      <c r="V1052" s="8"/>
    </row>
    <row r="1053" spans="1:22" x14ac:dyDescent="0.35">
      <c r="A1053" t="s">
        <v>29</v>
      </c>
      <c r="B1053">
        <v>2015</v>
      </c>
      <c r="C1053">
        <v>7</v>
      </c>
      <c r="D1053">
        <v>1</v>
      </c>
      <c r="F1053" s="10">
        <f>DATE(spy_long_term[[#This Row],[year]],spy_long_term[[#This Row],[month]],spy_long_term[[#This Row],[day]])</f>
        <v>42186</v>
      </c>
      <c r="G1053" s="6">
        <f>VALUE(spy_long_term[[#This Row],[close]])</f>
        <v>2764.45</v>
      </c>
      <c r="H1053" t="s">
        <v>2087</v>
      </c>
      <c r="I1053" t="s">
        <v>2088</v>
      </c>
      <c r="J1053">
        <f t="shared" si="16"/>
        <v>1052</v>
      </c>
      <c r="K1053" t="str">
        <f>spy_long_term[[#This Row],[close]]</f>
        <v>2764.45</v>
      </c>
      <c r="L1053">
        <f>LOG(spy_long_term[[#This Row],[index]])</f>
        <v>3.0220157398177201</v>
      </c>
      <c r="M1053">
        <f>LOG(spy_long_term[[#This Row],[close inf adj]])</f>
        <v>3.3230127080295464</v>
      </c>
      <c r="N1053">
        <f>LOG(spy_long_term[[#This Row],[close]])</f>
        <v>3.4416087393568788</v>
      </c>
      <c r="O1053" s="11">
        <f>VALUE(spy_long_term[[#This Row],[close]])</f>
        <v>2764.45</v>
      </c>
      <c r="P1053" s="11">
        <f>VALUE(spy_long_term[[#This Row],[close inf adj]])</f>
        <v>2103.84</v>
      </c>
      <c r="R1053" s="10">
        <v>41142</v>
      </c>
      <c r="S1053">
        <v>9.9149999999999991</v>
      </c>
      <c r="T1053" s="9"/>
      <c r="U1053" s="9"/>
      <c r="V1053" s="9"/>
    </row>
    <row r="1054" spans="1:22" x14ac:dyDescent="0.35">
      <c r="A1054" t="s">
        <v>29</v>
      </c>
      <c r="B1054">
        <v>2015</v>
      </c>
      <c r="C1054">
        <v>8</v>
      </c>
      <c r="D1054">
        <v>1</v>
      </c>
      <c r="F1054" s="10">
        <f>DATE(spy_long_term[[#This Row],[year]],spy_long_term[[#This Row],[month]],spy_long_term[[#This Row],[day]])</f>
        <v>42217</v>
      </c>
      <c r="G1054" s="6">
        <f>VALUE(spy_long_term[[#This Row],[close]])</f>
        <v>2595.39</v>
      </c>
      <c r="H1054" t="s">
        <v>2089</v>
      </c>
      <c r="I1054" t="s">
        <v>2090</v>
      </c>
      <c r="J1054">
        <f t="shared" si="16"/>
        <v>1053</v>
      </c>
      <c r="K1054" t="str">
        <f>spy_long_term[[#This Row],[close]]</f>
        <v>2595.39</v>
      </c>
      <c r="L1054">
        <f>LOG(spy_long_term[[#This Row],[index]])</f>
        <v>3.0224283711854865</v>
      </c>
      <c r="M1054">
        <f>LOG(spy_long_term[[#This Row],[close inf adj]])</f>
        <v>3.2949465502802564</v>
      </c>
      <c r="N1054">
        <f>LOG(spy_long_term[[#This Row],[close]])</f>
        <v>3.4142026269712309</v>
      </c>
      <c r="O1054" s="11">
        <f>VALUE(spy_long_term[[#This Row],[close]])</f>
        <v>2595.39</v>
      </c>
      <c r="P1054" s="11">
        <f>VALUE(spy_long_term[[#This Row],[close inf adj]])</f>
        <v>1972.18</v>
      </c>
      <c r="R1054" s="10">
        <v>41143</v>
      </c>
      <c r="S1054">
        <v>9.8068000000000008</v>
      </c>
      <c r="T1054" s="8"/>
      <c r="U1054" s="8"/>
      <c r="V1054" s="8"/>
    </row>
    <row r="1055" spans="1:22" x14ac:dyDescent="0.35">
      <c r="A1055" t="s">
        <v>29</v>
      </c>
      <c r="B1055">
        <v>2015</v>
      </c>
      <c r="C1055">
        <v>9</v>
      </c>
      <c r="D1055">
        <v>1</v>
      </c>
      <c r="F1055" s="10">
        <f>DATE(spy_long_term[[#This Row],[year]],spy_long_term[[#This Row],[month]],spy_long_term[[#This Row],[day]])</f>
        <v>42248</v>
      </c>
      <c r="G1055" s="6">
        <f>VALUE(spy_long_term[[#This Row],[close]])</f>
        <v>2530.6</v>
      </c>
      <c r="H1055" t="s">
        <v>2091</v>
      </c>
      <c r="I1055" t="s">
        <v>2092</v>
      </c>
      <c r="J1055">
        <f t="shared" si="16"/>
        <v>1054</v>
      </c>
      <c r="K1055" t="str">
        <f>spy_long_term[[#This Row],[close]]</f>
        <v>2530.60</v>
      </c>
      <c r="L1055">
        <f>LOG(spy_long_term[[#This Row],[index]])</f>
        <v>3.022840610876528</v>
      </c>
      <c r="M1055">
        <f>LOG(spy_long_term[[#This Row],[close inf adj]])</f>
        <v>3.2833080145018156</v>
      </c>
      <c r="N1055">
        <f>LOG(spy_long_term[[#This Row],[close]])</f>
        <v>3.4032235037037251</v>
      </c>
      <c r="O1055" s="11">
        <f>VALUE(spy_long_term[[#This Row],[close]])</f>
        <v>2530.6</v>
      </c>
      <c r="P1055" s="11">
        <f>VALUE(spy_long_term[[#This Row],[close inf adj]])</f>
        <v>1920.03</v>
      </c>
      <c r="R1055" s="10">
        <v>41144</v>
      </c>
      <c r="S1055">
        <v>10.1</v>
      </c>
      <c r="T1055" s="9"/>
      <c r="U1055" s="9"/>
      <c r="V1055" s="9"/>
    </row>
    <row r="1056" spans="1:22" x14ac:dyDescent="0.35">
      <c r="A1056" t="s">
        <v>29</v>
      </c>
      <c r="B1056">
        <v>2015</v>
      </c>
      <c r="C1056">
        <v>10</v>
      </c>
      <c r="D1056">
        <v>1</v>
      </c>
      <c r="F1056" s="10">
        <f>DATE(spy_long_term[[#This Row],[year]],spy_long_term[[#This Row],[month]],spy_long_term[[#This Row],[day]])</f>
        <v>42278</v>
      </c>
      <c r="G1056" s="6">
        <f>VALUE(spy_long_term[[#This Row],[close]])</f>
        <v>2740.6</v>
      </c>
      <c r="H1056" t="s">
        <v>2093</v>
      </c>
      <c r="I1056" t="s">
        <v>2094</v>
      </c>
      <c r="J1056">
        <f t="shared" si="16"/>
        <v>1055</v>
      </c>
      <c r="K1056" t="str">
        <f>spy_long_term[[#This Row],[close]]</f>
        <v>2740.60</v>
      </c>
      <c r="L1056">
        <f>LOG(spy_long_term[[#This Row],[index]])</f>
        <v>3.0232524596337114</v>
      </c>
      <c r="M1056">
        <f>LOG(spy_long_term[[#This Row],[close inf adj]])</f>
        <v>3.31792968532887</v>
      </c>
      <c r="N1056">
        <f>LOG(spy_long_term[[#This Row],[close]])</f>
        <v>3.4378456533908301</v>
      </c>
      <c r="O1056" s="11">
        <f>VALUE(spy_long_term[[#This Row],[close]])</f>
        <v>2740.6</v>
      </c>
      <c r="P1056" s="11">
        <f>VALUE(spy_long_term[[#This Row],[close inf adj]])</f>
        <v>2079.36</v>
      </c>
      <c r="R1056" s="10">
        <v>41145</v>
      </c>
      <c r="S1056">
        <v>10.6</v>
      </c>
      <c r="T1056" s="8"/>
      <c r="U1056" s="8"/>
      <c r="V1056" s="8"/>
    </row>
    <row r="1057" spans="1:22" x14ac:dyDescent="0.35">
      <c r="A1057" t="s">
        <v>29</v>
      </c>
      <c r="B1057">
        <v>2015</v>
      </c>
      <c r="C1057">
        <v>11</v>
      </c>
      <c r="D1057">
        <v>1</v>
      </c>
      <c r="F1057" s="10">
        <f>DATE(spy_long_term[[#This Row],[year]],spy_long_term[[#This Row],[month]],spy_long_term[[#This Row],[day]])</f>
        <v>42309</v>
      </c>
      <c r="G1057" s="6">
        <f>VALUE(spy_long_term[[#This Row],[close]])</f>
        <v>2748.22</v>
      </c>
      <c r="H1057" t="s">
        <v>2095</v>
      </c>
      <c r="I1057" t="s">
        <v>2096</v>
      </c>
      <c r="J1057">
        <f t="shared" si="16"/>
        <v>1056</v>
      </c>
      <c r="K1057" t="str">
        <f>spy_long_term[[#This Row],[close]]</f>
        <v>2748.22</v>
      </c>
      <c r="L1057">
        <f>LOG(spy_long_term[[#This Row],[index]])</f>
        <v>3.0236639181977933</v>
      </c>
      <c r="M1057">
        <f>LOG(spy_long_term[[#This Row],[close inf adj]])</f>
        <v>3.3181489326505647</v>
      </c>
      <c r="N1057">
        <f>LOG(spy_long_term[[#This Row],[close]])</f>
        <v>3.4390514958408063</v>
      </c>
      <c r="O1057" s="11">
        <f>VALUE(spy_long_term[[#This Row],[close]])</f>
        <v>2748.22</v>
      </c>
      <c r="P1057" s="11">
        <f>VALUE(spy_long_term[[#This Row],[close inf adj]])</f>
        <v>2080.41</v>
      </c>
      <c r="R1057" s="10">
        <v>41146</v>
      </c>
      <c r="S1057">
        <v>10.523899999999999</v>
      </c>
      <c r="T1057" s="9"/>
      <c r="U1057" s="9"/>
      <c r="V1057" s="9"/>
    </row>
    <row r="1058" spans="1:22" x14ac:dyDescent="0.35">
      <c r="A1058" t="s">
        <v>29</v>
      </c>
      <c r="B1058">
        <v>2015</v>
      </c>
      <c r="C1058">
        <v>12</v>
      </c>
      <c r="D1058">
        <v>1</v>
      </c>
      <c r="F1058" s="10">
        <f>DATE(spy_long_term[[#This Row],[year]],spy_long_term[[#This Row],[month]],spy_long_term[[#This Row],[day]])</f>
        <v>42339</v>
      </c>
      <c r="G1058" s="6">
        <f>VALUE(spy_long_term[[#This Row],[close]])</f>
        <v>2710.26</v>
      </c>
      <c r="H1058" t="s">
        <v>2097</v>
      </c>
      <c r="I1058" t="s">
        <v>2098</v>
      </c>
      <c r="J1058">
        <f t="shared" si="16"/>
        <v>1057</v>
      </c>
      <c r="K1058" t="str">
        <f>spy_long_term[[#This Row],[close]]</f>
        <v>2710.26</v>
      </c>
      <c r="L1058">
        <f>LOG(spy_long_term[[#This Row],[index]])</f>
        <v>3.0240749873074262</v>
      </c>
      <c r="M1058">
        <f>LOG(spy_long_term[[#This Row],[close inf adj]])</f>
        <v>3.3104681429052523</v>
      </c>
      <c r="N1058">
        <f>LOG(spy_long_term[[#This Row],[close]])</f>
        <v>3.4330109555050257</v>
      </c>
      <c r="O1058" s="11">
        <f>VALUE(spy_long_term[[#This Row],[close]])</f>
        <v>2710.26</v>
      </c>
      <c r="P1058" s="11">
        <f>VALUE(spy_long_term[[#This Row],[close inf adj]])</f>
        <v>2043.94</v>
      </c>
      <c r="R1058" s="10">
        <v>41147</v>
      </c>
      <c r="S1058">
        <v>10.61</v>
      </c>
      <c r="T1058" s="8"/>
      <c r="U1058" s="8"/>
      <c r="V1058" s="8"/>
    </row>
    <row r="1059" spans="1:22" x14ac:dyDescent="0.35">
      <c r="A1059" t="s">
        <v>29</v>
      </c>
      <c r="B1059">
        <v>2016</v>
      </c>
      <c r="C1059">
        <v>1</v>
      </c>
      <c r="D1059">
        <v>1</v>
      </c>
      <c r="F1059" s="10">
        <f>DATE(spy_long_term[[#This Row],[year]],spy_long_term[[#This Row],[month]],spy_long_term[[#This Row],[day]])</f>
        <v>42370</v>
      </c>
      <c r="G1059" s="6">
        <f>VALUE(spy_long_term[[#This Row],[close]])</f>
        <v>2566.94</v>
      </c>
      <c r="H1059" t="s">
        <v>2099</v>
      </c>
      <c r="I1059" t="s">
        <v>2100</v>
      </c>
      <c r="J1059">
        <f t="shared" si="16"/>
        <v>1058</v>
      </c>
      <c r="K1059" t="str">
        <f>spy_long_term[[#This Row],[close]]</f>
        <v>2566.94</v>
      </c>
      <c r="L1059">
        <f>LOG(spy_long_term[[#This Row],[index]])</f>
        <v>3.0244856676991669</v>
      </c>
      <c r="M1059">
        <f>LOG(spy_long_term[[#This Row],[close inf adj]])</f>
        <v>3.2878554537595717</v>
      </c>
      <c r="N1059">
        <f>LOG(spy_long_term[[#This Row],[close]])</f>
        <v>3.409415717532585</v>
      </c>
      <c r="O1059" s="11">
        <f>VALUE(spy_long_term[[#This Row],[close]])</f>
        <v>2566.94</v>
      </c>
      <c r="P1059" s="11">
        <f>VALUE(spy_long_term[[#This Row],[close inf adj]])</f>
        <v>1940.24</v>
      </c>
      <c r="R1059" s="10">
        <v>41148</v>
      </c>
      <c r="S1059">
        <v>10.95</v>
      </c>
      <c r="T1059" s="9"/>
      <c r="U1059" s="9"/>
      <c r="V1059" s="9"/>
    </row>
    <row r="1060" spans="1:22" x14ac:dyDescent="0.35">
      <c r="A1060" t="s">
        <v>29</v>
      </c>
      <c r="B1060">
        <v>2016</v>
      </c>
      <c r="C1060">
        <v>2</v>
      </c>
      <c r="D1060">
        <v>1</v>
      </c>
      <c r="F1060" s="10">
        <f>DATE(spy_long_term[[#This Row],[year]],spy_long_term[[#This Row],[month]],spy_long_term[[#This Row],[day]])</f>
        <v>42401</v>
      </c>
      <c r="G1060" s="6">
        <f>VALUE(spy_long_term[[#This Row],[close]])</f>
        <v>2554.41</v>
      </c>
      <c r="H1060" t="s">
        <v>2101</v>
      </c>
      <c r="I1060" t="s">
        <v>2102</v>
      </c>
      <c r="J1060">
        <f t="shared" si="16"/>
        <v>1059</v>
      </c>
      <c r="K1060" t="str">
        <f>spy_long_term[[#This Row],[close]]</f>
        <v>2554.41</v>
      </c>
      <c r="L1060">
        <f>LOG(spy_long_term[[#This Row],[index]])</f>
        <v>3.024895960107485</v>
      </c>
      <c r="M1060">
        <f>LOG(spy_long_term[[#This Row],[close inf adj]])</f>
        <v>3.2860588207262711</v>
      </c>
      <c r="N1060">
        <f>LOG(spy_long_term[[#This Row],[close]])</f>
        <v>3.4072906057100285</v>
      </c>
      <c r="O1060" s="11">
        <f>VALUE(spy_long_term[[#This Row],[close]])</f>
        <v>2554.41</v>
      </c>
      <c r="P1060" s="11">
        <f>VALUE(spy_long_term[[#This Row],[close inf adj]])</f>
        <v>1932.23</v>
      </c>
      <c r="R1060" s="10">
        <v>41149</v>
      </c>
      <c r="S1060">
        <v>10.94</v>
      </c>
      <c r="T1060" s="8"/>
      <c r="U1060" s="8"/>
      <c r="V1060" s="8"/>
    </row>
    <row r="1061" spans="1:22" x14ac:dyDescent="0.35">
      <c r="A1061" t="s">
        <v>29</v>
      </c>
      <c r="B1061">
        <v>2016</v>
      </c>
      <c r="C1061">
        <v>3</v>
      </c>
      <c r="D1061">
        <v>1</v>
      </c>
      <c r="F1061" s="10">
        <f>DATE(spy_long_term[[#This Row],[year]],spy_long_term[[#This Row],[month]],spy_long_term[[#This Row],[day]])</f>
        <v>42430</v>
      </c>
      <c r="G1061" s="6">
        <f>VALUE(spy_long_term[[#This Row],[close]])</f>
        <v>2712.68</v>
      </c>
      <c r="H1061" t="s">
        <v>2103</v>
      </c>
      <c r="I1061" t="s">
        <v>2104</v>
      </c>
      <c r="J1061">
        <f t="shared" si="16"/>
        <v>1060</v>
      </c>
      <c r="K1061" t="str">
        <f>spy_long_term[[#This Row],[close]]</f>
        <v>2712.68</v>
      </c>
      <c r="L1061">
        <f>LOG(spy_long_term[[#This Row],[index]])</f>
        <v>3.0253058652647704</v>
      </c>
      <c r="M1061">
        <f>LOG(spy_long_term[[#This Row],[close inf adj]])</f>
        <v>3.3138124030430869</v>
      </c>
      <c r="N1061">
        <f>LOG(spy_long_term[[#This Row],[close]])</f>
        <v>3.4333985654420602</v>
      </c>
      <c r="O1061" s="11">
        <f>VALUE(spy_long_term[[#This Row],[close]])</f>
        <v>2712.68</v>
      </c>
      <c r="P1061" s="11">
        <f>VALUE(spy_long_term[[#This Row],[close inf adj]])</f>
        <v>2059.7399999999998</v>
      </c>
      <c r="R1061" s="10">
        <v>41150</v>
      </c>
      <c r="S1061">
        <v>10.9169</v>
      </c>
      <c r="T1061" s="9"/>
      <c r="U1061" s="9"/>
      <c r="V1061" s="9"/>
    </row>
    <row r="1062" spans="1:22" x14ac:dyDescent="0.35">
      <c r="A1062" t="s">
        <v>29</v>
      </c>
      <c r="B1062">
        <v>2016</v>
      </c>
      <c r="C1062">
        <v>4</v>
      </c>
      <c r="D1062">
        <v>1</v>
      </c>
      <c r="F1062" s="10">
        <f>DATE(spy_long_term[[#This Row],[year]],spy_long_term[[#This Row],[month]],spy_long_term[[#This Row],[day]])</f>
        <v>42461</v>
      </c>
      <c r="G1062" s="6">
        <f>VALUE(spy_long_term[[#This Row],[close]])</f>
        <v>2705.54</v>
      </c>
      <c r="H1062" t="s">
        <v>2105</v>
      </c>
      <c r="I1062" t="s">
        <v>2106</v>
      </c>
      <c r="J1062">
        <f t="shared" si="16"/>
        <v>1061</v>
      </c>
      <c r="K1062" t="str">
        <f>spy_long_term[[#This Row],[close]]</f>
        <v>2705.54</v>
      </c>
      <c r="L1062">
        <f>LOG(spy_long_term[[#This Row],[index]])</f>
        <v>3.0257153839013409</v>
      </c>
      <c r="M1062">
        <f>LOG(spy_long_term[[#This Row],[close inf adj]])</f>
        <v>3.3149831450391236</v>
      </c>
      <c r="N1062">
        <f>LOG(spy_long_term[[#This Row],[close]])</f>
        <v>3.4322539591338228</v>
      </c>
      <c r="O1062" s="11">
        <f>VALUE(spy_long_term[[#This Row],[close]])</f>
        <v>2705.54</v>
      </c>
      <c r="P1062" s="11">
        <f>VALUE(spy_long_term[[#This Row],[close inf adj]])</f>
        <v>2065.3000000000002</v>
      </c>
      <c r="R1062" s="10">
        <v>41151</v>
      </c>
      <c r="S1062">
        <v>10.776999999999999</v>
      </c>
      <c r="T1062" s="8"/>
      <c r="U1062" s="8"/>
      <c r="V1062" s="8"/>
    </row>
    <row r="1063" spans="1:22" x14ac:dyDescent="0.35">
      <c r="A1063" t="s">
        <v>29</v>
      </c>
      <c r="B1063">
        <v>2016</v>
      </c>
      <c r="C1063">
        <v>5</v>
      </c>
      <c r="D1063">
        <v>1</v>
      </c>
      <c r="F1063" s="10">
        <f>DATE(spy_long_term[[#This Row],[year]],spy_long_term[[#This Row],[month]],spy_long_term[[#This Row],[day]])</f>
        <v>42491</v>
      </c>
      <c r="G1063" s="6">
        <f>VALUE(spy_long_term[[#This Row],[close]])</f>
        <v>2736.53</v>
      </c>
      <c r="H1063" t="s">
        <v>2107</v>
      </c>
      <c r="I1063" t="s">
        <v>2108</v>
      </c>
      <c r="J1063">
        <f t="shared" si="16"/>
        <v>1062</v>
      </c>
      <c r="K1063" t="str">
        <f>spy_long_term[[#This Row],[close]]</f>
        <v>2736.53</v>
      </c>
      <c r="L1063">
        <f>LOG(spy_long_term[[#This Row],[index]])</f>
        <v>3.0261245167454502</v>
      </c>
      <c r="M1063">
        <f>LOG(spy_long_term[[#This Row],[close inf adj]])</f>
        <v>3.3215901462760447</v>
      </c>
      <c r="N1063">
        <f>LOG(spy_long_term[[#This Row],[close]])</f>
        <v>3.4372002135832345</v>
      </c>
      <c r="O1063" s="11">
        <f>VALUE(spy_long_term[[#This Row],[close]])</f>
        <v>2736.53</v>
      </c>
      <c r="P1063" s="11">
        <f>VALUE(spy_long_term[[#This Row],[close inf adj]])</f>
        <v>2096.96</v>
      </c>
      <c r="R1063" s="10">
        <v>41152</v>
      </c>
      <c r="S1063">
        <v>10.16</v>
      </c>
      <c r="T1063" s="9"/>
      <c r="U1063" s="9"/>
      <c r="V1063" s="9"/>
    </row>
    <row r="1064" spans="1:22" x14ac:dyDescent="0.35">
      <c r="A1064" t="s">
        <v>29</v>
      </c>
      <c r="B1064">
        <v>2016</v>
      </c>
      <c r="C1064">
        <v>6</v>
      </c>
      <c r="D1064">
        <v>1</v>
      </c>
      <c r="F1064" s="10">
        <f>DATE(spy_long_term[[#This Row],[year]],spy_long_term[[#This Row],[month]],spy_long_term[[#This Row],[day]])</f>
        <v>42522</v>
      </c>
      <c r="G1064" s="6">
        <f>VALUE(spy_long_term[[#This Row],[close]])</f>
        <v>2730.62</v>
      </c>
      <c r="H1064" t="s">
        <v>2109</v>
      </c>
      <c r="I1064" t="s">
        <v>2110</v>
      </c>
      <c r="J1064">
        <f t="shared" si="16"/>
        <v>1063</v>
      </c>
      <c r="K1064" t="str">
        <f>spy_long_term[[#This Row],[close]]</f>
        <v>2730.62</v>
      </c>
      <c r="L1064">
        <f>LOG(spy_long_term[[#This Row],[index]])</f>
        <v>3.0265332645232967</v>
      </c>
      <c r="M1064">
        <f>LOG(spy_long_term[[#This Row],[close inf adj]])</f>
        <v>3.3219834708571838</v>
      </c>
      <c r="N1064">
        <f>LOG(spy_long_term[[#This Row],[close]])</f>
        <v>3.4362612668238346</v>
      </c>
      <c r="O1064" s="11">
        <f>VALUE(spy_long_term[[#This Row],[close]])</f>
        <v>2730.62</v>
      </c>
      <c r="P1064" s="11">
        <f>VALUE(spy_long_term[[#This Row],[close inf adj]])</f>
        <v>2098.86</v>
      </c>
      <c r="R1064" s="10">
        <v>41153</v>
      </c>
      <c r="S1064">
        <v>9.9654000000000007</v>
      </c>
      <c r="T1064" s="8"/>
      <c r="U1064" s="8"/>
      <c r="V1064" s="8"/>
    </row>
    <row r="1065" spans="1:22" x14ac:dyDescent="0.35">
      <c r="A1065" t="s">
        <v>29</v>
      </c>
      <c r="B1065">
        <v>2016</v>
      </c>
      <c r="C1065">
        <v>7</v>
      </c>
      <c r="D1065">
        <v>1</v>
      </c>
      <c r="F1065" s="10">
        <f>DATE(spy_long_term[[#This Row],[year]],spy_long_term[[#This Row],[month]],spy_long_term[[#This Row],[day]])</f>
        <v>42552</v>
      </c>
      <c r="G1065" s="6">
        <f>VALUE(spy_long_term[[#This Row],[close]])</f>
        <v>2832.2</v>
      </c>
      <c r="H1065" t="s">
        <v>2111</v>
      </c>
      <c r="I1065" t="s">
        <v>2112</v>
      </c>
      <c r="J1065">
        <f t="shared" si="16"/>
        <v>1064</v>
      </c>
      <c r="K1065" t="str">
        <f>spy_long_term[[#This Row],[close]]</f>
        <v>2832.20</v>
      </c>
      <c r="L1065">
        <f>LOG(spy_long_term[[#This Row],[index]])</f>
        <v>3.0269416279590295</v>
      </c>
      <c r="M1065">
        <f>LOG(spy_long_term[[#This Row],[close inf adj]])</f>
        <v>3.3371796254098345</v>
      </c>
      <c r="N1065">
        <f>LOG(spy_long_term[[#This Row],[close]])</f>
        <v>3.4521239184490429</v>
      </c>
      <c r="O1065" s="11">
        <f>VALUE(spy_long_term[[#This Row],[close]])</f>
        <v>2832.2</v>
      </c>
      <c r="P1065" s="11">
        <f>VALUE(spy_long_term[[#This Row],[close inf adj]])</f>
        <v>2173.6</v>
      </c>
      <c r="R1065" s="10">
        <v>41154</v>
      </c>
      <c r="S1065">
        <v>10.2041</v>
      </c>
      <c r="T1065" s="9"/>
      <c r="U1065" s="9"/>
      <c r="V1065" s="9"/>
    </row>
    <row r="1066" spans="1:22" x14ac:dyDescent="0.35">
      <c r="A1066" t="s">
        <v>29</v>
      </c>
      <c r="B1066">
        <v>2016</v>
      </c>
      <c r="C1066">
        <v>8</v>
      </c>
      <c r="D1066">
        <v>1</v>
      </c>
      <c r="F1066" s="10">
        <f>DATE(spy_long_term[[#This Row],[year]],spy_long_term[[#This Row],[month]],spy_long_term[[#This Row],[day]])</f>
        <v>42583</v>
      </c>
      <c r="G1066" s="6">
        <f>VALUE(spy_long_term[[#This Row],[close]])</f>
        <v>2826.58</v>
      </c>
      <c r="H1066" t="s">
        <v>2113</v>
      </c>
      <c r="I1066" t="s">
        <v>2114</v>
      </c>
      <c r="J1066">
        <f t="shared" si="16"/>
        <v>1065</v>
      </c>
      <c r="K1066" t="str">
        <f>spy_long_term[[#This Row],[close]]</f>
        <v>2826.58</v>
      </c>
      <c r="L1066">
        <f>LOG(spy_long_term[[#This Row],[index]])</f>
        <v>3.0273496077747564</v>
      </c>
      <c r="M1066">
        <f>LOG(spy_long_term[[#This Row],[close inf adj]])</f>
        <v>3.3366498211632392</v>
      </c>
      <c r="N1066">
        <f>LOG(spy_long_term[[#This Row],[close]])</f>
        <v>3.4512612817002162</v>
      </c>
      <c r="O1066" s="11">
        <f>VALUE(spy_long_term[[#This Row],[close]])</f>
        <v>2826.58</v>
      </c>
      <c r="P1066" s="11">
        <f>VALUE(spy_long_term[[#This Row],[close inf adj]])</f>
        <v>2170.9499999999998</v>
      </c>
      <c r="R1066" s="10">
        <v>41155</v>
      </c>
      <c r="S1066">
        <v>10.53</v>
      </c>
      <c r="T1066" s="8"/>
      <c r="U1066" s="8"/>
      <c r="V1066" s="8"/>
    </row>
    <row r="1067" spans="1:22" x14ac:dyDescent="0.35">
      <c r="A1067" t="s">
        <v>29</v>
      </c>
      <c r="B1067">
        <v>2016</v>
      </c>
      <c r="C1067">
        <v>9</v>
      </c>
      <c r="D1067">
        <v>1</v>
      </c>
      <c r="F1067" s="10">
        <f>DATE(spy_long_term[[#This Row],[year]],spy_long_term[[#This Row],[month]],spy_long_term[[#This Row],[day]])</f>
        <v>42614</v>
      </c>
      <c r="G1067" s="6">
        <f>VALUE(spy_long_term[[#This Row],[close]])</f>
        <v>2816.58</v>
      </c>
      <c r="H1067" t="s">
        <v>2115</v>
      </c>
      <c r="I1067" t="s">
        <v>2116</v>
      </c>
      <c r="J1067">
        <f t="shared" si="16"/>
        <v>1066</v>
      </c>
      <c r="K1067" t="str">
        <f>spy_long_term[[#This Row],[close]]</f>
        <v>2816.58</v>
      </c>
      <c r="L1067">
        <f>LOG(spy_long_term[[#This Row],[index]])</f>
        <v>3.0277572046905536</v>
      </c>
      <c r="M1067">
        <f>LOG(spy_long_term[[#This Row],[close inf adj]])</f>
        <v>3.3361133609886022</v>
      </c>
      <c r="N1067">
        <f>LOG(spy_long_term[[#This Row],[close]])</f>
        <v>3.449722091117307</v>
      </c>
      <c r="O1067" s="11">
        <f>VALUE(spy_long_term[[#This Row],[close]])</f>
        <v>2816.58</v>
      </c>
      <c r="P1067" s="11">
        <f>VALUE(spy_long_term[[#This Row],[close inf adj]])</f>
        <v>2168.27</v>
      </c>
      <c r="R1067" s="10">
        <v>41156</v>
      </c>
      <c r="S1067">
        <v>10.3847</v>
      </c>
      <c r="T1067" s="9"/>
      <c r="U1067" s="9"/>
      <c r="V1067" s="9"/>
    </row>
    <row r="1068" spans="1:22" x14ac:dyDescent="0.35">
      <c r="A1068" t="s">
        <v>29</v>
      </c>
      <c r="B1068">
        <v>2016</v>
      </c>
      <c r="C1068">
        <v>10</v>
      </c>
      <c r="D1068">
        <v>1</v>
      </c>
      <c r="F1068" s="10">
        <f>DATE(spy_long_term[[#This Row],[year]],spy_long_term[[#This Row],[month]],spy_long_term[[#This Row],[day]])</f>
        <v>42644</v>
      </c>
      <c r="G1068" s="6">
        <f>VALUE(spy_long_term[[#This Row],[close]])</f>
        <v>2757.62</v>
      </c>
      <c r="H1068" t="s">
        <v>2117</v>
      </c>
      <c r="I1068" t="s">
        <v>2118</v>
      </c>
      <c r="J1068">
        <f t="shared" si="16"/>
        <v>1067</v>
      </c>
      <c r="K1068" t="str">
        <f>spy_long_term[[#This Row],[close]]</f>
        <v>2757.62</v>
      </c>
      <c r="L1068">
        <f>LOG(spy_long_term[[#This Row],[index]])</f>
        <v>3.0281644194244697</v>
      </c>
      <c r="M1068">
        <f>LOG(spy_long_term[[#This Row],[close inf adj]])</f>
        <v>3.327593900767837</v>
      </c>
      <c r="N1068">
        <f>LOG(spy_long_term[[#This Row],[close]])</f>
        <v>3.440534420188889</v>
      </c>
      <c r="O1068" s="11">
        <f>VALUE(spy_long_term[[#This Row],[close]])</f>
        <v>2757.62</v>
      </c>
      <c r="P1068" s="11">
        <f>VALUE(spy_long_term[[#This Row],[close inf adj]])</f>
        <v>2126.15</v>
      </c>
      <c r="R1068" s="10">
        <v>41157</v>
      </c>
      <c r="S1068">
        <v>10.999700000000001</v>
      </c>
      <c r="T1068" s="8"/>
      <c r="U1068" s="8"/>
      <c r="V1068" s="8"/>
    </row>
    <row r="1069" spans="1:22" x14ac:dyDescent="0.35">
      <c r="A1069" t="s">
        <v>29</v>
      </c>
      <c r="B1069">
        <v>2016</v>
      </c>
      <c r="C1069">
        <v>11</v>
      </c>
      <c r="D1069">
        <v>1</v>
      </c>
      <c r="F1069" s="10">
        <f>DATE(spy_long_term[[#This Row],[year]],spy_long_term[[#This Row],[month]],spy_long_term[[#This Row],[day]])</f>
        <v>42675</v>
      </c>
      <c r="G1069" s="6">
        <f>VALUE(spy_long_term[[#This Row],[close]])</f>
        <v>2856.25</v>
      </c>
      <c r="H1069" t="s">
        <v>2119</v>
      </c>
      <c r="I1069" t="s">
        <v>2120</v>
      </c>
      <c r="J1069">
        <f t="shared" si="16"/>
        <v>1068</v>
      </c>
      <c r="K1069" t="str">
        <f>spy_long_term[[#This Row],[close]]</f>
        <v>2856.25</v>
      </c>
      <c r="L1069">
        <f>LOG(spy_long_term[[#This Row],[index]])</f>
        <v>3.0285712526925375</v>
      </c>
      <c r="M1069">
        <f>LOG(spy_long_term[[#This Row],[close inf adj]])</f>
        <v>3.342187703432379</v>
      </c>
      <c r="N1069">
        <f>LOG(spy_long_term[[#This Row],[close]])</f>
        <v>3.4557962174139254</v>
      </c>
      <c r="O1069" s="11">
        <f>VALUE(spy_long_term[[#This Row],[close]])</f>
        <v>2856.25</v>
      </c>
      <c r="P1069" s="11">
        <f>VALUE(spy_long_term[[#This Row],[close inf adj]])</f>
        <v>2198.81</v>
      </c>
      <c r="R1069" s="10">
        <v>41158</v>
      </c>
      <c r="S1069">
        <v>11.180999999999999</v>
      </c>
      <c r="T1069" s="9"/>
      <c r="U1069" s="9"/>
      <c r="V1069" s="9"/>
    </row>
    <row r="1070" spans="1:22" x14ac:dyDescent="0.35">
      <c r="A1070" t="s">
        <v>29</v>
      </c>
      <c r="B1070">
        <v>2016</v>
      </c>
      <c r="C1070">
        <v>12</v>
      </c>
      <c r="D1070">
        <v>1</v>
      </c>
      <c r="F1070" s="10">
        <f>DATE(spy_long_term[[#This Row],[year]],spy_long_term[[#This Row],[month]],spy_long_term[[#This Row],[day]])</f>
        <v>42705</v>
      </c>
      <c r="G1070" s="6">
        <f>VALUE(spy_long_term[[#This Row],[close]])</f>
        <v>2908.24</v>
      </c>
      <c r="H1070" t="s">
        <v>2121</v>
      </c>
      <c r="I1070" t="s">
        <v>2122</v>
      </c>
      <c r="J1070">
        <f t="shared" si="16"/>
        <v>1069</v>
      </c>
      <c r="K1070" t="str">
        <f>spy_long_term[[#This Row],[close]]</f>
        <v>2908.24</v>
      </c>
      <c r="L1070">
        <f>LOG(spy_long_term[[#This Row],[index]])</f>
        <v>3.0289777052087778</v>
      </c>
      <c r="M1070">
        <f>LOG(spy_long_term[[#This Row],[close inf adj]])</f>
        <v>3.3500211177572776</v>
      </c>
      <c r="N1070">
        <f>LOG(spy_long_term[[#This Row],[close]])</f>
        <v>3.4636302434437969</v>
      </c>
      <c r="O1070" s="11">
        <f>VALUE(spy_long_term[[#This Row],[close]])</f>
        <v>2908.24</v>
      </c>
      <c r="P1070" s="11">
        <f>VALUE(spy_long_term[[#This Row],[close inf adj]])</f>
        <v>2238.83</v>
      </c>
      <c r="R1070" s="10">
        <v>41159</v>
      </c>
      <c r="S1070">
        <v>11</v>
      </c>
      <c r="T1070" s="8"/>
      <c r="U1070" s="8"/>
      <c r="V1070" s="8"/>
    </row>
    <row r="1071" spans="1:22" x14ac:dyDescent="0.35">
      <c r="A1071" t="s">
        <v>29</v>
      </c>
      <c r="B1071">
        <v>2017</v>
      </c>
      <c r="C1071">
        <v>1</v>
      </c>
      <c r="D1071">
        <v>1</v>
      </c>
      <c r="F1071" s="10">
        <f>DATE(spy_long_term[[#This Row],[year]],spy_long_term[[#This Row],[month]],spy_long_term[[#This Row],[day]])</f>
        <v>42736</v>
      </c>
      <c r="G1071" s="6">
        <f>VALUE(spy_long_term[[#This Row],[close]])</f>
        <v>2942.02</v>
      </c>
      <c r="H1071" t="s">
        <v>2123</v>
      </c>
      <c r="I1071" t="s">
        <v>2124</v>
      </c>
      <c r="J1071">
        <f t="shared" si="16"/>
        <v>1070</v>
      </c>
      <c r="K1071" t="str">
        <f>spy_long_term[[#This Row],[close]]</f>
        <v>2942.02</v>
      </c>
      <c r="L1071">
        <f>LOG(spy_long_term[[#This Row],[index]])</f>
        <v>3.0293837776852097</v>
      </c>
      <c r="M1071">
        <f>LOG(spy_long_term[[#This Row],[close inf adj]])</f>
        <v>3.357719551203644</v>
      </c>
      <c r="N1071">
        <f>LOG(spy_long_term[[#This Row],[close]])</f>
        <v>3.4686456207572878</v>
      </c>
      <c r="O1071" s="11">
        <f>VALUE(spy_long_term[[#This Row],[close]])</f>
        <v>2942.02</v>
      </c>
      <c r="P1071" s="11">
        <f>VALUE(spy_long_term[[#This Row],[close inf adj]])</f>
        <v>2278.87</v>
      </c>
      <c r="R1071" s="10">
        <v>41160</v>
      </c>
      <c r="S1071">
        <v>11.037000000000001</v>
      </c>
      <c r="T1071" s="9"/>
      <c r="U1071" s="9"/>
      <c r="V1071" s="9"/>
    </row>
    <row r="1072" spans="1:22" x14ac:dyDescent="0.35">
      <c r="A1072" t="s">
        <v>29</v>
      </c>
      <c r="B1072">
        <v>2017</v>
      </c>
      <c r="C1072">
        <v>2</v>
      </c>
      <c r="D1072">
        <v>1</v>
      </c>
      <c r="F1072" s="10">
        <f>DATE(spy_long_term[[#This Row],[year]],spy_long_term[[#This Row],[month]],spy_long_term[[#This Row],[day]])</f>
        <v>42767</v>
      </c>
      <c r="G1072" s="6">
        <f>VALUE(spy_long_term[[#This Row],[close]])</f>
        <v>3042</v>
      </c>
      <c r="H1072" t="s">
        <v>2125</v>
      </c>
      <c r="I1072" t="s">
        <v>2126</v>
      </c>
      <c r="J1072">
        <f t="shared" si="16"/>
        <v>1071</v>
      </c>
      <c r="K1072" t="str">
        <f>spy_long_term[[#This Row],[close]]</f>
        <v>3042.00</v>
      </c>
      <c r="L1072">
        <f>LOG(spy_long_term[[#This Row],[index]])</f>
        <v>3.0297894708318558</v>
      </c>
      <c r="M1072">
        <f>LOG(spy_long_term[[#This Row],[close inf adj]])</f>
        <v>3.3735813309574358</v>
      </c>
      <c r="N1072">
        <f>LOG(spy_long_term[[#This Row],[close]])</f>
        <v>3.4831592097169795</v>
      </c>
      <c r="O1072" s="11">
        <f>VALUE(spy_long_term[[#This Row],[close]])</f>
        <v>3042</v>
      </c>
      <c r="P1072" s="11">
        <f>VALUE(spy_long_term[[#This Row],[close inf adj]])</f>
        <v>2363.64</v>
      </c>
      <c r="R1072" s="10">
        <v>41161</v>
      </c>
      <c r="S1072">
        <v>11.02</v>
      </c>
      <c r="T1072" s="8"/>
      <c r="U1072" s="8"/>
      <c r="V1072" s="8"/>
    </row>
    <row r="1073" spans="1:22" x14ac:dyDescent="0.35">
      <c r="A1073" t="s">
        <v>29</v>
      </c>
      <c r="B1073">
        <v>2017</v>
      </c>
      <c r="C1073">
        <v>3</v>
      </c>
      <c r="D1073">
        <v>1</v>
      </c>
      <c r="F1073" s="10">
        <f>DATE(spy_long_term[[#This Row],[year]],spy_long_term[[#This Row],[month]],spy_long_term[[#This Row],[day]])</f>
        <v>42795</v>
      </c>
      <c r="G1073" s="6">
        <f>VALUE(spy_long_term[[#This Row],[close]])</f>
        <v>3038.46</v>
      </c>
      <c r="H1073" t="s">
        <v>2127</v>
      </c>
      <c r="I1073" t="s">
        <v>2128</v>
      </c>
      <c r="J1073">
        <f t="shared" si="16"/>
        <v>1072</v>
      </c>
      <c r="K1073" t="str">
        <f>spy_long_term[[#This Row],[close]]</f>
        <v>3038.46</v>
      </c>
      <c r="L1073">
        <f>LOG(spy_long_term[[#This Row],[index]])</f>
        <v>3.030194785356751</v>
      </c>
      <c r="M1073">
        <f>LOG(spy_long_term[[#This Row],[close inf adj]])</f>
        <v>3.3734122575358607</v>
      </c>
      <c r="N1073">
        <f>LOG(spy_long_term[[#This Row],[close]])</f>
        <v>3.4826535234236276</v>
      </c>
      <c r="O1073" s="11">
        <f>VALUE(spy_long_term[[#This Row],[close]])</f>
        <v>3038.46</v>
      </c>
      <c r="P1073" s="11">
        <f>VALUE(spy_long_term[[#This Row],[close inf adj]])</f>
        <v>2362.7199999999998</v>
      </c>
      <c r="R1073" s="10">
        <v>41162</v>
      </c>
      <c r="S1073">
        <v>11.17</v>
      </c>
      <c r="T1073" s="9"/>
      <c r="U1073" s="9"/>
      <c r="V1073" s="9"/>
    </row>
    <row r="1074" spans="1:22" x14ac:dyDescent="0.35">
      <c r="A1074" t="s">
        <v>29</v>
      </c>
      <c r="B1074">
        <v>2017</v>
      </c>
      <c r="C1074">
        <v>4</v>
      </c>
      <c r="D1074">
        <v>1</v>
      </c>
      <c r="F1074" s="10">
        <f>DATE(spy_long_term[[#This Row],[year]],spy_long_term[[#This Row],[month]],spy_long_term[[#This Row],[day]])</f>
        <v>42826</v>
      </c>
      <c r="G1074" s="6">
        <f>VALUE(spy_long_term[[#This Row],[close]])</f>
        <v>3056.54</v>
      </c>
      <c r="H1074" t="s">
        <v>2129</v>
      </c>
      <c r="I1074" t="s">
        <v>2130</v>
      </c>
      <c r="J1074">
        <f t="shared" si="16"/>
        <v>1073</v>
      </c>
      <c r="K1074" t="str">
        <f>spy_long_term[[#This Row],[close]]</f>
        <v>3056.54</v>
      </c>
      <c r="L1074">
        <f>LOG(spy_long_term[[#This Row],[index]])</f>
        <v>3.0305997219659511</v>
      </c>
      <c r="M1074">
        <f>LOG(spy_long_term[[#This Row],[close inf adj]])</f>
        <v>3.3773426836408391</v>
      </c>
      <c r="N1074">
        <f>LOG(spy_long_term[[#This Row],[close]])</f>
        <v>3.485230083641456</v>
      </c>
      <c r="O1074" s="11">
        <f>VALUE(spy_long_term[[#This Row],[close]])</f>
        <v>3056.54</v>
      </c>
      <c r="P1074" s="11">
        <f>VALUE(spy_long_term[[#This Row],[close inf adj]])</f>
        <v>2384.1999999999998</v>
      </c>
      <c r="R1074" s="10">
        <v>41163</v>
      </c>
      <c r="S1074">
        <v>11.3308</v>
      </c>
      <c r="T1074" s="8"/>
      <c r="U1074" s="8"/>
      <c r="V1074" s="8"/>
    </row>
    <row r="1075" spans="1:22" x14ac:dyDescent="0.35">
      <c r="A1075" t="s">
        <v>29</v>
      </c>
      <c r="B1075">
        <v>2017</v>
      </c>
      <c r="C1075">
        <v>5</v>
      </c>
      <c r="D1075">
        <v>1</v>
      </c>
      <c r="F1075" s="10">
        <f>DATE(spy_long_term[[#This Row],[year]],spy_long_term[[#This Row],[month]],spy_long_term[[#This Row],[day]])</f>
        <v>42856</v>
      </c>
      <c r="G1075" s="6">
        <f>VALUE(spy_long_term[[#This Row],[close]])</f>
        <v>3089.52</v>
      </c>
      <c r="H1075" t="s">
        <v>2131</v>
      </c>
      <c r="I1075" t="s">
        <v>2132</v>
      </c>
      <c r="J1075">
        <f t="shared" si="16"/>
        <v>1074</v>
      </c>
      <c r="K1075" t="str">
        <f>spy_long_term[[#This Row],[close]]</f>
        <v>3089.52</v>
      </c>
      <c r="L1075">
        <f>LOG(spy_long_term[[#This Row],[index]])</f>
        <v>3.0310042813635367</v>
      </c>
      <c r="M1075">
        <f>LOG(spy_long_term[[#This Row],[close inf adj]])</f>
        <v>3.3823412908239616</v>
      </c>
      <c r="N1075">
        <f>LOG(spy_long_term[[#This Row],[close]])</f>
        <v>3.4898910109639405</v>
      </c>
      <c r="O1075" s="11">
        <f>VALUE(spy_long_term[[#This Row],[close]])</f>
        <v>3089.52</v>
      </c>
      <c r="P1075" s="11">
        <f>VALUE(spy_long_term[[#This Row],[close inf adj]])</f>
        <v>2411.8000000000002</v>
      </c>
      <c r="R1075" s="10">
        <v>41164</v>
      </c>
      <c r="S1075">
        <v>11.3649</v>
      </c>
      <c r="T1075" s="9"/>
      <c r="U1075" s="9"/>
      <c r="V1075" s="9"/>
    </row>
    <row r="1076" spans="1:22" x14ac:dyDescent="0.35">
      <c r="A1076" t="s">
        <v>29</v>
      </c>
      <c r="B1076">
        <v>2017</v>
      </c>
      <c r="C1076">
        <v>6</v>
      </c>
      <c r="D1076">
        <v>1</v>
      </c>
      <c r="F1076" s="10">
        <f>DATE(spy_long_term[[#This Row],[year]],spy_long_term[[#This Row],[month]],spy_long_term[[#This Row],[day]])</f>
        <v>42887</v>
      </c>
      <c r="G1076" s="6">
        <f>VALUE(spy_long_term[[#This Row],[close]])</f>
        <v>3101.96</v>
      </c>
      <c r="H1076" t="s">
        <v>2133</v>
      </c>
      <c r="I1076" t="s">
        <v>2134</v>
      </c>
      <c r="J1076">
        <f t="shared" si="16"/>
        <v>1075</v>
      </c>
      <c r="K1076" t="str">
        <f>spy_long_term[[#This Row],[close]]</f>
        <v>3101.96</v>
      </c>
      <c r="L1076">
        <f>LOG(spy_long_term[[#This Row],[index]])</f>
        <v>3.0314084642516241</v>
      </c>
      <c r="M1076">
        <f>LOG(spy_long_term[[#This Row],[close inf adj]])</f>
        <v>3.3844268956374228</v>
      </c>
      <c r="N1076">
        <f>LOG(spy_long_term[[#This Row],[close]])</f>
        <v>3.491636193254736</v>
      </c>
      <c r="O1076" s="11">
        <f>VALUE(spy_long_term[[#This Row],[close]])</f>
        <v>3101.96</v>
      </c>
      <c r="P1076" s="11">
        <f>VALUE(spy_long_term[[#This Row],[close inf adj]])</f>
        <v>2423.41</v>
      </c>
      <c r="R1076" s="10">
        <v>41165</v>
      </c>
      <c r="S1076">
        <v>11.398999999999999</v>
      </c>
      <c r="T1076" s="8"/>
      <c r="U1076" s="8"/>
      <c r="V1076" s="8"/>
    </row>
    <row r="1077" spans="1:22" x14ac:dyDescent="0.35">
      <c r="A1077" t="s">
        <v>29</v>
      </c>
      <c r="B1077">
        <v>2017</v>
      </c>
      <c r="C1077">
        <v>7</v>
      </c>
      <c r="D1077">
        <v>1</v>
      </c>
      <c r="F1077" s="10">
        <f>DATE(spy_long_term[[#This Row],[year]],spy_long_term[[#This Row],[month]],spy_long_term[[#This Row],[day]])</f>
        <v>42917</v>
      </c>
      <c r="G1077" s="6">
        <f>VALUE(spy_long_term[[#This Row],[close]])</f>
        <v>3164.45</v>
      </c>
      <c r="H1077" t="s">
        <v>2135</v>
      </c>
      <c r="I1077" t="s">
        <v>2136</v>
      </c>
      <c r="J1077">
        <f t="shared" si="16"/>
        <v>1076</v>
      </c>
      <c r="K1077" t="str">
        <f>spy_long_term[[#This Row],[close]]</f>
        <v>3164.45</v>
      </c>
      <c r="L1077">
        <f>LOG(spy_long_term[[#This Row],[index]])</f>
        <v>3.0318122713303706</v>
      </c>
      <c r="M1077">
        <f>LOG(spy_long_term[[#This Row],[close inf adj]])</f>
        <v>3.3927496983742262</v>
      </c>
      <c r="N1077">
        <f>LOG(spy_long_term[[#This Row],[close]])</f>
        <v>3.5002982379800245</v>
      </c>
      <c r="O1077" s="11">
        <f>VALUE(spy_long_term[[#This Row],[close]])</f>
        <v>3164.45</v>
      </c>
      <c r="P1077" s="11">
        <f>VALUE(spy_long_term[[#This Row],[close inf adj]])</f>
        <v>2470.3000000000002</v>
      </c>
      <c r="R1077" s="10">
        <v>41166</v>
      </c>
      <c r="S1077">
        <v>11.67</v>
      </c>
      <c r="T1077" s="9"/>
      <c r="U1077" s="9"/>
      <c r="V1077" s="9"/>
    </row>
    <row r="1078" spans="1:22" x14ac:dyDescent="0.35">
      <c r="A1078" t="s">
        <v>29</v>
      </c>
      <c r="B1078">
        <v>2017</v>
      </c>
      <c r="C1078">
        <v>8</v>
      </c>
      <c r="D1078">
        <v>1</v>
      </c>
      <c r="F1078" s="10">
        <f>DATE(spy_long_term[[#This Row],[year]],spy_long_term[[#This Row],[month]],spy_long_term[[#This Row],[day]])</f>
        <v>42948</v>
      </c>
      <c r="G1078" s="6">
        <f>VALUE(spy_long_term[[#This Row],[close]])</f>
        <v>3156.3</v>
      </c>
      <c r="H1078" t="s">
        <v>2137</v>
      </c>
      <c r="I1078" t="s">
        <v>2138</v>
      </c>
      <c r="J1078">
        <f t="shared" si="16"/>
        <v>1077</v>
      </c>
      <c r="K1078" t="str">
        <f>spy_long_term[[#This Row],[close]]</f>
        <v>3156.30</v>
      </c>
      <c r="L1078">
        <f>LOG(spy_long_term[[#This Row],[index]])</f>
        <v>3.0322157032979815</v>
      </c>
      <c r="M1078">
        <f>LOG(spy_long_term[[#This Row],[close inf adj]])</f>
        <v>3.3929869721488104</v>
      </c>
      <c r="N1078">
        <f>LOG(spy_long_term[[#This Row],[close]])</f>
        <v>3.4991782753208276</v>
      </c>
      <c r="O1078" s="11">
        <f>VALUE(spy_long_term[[#This Row],[close]])</f>
        <v>3156.3</v>
      </c>
      <c r="P1078" s="11">
        <f>VALUE(spy_long_term[[#This Row],[close inf adj]])</f>
        <v>2471.65</v>
      </c>
      <c r="R1078" s="10">
        <v>41167</v>
      </c>
      <c r="S1078">
        <v>11.75</v>
      </c>
      <c r="T1078" s="8"/>
      <c r="U1078" s="8"/>
      <c r="V1078" s="8"/>
    </row>
    <row r="1079" spans="1:22" x14ac:dyDescent="0.35">
      <c r="A1079" t="s">
        <v>29</v>
      </c>
      <c r="B1079">
        <v>2017</v>
      </c>
      <c r="C1079">
        <v>9</v>
      </c>
      <c r="D1079">
        <v>1</v>
      </c>
      <c r="F1079" s="10">
        <f>DATE(spy_long_term[[#This Row],[year]],spy_long_term[[#This Row],[month]],spy_long_term[[#This Row],[day]])</f>
        <v>42979</v>
      </c>
      <c r="G1079" s="6">
        <f>VALUE(spy_long_term[[#This Row],[close]])</f>
        <v>3199.59</v>
      </c>
      <c r="H1079" t="s">
        <v>2139</v>
      </c>
      <c r="I1079" t="s">
        <v>2140</v>
      </c>
      <c r="J1079">
        <f t="shared" si="16"/>
        <v>1078</v>
      </c>
      <c r="K1079" t="str">
        <f>spy_long_term[[#This Row],[close]]</f>
        <v>3199.59</v>
      </c>
      <c r="L1079">
        <f>LOG(spy_long_term[[#This Row],[index]])</f>
        <v>3.03261876085072</v>
      </c>
      <c r="M1079">
        <f>LOG(spy_long_term[[#This Row],[close inf adj]])</f>
        <v>3.4012902297619254</v>
      </c>
      <c r="N1079">
        <f>LOG(spy_long_term[[#This Row],[close]])</f>
        <v>3.5050943307744151</v>
      </c>
      <c r="O1079" s="11">
        <f>VALUE(spy_long_term[[#This Row],[close]])</f>
        <v>3199.59</v>
      </c>
      <c r="P1079" s="11">
        <f>VALUE(spy_long_term[[#This Row],[close inf adj]])</f>
        <v>2519.36</v>
      </c>
      <c r="R1079" s="10">
        <v>41168</v>
      </c>
      <c r="S1079">
        <v>11.87</v>
      </c>
      <c r="T1079" s="9"/>
      <c r="U1079" s="9"/>
      <c r="V1079" s="9"/>
    </row>
    <row r="1080" spans="1:22" x14ac:dyDescent="0.35">
      <c r="A1080" t="s">
        <v>29</v>
      </c>
      <c r="B1080">
        <v>2017</v>
      </c>
      <c r="C1080">
        <v>10</v>
      </c>
      <c r="D1080">
        <v>1</v>
      </c>
      <c r="F1080" s="10">
        <f>DATE(spy_long_term[[#This Row],[year]],spy_long_term[[#This Row],[month]],spy_long_term[[#This Row],[day]])</f>
        <v>43009</v>
      </c>
      <c r="G1080" s="6">
        <f>VALUE(spy_long_term[[#This Row],[close]])</f>
        <v>3273.16</v>
      </c>
      <c r="H1080" t="s">
        <v>2141</v>
      </c>
      <c r="I1080" t="s">
        <v>2142</v>
      </c>
      <c r="J1080">
        <f t="shared" si="16"/>
        <v>1079</v>
      </c>
      <c r="K1080" t="str">
        <f>spy_long_term[[#This Row],[close]]</f>
        <v>3273.16</v>
      </c>
      <c r="L1080">
        <f>LOG(spy_long_term[[#This Row],[index]])</f>
        <v>3.0330214446829107</v>
      </c>
      <c r="M1080">
        <f>LOG(spy_long_term[[#This Row],[close inf adj]])</f>
        <v>3.4108210822568354</v>
      </c>
      <c r="N1080">
        <f>LOG(spy_long_term[[#This Row],[close]])</f>
        <v>3.5149672351945696</v>
      </c>
      <c r="O1080" s="11">
        <f>VALUE(spy_long_term[[#This Row],[close]])</f>
        <v>3273.16</v>
      </c>
      <c r="P1080" s="11">
        <f>VALUE(spy_long_term[[#This Row],[close inf adj]])</f>
        <v>2575.2600000000002</v>
      </c>
      <c r="R1080" s="10">
        <v>41169</v>
      </c>
      <c r="S1080">
        <v>11.89</v>
      </c>
      <c r="T1080" s="8"/>
      <c r="U1080" s="8"/>
      <c r="V1080" s="8"/>
    </row>
    <row r="1081" spans="1:22" x14ac:dyDescent="0.35">
      <c r="A1081" t="s">
        <v>29</v>
      </c>
      <c r="B1081">
        <v>2017</v>
      </c>
      <c r="C1081">
        <v>11</v>
      </c>
      <c r="D1081">
        <v>1</v>
      </c>
      <c r="F1081" s="10">
        <f>DATE(spy_long_term[[#This Row],[year]],spy_long_term[[#This Row],[month]],spy_long_term[[#This Row],[day]])</f>
        <v>43040</v>
      </c>
      <c r="G1081" s="6">
        <f>VALUE(spy_long_term[[#This Row],[close]])</f>
        <v>3365.07</v>
      </c>
      <c r="H1081" t="s">
        <v>2143</v>
      </c>
      <c r="I1081" t="s">
        <v>2144</v>
      </c>
      <c r="J1081">
        <f t="shared" si="16"/>
        <v>1080</v>
      </c>
      <c r="K1081" t="str">
        <f>spy_long_term[[#This Row],[close]]</f>
        <v>3365.07</v>
      </c>
      <c r="L1081">
        <f>LOG(spy_long_term[[#This Row],[index]])</f>
        <v>3.0334237554869499</v>
      </c>
      <c r="M1081">
        <f>LOG(spy_long_term[[#This Row],[close inf adj]])</f>
        <v>3.4228490917384033</v>
      </c>
      <c r="N1081">
        <f>LOG(spy_long_term[[#This Row],[close]])</f>
        <v>3.5269941028237506</v>
      </c>
      <c r="O1081" s="11">
        <f>VALUE(spy_long_term[[#This Row],[close]])</f>
        <v>3365.07</v>
      </c>
      <c r="P1081" s="11">
        <f>VALUE(spy_long_term[[#This Row],[close inf adj]])</f>
        <v>2647.58</v>
      </c>
      <c r="R1081" s="10">
        <v>41170</v>
      </c>
      <c r="S1081">
        <v>12.25</v>
      </c>
      <c r="T1081" s="9"/>
      <c r="U1081" s="9"/>
      <c r="V1081" s="9"/>
    </row>
    <row r="1082" spans="1:22" x14ac:dyDescent="0.35">
      <c r="A1082" t="s">
        <v>29</v>
      </c>
      <c r="B1082">
        <v>2017</v>
      </c>
      <c r="C1082">
        <v>12</v>
      </c>
      <c r="D1082">
        <v>1</v>
      </c>
      <c r="F1082" s="10">
        <f>DATE(spy_long_term[[#This Row],[year]],spy_long_term[[#This Row],[month]],spy_long_term[[#This Row],[day]])</f>
        <v>43070</v>
      </c>
      <c r="G1082" s="6">
        <f>VALUE(spy_long_term[[#This Row],[close]])</f>
        <v>3400.83</v>
      </c>
      <c r="H1082" t="s">
        <v>2145</v>
      </c>
      <c r="I1082" t="s">
        <v>2146</v>
      </c>
      <c r="J1082">
        <f t="shared" si="16"/>
        <v>1081</v>
      </c>
      <c r="K1082" t="str">
        <f>spy_long_term[[#This Row],[close]]</f>
        <v>3400.83</v>
      </c>
      <c r="L1082">
        <f>LOG(spy_long_term[[#This Row],[index]])</f>
        <v>3.0338256939533101</v>
      </c>
      <c r="M1082">
        <f>LOG(spy_long_term[[#This Row],[close inf adj]])</f>
        <v>3.4270980569271949</v>
      </c>
      <c r="N1082">
        <f>LOG(spy_long_term[[#This Row],[close]])</f>
        <v>3.5315849230508656</v>
      </c>
      <c r="O1082" s="11">
        <f>VALUE(spy_long_term[[#This Row],[close]])</f>
        <v>3400.83</v>
      </c>
      <c r="P1082" s="11">
        <f>VALUE(spy_long_term[[#This Row],[close inf adj]])</f>
        <v>2673.61</v>
      </c>
      <c r="R1082" s="10">
        <v>41171</v>
      </c>
      <c r="S1082">
        <v>12.5725</v>
      </c>
      <c r="T1082" s="8"/>
      <c r="U1082" s="8"/>
      <c r="V1082" s="8"/>
    </row>
    <row r="1083" spans="1:22" x14ac:dyDescent="0.35">
      <c r="A1083" t="s">
        <v>29</v>
      </c>
      <c r="B1083">
        <v>2018</v>
      </c>
      <c r="C1083">
        <v>1</v>
      </c>
      <c r="D1083">
        <v>1</v>
      </c>
      <c r="F1083" s="10">
        <f>DATE(spy_long_term[[#This Row],[year]],spy_long_term[[#This Row],[month]],spy_long_term[[#This Row],[day]])</f>
        <v>43101</v>
      </c>
      <c r="G1083" s="6">
        <f>VALUE(spy_long_term[[#This Row],[close]])</f>
        <v>3572.12</v>
      </c>
      <c r="H1083" t="s">
        <v>2147</v>
      </c>
      <c r="I1083" t="s">
        <v>2148</v>
      </c>
      <c r="J1083">
        <f t="shared" si="16"/>
        <v>1082</v>
      </c>
      <c r="K1083" t="str">
        <f>spy_long_term[[#This Row],[close]]</f>
        <v>3572.12</v>
      </c>
      <c r="L1083">
        <f>LOG(spy_long_term[[#This Row],[index]])</f>
        <v>3.0342272607705505</v>
      </c>
      <c r="M1083">
        <f>LOG(spy_long_term[[#This Row],[close inf adj]])</f>
        <v>3.4508354718671805</v>
      </c>
      <c r="N1083">
        <f>LOG(spy_long_term[[#This Row],[close]])</f>
        <v>3.5529260399316405</v>
      </c>
      <c r="O1083" s="11">
        <f>VALUE(spy_long_term[[#This Row],[close]])</f>
        <v>3572.12</v>
      </c>
      <c r="P1083" s="11">
        <f>VALUE(spy_long_term[[#This Row],[close inf adj]])</f>
        <v>2823.81</v>
      </c>
      <c r="R1083" s="10">
        <v>41172</v>
      </c>
      <c r="S1083">
        <v>12.282500000000001</v>
      </c>
      <c r="T1083" s="9"/>
      <c r="U1083" s="9"/>
      <c r="V1083" s="9"/>
    </row>
    <row r="1084" spans="1:22" x14ac:dyDescent="0.35">
      <c r="A1084" t="s">
        <v>29</v>
      </c>
      <c r="B1084">
        <v>2018</v>
      </c>
      <c r="C1084">
        <v>2</v>
      </c>
      <c r="D1084">
        <v>1</v>
      </c>
      <c r="F1084" s="10">
        <f>DATE(spy_long_term[[#This Row],[year]],spy_long_term[[#This Row],[month]],spy_long_term[[#This Row],[day]])</f>
        <v>43132</v>
      </c>
      <c r="G1084" s="6">
        <f>VALUE(spy_long_term[[#This Row],[close]])</f>
        <v>3416.71</v>
      </c>
      <c r="H1084" t="s">
        <v>2149</v>
      </c>
      <c r="I1084" t="s">
        <v>2150</v>
      </c>
      <c r="J1084">
        <f t="shared" si="16"/>
        <v>1083</v>
      </c>
      <c r="K1084" t="str">
        <f>spy_long_term[[#This Row],[close]]</f>
        <v>3416.71</v>
      </c>
      <c r="L1084">
        <f>LOG(spy_long_term[[#This Row],[index]])</f>
        <v>3.0346284566253203</v>
      </c>
      <c r="M1084">
        <f>LOG(spy_long_term[[#This Row],[close inf adj]])</f>
        <v>3.4335826390590496</v>
      </c>
      <c r="N1084">
        <f>LOG(spy_long_term[[#This Row],[close]])</f>
        <v>3.5336081187623178</v>
      </c>
      <c r="O1084" s="11">
        <f>VALUE(spy_long_term[[#This Row],[close]])</f>
        <v>3416.71</v>
      </c>
      <c r="P1084" s="11">
        <f>VALUE(spy_long_term[[#This Row],[close inf adj]])</f>
        <v>2713.83</v>
      </c>
      <c r="R1084" s="10">
        <v>41173</v>
      </c>
      <c r="S1084">
        <v>12.368</v>
      </c>
      <c r="T1084" s="8"/>
      <c r="U1084" s="8"/>
      <c r="V1084" s="8"/>
    </row>
    <row r="1085" spans="1:22" x14ac:dyDescent="0.35">
      <c r="A1085" t="s">
        <v>29</v>
      </c>
      <c r="B1085">
        <v>2018</v>
      </c>
      <c r="C1085">
        <v>3</v>
      </c>
      <c r="D1085">
        <v>1</v>
      </c>
      <c r="F1085" s="10">
        <f>DATE(spy_long_term[[#This Row],[year]],spy_long_term[[#This Row],[month]],spy_long_term[[#This Row],[day]])</f>
        <v>43160</v>
      </c>
      <c r="G1085" s="6">
        <f>VALUE(spy_long_term[[#This Row],[close]])</f>
        <v>3316.93</v>
      </c>
      <c r="H1085" t="s">
        <v>2151</v>
      </c>
      <c r="I1085" t="s">
        <v>2152</v>
      </c>
      <c r="J1085">
        <f t="shared" si="16"/>
        <v>1084</v>
      </c>
      <c r="K1085" t="str">
        <f>spy_long_term[[#This Row],[close]]</f>
        <v>3316.93</v>
      </c>
      <c r="L1085">
        <f>LOG(spy_long_term[[#This Row],[index]])</f>
        <v>3.0350292822023683</v>
      </c>
      <c r="M1085">
        <f>LOG(spy_long_term[[#This Row],[close inf adj]])</f>
        <v>3.4217470230652207</v>
      </c>
      <c r="N1085">
        <f>LOG(spy_long_term[[#This Row],[close]])</f>
        <v>3.5207363063296975</v>
      </c>
      <c r="O1085" s="11">
        <f>VALUE(spy_long_term[[#This Row],[close]])</f>
        <v>3316.93</v>
      </c>
      <c r="P1085" s="11">
        <f>VALUE(spy_long_term[[#This Row],[close inf adj]])</f>
        <v>2640.87</v>
      </c>
      <c r="R1085" s="10">
        <v>41174</v>
      </c>
      <c r="S1085">
        <v>12.2378</v>
      </c>
      <c r="T1085" s="9"/>
      <c r="U1085" s="9"/>
      <c r="V1085" s="9"/>
    </row>
    <row r="1086" spans="1:22" x14ac:dyDescent="0.35">
      <c r="A1086" t="s">
        <v>29</v>
      </c>
      <c r="B1086">
        <v>2018</v>
      </c>
      <c r="C1086">
        <v>4</v>
      </c>
      <c r="D1086">
        <v>1</v>
      </c>
      <c r="F1086" s="10">
        <f>DATE(spy_long_term[[#This Row],[year]],spy_long_term[[#This Row],[month]],spy_long_term[[#This Row],[day]])</f>
        <v>43191</v>
      </c>
      <c r="G1086" s="6">
        <f>VALUE(spy_long_term[[#This Row],[close]])</f>
        <v>3312.71</v>
      </c>
      <c r="H1086" t="s">
        <v>2153</v>
      </c>
      <c r="I1086" t="s">
        <v>2154</v>
      </c>
      <c r="J1086">
        <f t="shared" si="16"/>
        <v>1085</v>
      </c>
      <c r="K1086" t="str">
        <f>spy_long_term[[#This Row],[close]]</f>
        <v>3312.71</v>
      </c>
      <c r="L1086">
        <f>LOG(spy_long_term[[#This Row],[index]])</f>
        <v>3.0354297381845483</v>
      </c>
      <c r="M1086">
        <f>LOG(spy_long_term[[#This Row],[close inf adj]])</f>
        <v>3.4229261811147498</v>
      </c>
      <c r="N1086">
        <f>LOG(spy_long_term[[#This Row],[close]])</f>
        <v>3.5201834187034744</v>
      </c>
      <c r="O1086" s="11">
        <f>VALUE(spy_long_term[[#This Row],[close]])</f>
        <v>3312.71</v>
      </c>
      <c r="P1086" s="11">
        <f>VALUE(spy_long_term[[#This Row],[close inf adj]])</f>
        <v>2648.05</v>
      </c>
      <c r="R1086" s="10">
        <v>41175</v>
      </c>
      <c r="S1086">
        <v>12.193300000000001</v>
      </c>
      <c r="T1086" s="8"/>
      <c r="U1086" s="8"/>
      <c r="V1086" s="8"/>
    </row>
    <row r="1087" spans="1:22" x14ac:dyDescent="0.35">
      <c r="A1087" t="s">
        <v>29</v>
      </c>
      <c r="B1087">
        <v>2018</v>
      </c>
      <c r="C1087">
        <v>5</v>
      </c>
      <c r="D1087">
        <v>1</v>
      </c>
      <c r="F1087" s="10">
        <f>DATE(spy_long_term[[#This Row],[year]],spy_long_term[[#This Row],[month]],spy_long_term[[#This Row],[day]])</f>
        <v>43221</v>
      </c>
      <c r="G1087" s="6">
        <f>VALUE(spy_long_term[[#This Row],[close]])</f>
        <v>3370.77</v>
      </c>
      <c r="H1087" t="s">
        <v>2155</v>
      </c>
      <c r="I1087" t="s">
        <v>2156</v>
      </c>
      <c r="J1087">
        <f t="shared" si="16"/>
        <v>1086</v>
      </c>
      <c r="K1087" t="str">
        <f>spy_long_term[[#This Row],[close]]</f>
        <v>3370.77</v>
      </c>
      <c r="L1087">
        <f>LOG(spy_long_term[[#This Row],[index]])</f>
        <v>3.035829825252828</v>
      </c>
      <c r="M1087">
        <f>LOG(spy_long_term[[#This Row],[close inf adj]])</f>
        <v>3.432210616451226</v>
      </c>
      <c r="N1087">
        <f>LOG(spy_long_term[[#This Row],[close]])</f>
        <v>3.5277291200265748</v>
      </c>
      <c r="O1087" s="11">
        <f>VALUE(spy_long_term[[#This Row],[close]])</f>
        <v>3370.77</v>
      </c>
      <c r="P1087" s="11">
        <f>VALUE(spy_long_term[[#This Row],[close inf adj]])</f>
        <v>2705.27</v>
      </c>
      <c r="R1087" s="10">
        <v>41176</v>
      </c>
      <c r="S1087">
        <v>12.1</v>
      </c>
      <c r="T1087" s="9"/>
      <c r="U1087" s="9"/>
      <c r="V1087" s="9"/>
    </row>
    <row r="1088" spans="1:22" x14ac:dyDescent="0.35">
      <c r="A1088" t="s">
        <v>29</v>
      </c>
      <c r="B1088">
        <v>2018</v>
      </c>
      <c r="C1088">
        <v>6</v>
      </c>
      <c r="D1088">
        <v>1</v>
      </c>
      <c r="F1088" s="10">
        <f>DATE(spy_long_term[[#This Row],[year]],spy_long_term[[#This Row],[month]],spy_long_term[[#This Row],[day]])</f>
        <v>43252</v>
      </c>
      <c r="G1088" s="6">
        <f>VALUE(spy_long_term[[#This Row],[close]])</f>
        <v>3381.65</v>
      </c>
      <c r="H1088" t="s">
        <v>2157</v>
      </c>
      <c r="I1088" t="s">
        <v>2158</v>
      </c>
      <c r="J1088">
        <f t="shared" si="16"/>
        <v>1087</v>
      </c>
      <c r="K1088" t="str">
        <f>spy_long_term[[#This Row],[close]]</f>
        <v>3381.65</v>
      </c>
      <c r="L1088">
        <f>LOG(spy_long_term[[#This Row],[index]])</f>
        <v>3.0362295440862948</v>
      </c>
      <c r="M1088">
        <f>LOG(spy_long_term[[#This Row],[close inf adj]])</f>
        <v>3.4343085686665424</v>
      </c>
      <c r="N1088">
        <f>LOG(spy_long_term[[#This Row],[close]])</f>
        <v>3.5291286562083415</v>
      </c>
      <c r="O1088" s="11">
        <f>VALUE(spy_long_term[[#This Row],[close]])</f>
        <v>3381.65</v>
      </c>
      <c r="P1088" s="11">
        <f>VALUE(spy_long_term[[#This Row],[close inf adj]])</f>
        <v>2718.37</v>
      </c>
      <c r="R1088" s="10">
        <v>41177</v>
      </c>
      <c r="S1088">
        <v>12.196999999999999</v>
      </c>
      <c r="T1088" s="8"/>
      <c r="U1088" s="8"/>
      <c r="V1088" s="8"/>
    </row>
    <row r="1089" spans="1:22" x14ac:dyDescent="0.35">
      <c r="A1089" t="s">
        <v>29</v>
      </c>
      <c r="B1089">
        <v>2018</v>
      </c>
      <c r="C1089">
        <v>7</v>
      </c>
      <c r="D1089">
        <v>1</v>
      </c>
      <c r="F1089" s="10">
        <f>DATE(spy_long_term[[#This Row],[year]],spy_long_term[[#This Row],[month]],spy_long_term[[#This Row],[day]])</f>
        <v>43282</v>
      </c>
      <c r="G1089" s="6">
        <f>VALUE(spy_long_term[[#This Row],[close]])</f>
        <v>3503.46</v>
      </c>
      <c r="H1089" t="s">
        <v>2159</v>
      </c>
      <c r="I1089" t="s">
        <v>2160</v>
      </c>
      <c r="J1089">
        <f t="shared" si="16"/>
        <v>1088</v>
      </c>
      <c r="K1089" t="str">
        <f>spy_long_term[[#This Row],[close]]</f>
        <v>3503.46</v>
      </c>
      <c r="L1089">
        <f>LOG(spy_long_term[[#This Row],[index]])</f>
        <v>3.0366288953621612</v>
      </c>
      <c r="M1089">
        <f>LOG(spy_long_term[[#This Row],[close inf adj]])</f>
        <v>3.4496773730961694</v>
      </c>
      <c r="N1089">
        <f>LOG(spy_long_term[[#This Row],[close]])</f>
        <v>3.5444971633941882</v>
      </c>
      <c r="O1089" s="11">
        <f>VALUE(spy_long_term[[#This Row],[close]])</f>
        <v>3503.46</v>
      </c>
      <c r="P1089" s="11">
        <f>VALUE(spy_long_term[[#This Row],[close inf adj]])</f>
        <v>2816.29</v>
      </c>
      <c r="R1089" s="10">
        <v>41178</v>
      </c>
      <c r="S1089">
        <v>12.27</v>
      </c>
      <c r="T1089" s="9"/>
      <c r="U1089" s="9"/>
      <c r="V1089" s="9"/>
    </row>
    <row r="1090" spans="1:22" x14ac:dyDescent="0.35">
      <c r="A1090" t="s">
        <v>29</v>
      </c>
      <c r="B1090">
        <v>2018</v>
      </c>
      <c r="C1090">
        <v>8</v>
      </c>
      <c r="D1090">
        <v>1</v>
      </c>
      <c r="F1090" s="10">
        <f>DATE(spy_long_term[[#This Row],[year]],spy_long_term[[#This Row],[month]],spy_long_term[[#This Row],[day]])</f>
        <v>43313</v>
      </c>
      <c r="G1090" s="6">
        <f>VALUE(spy_long_term[[#This Row],[close]])</f>
        <v>3609.49</v>
      </c>
      <c r="H1090" t="s">
        <v>2161</v>
      </c>
      <c r="I1090" t="s">
        <v>2162</v>
      </c>
      <c r="J1090">
        <f t="shared" si="16"/>
        <v>1089</v>
      </c>
      <c r="K1090" t="str">
        <f>spy_long_term[[#This Row],[close]]</f>
        <v>3609.49</v>
      </c>
      <c r="L1090">
        <f>LOG(spy_long_term[[#This Row],[index]])</f>
        <v>3.037027879755775</v>
      </c>
      <c r="M1090">
        <f>LOG(spy_long_term[[#This Row],[close inf adj]])</f>
        <v>3.4626255684761831</v>
      </c>
      <c r="N1090">
        <f>LOG(spy_long_term[[#This Row],[close]])</f>
        <v>3.5574458429492388</v>
      </c>
      <c r="O1090" s="11">
        <f>VALUE(spy_long_term[[#This Row],[close]])</f>
        <v>3609.49</v>
      </c>
      <c r="P1090" s="11">
        <f>VALUE(spy_long_term[[#This Row],[close inf adj]])</f>
        <v>2901.52</v>
      </c>
      <c r="R1090" s="10">
        <v>41179</v>
      </c>
      <c r="S1090">
        <v>12.3089</v>
      </c>
      <c r="T1090" s="8"/>
      <c r="U1090" s="8"/>
      <c r="V1090" s="8"/>
    </row>
    <row r="1091" spans="1:22" x14ac:dyDescent="0.35">
      <c r="A1091" t="s">
        <v>29</v>
      </c>
      <c r="B1091">
        <v>2018</v>
      </c>
      <c r="C1091">
        <v>9</v>
      </c>
      <c r="D1091">
        <v>1</v>
      </c>
      <c r="F1091" s="10">
        <f>DATE(spy_long_term[[#This Row],[year]],spy_long_term[[#This Row],[month]],spy_long_term[[#This Row],[day]])</f>
        <v>43344</v>
      </c>
      <c r="G1091" s="6">
        <f>VALUE(spy_long_term[[#This Row],[close]])</f>
        <v>3619.16</v>
      </c>
      <c r="H1091" t="s">
        <v>2163</v>
      </c>
      <c r="I1091" t="s">
        <v>2164</v>
      </c>
      <c r="J1091">
        <f t="shared" si="16"/>
        <v>1090</v>
      </c>
      <c r="K1091" t="str">
        <f>spy_long_term[[#This Row],[close]]</f>
        <v>3619.16</v>
      </c>
      <c r="L1091">
        <f>LOG(spy_long_term[[#This Row],[index]])</f>
        <v>3.0374264979406238</v>
      </c>
      <c r="M1091">
        <f>LOG(spy_long_term[[#This Row],[close inf adj]])</f>
        <v>3.4644865666791858</v>
      </c>
      <c r="N1091">
        <f>LOG(spy_long_term[[#This Row],[close]])</f>
        <v>3.5586077833240322</v>
      </c>
      <c r="O1091" s="11">
        <f>VALUE(spy_long_term[[#This Row],[close]])</f>
        <v>3619.16</v>
      </c>
      <c r="P1091" s="11">
        <f>VALUE(spy_long_term[[#This Row],[close inf adj]])</f>
        <v>2913.98</v>
      </c>
      <c r="R1091" s="10">
        <v>41180</v>
      </c>
      <c r="S1091">
        <v>12.391</v>
      </c>
      <c r="T1091" s="9"/>
      <c r="U1091" s="9"/>
      <c r="V1091" s="9"/>
    </row>
    <row r="1092" spans="1:22" x14ac:dyDescent="0.35">
      <c r="A1092" t="s">
        <v>29</v>
      </c>
      <c r="B1092">
        <v>2018</v>
      </c>
      <c r="C1092">
        <v>10</v>
      </c>
      <c r="D1092">
        <v>1</v>
      </c>
      <c r="F1092" s="10">
        <f>DATE(spy_long_term[[#This Row],[year]],spy_long_term[[#This Row],[month]],spy_long_term[[#This Row],[day]])</f>
        <v>43374</v>
      </c>
      <c r="G1092" s="6">
        <f>VALUE(spy_long_term[[#This Row],[close]])</f>
        <v>3362.56</v>
      </c>
      <c r="H1092" t="s">
        <v>2165</v>
      </c>
      <c r="I1092" t="s">
        <v>2166</v>
      </c>
      <c r="J1092">
        <f t="shared" ref="J1092:J1155" si="17">J1091+1</f>
        <v>1091</v>
      </c>
      <c r="K1092" t="str">
        <f>spy_long_term[[#This Row],[close]]</f>
        <v>3362.56</v>
      </c>
      <c r="L1092">
        <f>LOG(spy_long_term[[#This Row],[index]])</f>
        <v>3.0378247505883418</v>
      </c>
      <c r="M1092">
        <f>LOG(spy_long_term[[#This Row],[close inf adj]])</f>
        <v>3.4332480472974196</v>
      </c>
      <c r="N1092">
        <f>LOG(spy_long_term[[#This Row],[close]])</f>
        <v>3.5266700424339388</v>
      </c>
      <c r="O1092" s="11">
        <f>VALUE(spy_long_term[[#This Row],[close]])</f>
        <v>3362.56</v>
      </c>
      <c r="P1092" s="11">
        <f>VALUE(spy_long_term[[#This Row],[close inf adj]])</f>
        <v>2711.74</v>
      </c>
      <c r="R1092" s="10">
        <v>41181</v>
      </c>
      <c r="S1092">
        <v>12.363099999999999</v>
      </c>
      <c r="T1092" s="8"/>
      <c r="U1092" s="8"/>
      <c r="V1092" s="8"/>
    </row>
    <row r="1093" spans="1:22" x14ac:dyDescent="0.35">
      <c r="A1093" t="s">
        <v>29</v>
      </c>
      <c r="B1093">
        <v>2018</v>
      </c>
      <c r="C1093">
        <v>11</v>
      </c>
      <c r="D1093">
        <v>1</v>
      </c>
      <c r="F1093" s="10">
        <f>DATE(spy_long_term[[#This Row],[year]],spy_long_term[[#This Row],[month]],spy_long_term[[#This Row],[day]])</f>
        <v>43405</v>
      </c>
      <c r="G1093" s="6">
        <f>VALUE(spy_long_term[[#This Row],[close]])</f>
        <v>3433.65</v>
      </c>
      <c r="H1093" t="s">
        <v>2167</v>
      </c>
      <c r="I1093" t="s">
        <v>2168</v>
      </c>
      <c r="J1093">
        <f t="shared" si="17"/>
        <v>1092</v>
      </c>
      <c r="K1093" t="str">
        <f>spy_long_term[[#This Row],[close]]</f>
        <v>3433.65</v>
      </c>
      <c r="L1093">
        <f>LOG(spy_long_term[[#This Row],[index]])</f>
        <v>3.0382226383687185</v>
      </c>
      <c r="M1093">
        <f>LOG(spy_long_term[[#This Row],[close inf adj]])</f>
        <v>3.4409358312638645</v>
      </c>
      <c r="N1093">
        <f>LOG(spy_long_term[[#This Row],[close]])</f>
        <v>3.5357560244255333</v>
      </c>
      <c r="O1093" s="11">
        <f>VALUE(spy_long_term[[#This Row],[close]])</f>
        <v>3433.65</v>
      </c>
      <c r="P1093" s="11">
        <f>VALUE(spy_long_term[[#This Row],[close inf adj]])</f>
        <v>2760.17</v>
      </c>
      <c r="R1093" s="10">
        <v>41182</v>
      </c>
      <c r="S1093">
        <v>12.4</v>
      </c>
      <c r="T1093" s="9"/>
      <c r="U1093" s="9"/>
      <c r="V1093" s="9"/>
    </row>
    <row r="1094" spans="1:22" x14ac:dyDescent="0.35">
      <c r="A1094" t="s">
        <v>29</v>
      </c>
      <c r="B1094">
        <v>2018</v>
      </c>
      <c r="C1094">
        <v>12</v>
      </c>
      <c r="D1094">
        <v>1</v>
      </c>
      <c r="F1094" s="10">
        <f>DATE(spy_long_term[[#This Row],[year]],spy_long_term[[#This Row],[month]],spy_long_term[[#This Row],[day]])</f>
        <v>43435</v>
      </c>
      <c r="G1094" s="6">
        <f>VALUE(spy_long_term[[#This Row],[close]])</f>
        <v>3128.55</v>
      </c>
      <c r="H1094" t="s">
        <v>2169</v>
      </c>
      <c r="I1094" t="s">
        <v>2170</v>
      </c>
      <c r="J1094">
        <f t="shared" si="17"/>
        <v>1093</v>
      </c>
      <c r="K1094" t="str">
        <f>spy_long_term[[#This Row],[close]]</f>
        <v>3128.55</v>
      </c>
      <c r="L1094">
        <f>LOG(spy_long_term[[#This Row],[index]])</f>
        <v>3.0386201619497029</v>
      </c>
      <c r="M1094">
        <f>LOG(spy_long_term[[#This Row],[close inf adj]])</f>
        <v>3.3991283482696519</v>
      </c>
      <c r="N1094">
        <f>LOG(spy_long_term[[#This Row],[close]])</f>
        <v>3.4953431001959352</v>
      </c>
      <c r="O1094" s="11">
        <f>VALUE(spy_long_term[[#This Row],[close]])</f>
        <v>3128.55</v>
      </c>
      <c r="P1094" s="11">
        <f>VALUE(spy_long_term[[#This Row],[close inf adj]])</f>
        <v>2506.85</v>
      </c>
      <c r="R1094" s="10">
        <v>41183</v>
      </c>
      <c r="S1094">
        <v>12.4</v>
      </c>
      <c r="T1094" s="8"/>
      <c r="U1094" s="8"/>
      <c r="V1094" s="8"/>
    </row>
    <row r="1095" spans="1:22" x14ac:dyDescent="0.35">
      <c r="A1095" t="s">
        <v>29</v>
      </c>
      <c r="B1095">
        <v>2019</v>
      </c>
      <c r="C1095">
        <v>1</v>
      </c>
      <c r="D1095">
        <v>1</v>
      </c>
      <c r="F1095" s="10">
        <f>DATE(spy_long_term[[#This Row],[year]],spy_long_term[[#This Row],[month]],spy_long_term[[#This Row],[day]])</f>
        <v>43466</v>
      </c>
      <c r="G1095" s="6">
        <f>VALUE(spy_long_term[[#This Row],[close]])</f>
        <v>3369.31</v>
      </c>
      <c r="H1095" t="s">
        <v>2171</v>
      </c>
      <c r="I1095" t="s">
        <v>2172</v>
      </c>
      <c r="J1095">
        <f t="shared" si="17"/>
        <v>1094</v>
      </c>
      <c r="K1095" t="str">
        <f>spy_long_term[[#This Row],[close]]</f>
        <v>3369.31</v>
      </c>
      <c r="L1095">
        <f>LOG(spy_long_term[[#This Row],[index]])</f>
        <v>3.0390173219974121</v>
      </c>
      <c r="M1095">
        <f>LOG(spy_long_term[[#This Row],[close inf adj]])</f>
        <v>3.4320227481590773</v>
      </c>
      <c r="N1095">
        <f>LOG(spy_long_term[[#This Row],[close]])</f>
        <v>3.5275409709382859</v>
      </c>
      <c r="O1095" s="11">
        <f>VALUE(spy_long_term[[#This Row],[close]])</f>
        <v>3369.31</v>
      </c>
      <c r="P1095" s="11">
        <f>VALUE(spy_long_term[[#This Row],[close inf adj]])</f>
        <v>2704.1</v>
      </c>
      <c r="R1095" s="10">
        <v>41184</v>
      </c>
      <c r="S1095">
        <v>12.84</v>
      </c>
      <c r="T1095" s="9"/>
      <c r="U1095" s="9"/>
      <c r="V1095" s="9"/>
    </row>
    <row r="1096" spans="1:22" x14ac:dyDescent="0.35">
      <c r="A1096" t="s">
        <v>29</v>
      </c>
      <c r="B1096">
        <v>2019</v>
      </c>
      <c r="C1096">
        <v>2</v>
      </c>
      <c r="D1096">
        <v>1</v>
      </c>
      <c r="F1096" s="10">
        <f>DATE(spy_long_term[[#This Row],[year]],spy_long_term[[#This Row],[month]],spy_long_term[[#This Row],[day]])</f>
        <v>43497</v>
      </c>
      <c r="G1096" s="6">
        <f>VALUE(spy_long_term[[#This Row],[close]])</f>
        <v>3452.77</v>
      </c>
      <c r="H1096" t="s">
        <v>2173</v>
      </c>
      <c r="I1096" t="s">
        <v>2174</v>
      </c>
      <c r="J1096">
        <f t="shared" si="17"/>
        <v>1095</v>
      </c>
      <c r="K1096" t="str">
        <f>spy_long_term[[#This Row],[close]]</f>
        <v>3452.77</v>
      </c>
      <c r="L1096">
        <f>LOG(spy_long_term[[#This Row],[index]])</f>
        <v>3.0394141191761372</v>
      </c>
      <c r="M1096">
        <f>LOG(spy_long_term[[#This Row],[close inf adj]])</f>
        <v>3.4447456625372816</v>
      </c>
      <c r="N1096">
        <f>LOG(spy_long_term[[#This Row],[close]])</f>
        <v>3.5381676495751466</v>
      </c>
      <c r="O1096" s="11">
        <f>VALUE(spy_long_term[[#This Row],[close]])</f>
        <v>3452.77</v>
      </c>
      <c r="P1096" s="11">
        <f>VALUE(spy_long_term[[#This Row],[close inf adj]])</f>
        <v>2784.49</v>
      </c>
      <c r="R1096" s="10">
        <v>41185</v>
      </c>
      <c r="S1096">
        <v>12.89</v>
      </c>
      <c r="T1096" s="8"/>
      <c r="U1096" s="8"/>
      <c r="V1096" s="8"/>
    </row>
    <row r="1097" spans="1:22" x14ac:dyDescent="0.35">
      <c r="A1097" t="s">
        <v>29</v>
      </c>
      <c r="B1097">
        <v>2019</v>
      </c>
      <c r="C1097">
        <v>3</v>
      </c>
      <c r="D1097">
        <v>1</v>
      </c>
      <c r="F1097" s="10">
        <f>DATE(spy_long_term[[#This Row],[year]],spy_long_term[[#This Row],[month]],spy_long_term[[#This Row],[day]])</f>
        <v>43525</v>
      </c>
      <c r="G1097" s="6">
        <f>VALUE(spy_long_term[[#This Row],[close]])</f>
        <v>3494.82</v>
      </c>
      <c r="H1097" t="s">
        <v>2175</v>
      </c>
      <c r="I1097" t="s">
        <v>2176</v>
      </c>
      <c r="J1097">
        <f t="shared" si="17"/>
        <v>1096</v>
      </c>
      <c r="K1097" t="str">
        <f>spy_long_term[[#This Row],[close]]</f>
        <v>3494.82</v>
      </c>
      <c r="L1097">
        <f>LOG(spy_long_term[[#This Row],[index]])</f>
        <v>3.0398105541483504</v>
      </c>
      <c r="M1097">
        <f>LOG(spy_long_term[[#This Row],[close inf adj]])</f>
        <v>3.4524611393251208</v>
      </c>
      <c r="N1097">
        <f>LOG(spy_long_term[[#This Row],[close]])</f>
        <v>3.5434248124079231</v>
      </c>
      <c r="O1097" s="11">
        <f>VALUE(spy_long_term[[#This Row],[close]])</f>
        <v>3494.82</v>
      </c>
      <c r="P1097" s="11">
        <f>VALUE(spy_long_term[[#This Row],[close inf adj]])</f>
        <v>2834.4</v>
      </c>
      <c r="R1097" s="10">
        <v>41186</v>
      </c>
      <c r="S1097">
        <v>12.85</v>
      </c>
      <c r="T1097" s="9"/>
      <c r="U1097" s="9"/>
      <c r="V1097" s="9"/>
    </row>
    <row r="1098" spans="1:22" x14ac:dyDescent="0.35">
      <c r="A1098" t="s">
        <v>29</v>
      </c>
      <c r="B1098">
        <v>2019</v>
      </c>
      <c r="C1098">
        <v>4</v>
      </c>
      <c r="D1098">
        <v>1</v>
      </c>
      <c r="F1098" s="10">
        <f>DATE(spy_long_term[[#This Row],[year]],spy_long_term[[#This Row],[month]],spy_long_term[[#This Row],[day]])</f>
        <v>43556</v>
      </c>
      <c r="G1098" s="6">
        <f>VALUE(spy_long_term[[#This Row],[close]])</f>
        <v>3614.53</v>
      </c>
      <c r="H1098" t="s">
        <v>2177</v>
      </c>
      <c r="I1098" t="s">
        <v>2178</v>
      </c>
      <c r="J1098">
        <f t="shared" si="17"/>
        <v>1097</v>
      </c>
      <c r="K1098" t="str">
        <f>spy_long_term[[#This Row],[close]]</f>
        <v>3614.53</v>
      </c>
      <c r="L1098">
        <f>LOG(spy_long_term[[#This Row],[index]])</f>
        <v>3.0402066275747113</v>
      </c>
      <c r="M1098">
        <f>LOG(spy_long_term[[#This Row],[close inf adj]])</f>
        <v>3.4692076806626879</v>
      </c>
      <c r="N1098">
        <f>LOG(spy_long_term[[#This Row],[close]])</f>
        <v>3.5580518336701754</v>
      </c>
      <c r="O1098" s="11">
        <f>VALUE(spy_long_term[[#This Row],[close]])</f>
        <v>3614.53</v>
      </c>
      <c r="P1098" s="11">
        <f>VALUE(spy_long_term[[#This Row],[close inf adj]])</f>
        <v>2945.83</v>
      </c>
      <c r="R1098" s="10">
        <v>41187</v>
      </c>
      <c r="S1098">
        <v>12.688000000000001</v>
      </c>
      <c r="T1098" s="8"/>
      <c r="U1098" s="8"/>
      <c r="V1098" s="8"/>
    </row>
    <row r="1099" spans="1:22" x14ac:dyDescent="0.35">
      <c r="A1099" t="s">
        <v>29</v>
      </c>
      <c r="B1099">
        <v>2019</v>
      </c>
      <c r="C1099">
        <v>5</v>
      </c>
      <c r="D1099">
        <v>1</v>
      </c>
      <c r="F1099" s="10">
        <f>DATE(spy_long_term[[#This Row],[year]],spy_long_term[[#This Row],[month]],spy_long_term[[#This Row],[day]])</f>
        <v>43586</v>
      </c>
      <c r="G1099" s="6">
        <f>VALUE(spy_long_term[[#This Row],[close]])</f>
        <v>3368.52</v>
      </c>
      <c r="H1099" t="s">
        <v>2179</v>
      </c>
      <c r="I1099" t="s">
        <v>2180</v>
      </c>
      <c r="J1099">
        <f t="shared" si="17"/>
        <v>1098</v>
      </c>
      <c r="K1099" t="str">
        <f>spy_long_term[[#This Row],[close]]</f>
        <v>3368.52</v>
      </c>
      <c r="L1099">
        <f>LOG(spy_long_term[[#This Row],[index]])</f>
        <v>3.0406023401140732</v>
      </c>
      <c r="M1099">
        <f>LOG(spy_long_term[[#This Row],[close inf adj]])</f>
        <v>3.4396578980899486</v>
      </c>
      <c r="N1099">
        <f>LOG(spy_long_term[[#This Row],[close]])</f>
        <v>3.5274391302440935</v>
      </c>
      <c r="O1099" s="11">
        <f>VALUE(spy_long_term[[#This Row],[close]])</f>
        <v>3368.52</v>
      </c>
      <c r="P1099" s="11">
        <f>VALUE(spy_long_term[[#This Row],[close inf adj]])</f>
        <v>2752.06</v>
      </c>
      <c r="R1099" s="10">
        <v>41188</v>
      </c>
      <c r="S1099">
        <v>12.505000000000001</v>
      </c>
      <c r="T1099" s="9"/>
      <c r="U1099" s="9"/>
      <c r="V1099" s="9"/>
    </row>
    <row r="1100" spans="1:22" x14ac:dyDescent="0.35">
      <c r="A1100" t="s">
        <v>29</v>
      </c>
      <c r="B1100">
        <v>2019</v>
      </c>
      <c r="C1100">
        <v>6</v>
      </c>
      <c r="D1100">
        <v>1</v>
      </c>
      <c r="F1100" s="10">
        <f>DATE(spy_long_term[[#This Row],[year]],spy_long_term[[#This Row],[month]],spy_long_term[[#This Row],[day]])</f>
        <v>43617</v>
      </c>
      <c r="G1100" s="6">
        <f>VALUE(spy_long_term[[#This Row],[close]])</f>
        <v>3600.71</v>
      </c>
      <c r="H1100" t="s">
        <v>2181</v>
      </c>
      <c r="I1100" t="s">
        <v>2182</v>
      </c>
      <c r="J1100">
        <f t="shared" si="17"/>
        <v>1099</v>
      </c>
      <c r="K1100" t="str">
        <f>spy_long_term[[#This Row],[close]]</f>
        <v>3600.71</v>
      </c>
      <c r="L1100">
        <f>LOG(spy_long_term[[#This Row],[index]])</f>
        <v>3.0409976924234905</v>
      </c>
      <c r="M1100">
        <f>LOG(spy_long_term[[#This Row],[close inf adj]])</f>
        <v>3.4686072384366136</v>
      </c>
      <c r="N1100">
        <f>LOG(spy_long_term[[#This Row],[close]])</f>
        <v>3.5563881448449268</v>
      </c>
      <c r="O1100" s="11">
        <f>VALUE(spy_long_term[[#This Row],[close]])</f>
        <v>3600.71</v>
      </c>
      <c r="P1100" s="11">
        <f>VALUE(spy_long_term[[#This Row],[close inf adj]])</f>
        <v>2941.76</v>
      </c>
      <c r="R1100" s="10">
        <v>41189</v>
      </c>
      <c r="S1100">
        <v>11.8</v>
      </c>
      <c r="T1100" s="8"/>
      <c r="U1100" s="8"/>
      <c r="V1100" s="8"/>
    </row>
    <row r="1101" spans="1:22" x14ac:dyDescent="0.35">
      <c r="A1101" t="s">
        <v>29</v>
      </c>
      <c r="B1101">
        <v>2019</v>
      </c>
      <c r="C1101">
        <v>7</v>
      </c>
      <c r="D1101">
        <v>1</v>
      </c>
      <c r="F1101" s="10">
        <f>DATE(spy_long_term[[#This Row],[year]],spy_long_term[[#This Row],[month]],spy_long_term[[#This Row],[day]])</f>
        <v>43647</v>
      </c>
      <c r="G1101" s="6">
        <f>VALUE(spy_long_term[[#This Row],[close]])</f>
        <v>3642.02</v>
      </c>
      <c r="H1101" t="s">
        <v>2183</v>
      </c>
      <c r="I1101" t="s">
        <v>2184</v>
      </c>
      <c r="J1101">
        <f t="shared" si="17"/>
        <v>1100</v>
      </c>
      <c r="K1101" t="str">
        <f>spy_long_term[[#This Row],[close]]</f>
        <v>3642.02</v>
      </c>
      <c r="L1101">
        <f>LOG(spy_long_term[[#This Row],[index]])</f>
        <v>3.0413926851582249</v>
      </c>
      <c r="M1101">
        <f>LOG(spy_long_term[[#This Row],[close inf adj]])</f>
        <v>3.4742716403788894</v>
      </c>
      <c r="N1101">
        <f>LOG(spy_long_term[[#This Row],[close]])</f>
        <v>3.5613423263753727</v>
      </c>
      <c r="O1101" s="11">
        <f>VALUE(spy_long_term[[#This Row],[close]])</f>
        <v>3642.02</v>
      </c>
      <c r="P1101" s="11">
        <f>VALUE(spy_long_term[[#This Row],[close inf adj]])</f>
        <v>2980.38</v>
      </c>
      <c r="R1101" s="10">
        <v>41190</v>
      </c>
      <c r="S1101">
        <v>11.7781</v>
      </c>
      <c r="T1101" s="9"/>
      <c r="U1101" s="9"/>
      <c r="V1101" s="9"/>
    </row>
    <row r="1102" spans="1:22" x14ac:dyDescent="0.35">
      <c r="A1102" t="s">
        <v>29</v>
      </c>
      <c r="B1102">
        <v>2019</v>
      </c>
      <c r="C1102">
        <v>8</v>
      </c>
      <c r="D1102">
        <v>1</v>
      </c>
      <c r="F1102" s="10">
        <f>DATE(spy_long_term[[#This Row],[year]],spy_long_term[[#This Row],[month]],spy_long_term[[#This Row],[day]])</f>
        <v>43678</v>
      </c>
      <c r="G1102" s="6">
        <f>VALUE(spy_long_term[[#This Row],[close]])</f>
        <v>3576.13</v>
      </c>
      <c r="H1102" t="s">
        <v>2185</v>
      </c>
      <c r="I1102" t="s">
        <v>2186</v>
      </c>
      <c r="J1102">
        <f t="shared" si="17"/>
        <v>1101</v>
      </c>
      <c r="K1102" t="str">
        <f>spy_long_term[[#This Row],[close]]</f>
        <v>3576.13</v>
      </c>
      <c r="L1102">
        <f>LOG(spy_long_term[[#This Row],[index]])</f>
        <v>3.0417873189717519</v>
      </c>
      <c r="M1102">
        <f>LOG(spy_long_term[[#This Row],[close inf adj]])</f>
        <v>3.4663425923839095</v>
      </c>
      <c r="N1102">
        <f>LOG(spy_long_term[[#This Row],[close]])</f>
        <v>3.5534132979472708</v>
      </c>
      <c r="O1102" s="11">
        <f>VALUE(spy_long_term[[#This Row],[close]])</f>
        <v>3576.13</v>
      </c>
      <c r="P1102" s="11">
        <f>VALUE(spy_long_term[[#This Row],[close inf adj]])</f>
        <v>2926.46</v>
      </c>
      <c r="R1102" s="10">
        <v>41191</v>
      </c>
      <c r="S1102">
        <v>11.895</v>
      </c>
      <c r="T1102" s="8"/>
      <c r="U1102" s="8"/>
      <c r="V1102" s="8"/>
    </row>
    <row r="1103" spans="1:22" x14ac:dyDescent="0.35">
      <c r="A1103" t="s">
        <v>29</v>
      </c>
      <c r="B1103">
        <v>2019</v>
      </c>
      <c r="C1103">
        <v>9</v>
      </c>
      <c r="D1103">
        <v>1</v>
      </c>
      <c r="F1103" s="10">
        <f>DATE(spy_long_term[[#This Row],[year]],spy_long_term[[#This Row],[month]],spy_long_term[[#This Row],[day]])</f>
        <v>43709</v>
      </c>
      <c r="G1103" s="6">
        <f>VALUE(spy_long_term[[#This Row],[close]])</f>
        <v>3634.6</v>
      </c>
      <c r="H1103" t="s">
        <v>2187</v>
      </c>
      <c r="I1103" t="s">
        <v>2188</v>
      </c>
      <c r="J1103">
        <f t="shared" si="17"/>
        <v>1102</v>
      </c>
      <c r="K1103" t="str">
        <f>spy_long_term[[#This Row],[close]]</f>
        <v>3634.60</v>
      </c>
      <c r="L1103">
        <f>LOG(spy_long_term[[#This Row],[index]])</f>
        <v>3.0421815945157662</v>
      </c>
      <c r="M1103">
        <f>LOG(spy_long_term[[#This Row],[close inf adj]])</f>
        <v>3.4737409033412372</v>
      </c>
      <c r="N1103">
        <f>LOG(spy_long_term[[#This Row],[close]])</f>
        <v>3.5604566222510332</v>
      </c>
      <c r="O1103" s="11">
        <f>VALUE(spy_long_term[[#This Row],[close]])</f>
        <v>3634.6</v>
      </c>
      <c r="P1103" s="11">
        <f>VALUE(spy_long_term[[#This Row],[close inf adj]])</f>
        <v>2976.74</v>
      </c>
      <c r="R1103" s="10">
        <v>41192</v>
      </c>
      <c r="S1103">
        <v>12.12</v>
      </c>
      <c r="T1103" s="9"/>
      <c r="U1103" s="9"/>
      <c r="V1103" s="9"/>
    </row>
    <row r="1104" spans="1:22" x14ac:dyDescent="0.35">
      <c r="A1104" t="s">
        <v>29</v>
      </c>
      <c r="B1104">
        <v>2019</v>
      </c>
      <c r="C1104">
        <v>10</v>
      </c>
      <c r="D1104">
        <v>1</v>
      </c>
      <c r="F1104" s="10">
        <f>DATE(spy_long_term[[#This Row],[year]],spy_long_term[[#This Row],[month]],spy_long_term[[#This Row],[day]])</f>
        <v>43739</v>
      </c>
      <c r="G1104" s="6">
        <f>VALUE(spy_long_term[[#This Row],[close]])</f>
        <v>3699.75</v>
      </c>
      <c r="H1104" t="s">
        <v>2189</v>
      </c>
      <c r="I1104" t="s">
        <v>2190</v>
      </c>
      <c r="J1104">
        <f t="shared" si="17"/>
        <v>1103</v>
      </c>
      <c r="K1104" t="str">
        <f>spy_long_term[[#This Row],[close]]</f>
        <v>3699.75</v>
      </c>
      <c r="L1104">
        <f>LOG(spy_long_term[[#This Row],[index]])</f>
        <v>3.0425755124401905</v>
      </c>
      <c r="M1104">
        <f>LOG(spy_long_term[[#This Row],[close inf adj]])</f>
        <v>3.4825248651780747</v>
      </c>
      <c r="N1104">
        <f>LOG(spy_long_term[[#This Row],[close]])</f>
        <v>3.5681723788538413</v>
      </c>
      <c r="O1104" s="11">
        <f>VALUE(spy_long_term[[#This Row],[close]])</f>
        <v>3699.75</v>
      </c>
      <c r="P1104" s="11">
        <f>VALUE(spy_long_term[[#This Row],[close inf adj]])</f>
        <v>3037.56</v>
      </c>
      <c r="R1104" s="10">
        <v>41193</v>
      </c>
      <c r="S1104">
        <v>12.03</v>
      </c>
      <c r="T1104" s="8"/>
      <c r="U1104" s="8"/>
      <c r="V1104" s="8"/>
    </row>
    <row r="1105" spans="1:22" x14ac:dyDescent="0.35">
      <c r="A1105" t="s">
        <v>29</v>
      </c>
      <c r="B1105">
        <v>2019</v>
      </c>
      <c r="C1105">
        <v>11</v>
      </c>
      <c r="D1105">
        <v>1</v>
      </c>
      <c r="F1105" s="10">
        <f>DATE(spy_long_term[[#This Row],[year]],spy_long_term[[#This Row],[month]],spy_long_term[[#This Row],[day]])</f>
        <v>43770</v>
      </c>
      <c r="G1105" s="6">
        <f>VALUE(spy_long_term[[#This Row],[close]])</f>
        <v>3828.85</v>
      </c>
      <c r="H1105" t="s">
        <v>2191</v>
      </c>
      <c r="I1105" t="s">
        <v>2192</v>
      </c>
      <c r="J1105">
        <f t="shared" si="17"/>
        <v>1104</v>
      </c>
      <c r="K1105" t="str">
        <f>spy_long_term[[#This Row],[close]]</f>
        <v>3828.85</v>
      </c>
      <c r="L1105">
        <f>LOG(spy_long_term[[#This Row],[index]])</f>
        <v>3.0429690733931802</v>
      </c>
      <c r="M1105">
        <f>LOG(spy_long_term[[#This Row],[close inf adj]])</f>
        <v>3.497065171063487</v>
      </c>
      <c r="N1105">
        <f>LOG(spy_long_term[[#This Row],[close]])</f>
        <v>3.5830683526500327</v>
      </c>
      <c r="O1105" s="11">
        <f>VALUE(spy_long_term[[#This Row],[close]])</f>
        <v>3828.85</v>
      </c>
      <c r="P1105" s="11">
        <f>VALUE(spy_long_term[[#This Row],[close inf adj]])</f>
        <v>3140.98</v>
      </c>
      <c r="R1105" s="10">
        <v>41194</v>
      </c>
      <c r="S1105">
        <v>12</v>
      </c>
      <c r="T1105" s="9"/>
      <c r="U1105" s="9"/>
      <c r="V1105" s="9"/>
    </row>
    <row r="1106" spans="1:22" x14ac:dyDescent="0.35">
      <c r="A1106" t="s">
        <v>29</v>
      </c>
      <c r="B1106">
        <v>2019</v>
      </c>
      <c r="C1106">
        <v>12</v>
      </c>
      <c r="D1106">
        <v>1</v>
      </c>
      <c r="F1106" s="10">
        <f>DATE(spy_long_term[[#This Row],[year]],spy_long_term[[#This Row],[month]],spy_long_term[[#This Row],[day]])</f>
        <v>43800</v>
      </c>
      <c r="G1106" s="6">
        <f>VALUE(spy_long_term[[#This Row],[close]])</f>
        <v>3941.55</v>
      </c>
      <c r="H1106" t="s">
        <v>2193</v>
      </c>
      <c r="I1106" t="s">
        <v>2194</v>
      </c>
      <c r="J1106">
        <f t="shared" si="17"/>
        <v>1105</v>
      </c>
      <c r="K1106" t="str">
        <f>spy_long_term[[#This Row],[close]]</f>
        <v>3941.55</v>
      </c>
      <c r="L1106">
        <f>LOG(spy_long_term[[#This Row],[index]])</f>
        <v>3.0433622780211294</v>
      </c>
      <c r="M1106">
        <f>LOG(spy_long_term[[#This Row],[close inf adj]])</f>
        <v>3.5093073857369239</v>
      </c>
      <c r="N1106">
        <f>LOG(spy_long_term[[#This Row],[close]])</f>
        <v>3.5956670401178208</v>
      </c>
      <c r="O1106" s="11">
        <f>VALUE(spy_long_term[[#This Row],[close]])</f>
        <v>3941.55</v>
      </c>
      <c r="P1106" s="11">
        <f>VALUE(spy_long_term[[#This Row],[close inf adj]])</f>
        <v>3230.78</v>
      </c>
      <c r="R1106" s="10">
        <v>41195</v>
      </c>
      <c r="S1106">
        <v>11.861000000000001</v>
      </c>
      <c r="T1106" s="8"/>
      <c r="U1106" s="8"/>
      <c r="V1106" s="8"/>
    </row>
    <row r="1107" spans="1:22" x14ac:dyDescent="0.35">
      <c r="A1107" t="s">
        <v>29</v>
      </c>
      <c r="B1107">
        <v>2020</v>
      </c>
      <c r="C1107">
        <v>1</v>
      </c>
      <c r="D1107">
        <v>1</v>
      </c>
      <c r="F1107" s="10">
        <f>DATE(spy_long_term[[#This Row],[year]],spy_long_term[[#This Row],[month]],spy_long_term[[#This Row],[day]])</f>
        <v>43831</v>
      </c>
      <c r="G1107" s="6">
        <f>VALUE(spy_long_term[[#This Row],[close]])</f>
        <v>3919.01</v>
      </c>
      <c r="H1107" t="s">
        <v>2195</v>
      </c>
      <c r="I1107" t="s">
        <v>2196</v>
      </c>
      <c r="J1107">
        <f t="shared" si="17"/>
        <v>1106</v>
      </c>
      <c r="K1107" t="str">
        <f>spy_long_term[[#This Row],[close]]</f>
        <v>3919.01</v>
      </c>
      <c r="L1107">
        <f>LOG(spy_long_term[[#This Row],[index]])</f>
        <v>3.0437551269686796</v>
      </c>
      <c r="M1107">
        <f>LOG(spy_long_term[[#This Row],[close inf adj]])</f>
        <v>3.5085997391033312</v>
      </c>
      <c r="N1107">
        <f>LOG(spy_long_term[[#This Row],[close]])</f>
        <v>3.5931763716534735</v>
      </c>
      <c r="O1107" s="11">
        <f>VALUE(spy_long_term[[#This Row],[close]])</f>
        <v>3919.01</v>
      </c>
      <c r="P1107" s="11">
        <f>VALUE(spy_long_term[[#This Row],[close inf adj]])</f>
        <v>3225.52</v>
      </c>
      <c r="R1107" s="10">
        <v>41196</v>
      </c>
      <c r="S1107">
        <v>11.738899999999999</v>
      </c>
      <c r="T1107" s="9"/>
      <c r="U1107" s="9"/>
      <c r="V1107" s="9"/>
    </row>
    <row r="1108" spans="1:22" x14ac:dyDescent="0.35">
      <c r="A1108" t="s">
        <v>29</v>
      </c>
      <c r="B1108">
        <v>2020</v>
      </c>
      <c r="C1108">
        <v>2</v>
      </c>
      <c r="D1108">
        <v>1</v>
      </c>
      <c r="F1108" s="10">
        <f>DATE(spy_long_term[[#This Row],[year]],spy_long_term[[#This Row],[month]],spy_long_term[[#This Row],[day]])</f>
        <v>43862</v>
      </c>
      <c r="G1108" s="6">
        <f>VALUE(spy_long_term[[#This Row],[close]])</f>
        <v>3580.51</v>
      </c>
      <c r="H1108" t="s">
        <v>2197</v>
      </c>
      <c r="I1108" t="s">
        <v>2198</v>
      </c>
      <c r="J1108">
        <f t="shared" si="17"/>
        <v>1107</v>
      </c>
      <c r="K1108" t="str">
        <f>spy_long_term[[#This Row],[close]]</f>
        <v>3580.51</v>
      </c>
      <c r="L1108">
        <f>LOG(spy_long_term[[#This Row],[index]])</f>
        <v>3.0441476208787228</v>
      </c>
      <c r="M1108">
        <f>LOG(spy_long_term[[#This Row],[close inf adj]])</f>
        <v>3.4704428339780744</v>
      </c>
      <c r="N1108">
        <f>LOG(spy_long_term[[#This Row],[close]])</f>
        <v>3.5539448910044142</v>
      </c>
      <c r="O1108" s="11">
        <f>VALUE(spy_long_term[[#This Row],[close]])</f>
        <v>3580.51</v>
      </c>
      <c r="P1108" s="11">
        <f>VALUE(spy_long_term[[#This Row],[close inf adj]])</f>
        <v>2954.22</v>
      </c>
      <c r="R1108" s="10">
        <v>41197</v>
      </c>
      <c r="S1108">
        <v>11.838100000000001</v>
      </c>
      <c r="T1108" s="8"/>
      <c r="U1108" s="8"/>
      <c r="V1108" s="8"/>
    </row>
    <row r="1109" spans="1:22" x14ac:dyDescent="0.35">
      <c r="A1109" t="s">
        <v>29</v>
      </c>
      <c r="B1109">
        <v>2020</v>
      </c>
      <c r="C1109">
        <v>3</v>
      </c>
      <c r="D1109">
        <v>1</v>
      </c>
      <c r="F1109" s="10">
        <f>DATE(spy_long_term[[#This Row],[year]],spy_long_term[[#This Row],[month]],spy_long_term[[#This Row],[day]])</f>
        <v>43891</v>
      </c>
      <c r="G1109" s="6">
        <f>VALUE(spy_long_term[[#This Row],[close]])</f>
        <v>3140.28</v>
      </c>
      <c r="H1109" t="s">
        <v>2199</v>
      </c>
      <c r="I1109" t="s">
        <v>2200</v>
      </c>
      <c r="J1109">
        <f t="shared" si="17"/>
        <v>1108</v>
      </c>
      <c r="K1109" t="str">
        <f>spy_long_term[[#This Row],[close]]</f>
        <v>3140.28</v>
      </c>
      <c r="L1109">
        <f>LOG(spy_long_term[[#This Row],[index]])</f>
        <v>3.0445397603924111</v>
      </c>
      <c r="M1109">
        <f>LOG(spy_long_term[[#This Row],[close inf adj]])</f>
        <v>3.412391659669828</v>
      </c>
      <c r="N1109">
        <f>LOG(spy_long_term[[#This Row],[close]])</f>
        <v>3.4969683732431163</v>
      </c>
      <c r="O1109" s="11">
        <f>VALUE(spy_long_term[[#This Row],[close]])</f>
        <v>3140.28</v>
      </c>
      <c r="P1109" s="11">
        <f>VALUE(spy_long_term[[#This Row],[close inf adj]])</f>
        <v>2584.59</v>
      </c>
      <c r="R1109" s="10">
        <v>41198</v>
      </c>
      <c r="S1109">
        <v>11.8499</v>
      </c>
      <c r="T1109" s="9"/>
      <c r="U1109" s="9"/>
      <c r="V1109" s="9"/>
    </row>
    <row r="1110" spans="1:22" x14ac:dyDescent="0.35">
      <c r="A1110" t="s">
        <v>29</v>
      </c>
      <c r="B1110">
        <v>2020</v>
      </c>
      <c r="C1110">
        <v>4</v>
      </c>
      <c r="D1110">
        <v>1</v>
      </c>
      <c r="F1110" s="10">
        <f>DATE(spy_long_term[[#This Row],[year]],spy_long_term[[#This Row],[month]],spy_long_term[[#This Row],[day]])</f>
        <v>43922</v>
      </c>
      <c r="G1110" s="6">
        <f>VALUE(spy_long_term[[#This Row],[close]])</f>
        <v>3561.9</v>
      </c>
      <c r="H1110" t="s">
        <v>2201</v>
      </c>
      <c r="I1110" t="s">
        <v>2202</v>
      </c>
      <c r="J1110">
        <f t="shared" si="17"/>
        <v>1109</v>
      </c>
      <c r="K1110" t="str">
        <f>spy_long_term[[#This Row],[close]]</f>
        <v>3561.90</v>
      </c>
      <c r="L1110">
        <f>LOG(spy_long_term[[#This Row],[index]])</f>
        <v>3.0449315461491602</v>
      </c>
      <c r="M1110">
        <f>LOG(spy_long_term[[#This Row],[close inf adj]])</f>
        <v>3.4642554959296743</v>
      </c>
      <c r="N1110">
        <f>LOG(spy_long_term[[#This Row],[close]])</f>
        <v>3.5516817225225576</v>
      </c>
      <c r="O1110" s="11">
        <f>VALUE(spy_long_term[[#This Row],[close]])</f>
        <v>3561.9</v>
      </c>
      <c r="P1110" s="11">
        <f>VALUE(spy_long_term[[#This Row],[close inf adj]])</f>
        <v>2912.43</v>
      </c>
      <c r="R1110" s="10">
        <v>41199</v>
      </c>
      <c r="S1110">
        <v>11.81</v>
      </c>
      <c r="T1110" s="8"/>
      <c r="U1110" s="8"/>
      <c r="V1110" s="8"/>
    </row>
    <row r="1111" spans="1:22" x14ac:dyDescent="0.35">
      <c r="A1111" t="s">
        <v>29</v>
      </c>
      <c r="B1111">
        <v>2020</v>
      </c>
      <c r="C1111">
        <v>5</v>
      </c>
      <c r="D1111">
        <v>1</v>
      </c>
      <c r="F1111" s="10">
        <f>DATE(spy_long_term[[#This Row],[year]],spy_long_term[[#This Row],[month]],spy_long_term[[#This Row],[day]])</f>
        <v>43952</v>
      </c>
      <c r="G1111" s="6">
        <f>VALUE(spy_long_term[[#This Row],[close]])</f>
        <v>3723.19</v>
      </c>
      <c r="H1111" t="s">
        <v>2203</v>
      </c>
      <c r="I1111" t="s">
        <v>2204</v>
      </c>
      <c r="J1111">
        <f t="shared" si="17"/>
        <v>1110</v>
      </c>
      <c r="K1111" t="str">
        <f>spy_long_term[[#This Row],[close]]</f>
        <v>3723.19</v>
      </c>
      <c r="L1111">
        <f>LOG(spy_long_term[[#This Row],[index]])</f>
        <v>3.0453229787866576</v>
      </c>
      <c r="M1111">
        <f>LOG(spy_long_term[[#This Row],[close inf adj]])</f>
        <v>3.4834888742596557</v>
      </c>
      <c r="N1111">
        <f>LOG(spy_long_term[[#This Row],[close]])</f>
        <v>3.5709151994862056</v>
      </c>
      <c r="O1111" s="11">
        <f>VALUE(spy_long_term[[#This Row],[close]])</f>
        <v>3723.19</v>
      </c>
      <c r="P1111" s="11">
        <f>VALUE(spy_long_term[[#This Row],[close inf adj]])</f>
        <v>3044.31</v>
      </c>
      <c r="R1111" s="10">
        <v>41200</v>
      </c>
      <c r="S1111">
        <v>11.9398</v>
      </c>
      <c r="T1111" s="9"/>
      <c r="U1111" s="9"/>
      <c r="V1111" s="9"/>
    </row>
    <row r="1112" spans="1:22" x14ac:dyDescent="0.35">
      <c r="A1112" t="s">
        <v>29</v>
      </c>
      <c r="B1112">
        <v>2020</v>
      </c>
      <c r="C1112">
        <v>6</v>
      </c>
      <c r="D1112">
        <v>1</v>
      </c>
      <c r="F1112" s="10">
        <f>DATE(spy_long_term[[#This Row],[year]],spy_long_term[[#This Row],[month]],spy_long_term[[#This Row],[day]])</f>
        <v>43983</v>
      </c>
      <c r="G1112" s="6">
        <f>VALUE(spy_long_term[[#This Row],[close]])</f>
        <v>3769.95</v>
      </c>
      <c r="H1112" t="s">
        <v>2205</v>
      </c>
      <c r="I1112" t="s">
        <v>2206</v>
      </c>
      <c r="J1112">
        <f t="shared" si="17"/>
        <v>1111</v>
      </c>
      <c r="K1112" t="str">
        <f>spy_long_term[[#This Row],[close]]</f>
        <v>3769.95</v>
      </c>
      <c r="L1112">
        <f>LOG(spy_long_term[[#This Row],[index]])</f>
        <v>3.0457140589408676</v>
      </c>
      <c r="M1112">
        <f>LOG(spy_long_term[[#This Row],[close inf adj]])</f>
        <v>3.4914023194823773</v>
      </c>
      <c r="N1112">
        <f>LOG(spy_long_term[[#This Row],[close]])</f>
        <v>3.5763355902938319</v>
      </c>
      <c r="O1112" s="11">
        <f>VALUE(spy_long_term[[#This Row],[close]])</f>
        <v>3769.95</v>
      </c>
      <c r="P1112" s="11">
        <f>VALUE(spy_long_term[[#This Row],[close inf adj]])</f>
        <v>3100.29</v>
      </c>
      <c r="R1112" s="10">
        <v>41201</v>
      </c>
      <c r="S1112">
        <v>11.7401</v>
      </c>
      <c r="T1112" s="8"/>
      <c r="U1112" s="8"/>
      <c r="V1112" s="8"/>
    </row>
    <row r="1113" spans="1:22" x14ac:dyDescent="0.35">
      <c r="A1113" t="s">
        <v>29</v>
      </c>
      <c r="B1113">
        <v>2020</v>
      </c>
      <c r="C1113">
        <v>7</v>
      </c>
      <c r="D1113">
        <v>1</v>
      </c>
      <c r="F1113" s="10">
        <f>DATE(spy_long_term[[#This Row],[year]],spy_long_term[[#This Row],[month]],spy_long_term[[#This Row],[day]])</f>
        <v>44013</v>
      </c>
      <c r="G1113" s="6">
        <f>VALUE(spy_long_term[[#This Row],[close]])</f>
        <v>3958.06</v>
      </c>
      <c r="H1113" t="s">
        <v>2207</v>
      </c>
      <c r="I1113" t="s">
        <v>2208</v>
      </c>
      <c r="J1113">
        <f t="shared" si="17"/>
        <v>1112</v>
      </c>
      <c r="K1113" t="str">
        <f>spy_long_term[[#This Row],[close]]</f>
        <v>3958.06</v>
      </c>
      <c r="L1113">
        <f>LOG(spy_long_term[[#This Row],[index]])</f>
        <v>3.0461047872460387</v>
      </c>
      <c r="M1113">
        <f>LOG(spy_long_term[[#This Row],[close inf adj]])</f>
        <v>3.5146964763725816</v>
      </c>
      <c r="N1113">
        <f>LOG(spy_long_term[[#This Row],[close]])</f>
        <v>3.5974823733649228</v>
      </c>
      <c r="O1113" s="11">
        <f>VALUE(spy_long_term[[#This Row],[close]])</f>
        <v>3958.06</v>
      </c>
      <c r="P1113" s="11">
        <f>VALUE(spy_long_term[[#This Row],[close inf adj]])</f>
        <v>3271.12</v>
      </c>
      <c r="R1113" s="10">
        <v>41202</v>
      </c>
      <c r="S1113">
        <v>11.7399</v>
      </c>
      <c r="T1113" s="9"/>
      <c r="U1113" s="9"/>
      <c r="V1113" s="9"/>
    </row>
    <row r="1114" spans="1:22" x14ac:dyDescent="0.35">
      <c r="A1114" t="s">
        <v>29</v>
      </c>
      <c r="B1114">
        <v>2020</v>
      </c>
      <c r="C1114">
        <v>8</v>
      </c>
      <c r="D1114">
        <v>1</v>
      </c>
      <c r="F1114" s="10">
        <f>DATE(spy_long_term[[#This Row],[year]],spy_long_term[[#This Row],[month]],spy_long_term[[#This Row],[day]])</f>
        <v>44044</v>
      </c>
      <c r="G1114" s="6">
        <f>VALUE(spy_long_term[[#This Row],[close]])</f>
        <v>4221.37</v>
      </c>
      <c r="H1114" t="s">
        <v>2209</v>
      </c>
      <c r="I1114" t="s">
        <v>2210</v>
      </c>
      <c r="J1114">
        <f t="shared" si="17"/>
        <v>1113</v>
      </c>
      <c r="K1114" t="str">
        <f>spy_long_term[[#This Row],[close]]</f>
        <v>4221.37</v>
      </c>
      <c r="L1114">
        <f>LOG(spy_long_term[[#This Row],[index]])</f>
        <v>3.0464951643347082</v>
      </c>
      <c r="M1114">
        <f>LOG(spy_long_term[[#This Row],[close inf adj]])</f>
        <v>3.5441065087295609</v>
      </c>
      <c r="N1114">
        <f>LOG(spy_long_term[[#This Row],[close]])</f>
        <v>3.6254534194171333</v>
      </c>
      <c r="O1114" s="11">
        <f>VALUE(spy_long_term[[#This Row],[close]])</f>
        <v>4221.37</v>
      </c>
      <c r="P1114" s="11">
        <f>VALUE(spy_long_term[[#This Row],[close inf adj]])</f>
        <v>3500.31</v>
      </c>
      <c r="R1114" s="10">
        <v>41203</v>
      </c>
      <c r="S1114">
        <v>11.6311</v>
      </c>
      <c r="T1114" s="8"/>
      <c r="U1114" s="8"/>
      <c r="V1114" s="8"/>
    </row>
    <row r="1115" spans="1:22" x14ac:dyDescent="0.35">
      <c r="A1115" t="s">
        <v>29</v>
      </c>
      <c r="B1115">
        <v>2020</v>
      </c>
      <c r="C1115">
        <v>9</v>
      </c>
      <c r="D1115">
        <v>1</v>
      </c>
      <c r="F1115" s="10">
        <f>DATE(spy_long_term[[#This Row],[year]],spy_long_term[[#This Row],[month]],spy_long_term[[#This Row],[day]])</f>
        <v>44075</v>
      </c>
      <c r="G1115" s="6">
        <f>VALUE(spy_long_term[[#This Row],[close]])</f>
        <v>4052.42</v>
      </c>
      <c r="H1115" t="s">
        <v>2211</v>
      </c>
      <c r="I1115" t="s">
        <v>2212</v>
      </c>
      <c r="J1115">
        <f t="shared" si="17"/>
        <v>1114</v>
      </c>
      <c r="K1115" t="str">
        <f>spy_long_term[[#This Row],[close]]</f>
        <v>4052.42</v>
      </c>
      <c r="L1115">
        <f>LOG(spy_long_term[[#This Row],[index]])</f>
        <v>3.0468851908377101</v>
      </c>
      <c r="M1115">
        <f>LOG(spy_long_term[[#This Row],[close inf adj]])</f>
        <v>3.5267268673146357</v>
      </c>
      <c r="N1115">
        <f>LOG(spy_long_term[[#This Row],[close]])</f>
        <v>3.607714450071696</v>
      </c>
      <c r="O1115" s="11">
        <f>VALUE(spy_long_term[[#This Row],[close]])</f>
        <v>4052.42</v>
      </c>
      <c r="P1115" s="11">
        <f>VALUE(spy_long_term[[#This Row],[close inf adj]])</f>
        <v>3363</v>
      </c>
      <c r="R1115" s="10">
        <v>41204</v>
      </c>
      <c r="S1115">
        <v>11.710100000000001</v>
      </c>
      <c r="T1115" s="9"/>
      <c r="U1115" s="9"/>
      <c r="V1115" s="9"/>
    </row>
    <row r="1116" spans="1:22" x14ac:dyDescent="0.35">
      <c r="A1116" t="s">
        <v>29</v>
      </c>
      <c r="B1116">
        <v>2020</v>
      </c>
      <c r="C1116">
        <v>10</v>
      </c>
      <c r="D1116">
        <v>1</v>
      </c>
      <c r="F1116" s="10">
        <f>DATE(spy_long_term[[#This Row],[year]],spy_long_term[[#This Row],[month]],spy_long_term[[#This Row],[day]])</f>
        <v>44105</v>
      </c>
      <c r="G1116" s="6">
        <f>VALUE(spy_long_term[[#This Row],[close]])</f>
        <v>3937.03</v>
      </c>
      <c r="H1116" t="s">
        <v>2213</v>
      </c>
      <c r="I1116" t="s">
        <v>2214</v>
      </c>
      <c r="J1116">
        <f t="shared" si="17"/>
        <v>1115</v>
      </c>
      <c r="K1116" t="str">
        <f>spy_long_term[[#This Row],[close]]</f>
        <v>3937.03</v>
      </c>
      <c r="L1116">
        <f>LOG(spy_long_term[[#This Row],[index]])</f>
        <v>3.0472748673841794</v>
      </c>
      <c r="M1116">
        <f>LOG(spy_long_term[[#This Row],[close inf adj]])</f>
        <v>3.5145424401570668</v>
      </c>
      <c r="N1116">
        <f>LOG(spy_long_term[[#This Row],[close]])</f>
        <v>3.5951687241081918</v>
      </c>
      <c r="O1116" s="11">
        <f>VALUE(spy_long_term[[#This Row],[close]])</f>
        <v>3937.03</v>
      </c>
      <c r="P1116" s="11">
        <f>VALUE(spy_long_term[[#This Row],[close inf adj]])</f>
        <v>3269.96</v>
      </c>
      <c r="R1116" s="10">
        <v>41205</v>
      </c>
      <c r="S1116">
        <v>11.65</v>
      </c>
      <c r="T1116" s="8"/>
      <c r="U1116" s="8"/>
      <c r="V1116" s="8"/>
    </row>
    <row r="1117" spans="1:22" x14ac:dyDescent="0.35">
      <c r="A1117" t="s">
        <v>29</v>
      </c>
      <c r="B1117">
        <v>2020</v>
      </c>
      <c r="C1117">
        <v>11</v>
      </c>
      <c r="D1117">
        <v>1</v>
      </c>
      <c r="F1117" s="10">
        <f>DATE(spy_long_term[[#This Row],[year]],spy_long_term[[#This Row],[month]],spy_long_term[[#This Row],[day]])</f>
        <v>44136</v>
      </c>
      <c r="G1117" s="6">
        <f>VALUE(spy_long_term[[#This Row],[close]])</f>
        <v>4364.0600000000004</v>
      </c>
      <c r="H1117" t="s">
        <v>2215</v>
      </c>
      <c r="I1117" t="s">
        <v>2216</v>
      </c>
      <c r="J1117">
        <f t="shared" si="17"/>
        <v>1116</v>
      </c>
      <c r="K1117" t="str">
        <f>spy_long_term[[#This Row],[close]]</f>
        <v>4364.06</v>
      </c>
      <c r="L1117">
        <f>LOG(spy_long_term[[#This Row],[index]])</f>
        <v>3.0476641946015599</v>
      </c>
      <c r="M1117">
        <f>LOG(spy_long_term[[#This Row],[close inf adj]])</f>
        <v>3.5589040790077653</v>
      </c>
      <c r="N1117">
        <f>LOG(spy_long_term[[#This Row],[close]])</f>
        <v>3.6398907129267957</v>
      </c>
      <c r="O1117" s="11">
        <f>VALUE(spy_long_term[[#This Row],[close]])</f>
        <v>4364.0600000000004</v>
      </c>
      <c r="P1117" s="11">
        <f>VALUE(spy_long_term[[#This Row],[close inf adj]])</f>
        <v>3621.63</v>
      </c>
      <c r="R1117" s="10">
        <v>41206</v>
      </c>
      <c r="S1117">
        <v>11.65</v>
      </c>
      <c r="T1117" s="9"/>
      <c r="U1117" s="9"/>
      <c r="V1117" s="9"/>
    </row>
    <row r="1118" spans="1:22" x14ac:dyDescent="0.35">
      <c r="A1118" t="s">
        <v>29</v>
      </c>
      <c r="B1118">
        <v>2020</v>
      </c>
      <c r="C1118">
        <v>12</v>
      </c>
      <c r="D1118">
        <v>1</v>
      </c>
      <c r="F1118" s="10">
        <f>DATE(spy_long_term[[#This Row],[year]],spy_long_term[[#This Row],[month]],spy_long_term[[#This Row],[day]])</f>
        <v>44166</v>
      </c>
      <c r="G1118" s="6">
        <f>VALUE(spy_long_term[[#This Row],[close]])</f>
        <v>4522.3100000000004</v>
      </c>
      <c r="H1118" t="s">
        <v>2217</v>
      </c>
      <c r="I1118" t="s">
        <v>2218</v>
      </c>
      <c r="J1118">
        <f t="shared" si="17"/>
        <v>1117</v>
      </c>
      <c r="K1118" t="str">
        <f>spy_long_term[[#This Row],[close]]</f>
        <v>4522.31</v>
      </c>
      <c r="L1118">
        <f>LOG(spy_long_term[[#This Row],[index]])</f>
        <v>3.0480531731156089</v>
      </c>
      <c r="M1118">
        <f>LOG(spy_long_term[[#This Row],[close inf adj]])</f>
        <v>3.5747336773987728</v>
      </c>
      <c r="N1118">
        <f>LOG(spy_long_term[[#This Row],[close]])</f>
        <v>3.6553603294986958</v>
      </c>
      <c r="O1118" s="11">
        <f>VALUE(spy_long_term[[#This Row],[close]])</f>
        <v>4522.3100000000004</v>
      </c>
      <c r="P1118" s="11">
        <f>VALUE(spy_long_term[[#This Row],[close inf adj]])</f>
        <v>3756.07</v>
      </c>
      <c r="R1118" s="10">
        <v>41207</v>
      </c>
      <c r="S1118">
        <v>10.861599999999999</v>
      </c>
      <c r="T1118" s="8"/>
      <c r="U1118" s="8"/>
      <c r="V1118" s="8"/>
    </row>
    <row r="1119" spans="1:22" x14ac:dyDescent="0.35">
      <c r="A1119" t="s">
        <v>29</v>
      </c>
      <c r="B1119">
        <v>2021</v>
      </c>
      <c r="C1119">
        <v>1</v>
      </c>
      <c r="D1119">
        <v>1</v>
      </c>
      <c r="F1119" s="10">
        <f>DATE(spy_long_term[[#This Row],[year]],spy_long_term[[#This Row],[month]],spy_long_term[[#This Row],[day]])</f>
        <v>44197</v>
      </c>
      <c r="G1119" s="6">
        <f>VALUE(spy_long_term[[#This Row],[close]])</f>
        <v>4453.37</v>
      </c>
      <c r="H1119" t="s">
        <v>2219</v>
      </c>
      <c r="I1119" t="s">
        <v>2220</v>
      </c>
      <c r="J1119">
        <f t="shared" si="17"/>
        <v>1118</v>
      </c>
      <c r="K1119" t="str">
        <f>spy_long_term[[#This Row],[close]]</f>
        <v>4453.37</v>
      </c>
      <c r="L1119">
        <f>LOG(spy_long_term[[#This Row],[index]])</f>
        <v>3.0484418035504044</v>
      </c>
      <c r="M1119">
        <f>LOG(spy_long_term[[#This Row],[close inf adj]])</f>
        <v>3.5698699627608135</v>
      </c>
      <c r="N1119">
        <f>LOG(spy_long_term[[#This Row],[close]])</f>
        <v>3.6486887791830638</v>
      </c>
      <c r="O1119" s="11">
        <f>VALUE(spy_long_term[[#This Row],[close]])</f>
        <v>4453.37</v>
      </c>
      <c r="P1119" s="11">
        <f>VALUE(spy_long_term[[#This Row],[close inf adj]])</f>
        <v>3714.24</v>
      </c>
      <c r="R1119" s="10">
        <v>41208</v>
      </c>
      <c r="S1119">
        <v>10.1706</v>
      </c>
      <c r="T1119" s="9"/>
      <c r="U1119" s="9"/>
      <c r="V1119" s="9"/>
    </row>
    <row r="1120" spans="1:22" x14ac:dyDescent="0.35">
      <c r="A1120" t="s">
        <v>29</v>
      </c>
      <c r="B1120">
        <v>2021</v>
      </c>
      <c r="C1120">
        <v>2</v>
      </c>
      <c r="D1120">
        <v>1</v>
      </c>
      <c r="F1120" s="10">
        <f>DATE(spy_long_term[[#This Row],[year]],spy_long_term[[#This Row],[month]],spy_long_term[[#This Row],[day]])</f>
        <v>44228</v>
      </c>
      <c r="G1120" s="6">
        <f>VALUE(spy_long_term[[#This Row],[close]])</f>
        <v>4542.8900000000003</v>
      </c>
      <c r="H1120" t="s">
        <v>2221</v>
      </c>
      <c r="I1120" t="s">
        <v>2222</v>
      </c>
      <c r="J1120">
        <f t="shared" si="17"/>
        <v>1119</v>
      </c>
      <c r="K1120" t="str">
        <f>spy_long_term[[#This Row],[close]]</f>
        <v>4542.89</v>
      </c>
      <c r="L1120">
        <f>LOG(spy_long_term[[#This Row],[index]])</f>
        <v>3.04883008652835</v>
      </c>
      <c r="M1120">
        <f>LOG(spy_long_term[[#This Row],[close inf adj]])</f>
        <v>3.5810560421571815</v>
      </c>
      <c r="N1120">
        <f>LOG(spy_long_term[[#This Row],[close]])</f>
        <v>3.6573322210824277</v>
      </c>
      <c r="O1120" s="11">
        <f>VALUE(spy_long_term[[#This Row],[close]])</f>
        <v>4542.8900000000003</v>
      </c>
      <c r="P1120" s="11">
        <f>VALUE(spy_long_term[[#This Row],[close inf adj]])</f>
        <v>3811.15</v>
      </c>
      <c r="R1120" s="10">
        <v>41209</v>
      </c>
      <c r="S1120">
        <v>10.2605</v>
      </c>
      <c r="T1120" s="8"/>
      <c r="U1120" s="8"/>
      <c r="V1120" s="8"/>
    </row>
    <row r="1121" spans="1:22" x14ac:dyDescent="0.35">
      <c r="A1121" t="s">
        <v>29</v>
      </c>
      <c r="B1121">
        <v>2021</v>
      </c>
      <c r="C1121">
        <v>3</v>
      </c>
      <c r="D1121">
        <v>1</v>
      </c>
      <c r="F1121" s="10">
        <f>DATE(spy_long_term[[#This Row],[year]],spy_long_term[[#This Row],[month]],spy_long_term[[#This Row],[day]])</f>
        <v>44256</v>
      </c>
      <c r="G1121" s="6">
        <f>VALUE(spy_long_term[[#This Row],[close]])</f>
        <v>4703.8999999999996</v>
      </c>
      <c r="H1121" t="s">
        <v>2223</v>
      </c>
      <c r="I1121" t="s">
        <v>2224</v>
      </c>
      <c r="J1121">
        <f t="shared" si="17"/>
        <v>1120</v>
      </c>
      <c r="K1121" t="str">
        <f>spy_long_term[[#This Row],[close]]</f>
        <v>4703.90</v>
      </c>
      <c r="L1121">
        <f>LOG(spy_long_term[[#This Row],[index]])</f>
        <v>3.0492180226701815</v>
      </c>
      <c r="M1121">
        <f>LOG(spy_long_term[[#This Row],[close inf adj]])</f>
        <v>3.5991065406268814</v>
      </c>
      <c r="N1121">
        <f>LOG(spy_long_term[[#This Row],[close]])</f>
        <v>3.6724580805192257</v>
      </c>
      <c r="O1121" s="11">
        <f>VALUE(spy_long_term[[#This Row],[close]])</f>
        <v>4703.8999999999996</v>
      </c>
      <c r="P1121" s="11">
        <f>VALUE(spy_long_term[[#This Row],[close inf adj]])</f>
        <v>3972.89</v>
      </c>
      <c r="R1121" s="10">
        <v>41210</v>
      </c>
      <c r="S1121">
        <v>10.7</v>
      </c>
      <c r="T1121" s="9"/>
      <c r="U1121" s="9"/>
      <c r="V1121" s="9"/>
    </row>
    <row r="1122" spans="1:22" x14ac:dyDescent="0.35">
      <c r="A1122" t="s">
        <v>29</v>
      </c>
      <c r="B1122">
        <v>2021</v>
      </c>
      <c r="C1122">
        <v>4</v>
      </c>
      <c r="D1122">
        <v>1</v>
      </c>
      <c r="F1122" s="10">
        <f>DATE(spy_long_term[[#This Row],[year]],spy_long_term[[#This Row],[month]],spy_long_term[[#This Row],[day]])</f>
        <v>44287</v>
      </c>
      <c r="G1122" s="6">
        <f>VALUE(spy_long_term[[#This Row],[close]])</f>
        <v>4908.6899999999996</v>
      </c>
      <c r="H1122" t="s">
        <v>2225</v>
      </c>
      <c r="I1122" t="s">
        <v>2226</v>
      </c>
      <c r="J1122">
        <f t="shared" si="17"/>
        <v>1121</v>
      </c>
      <c r="K1122" t="str">
        <f>spy_long_term[[#This Row],[close]]</f>
        <v>4908.69</v>
      </c>
      <c r="L1122">
        <f>LOG(spy_long_term[[#This Row],[index]])</f>
        <v>3.0496056125949731</v>
      </c>
      <c r="M1122">
        <f>LOG(spy_long_term[[#This Row],[close inf adj]])</f>
        <v>3.6212978256611525</v>
      </c>
      <c r="N1122">
        <f>LOG(spy_long_term[[#This Row],[close]])</f>
        <v>3.6909656058337244</v>
      </c>
      <c r="O1122" s="11">
        <f>VALUE(spy_long_term[[#This Row],[close]])</f>
        <v>4908.6899999999996</v>
      </c>
      <c r="P1122" s="11">
        <f>VALUE(spy_long_term[[#This Row],[close inf adj]])</f>
        <v>4181.17</v>
      </c>
      <c r="R1122" s="10">
        <v>41211</v>
      </c>
      <c r="S1122">
        <v>10.6</v>
      </c>
      <c r="T1122" s="8"/>
      <c r="U1122" s="8"/>
      <c r="V1122" s="8"/>
    </row>
    <row r="1123" spans="1:22" x14ac:dyDescent="0.35">
      <c r="A1123" t="s">
        <v>29</v>
      </c>
      <c r="B1123">
        <v>2021</v>
      </c>
      <c r="C1123">
        <v>5</v>
      </c>
      <c r="D1123">
        <v>1</v>
      </c>
      <c r="F1123" s="10">
        <f>DATE(spy_long_term[[#This Row],[year]],spy_long_term[[#This Row],[month]],spy_long_term[[#This Row],[day]])</f>
        <v>44317</v>
      </c>
      <c r="G1123" s="6">
        <f>VALUE(spy_long_term[[#This Row],[close]])</f>
        <v>4897.79</v>
      </c>
      <c r="H1123" t="s">
        <v>2227</v>
      </c>
      <c r="I1123" t="s">
        <v>2228</v>
      </c>
      <c r="J1123">
        <f t="shared" si="17"/>
        <v>1122</v>
      </c>
      <c r="K1123" t="str">
        <f>spy_long_term[[#This Row],[close]]</f>
        <v>4897.79</v>
      </c>
      <c r="L1123">
        <f>LOG(spy_long_term[[#This Row],[index]])</f>
        <v>3.0499928569201424</v>
      </c>
      <c r="M1123">
        <f>LOG(spy_long_term[[#This Row],[close inf adj]])</f>
        <v>3.6236740707643933</v>
      </c>
      <c r="N1123">
        <f>LOG(spy_long_term[[#This Row],[close]])</f>
        <v>3.6900001601687733</v>
      </c>
      <c r="O1123" s="11">
        <f>VALUE(spy_long_term[[#This Row],[close]])</f>
        <v>4897.79</v>
      </c>
      <c r="P1123" s="11">
        <f>VALUE(spy_long_term[[#This Row],[close inf adj]])</f>
        <v>4204.1099999999997</v>
      </c>
      <c r="R1123" s="10">
        <v>41212</v>
      </c>
      <c r="S1123">
        <v>10.887499999999999</v>
      </c>
      <c r="T1123" s="9"/>
      <c r="U1123" s="9"/>
      <c r="V1123" s="9"/>
    </row>
    <row r="1124" spans="1:22" x14ac:dyDescent="0.35">
      <c r="A1124" t="s">
        <v>29</v>
      </c>
      <c r="B1124">
        <v>2021</v>
      </c>
      <c r="C1124">
        <v>6</v>
      </c>
      <c r="D1124">
        <v>1</v>
      </c>
      <c r="F1124" s="10">
        <f>DATE(spy_long_term[[#This Row],[year]],spy_long_term[[#This Row],[month]],spy_long_term[[#This Row],[day]])</f>
        <v>44348</v>
      </c>
      <c r="G1124" s="6">
        <f>VALUE(spy_long_term[[#This Row],[close]])</f>
        <v>4959.32</v>
      </c>
      <c r="H1124" t="s">
        <v>2229</v>
      </c>
      <c r="I1124" t="s">
        <v>2230</v>
      </c>
      <c r="J1124">
        <f t="shared" si="17"/>
        <v>1123</v>
      </c>
      <c r="K1124" t="str">
        <f>spy_long_term[[#This Row],[close]]</f>
        <v>4959.32</v>
      </c>
      <c r="L1124">
        <f>LOG(spy_long_term[[#This Row],[index]])</f>
        <v>3.0503797562614579</v>
      </c>
      <c r="M1124">
        <f>LOG(spy_long_term[[#This Row],[close inf adj]])</f>
        <v>3.6332158853590899</v>
      </c>
      <c r="N1124">
        <f>LOG(spy_long_term[[#This Row],[close]])</f>
        <v>3.6954221320359091</v>
      </c>
      <c r="O1124" s="11">
        <f>VALUE(spy_long_term[[#This Row],[close]])</f>
        <v>4959.32</v>
      </c>
      <c r="P1124" s="11">
        <f>VALUE(spy_long_term[[#This Row],[close inf adj]])</f>
        <v>4297.5</v>
      </c>
      <c r="R1124" s="10">
        <v>41213</v>
      </c>
      <c r="S1124">
        <v>11.201000000000001</v>
      </c>
      <c r="T1124" s="8"/>
      <c r="U1124" s="8"/>
      <c r="V1124" s="8"/>
    </row>
    <row r="1125" spans="1:22" x14ac:dyDescent="0.35">
      <c r="A1125" t="s">
        <v>29</v>
      </c>
      <c r="B1125">
        <v>2021</v>
      </c>
      <c r="C1125">
        <v>7</v>
      </c>
      <c r="D1125">
        <v>1</v>
      </c>
      <c r="F1125" s="10">
        <f>DATE(spy_long_term[[#This Row],[year]],spy_long_term[[#This Row],[month]],spy_long_term[[#This Row],[day]])</f>
        <v>44378</v>
      </c>
      <c r="G1125" s="6">
        <f>VALUE(spy_long_term[[#This Row],[close]])</f>
        <v>5050.1499999999996</v>
      </c>
      <c r="H1125" t="s">
        <v>2231</v>
      </c>
      <c r="I1125" t="s">
        <v>2232</v>
      </c>
      <c r="J1125">
        <f t="shared" si="17"/>
        <v>1124</v>
      </c>
      <c r="K1125" t="str">
        <f>spy_long_term[[#This Row],[close]]</f>
        <v>5050.15</v>
      </c>
      <c r="L1125">
        <f>LOG(spy_long_term[[#This Row],[index]])</f>
        <v>3.0507663112330423</v>
      </c>
      <c r="M1125">
        <f>LOG(spy_long_term[[#This Row],[close inf adj]])</f>
        <v>3.6429845707011355</v>
      </c>
      <c r="N1125">
        <f>LOG(spy_long_term[[#This Row],[close]])</f>
        <v>3.7033042777631797</v>
      </c>
      <c r="O1125" s="11">
        <f>VALUE(spy_long_term[[#This Row],[close]])</f>
        <v>5050.1499999999996</v>
      </c>
      <c r="P1125" s="11">
        <f>VALUE(spy_long_term[[#This Row],[close inf adj]])</f>
        <v>4395.26</v>
      </c>
      <c r="R1125" s="10">
        <v>41214</v>
      </c>
      <c r="S1125">
        <v>10.57</v>
      </c>
      <c r="T1125" s="9"/>
      <c r="U1125" s="9"/>
      <c r="V1125" s="9"/>
    </row>
    <row r="1126" spans="1:22" x14ac:dyDescent="0.35">
      <c r="A1126" t="s">
        <v>29</v>
      </c>
      <c r="B1126">
        <v>2021</v>
      </c>
      <c r="C1126">
        <v>8</v>
      </c>
      <c r="D1126">
        <v>1</v>
      </c>
      <c r="F1126" s="10">
        <f>DATE(spy_long_term[[#This Row],[year]],spy_long_term[[#This Row],[month]],spy_long_term[[#This Row],[day]])</f>
        <v>44409</v>
      </c>
      <c r="G1126" s="6">
        <f>VALUE(spy_long_term[[#This Row],[close]])</f>
        <v>5182.99</v>
      </c>
      <c r="H1126" t="s">
        <v>2233</v>
      </c>
      <c r="I1126" t="s">
        <v>2234</v>
      </c>
      <c r="J1126">
        <f t="shared" si="17"/>
        <v>1125</v>
      </c>
      <c r="K1126" t="str">
        <f>spy_long_term[[#This Row],[close]]</f>
        <v>5182.99</v>
      </c>
      <c r="L1126">
        <f>LOG(spy_long_term[[#This Row],[index]])</f>
        <v>3.0511525224473814</v>
      </c>
      <c r="M1126">
        <f>LOG(spy_long_term[[#This Row],[close inf adj]])</f>
        <v>3.6553958605403869</v>
      </c>
      <c r="N1126">
        <f>LOG(spy_long_term[[#This Row],[close]])</f>
        <v>3.7145803709176697</v>
      </c>
      <c r="O1126" s="11">
        <f>VALUE(spy_long_term[[#This Row],[close]])</f>
        <v>5182.99</v>
      </c>
      <c r="P1126" s="11">
        <f>VALUE(spy_long_term[[#This Row],[close inf adj]])</f>
        <v>4522.68</v>
      </c>
      <c r="R1126" s="10">
        <v>41215</v>
      </c>
      <c r="S1126">
        <v>10.4688</v>
      </c>
      <c r="T1126" s="8"/>
      <c r="U1126" s="8"/>
      <c r="V1126" s="8"/>
    </row>
    <row r="1127" spans="1:22" x14ac:dyDescent="0.35">
      <c r="A1127" t="s">
        <v>29</v>
      </c>
      <c r="B1127">
        <v>2021</v>
      </c>
      <c r="C1127">
        <v>9</v>
      </c>
      <c r="D1127">
        <v>1</v>
      </c>
      <c r="F1127" s="10">
        <f>DATE(spy_long_term[[#This Row],[year]],spy_long_term[[#This Row],[month]],spy_long_term[[#This Row],[day]])</f>
        <v>44440</v>
      </c>
      <c r="G1127" s="6">
        <f>VALUE(spy_long_term[[#This Row],[close]])</f>
        <v>4923.5200000000004</v>
      </c>
      <c r="H1127" t="s">
        <v>2235</v>
      </c>
      <c r="I1127" t="s">
        <v>2236</v>
      </c>
      <c r="J1127">
        <f t="shared" si="17"/>
        <v>1126</v>
      </c>
      <c r="K1127" t="str">
        <f>spy_long_term[[#This Row],[close]]</f>
        <v>4923.52</v>
      </c>
      <c r="L1127">
        <f>LOG(spy_long_term[[#This Row],[index]])</f>
        <v>3.0515383905153275</v>
      </c>
      <c r="M1127">
        <f>LOG(spy_long_term[[#This Row],[close inf adj]])</f>
        <v>3.6342293190158568</v>
      </c>
      <c r="N1127">
        <f>LOG(spy_long_term[[#This Row],[close]])</f>
        <v>3.6922757064216345</v>
      </c>
      <c r="O1127" s="11">
        <f>VALUE(spy_long_term[[#This Row],[close]])</f>
        <v>4923.5200000000004</v>
      </c>
      <c r="P1127" s="11">
        <f>VALUE(spy_long_term[[#This Row],[close inf adj]])</f>
        <v>4307.54</v>
      </c>
      <c r="R1127" s="10">
        <v>41216</v>
      </c>
      <c r="S1127">
        <v>10.6425</v>
      </c>
      <c r="T1127" s="9"/>
      <c r="U1127" s="9"/>
      <c r="V1127" s="9"/>
    </row>
    <row r="1128" spans="1:22" x14ac:dyDescent="0.35">
      <c r="A1128" t="s">
        <v>29</v>
      </c>
      <c r="B1128">
        <v>2021</v>
      </c>
      <c r="C1128">
        <v>10</v>
      </c>
      <c r="D1128">
        <v>1</v>
      </c>
      <c r="F1128" s="10">
        <f>DATE(spy_long_term[[#This Row],[year]],spy_long_term[[#This Row],[month]],spy_long_term[[#This Row],[day]])</f>
        <v>44470</v>
      </c>
      <c r="G1128" s="6">
        <f>VALUE(spy_long_term[[#This Row],[close]])</f>
        <v>5222.5</v>
      </c>
      <c r="H1128" t="s">
        <v>2237</v>
      </c>
      <c r="I1128" t="s">
        <v>2238</v>
      </c>
      <c r="J1128">
        <f t="shared" si="17"/>
        <v>1127</v>
      </c>
      <c r="K1128" t="str">
        <f>spy_long_term[[#This Row],[close]]</f>
        <v>5222.50</v>
      </c>
      <c r="L1128">
        <f>LOG(spy_long_term[[#This Row],[index]])</f>
        <v>3.0519239160461065</v>
      </c>
      <c r="M1128">
        <f>LOG(spy_long_term[[#This Row],[close inf adj]])</f>
        <v>3.6632654706011336</v>
      </c>
      <c r="N1128">
        <f>LOG(spy_long_term[[#This Row],[close]])</f>
        <v>3.7178784486523462</v>
      </c>
      <c r="O1128" s="11">
        <f>VALUE(spy_long_term[[#This Row],[close]])</f>
        <v>5222.5</v>
      </c>
      <c r="P1128" s="11">
        <f>VALUE(spy_long_term[[#This Row],[close inf adj]])</f>
        <v>4605.38</v>
      </c>
      <c r="R1128" s="10">
        <v>41217</v>
      </c>
      <c r="S1128">
        <v>10.8001</v>
      </c>
      <c r="T1128" s="8"/>
      <c r="U1128" s="8"/>
      <c r="V1128" s="8"/>
    </row>
    <row r="1129" spans="1:22" x14ac:dyDescent="0.35">
      <c r="A1129" t="s">
        <v>29</v>
      </c>
      <c r="B1129">
        <v>2021</v>
      </c>
      <c r="C1129">
        <v>11</v>
      </c>
      <c r="D1129">
        <v>1</v>
      </c>
      <c r="F1129" s="10">
        <f>DATE(spy_long_term[[#This Row],[year]],spy_long_term[[#This Row],[month]],spy_long_term[[#This Row],[day]])</f>
        <v>44501</v>
      </c>
      <c r="G1129" s="6">
        <f>VALUE(spy_long_term[[#This Row],[close]])</f>
        <v>5151.58</v>
      </c>
      <c r="H1129" t="s">
        <v>2239</v>
      </c>
      <c r="I1129" t="s">
        <v>2240</v>
      </c>
      <c r="J1129">
        <f t="shared" si="17"/>
        <v>1128</v>
      </c>
      <c r="K1129" t="str">
        <f>spy_long_term[[#This Row],[close]]</f>
        <v>5151.58</v>
      </c>
      <c r="L1129">
        <f>LOG(spy_long_term[[#This Row],[index]])</f>
        <v>3.0523090996473234</v>
      </c>
      <c r="M1129">
        <f>LOG(spy_long_term[[#This Row],[close inf adj]])</f>
        <v>3.6596310116070008</v>
      </c>
      <c r="N1129">
        <f>LOG(spy_long_term[[#This Row],[close]])</f>
        <v>3.7119404484671019</v>
      </c>
      <c r="O1129" s="11">
        <f>VALUE(spy_long_term[[#This Row],[close]])</f>
        <v>5151.58</v>
      </c>
      <c r="P1129" s="11">
        <f>VALUE(spy_long_term[[#This Row],[close inf adj]])</f>
        <v>4567</v>
      </c>
      <c r="R1129" s="10">
        <v>41218</v>
      </c>
      <c r="S1129">
        <v>10.747999999999999</v>
      </c>
      <c r="T1129" s="9"/>
      <c r="U1129" s="9"/>
      <c r="V1129" s="9"/>
    </row>
    <row r="1130" spans="1:22" x14ac:dyDescent="0.35">
      <c r="A1130" t="s">
        <v>29</v>
      </c>
      <c r="B1130">
        <v>2021</v>
      </c>
      <c r="C1130">
        <v>12</v>
      </c>
      <c r="D1130">
        <v>1</v>
      </c>
      <c r="F1130" s="10">
        <f>DATE(spy_long_term[[#This Row],[year]],spy_long_term[[#This Row],[month]],spy_long_term[[#This Row],[day]])</f>
        <v>44531</v>
      </c>
      <c r="G1130" s="6">
        <f>VALUE(spy_long_term[[#This Row],[close]])</f>
        <v>5361.95</v>
      </c>
      <c r="H1130" t="s">
        <v>2241</v>
      </c>
      <c r="I1130" t="s">
        <v>2242</v>
      </c>
      <c r="J1130">
        <f t="shared" si="17"/>
        <v>1129</v>
      </c>
      <c r="K1130" t="str">
        <f>spy_long_term[[#This Row],[close]]</f>
        <v>5361.95</v>
      </c>
      <c r="L1130">
        <f>LOG(spy_long_term[[#This Row],[index]])</f>
        <v>3.0526939419249679</v>
      </c>
      <c r="M1130">
        <f>LOG(spy_long_term[[#This Row],[close inf adj]])</f>
        <v>3.6781704399262116</v>
      </c>
      <c r="N1130">
        <f>LOG(spy_long_term[[#This Row],[close]])</f>
        <v>3.7293227598845817</v>
      </c>
      <c r="O1130" s="11">
        <f>VALUE(spy_long_term[[#This Row],[close]])</f>
        <v>5361.95</v>
      </c>
      <c r="P1130" s="11">
        <f>VALUE(spy_long_term[[#This Row],[close inf adj]])</f>
        <v>4766.18</v>
      </c>
      <c r="R1130" s="10">
        <v>41219</v>
      </c>
      <c r="S1130">
        <v>10.898999999999999</v>
      </c>
      <c r="T1130" s="8"/>
      <c r="U1130" s="8"/>
      <c r="V1130" s="8"/>
    </row>
    <row r="1131" spans="1:22" x14ac:dyDescent="0.35">
      <c r="A1131" t="s">
        <v>29</v>
      </c>
      <c r="B1131">
        <v>2022</v>
      </c>
      <c r="C1131">
        <v>1</v>
      </c>
      <c r="D1131">
        <v>1</v>
      </c>
      <c r="F1131" s="10">
        <f>DATE(spy_long_term[[#This Row],[year]],spy_long_term[[#This Row],[month]],spy_long_term[[#This Row],[day]])</f>
        <v>44562</v>
      </c>
      <c r="G1131" s="6">
        <f>VALUE(spy_long_term[[#This Row],[close]])</f>
        <v>5034.84</v>
      </c>
      <c r="H1131" t="s">
        <v>2243</v>
      </c>
      <c r="I1131" t="s">
        <v>2244</v>
      </c>
      <c r="J1131">
        <f t="shared" si="17"/>
        <v>1130</v>
      </c>
      <c r="K1131" t="str">
        <f>spy_long_term[[#This Row],[close]]</f>
        <v>5034.84</v>
      </c>
      <c r="L1131">
        <f>LOG(spy_long_term[[#This Row],[index]])</f>
        <v>3.0530784434834195</v>
      </c>
      <c r="M1131">
        <f>LOG(spy_long_term[[#This Row],[close inf adj]])</f>
        <v>3.6547106555172109</v>
      </c>
      <c r="N1131">
        <f>LOG(spy_long_term[[#This Row],[close]])</f>
        <v>3.7019856738526569</v>
      </c>
      <c r="O1131" s="11">
        <f>VALUE(spy_long_term[[#This Row],[close]])</f>
        <v>5034.84</v>
      </c>
      <c r="P1131" s="11">
        <f>VALUE(spy_long_term[[#This Row],[close inf adj]])</f>
        <v>4515.55</v>
      </c>
      <c r="R1131" s="10">
        <v>41220</v>
      </c>
      <c r="S1131">
        <v>10.92</v>
      </c>
      <c r="T1131" s="9"/>
      <c r="U1131" s="9"/>
      <c r="V1131" s="9"/>
    </row>
    <row r="1132" spans="1:22" x14ac:dyDescent="0.35">
      <c r="A1132" t="s">
        <v>29</v>
      </c>
      <c r="B1132">
        <v>2022</v>
      </c>
      <c r="C1132">
        <v>2</v>
      </c>
      <c r="D1132">
        <v>1</v>
      </c>
      <c r="F1132" s="10">
        <f>DATE(spy_long_term[[#This Row],[year]],spy_long_term[[#This Row],[month]],spy_long_term[[#This Row],[day]])</f>
        <v>44593</v>
      </c>
      <c r="G1132" s="6">
        <f>VALUE(spy_long_term[[#This Row],[close]])</f>
        <v>4833.2</v>
      </c>
      <c r="H1132" t="s">
        <v>2245</v>
      </c>
      <c r="I1132" t="s">
        <v>2246</v>
      </c>
      <c r="J1132">
        <f t="shared" si="17"/>
        <v>1131</v>
      </c>
      <c r="K1132" t="str">
        <f>spy_long_term[[#This Row],[close]]</f>
        <v>4833.20</v>
      </c>
      <c r="L1132">
        <f>LOG(spy_long_term[[#This Row],[index]])</f>
        <v>3.0534626049254552</v>
      </c>
      <c r="M1132">
        <f>LOG(spy_long_term[[#This Row],[close inf adj]])</f>
        <v>3.6408728212604573</v>
      </c>
      <c r="N1132">
        <f>LOG(spy_long_term[[#This Row],[close]])</f>
        <v>3.684234766812629</v>
      </c>
      <c r="O1132" s="11">
        <f>VALUE(spy_long_term[[#This Row],[close]])</f>
        <v>4833.2</v>
      </c>
      <c r="P1132" s="11">
        <f>VALUE(spy_long_term[[#This Row],[close inf adj]])</f>
        <v>4373.9399999999996</v>
      </c>
      <c r="R1132" s="10">
        <v>41221</v>
      </c>
      <c r="S1132">
        <v>10.925000000000001</v>
      </c>
      <c r="T1132" s="8"/>
      <c r="U1132" s="8"/>
      <c r="V1132" s="8"/>
    </row>
    <row r="1133" spans="1:22" x14ac:dyDescent="0.35">
      <c r="A1133" t="s">
        <v>29</v>
      </c>
      <c r="B1133">
        <v>2022</v>
      </c>
      <c r="C1133">
        <v>3</v>
      </c>
      <c r="D1133">
        <v>1</v>
      </c>
      <c r="F1133" s="10">
        <f>DATE(spy_long_term[[#This Row],[year]],spy_long_term[[#This Row],[month]],spy_long_term[[#This Row],[day]])</f>
        <v>44621</v>
      </c>
      <c r="G1133" s="6">
        <f>VALUE(spy_long_term[[#This Row],[close]])</f>
        <v>4942.68</v>
      </c>
      <c r="H1133" t="s">
        <v>2247</v>
      </c>
      <c r="I1133" t="s">
        <v>2248</v>
      </c>
      <c r="J1133">
        <f t="shared" si="17"/>
        <v>1132</v>
      </c>
      <c r="K1133" t="str">
        <f>spy_long_term[[#This Row],[close]]</f>
        <v>4942.68</v>
      </c>
      <c r="L1133">
        <f>LOG(spy_long_term[[#This Row],[index]])</f>
        <v>3.0538464268522527</v>
      </c>
      <c r="M1133">
        <f>LOG(spy_long_term[[#This Row],[close inf adj]])</f>
        <v>3.6561375072402336</v>
      </c>
      <c r="N1133">
        <f>LOG(spy_long_term[[#This Row],[close]])</f>
        <v>3.6939624941887028</v>
      </c>
      <c r="O1133" s="11">
        <f>VALUE(spy_long_term[[#This Row],[close]])</f>
        <v>4942.68</v>
      </c>
      <c r="P1133" s="11">
        <f>VALUE(spy_long_term[[#This Row],[close inf adj]])</f>
        <v>4530.41</v>
      </c>
      <c r="R1133" s="10">
        <v>41222</v>
      </c>
      <c r="S1133">
        <v>10.815</v>
      </c>
      <c r="T1133" s="9"/>
      <c r="U1133" s="9"/>
      <c r="V1133" s="9"/>
    </row>
    <row r="1134" spans="1:22" x14ac:dyDescent="0.35">
      <c r="A1134" t="s">
        <v>29</v>
      </c>
      <c r="B1134">
        <v>2022</v>
      </c>
      <c r="C1134">
        <v>4</v>
      </c>
      <c r="D1134">
        <v>1</v>
      </c>
      <c r="F1134" s="10">
        <f>DATE(spy_long_term[[#This Row],[year]],spy_long_term[[#This Row],[month]],spy_long_term[[#This Row],[day]])</f>
        <v>44652</v>
      </c>
      <c r="G1134" s="6">
        <f>VALUE(spy_long_term[[#This Row],[close]])</f>
        <v>4483.1400000000003</v>
      </c>
      <c r="H1134" t="s">
        <v>2249</v>
      </c>
      <c r="I1134" t="s">
        <v>2250</v>
      </c>
      <c r="J1134">
        <f t="shared" si="17"/>
        <v>1133</v>
      </c>
      <c r="K1134" t="str">
        <f>spy_long_term[[#This Row],[close]]</f>
        <v>4483.14</v>
      </c>
      <c r="L1134">
        <f>LOG(spy_long_term[[#This Row],[index]])</f>
        <v>3.0542299098633974</v>
      </c>
      <c r="M1134">
        <f>LOG(spy_long_term[[#This Row],[close inf adj]])</f>
        <v>3.6161529554247265</v>
      </c>
      <c r="N1134">
        <f>LOG(spy_long_term[[#This Row],[close]])</f>
        <v>3.6515823012744697</v>
      </c>
      <c r="O1134" s="11">
        <f>VALUE(spy_long_term[[#This Row],[close]])</f>
        <v>4483.1400000000003</v>
      </c>
      <c r="P1134" s="11">
        <f>VALUE(spy_long_term[[#This Row],[close inf adj]])</f>
        <v>4131.93</v>
      </c>
      <c r="R1134" s="10">
        <v>41223</v>
      </c>
      <c r="S1134">
        <v>10.89</v>
      </c>
      <c r="T1134" s="8"/>
      <c r="U1134" s="8"/>
      <c r="V1134" s="8"/>
    </row>
    <row r="1135" spans="1:22" x14ac:dyDescent="0.35">
      <c r="A1135" t="s">
        <v>29</v>
      </c>
      <c r="B1135">
        <v>2022</v>
      </c>
      <c r="C1135">
        <v>5</v>
      </c>
      <c r="D1135">
        <v>1</v>
      </c>
      <c r="F1135" s="10">
        <f>DATE(spy_long_term[[#This Row],[year]],spy_long_term[[#This Row],[month]],spy_long_term[[#This Row],[day]])</f>
        <v>44682</v>
      </c>
      <c r="G1135" s="6">
        <f>VALUE(spy_long_term[[#This Row],[close]])</f>
        <v>4433.8</v>
      </c>
      <c r="H1135" t="s">
        <v>2251</v>
      </c>
      <c r="I1135" t="s">
        <v>2252</v>
      </c>
      <c r="J1135">
        <f t="shared" si="17"/>
        <v>1134</v>
      </c>
      <c r="K1135" t="str">
        <f>spy_long_term[[#This Row],[close]]</f>
        <v>4433.80</v>
      </c>
      <c r="L1135">
        <f>LOG(spy_long_term[[#This Row],[index]])</f>
        <v>3.0546130545568877</v>
      </c>
      <c r="M1135">
        <f>LOG(spy_long_term[[#This Row],[close inf adj]])</f>
        <v>3.6161760783340013</v>
      </c>
      <c r="N1135">
        <f>LOG(spy_long_term[[#This Row],[close]])</f>
        <v>3.6467760990501499</v>
      </c>
      <c r="O1135" s="11">
        <f>VALUE(spy_long_term[[#This Row],[close]])</f>
        <v>4433.8</v>
      </c>
      <c r="P1135" s="11">
        <f>VALUE(spy_long_term[[#This Row],[close inf adj]])</f>
        <v>4132.1499999999996</v>
      </c>
      <c r="R1135" s="10">
        <v>41224</v>
      </c>
      <c r="S1135">
        <v>10.8687</v>
      </c>
      <c r="T1135" s="9"/>
      <c r="U1135" s="9"/>
      <c r="V1135" s="9"/>
    </row>
    <row r="1136" spans="1:22" x14ac:dyDescent="0.35">
      <c r="A1136" t="s">
        <v>29</v>
      </c>
      <c r="B1136">
        <v>2022</v>
      </c>
      <c r="C1136">
        <v>6</v>
      </c>
      <c r="D1136">
        <v>1</v>
      </c>
      <c r="F1136" s="10">
        <f>DATE(spy_long_term[[#This Row],[year]],spy_long_term[[#This Row],[month]],spy_long_term[[#This Row],[day]])</f>
        <v>44713</v>
      </c>
      <c r="G1136" s="6">
        <f>VALUE(spy_long_term[[#This Row],[close]])</f>
        <v>4004.93</v>
      </c>
      <c r="H1136" t="s">
        <v>2253</v>
      </c>
      <c r="I1136" t="s">
        <v>2254</v>
      </c>
      <c r="J1136">
        <f t="shared" si="17"/>
        <v>1135</v>
      </c>
      <c r="K1136" t="str">
        <f>spy_long_term[[#This Row],[close]]</f>
        <v>4004.93</v>
      </c>
      <c r="L1136">
        <f>LOG(spy_long_term[[#This Row],[index]])</f>
        <v>3.0549958615291417</v>
      </c>
      <c r="M1136">
        <f>LOG(spy_long_term[[#This Row],[close inf adj]])</f>
        <v>3.5781094832071303</v>
      </c>
      <c r="N1136">
        <f>LOG(spy_long_term[[#This Row],[close]])</f>
        <v>3.6025949296888182</v>
      </c>
      <c r="O1136" s="11">
        <f>VALUE(spy_long_term[[#This Row],[close]])</f>
        <v>4004.93</v>
      </c>
      <c r="P1136" s="11">
        <f>VALUE(spy_long_term[[#This Row],[close inf adj]])</f>
        <v>3785.38</v>
      </c>
      <c r="R1136" s="10">
        <v>41225</v>
      </c>
      <c r="S1136">
        <v>11.007999999999999</v>
      </c>
      <c r="T1136" s="8"/>
      <c r="U1136" s="8"/>
      <c r="V1136" s="8"/>
    </row>
    <row r="1137" spans="1:22" x14ac:dyDescent="0.35">
      <c r="A1137" t="s">
        <v>29</v>
      </c>
      <c r="B1137">
        <v>2022</v>
      </c>
      <c r="C1137">
        <v>7</v>
      </c>
      <c r="D1137">
        <v>1</v>
      </c>
      <c r="F1137" s="10">
        <f>DATE(spy_long_term[[#This Row],[year]],spy_long_term[[#This Row],[month]],spy_long_term[[#This Row],[day]])</f>
        <v>44743</v>
      </c>
      <c r="G1137" s="6">
        <f>VALUE(spy_long_term[[#This Row],[close]])</f>
        <v>4369.8500000000004</v>
      </c>
      <c r="H1137" t="s">
        <v>2255</v>
      </c>
      <c r="I1137" t="s">
        <v>2256</v>
      </c>
      <c r="J1137">
        <f t="shared" si="17"/>
        <v>1136</v>
      </c>
      <c r="K1137" t="str">
        <f>spy_long_term[[#This Row],[close]]</f>
        <v>4369.85</v>
      </c>
      <c r="L1137">
        <f>LOG(spy_long_term[[#This Row],[index]])</f>
        <v>3.055378331375</v>
      </c>
      <c r="M1137">
        <f>LOG(spy_long_term[[#This Row],[close inf adj]])</f>
        <v>3.6159805458399719</v>
      </c>
      <c r="N1137">
        <f>LOG(spy_long_term[[#This Row],[close]])</f>
        <v>3.6404665295813268</v>
      </c>
      <c r="O1137" s="11">
        <f>VALUE(spy_long_term[[#This Row],[close]])</f>
        <v>4369.8500000000004</v>
      </c>
      <c r="P1137" s="11">
        <f>VALUE(spy_long_term[[#This Row],[close inf adj]])</f>
        <v>4130.29</v>
      </c>
      <c r="R1137" s="10">
        <v>41226</v>
      </c>
      <c r="S1137">
        <v>10.9512</v>
      </c>
      <c r="T1137" s="9"/>
      <c r="U1137" s="9"/>
      <c r="V1137" s="9"/>
    </row>
    <row r="1138" spans="1:22" x14ac:dyDescent="0.35">
      <c r="A1138" t="s">
        <v>29</v>
      </c>
      <c r="B1138">
        <v>2022</v>
      </c>
      <c r="C1138">
        <v>8</v>
      </c>
      <c r="D1138">
        <v>1</v>
      </c>
      <c r="F1138" s="10">
        <f>DATE(spy_long_term[[#This Row],[year]],spy_long_term[[#This Row],[month]],spy_long_term[[#This Row],[day]])</f>
        <v>44774</v>
      </c>
      <c r="G1138" s="6">
        <f>VALUE(spy_long_term[[#This Row],[close]])</f>
        <v>4188.3500000000004</v>
      </c>
      <c r="H1138" t="s">
        <v>2257</v>
      </c>
      <c r="I1138" t="s">
        <v>2258</v>
      </c>
      <c r="J1138">
        <f t="shared" si="17"/>
        <v>1137</v>
      </c>
      <c r="K1138" t="str">
        <f>spy_long_term[[#This Row],[close]]</f>
        <v>4188.35</v>
      </c>
      <c r="L1138">
        <f>LOG(spy_long_term[[#This Row],[index]])</f>
        <v>3.0557604646877348</v>
      </c>
      <c r="M1138">
        <f>LOG(spy_long_term[[#This Row],[close inf adj]])</f>
        <v>3.5971464878336952</v>
      </c>
      <c r="N1138">
        <f>LOG(spy_long_term[[#This Row],[close]])</f>
        <v>3.6220429663968265</v>
      </c>
      <c r="O1138" s="11">
        <f>VALUE(spy_long_term[[#This Row],[close]])</f>
        <v>4188.3500000000004</v>
      </c>
      <c r="P1138" s="11">
        <f>VALUE(spy_long_term[[#This Row],[close inf adj]])</f>
        <v>3955</v>
      </c>
      <c r="R1138" s="10">
        <v>41227</v>
      </c>
      <c r="S1138">
        <v>10.95</v>
      </c>
      <c r="T1138" s="8"/>
      <c r="U1138" s="8"/>
      <c r="V1138" s="8"/>
    </row>
    <row r="1139" spans="1:22" x14ac:dyDescent="0.35">
      <c r="A1139" t="s">
        <v>29</v>
      </c>
      <c r="B1139">
        <v>2022</v>
      </c>
      <c r="C1139">
        <v>9</v>
      </c>
      <c r="D1139">
        <v>1</v>
      </c>
      <c r="F1139" s="10">
        <f>DATE(spy_long_term[[#This Row],[year]],spy_long_term[[#This Row],[month]],spy_long_term[[#This Row],[day]])</f>
        <v>44805</v>
      </c>
      <c r="G1139" s="6">
        <f>VALUE(spy_long_term[[#This Row],[close]])</f>
        <v>3786.41</v>
      </c>
      <c r="H1139" t="s">
        <v>2259</v>
      </c>
      <c r="I1139" t="s">
        <v>2260</v>
      </c>
      <c r="J1139">
        <f t="shared" si="17"/>
        <v>1138</v>
      </c>
      <c r="K1139" t="str">
        <f>spy_long_term[[#This Row],[close]]</f>
        <v>3786.41</v>
      </c>
      <c r="L1139">
        <f>LOG(spy_long_term[[#This Row],[index]])</f>
        <v>3.0561422620590522</v>
      </c>
      <c r="M1139">
        <f>LOG(spy_long_term[[#This Row],[close inf adj]])</f>
        <v>3.5545642616210991</v>
      </c>
      <c r="N1139">
        <f>LOG(spy_long_term[[#This Row],[close]])</f>
        <v>3.578227638443638</v>
      </c>
      <c r="O1139" s="11">
        <f>VALUE(spy_long_term[[#This Row],[close]])</f>
        <v>3786.41</v>
      </c>
      <c r="P1139" s="11">
        <f>VALUE(spy_long_term[[#This Row],[close inf adj]])</f>
        <v>3585.62</v>
      </c>
      <c r="R1139" s="10">
        <v>41228</v>
      </c>
      <c r="S1139">
        <v>11.197699999999999</v>
      </c>
      <c r="T1139" s="9"/>
      <c r="U1139" s="9"/>
      <c r="V1139" s="9"/>
    </row>
    <row r="1140" spans="1:22" x14ac:dyDescent="0.35">
      <c r="A1140" t="s">
        <v>29</v>
      </c>
      <c r="B1140">
        <v>2022</v>
      </c>
      <c r="C1140">
        <v>10</v>
      </c>
      <c r="D1140">
        <v>1</v>
      </c>
      <c r="F1140" s="10">
        <f>DATE(spy_long_term[[#This Row],[year]],spy_long_term[[#This Row],[month]],spy_long_term[[#This Row],[day]])</f>
        <v>44835</v>
      </c>
      <c r="G1140" s="6">
        <f>VALUE(spy_long_term[[#This Row],[close]])</f>
        <v>4073.32</v>
      </c>
      <c r="H1140" t="s">
        <v>2261</v>
      </c>
      <c r="I1140" t="s">
        <v>2262</v>
      </c>
      <c r="J1140">
        <f t="shared" si="17"/>
        <v>1139</v>
      </c>
      <c r="K1140" t="str">
        <f>spy_long_term[[#This Row],[close]]</f>
        <v>4073.32</v>
      </c>
      <c r="L1140">
        <f>LOG(spy_long_term[[#This Row],[index]])</f>
        <v>3.0565237240791006</v>
      </c>
      <c r="M1140">
        <f>LOG(spy_long_term[[#This Row],[close inf adj]])</f>
        <v>3.5879331053739412</v>
      </c>
      <c r="N1140">
        <f>LOG(spy_long_term[[#This Row],[close]])</f>
        <v>3.6099485295986811</v>
      </c>
      <c r="O1140" s="11">
        <f>VALUE(spy_long_term[[#This Row],[close]])</f>
        <v>4073.32</v>
      </c>
      <c r="P1140" s="11">
        <f>VALUE(spy_long_term[[#This Row],[close inf adj]])</f>
        <v>3871.98</v>
      </c>
      <c r="R1140" s="10">
        <v>41229</v>
      </c>
      <c r="S1140">
        <v>11.748900000000001</v>
      </c>
      <c r="T1140" s="8"/>
      <c r="U1140" s="8"/>
      <c r="V1140" s="8"/>
    </row>
    <row r="1141" spans="1:22" x14ac:dyDescent="0.35">
      <c r="A1141" t="s">
        <v>29</v>
      </c>
      <c r="B1141">
        <v>2022</v>
      </c>
      <c r="C1141">
        <v>11</v>
      </c>
      <c r="D1141">
        <v>1</v>
      </c>
      <c r="F1141" s="10">
        <f>DATE(spy_long_term[[#This Row],[year]],spy_long_term[[#This Row],[month]],spy_long_term[[#This Row],[day]])</f>
        <v>44866</v>
      </c>
      <c r="G1141" s="6">
        <f>VALUE(spy_long_term[[#This Row],[close]])</f>
        <v>4296.3599999999997</v>
      </c>
      <c r="H1141" t="s">
        <v>2263</v>
      </c>
      <c r="I1141" t="s">
        <v>2264</v>
      </c>
      <c r="J1141">
        <f t="shared" si="17"/>
        <v>1140</v>
      </c>
      <c r="K1141" t="str">
        <f>spy_long_term[[#This Row],[close]]</f>
        <v>4296.36</v>
      </c>
      <c r="L1141">
        <f>LOG(spy_long_term[[#This Row],[index]])</f>
        <v>3.0569048513364727</v>
      </c>
      <c r="M1141">
        <f>LOG(spy_long_term[[#This Row],[close inf adj]])</f>
        <v>3.6106718718518973</v>
      </c>
      <c r="N1141">
        <f>LOG(spy_long_term[[#This Row],[close]])</f>
        <v>3.63310066455906</v>
      </c>
      <c r="O1141" s="11">
        <f>VALUE(spy_long_term[[#This Row],[close]])</f>
        <v>4296.3599999999997</v>
      </c>
      <c r="P1141" s="11">
        <f>VALUE(spy_long_term[[#This Row],[close inf adj]])</f>
        <v>4080.11</v>
      </c>
      <c r="R1141" s="10">
        <v>41230</v>
      </c>
      <c r="S1141">
        <v>11.7889</v>
      </c>
      <c r="T1141" s="9"/>
      <c r="U1141" s="9"/>
      <c r="V1141" s="9"/>
    </row>
    <row r="1142" spans="1:22" x14ac:dyDescent="0.35">
      <c r="A1142" t="s">
        <v>29</v>
      </c>
      <c r="B1142">
        <v>2022</v>
      </c>
      <c r="C1142">
        <v>12</v>
      </c>
      <c r="D1142">
        <v>1</v>
      </c>
      <c r="F1142" s="10">
        <f>DATE(spy_long_term[[#This Row],[year]],spy_long_term[[#This Row],[month]],spy_long_term[[#This Row],[day]])</f>
        <v>44896</v>
      </c>
      <c r="G1142" s="6">
        <f>VALUE(spy_long_term[[#This Row],[close]])</f>
        <v>4054.51</v>
      </c>
      <c r="H1142" t="s">
        <v>2265</v>
      </c>
      <c r="I1142" t="s">
        <v>2266</v>
      </c>
      <c r="J1142">
        <f t="shared" si="17"/>
        <v>1141</v>
      </c>
      <c r="K1142" t="str">
        <f>spy_long_term[[#This Row],[close]]</f>
        <v>4054.51</v>
      </c>
      <c r="L1142">
        <f>LOG(spy_long_term[[#This Row],[index]])</f>
        <v>3.0572856444182146</v>
      </c>
      <c r="M1142">
        <f>LOG(spy_long_term[[#This Row],[close inf adj]])</f>
        <v>3.5842746719249869</v>
      </c>
      <c r="N1142">
        <f>LOG(spy_long_term[[#This Row],[close]])</f>
        <v>3.6079383758949821</v>
      </c>
      <c r="O1142" s="11">
        <f>VALUE(spy_long_term[[#This Row],[close]])</f>
        <v>4054.51</v>
      </c>
      <c r="P1142" s="11">
        <f>VALUE(spy_long_term[[#This Row],[close inf adj]])</f>
        <v>3839.5</v>
      </c>
      <c r="R1142" s="10">
        <v>41231</v>
      </c>
      <c r="S1142">
        <v>11.6515</v>
      </c>
      <c r="T1142" s="8"/>
      <c r="U1142" s="8"/>
      <c r="V1142" s="8"/>
    </row>
    <row r="1143" spans="1:22" x14ac:dyDescent="0.35">
      <c r="A1143" t="s">
        <v>29</v>
      </c>
      <c r="B1143">
        <v>2023</v>
      </c>
      <c r="C1143">
        <v>1</v>
      </c>
      <c r="D1143">
        <v>1</v>
      </c>
      <c r="F1143" s="10">
        <f>DATE(spy_long_term[[#This Row],[year]],spy_long_term[[#This Row],[month]],spy_long_term[[#This Row],[day]])</f>
        <v>44927</v>
      </c>
      <c r="G1143" s="6">
        <f>VALUE(spy_long_term[[#This Row],[close]])</f>
        <v>4272.28</v>
      </c>
      <c r="H1143" t="s">
        <v>2267</v>
      </c>
      <c r="I1143" t="s">
        <v>2268</v>
      </c>
      <c r="J1143">
        <f t="shared" si="17"/>
        <v>1142</v>
      </c>
      <c r="K1143" t="str">
        <f>spy_long_term[[#This Row],[close]]</f>
        <v>4272.28</v>
      </c>
      <c r="L1143">
        <f>LOG(spy_long_term[[#This Row],[index]])</f>
        <v>3.0576661039098294</v>
      </c>
      <c r="M1143">
        <f>LOG(spy_long_term[[#This Row],[close inf adj]])</f>
        <v>3.6102981001411036</v>
      </c>
      <c r="N1143">
        <f>LOG(spy_long_term[[#This Row],[close]])</f>
        <v>3.6306597080818315</v>
      </c>
      <c r="O1143" s="11">
        <f>VALUE(spy_long_term[[#This Row],[close]])</f>
        <v>4272.28</v>
      </c>
      <c r="P1143" s="11">
        <f>VALUE(spy_long_term[[#This Row],[close inf adj]])</f>
        <v>4076.6</v>
      </c>
      <c r="R1143" s="10">
        <v>41232</v>
      </c>
      <c r="S1143">
        <v>11.799899999999999</v>
      </c>
      <c r="T1143" s="9"/>
      <c r="U1143" s="9"/>
      <c r="V1143" s="9"/>
    </row>
    <row r="1144" spans="1:22" x14ac:dyDescent="0.35">
      <c r="A1144" t="s">
        <v>29</v>
      </c>
      <c r="B1144">
        <v>2023</v>
      </c>
      <c r="C1144">
        <v>2</v>
      </c>
      <c r="D1144">
        <v>1</v>
      </c>
      <c r="F1144" s="10">
        <f>DATE(spy_long_term[[#This Row],[year]],spy_long_term[[#This Row],[month]],spy_long_term[[#This Row],[day]])</f>
        <v>44958</v>
      </c>
      <c r="G1144" s="6">
        <f>VALUE(spy_long_term[[#This Row],[close]])</f>
        <v>4136.8999999999996</v>
      </c>
      <c r="H1144" t="s">
        <v>2269</v>
      </c>
      <c r="I1144" t="s">
        <v>2270</v>
      </c>
      <c r="J1144">
        <f t="shared" si="17"/>
        <v>1143</v>
      </c>
      <c r="K1144" t="str">
        <f>spy_long_term[[#This Row],[close]]</f>
        <v>4136.90</v>
      </c>
      <c r="L1144">
        <f>LOG(spy_long_term[[#This Row],[index]])</f>
        <v>3.0580462303952816</v>
      </c>
      <c r="M1144">
        <f>LOG(spy_long_term[[#This Row],[close inf adj]])</f>
        <v>3.5988069155645341</v>
      </c>
      <c r="N1144">
        <f>LOG(spy_long_term[[#This Row],[close]])</f>
        <v>3.6166750229566458</v>
      </c>
      <c r="O1144" s="11">
        <f>VALUE(spy_long_term[[#This Row],[close]])</f>
        <v>4136.8999999999996</v>
      </c>
      <c r="P1144" s="11">
        <f>VALUE(spy_long_term[[#This Row],[close inf adj]])</f>
        <v>3970.15</v>
      </c>
      <c r="R1144" s="10">
        <v>41233</v>
      </c>
      <c r="S1144">
        <v>11.732799999999999</v>
      </c>
      <c r="T1144" s="8"/>
      <c r="U1144" s="8"/>
      <c r="V1144" s="8"/>
    </row>
    <row r="1145" spans="1:22" x14ac:dyDescent="0.35">
      <c r="A1145" t="s">
        <v>29</v>
      </c>
      <c r="B1145">
        <v>2023</v>
      </c>
      <c r="C1145">
        <v>3</v>
      </c>
      <c r="D1145">
        <v>1</v>
      </c>
      <c r="F1145" s="10">
        <f>DATE(spy_long_term[[#This Row],[year]],spy_long_term[[#This Row],[month]],spy_long_term[[#This Row],[day]])</f>
        <v>44986</v>
      </c>
      <c r="G1145" s="6">
        <f>VALUE(spy_long_term[[#This Row],[close]])</f>
        <v>4269.57</v>
      </c>
      <c r="H1145" t="s">
        <v>2271</v>
      </c>
      <c r="I1145" t="s">
        <v>2272</v>
      </c>
      <c r="J1145">
        <f t="shared" si="17"/>
        <v>1144</v>
      </c>
      <c r="K1145" t="str">
        <f>spy_long_term[[#This Row],[close]]</f>
        <v>4269.57</v>
      </c>
      <c r="L1145">
        <f>LOG(spy_long_term[[#This Row],[index]])</f>
        <v>3.0584260244570052</v>
      </c>
      <c r="M1145">
        <f>LOG(spy_long_term[[#This Row],[close inf adj]])</f>
        <v>3.6137689050027024</v>
      </c>
      <c r="N1145">
        <f>LOG(spy_long_term[[#This Row],[close]])</f>
        <v>3.6303841382496649</v>
      </c>
      <c r="O1145" s="11">
        <f>VALUE(spy_long_term[[#This Row],[close]])</f>
        <v>4269.57</v>
      </c>
      <c r="P1145" s="11">
        <f>VALUE(spy_long_term[[#This Row],[close inf adj]])</f>
        <v>4109.3100000000004</v>
      </c>
      <c r="R1145" s="10">
        <v>41234</v>
      </c>
      <c r="S1145">
        <v>11.77</v>
      </c>
      <c r="T1145" s="9"/>
      <c r="U1145" s="9"/>
      <c r="V1145" s="9"/>
    </row>
    <row r="1146" spans="1:22" x14ac:dyDescent="0.35">
      <c r="A1146" t="s">
        <v>29</v>
      </c>
      <c r="B1146">
        <v>2023</v>
      </c>
      <c r="C1146">
        <v>4</v>
      </c>
      <c r="D1146">
        <v>1</v>
      </c>
      <c r="F1146" s="10">
        <f>DATE(spy_long_term[[#This Row],[year]],spy_long_term[[#This Row],[month]],spy_long_term[[#This Row],[day]])</f>
        <v>45017</v>
      </c>
      <c r="G1146" s="6">
        <f>VALUE(spy_long_term[[#This Row],[close]])</f>
        <v>4311.24</v>
      </c>
      <c r="H1146" t="s">
        <v>2273</v>
      </c>
      <c r="I1146" t="s">
        <v>2274</v>
      </c>
      <c r="J1146">
        <f t="shared" si="17"/>
        <v>1145</v>
      </c>
      <c r="K1146" t="str">
        <f>spy_long_term[[#This Row],[close]]</f>
        <v>4311.24</v>
      </c>
      <c r="L1146">
        <f>LOG(spy_long_term[[#This Row],[index]])</f>
        <v>3.0588054866759067</v>
      </c>
      <c r="M1146">
        <f>LOG(spy_long_term[[#This Row],[close inf adj]])</f>
        <v>3.620081894970764</v>
      </c>
      <c r="N1146">
        <f>LOG(spy_long_term[[#This Row],[close]])</f>
        <v>3.6346022000226248</v>
      </c>
      <c r="O1146" s="11">
        <f>VALUE(spy_long_term[[#This Row],[close]])</f>
        <v>4311.24</v>
      </c>
      <c r="P1146" s="11">
        <f>VALUE(spy_long_term[[#This Row],[close inf adj]])</f>
        <v>4169.4799999999996</v>
      </c>
      <c r="R1146" s="10">
        <v>41235</v>
      </c>
      <c r="S1146">
        <v>12.421900000000001</v>
      </c>
      <c r="T1146" s="8"/>
      <c r="U1146" s="8"/>
      <c r="V1146" s="8"/>
    </row>
    <row r="1147" spans="1:22" x14ac:dyDescent="0.35">
      <c r="A1147" t="s">
        <v>29</v>
      </c>
      <c r="B1147">
        <v>2023</v>
      </c>
      <c r="C1147">
        <v>5</v>
      </c>
      <c r="D1147">
        <v>1</v>
      </c>
      <c r="F1147" s="10">
        <f>DATE(spy_long_term[[#This Row],[year]],spy_long_term[[#This Row],[month]],spy_long_term[[#This Row],[day]])</f>
        <v>45047</v>
      </c>
      <c r="G1147" s="6">
        <f>VALUE(spy_long_term[[#This Row],[close]])</f>
        <v>4309.3999999999996</v>
      </c>
      <c r="H1147" t="s">
        <v>2275</v>
      </c>
      <c r="I1147" t="s">
        <v>2276</v>
      </c>
      <c r="J1147">
        <f t="shared" si="17"/>
        <v>1146</v>
      </c>
      <c r="K1147" t="str">
        <f>spy_long_term[[#This Row],[close]]</f>
        <v>4309.40</v>
      </c>
      <c r="L1147">
        <f>LOG(spy_long_term[[#This Row],[index]])</f>
        <v>3.0591846176313711</v>
      </c>
      <c r="M1147">
        <f>LOG(spy_long_term[[#This Row],[close inf adj]])</f>
        <v>3.6211586187216156</v>
      </c>
      <c r="N1147">
        <f>LOG(spy_long_term[[#This Row],[close]])</f>
        <v>3.6344168073235124</v>
      </c>
      <c r="O1147" s="11">
        <f>VALUE(spy_long_term[[#This Row],[close]])</f>
        <v>4309.3999999999996</v>
      </c>
      <c r="P1147" s="11">
        <f>VALUE(spy_long_term[[#This Row],[close inf adj]])</f>
        <v>4179.83</v>
      </c>
      <c r="R1147" s="10">
        <v>41236</v>
      </c>
      <c r="S1147">
        <v>12.345000000000001</v>
      </c>
      <c r="T1147" s="9"/>
      <c r="U1147" s="9"/>
      <c r="V1147" s="9"/>
    </row>
    <row r="1148" spans="1:22" x14ac:dyDescent="0.35">
      <c r="A1148" t="s">
        <v>29</v>
      </c>
      <c r="B1148">
        <v>2023</v>
      </c>
      <c r="C1148">
        <v>6</v>
      </c>
      <c r="D1148">
        <v>1</v>
      </c>
      <c r="F1148" s="10">
        <f>DATE(spy_long_term[[#This Row],[year]],spy_long_term[[#This Row],[month]],spy_long_term[[#This Row],[day]])</f>
        <v>45078</v>
      </c>
      <c r="G1148" s="6">
        <f>VALUE(spy_long_term[[#This Row],[close]])</f>
        <v>4574.99</v>
      </c>
      <c r="H1148" t="s">
        <v>2277</v>
      </c>
      <c r="I1148" t="s">
        <v>2278</v>
      </c>
      <c r="J1148">
        <f t="shared" si="17"/>
        <v>1147</v>
      </c>
      <c r="K1148" t="str">
        <f>spy_long_term[[#This Row],[close]]</f>
        <v>4574.99</v>
      </c>
      <c r="L1148">
        <f>LOG(spy_long_term[[#This Row],[index]])</f>
        <v>3.0595634179012676</v>
      </c>
      <c r="M1148">
        <f>LOG(spy_long_term[[#This Row],[close inf adj]])</f>
        <v>3.6483970952185087</v>
      </c>
      <c r="N1148">
        <f>LOG(spy_long_term[[#This Row],[close]])</f>
        <v>3.6603901491238737</v>
      </c>
      <c r="O1148" s="11">
        <f>VALUE(spy_long_term[[#This Row],[close]])</f>
        <v>4574.99</v>
      </c>
      <c r="P1148" s="11">
        <f>VALUE(spy_long_term[[#This Row],[close inf adj]])</f>
        <v>4450.38</v>
      </c>
      <c r="R1148" s="10">
        <v>41237</v>
      </c>
      <c r="S1148">
        <v>12.4115</v>
      </c>
      <c r="T1148" s="8"/>
      <c r="U1148" s="8"/>
      <c r="V1148" s="8"/>
    </row>
    <row r="1149" spans="1:22" x14ac:dyDescent="0.35">
      <c r="A1149" t="s">
        <v>29</v>
      </c>
      <c r="B1149">
        <v>2023</v>
      </c>
      <c r="C1149">
        <v>7</v>
      </c>
      <c r="D1149">
        <v>1</v>
      </c>
      <c r="F1149" s="10">
        <f>DATE(spy_long_term[[#This Row],[year]],spy_long_term[[#This Row],[month]],spy_long_term[[#This Row],[day]])</f>
        <v>45108</v>
      </c>
      <c r="G1149" s="6">
        <f>VALUE(spy_long_term[[#This Row],[close]])</f>
        <v>4708.2700000000004</v>
      </c>
      <c r="H1149" t="s">
        <v>2279</v>
      </c>
      <c r="I1149" t="s">
        <v>2280</v>
      </c>
      <c r="J1149">
        <f t="shared" si="17"/>
        <v>1148</v>
      </c>
      <c r="K1149" t="str">
        <f>spy_long_term[[#This Row],[close]]</f>
        <v>4708.27</v>
      </c>
      <c r="L1149">
        <f>LOG(spy_long_term[[#This Row],[index]])</f>
        <v>3.0599418880619549</v>
      </c>
      <c r="M1149">
        <f>LOG(spy_long_term[[#This Row],[close inf adj]])</f>
        <v>3.6617142721520604</v>
      </c>
      <c r="N1149">
        <f>LOG(spy_long_term[[#This Row],[close]])</f>
        <v>3.6728613598952444</v>
      </c>
      <c r="O1149" s="11">
        <f>VALUE(spy_long_term[[#This Row],[close]])</f>
        <v>4708.2700000000004</v>
      </c>
      <c r="P1149" s="11">
        <f>VALUE(spy_long_term[[#This Row],[close inf adj]])</f>
        <v>4588.96</v>
      </c>
      <c r="R1149" s="10">
        <v>41238</v>
      </c>
      <c r="S1149">
        <v>12.482100000000001</v>
      </c>
      <c r="T1149" s="9"/>
      <c r="U1149" s="9"/>
      <c r="V1149" s="9"/>
    </row>
    <row r="1150" spans="1:22" x14ac:dyDescent="0.35">
      <c r="A1150" t="s">
        <v>29</v>
      </c>
      <c r="B1150">
        <v>2023</v>
      </c>
      <c r="C1150">
        <v>8</v>
      </c>
      <c r="D1150">
        <v>1</v>
      </c>
      <c r="F1150" s="10">
        <f>DATE(spy_long_term[[#This Row],[year]],spy_long_term[[#This Row],[month]],spy_long_term[[#This Row],[day]])</f>
        <v>45139</v>
      </c>
      <c r="G1150" s="6">
        <f>VALUE(spy_long_term[[#This Row],[close]])</f>
        <v>4602.32</v>
      </c>
      <c r="H1150" t="s">
        <v>2281</v>
      </c>
      <c r="I1150" t="s">
        <v>2282</v>
      </c>
      <c r="J1150">
        <f t="shared" si="17"/>
        <v>1149</v>
      </c>
      <c r="K1150" t="str">
        <f>spy_long_term[[#This Row],[close]]</f>
        <v>4602.32</v>
      </c>
      <c r="L1150">
        <f>LOG(spy_long_term[[#This Row],[index]])</f>
        <v>3.060320028688285</v>
      </c>
      <c r="M1150">
        <f>LOG(spy_long_term[[#This Row],[close inf adj]])</f>
        <v>3.6539511510092733</v>
      </c>
      <c r="N1150">
        <f>LOG(spy_long_term[[#This Row],[close]])</f>
        <v>3.6629768119429347</v>
      </c>
      <c r="O1150" s="11">
        <f>VALUE(spy_long_term[[#This Row],[close]])</f>
        <v>4602.32</v>
      </c>
      <c r="P1150" s="11">
        <f>VALUE(spy_long_term[[#This Row],[close inf adj]])</f>
        <v>4507.66</v>
      </c>
      <c r="R1150" s="10">
        <v>41239</v>
      </c>
      <c r="S1150">
        <v>12.2455</v>
      </c>
      <c r="T1150" s="8"/>
      <c r="U1150" s="8"/>
      <c r="V1150" s="8"/>
    </row>
    <row r="1151" spans="1:22" x14ac:dyDescent="0.35">
      <c r="A1151" t="s">
        <v>29</v>
      </c>
      <c r="B1151">
        <v>2023</v>
      </c>
      <c r="C1151">
        <v>9</v>
      </c>
      <c r="D1151">
        <v>1</v>
      </c>
      <c r="F1151" s="10">
        <f>DATE(spy_long_term[[#This Row],[year]],spy_long_term[[#This Row],[month]],spy_long_term[[#This Row],[day]])</f>
        <v>45170</v>
      </c>
      <c r="G1151" s="6">
        <f>VALUE(spy_long_term[[#This Row],[close]])</f>
        <v>4369.5200000000004</v>
      </c>
      <c r="H1151" t="s">
        <v>2283</v>
      </c>
      <c r="I1151" t="s">
        <v>2284</v>
      </c>
      <c r="J1151">
        <f t="shared" si="17"/>
        <v>1150</v>
      </c>
      <c r="K1151" t="str">
        <f>spy_long_term[[#This Row],[close]]</f>
        <v>4369.52</v>
      </c>
      <c r="L1151">
        <f>LOG(spy_long_term[[#This Row],[index]])</f>
        <v>3.0606978403536118</v>
      </c>
      <c r="M1151">
        <f>LOG(spy_long_term[[#This Row],[close inf adj]])</f>
        <v>3.6322598407233082</v>
      </c>
      <c r="N1151">
        <f>LOG(spy_long_term[[#This Row],[close]])</f>
        <v>3.6404337315240078</v>
      </c>
      <c r="O1151" s="11">
        <f>VALUE(spy_long_term[[#This Row],[close]])</f>
        <v>4369.5200000000004</v>
      </c>
      <c r="P1151" s="11">
        <f>VALUE(spy_long_term[[#This Row],[close inf adj]])</f>
        <v>4288.05</v>
      </c>
      <c r="R1151" s="10">
        <v>41240</v>
      </c>
      <c r="S1151">
        <v>12.2</v>
      </c>
      <c r="T1151" s="9"/>
      <c r="U1151" s="9"/>
      <c r="V1151" s="9"/>
    </row>
    <row r="1152" spans="1:22" x14ac:dyDescent="0.35">
      <c r="A1152" t="s">
        <v>29</v>
      </c>
      <c r="B1152">
        <v>2023</v>
      </c>
      <c r="C1152">
        <v>10</v>
      </c>
      <c r="D1152">
        <v>1</v>
      </c>
      <c r="F1152" s="10">
        <f>DATE(spy_long_term[[#This Row],[year]],spy_long_term[[#This Row],[month]],spy_long_term[[#This Row],[day]])</f>
        <v>45200</v>
      </c>
      <c r="G1152" s="6">
        <f>VALUE(spy_long_term[[#This Row],[close]])</f>
        <v>4273.4799999999996</v>
      </c>
      <c r="H1152" t="s">
        <v>2285</v>
      </c>
      <c r="I1152" t="s">
        <v>2286</v>
      </c>
      <c r="J1152">
        <f t="shared" si="17"/>
        <v>1151</v>
      </c>
      <c r="K1152" t="str">
        <f>spy_long_term[[#This Row],[close]]</f>
        <v>4273.48</v>
      </c>
      <c r="L1152">
        <f>LOG(spy_long_term[[#This Row],[index]])</f>
        <v>3.0610753236297916</v>
      </c>
      <c r="M1152">
        <f>LOG(spy_long_term[[#This Row],[close inf adj]])</f>
        <v>3.6226077153597793</v>
      </c>
      <c r="N1152">
        <f>LOG(spy_long_term[[#This Row],[close]])</f>
        <v>3.6307816757901943</v>
      </c>
      <c r="O1152" s="11">
        <f>VALUE(spy_long_term[[#This Row],[close]])</f>
        <v>4273.4799999999996</v>
      </c>
      <c r="P1152" s="11">
        <f>VALUE(spy_long_term[[#This Row],[close inf adj]])</f>
        <v>4193.8</v>
      </c>
      <c r="R1152" s="10">
        <v>41241</v>
      </c>
      <c r="S1152">
        <v>12.3477</v>
      </c>
      <c r="T1152" s="8"/>
      <c r="U1152" s="8"/>
      <c r="V1152" s="8"/>
    </row>
    <row r="1153" spans="1:22" x14ac:dyDescent="0.35">
      <c r="A1153" t="s">
        <v>29</v>
      </c>
      <c r="B1153">
        <v>2023</v>
      </c>
      <c r="C1153">
        <v>11</v>
      </c>
      <c r="D1153">
        <v>1</v>
      </c>
      <c r="F1153" s="10">
        <f>DATE(spy_long_term[[#This Row],[year]],spy_long_term[[#This Row],[month]],spy_long_term[[#This Row],[day]])</f>
        <v>45231</v>
      </c>
      <c r="G1153" s="6">
        <f>VALUE(spy_long_term[[#This Row],[close]])</f>
        <v>4663.72</v>
      </c>
      <c r="H1153" t="s">
        <v>2287</v>
      </c>
      <c r="I1153" t="s">
        <v>2288</v>
      </c>
      <c r="J1153">
        <f t="shared" si="17"/>
        <v>1152</v>
      </c>
      <c r="K1153" t="str">
        <f>spy_long_term[[#This Row],[close]]</f>
        <v>4663.72</v>
      </c>
      <c r="L1153">
        <f>LOG(spy_long_term[[#This Row],[index]])</f>
        <v>3.0614524790871931</v>
      </c>
      <c r="M1153">
        <f>LOG(spy_long_term[[#This Row],[close inf adj]])</f>
        <v>3.6597070801769553</v>
      </c>
      <c r="N1153">
        <f>LOG(spy_long_term[[#This Row],[close]])</f>
        <v>3.668732468400778</v>
      </c>
      <c r="O1153" s="11">
        <f>VALUE(spy_long_term[[#This Row],[close]])</f>
        <v>4663.72</v>
      </c>
      <c r="P1153" s="11">
        <f>VALUE(spy_long_term[[#This Row],[close inf adj]])</f>
        <v>4567.8</v>
      </c>
      <c r="R1153" s="10">
        <v>41242</v>
      </c>
      <c r="S1153">
        <v>12.45</v>
      </c>
      <c r="T1153" s="9"/>
      <c r="U1153" s="9"/>
      <c r="V1153" s="9"/>
    </row>
    <row r="1154" spans="1:22" x14ac:dyDescent="0.35">
      <c r="A1154" t="s">
        <v>29</v>
      </c>
      <c r="B1154">
        <v>2023</v>
      </c>
      <c r="C1154">
        <v>12</v>
      </c>
      <c r="D1154">
        <v>1</v>
      </c>
      <c r="F1154" s="10">
        <f>DATE(spy_long_term[[#This Row],[year]],spy_long_term[[#This Row],[month]],spy_long_term[[#This Row],[day]])</f>
        <v>45261</v>
      </c>
      <c r="G1154" s="6">
        <f>VALUE(spy_long_term[[#This Row],[close]])</f>
        <v>4874.7700000000004</v>
      </c>
      <c r="H1154" t="s">
        <v>2289</v>
      </c>
      <c r="I1154" t="s">
        <v>2290</v>
      </c>
      <c r="J1154">
        <f t="shared" si="17"/>
        <v>1153</v>
      </c>
      <c r="K1154" t="str">
        <f>spy_long_term[[#This Row],[close]]</f>
        <v>4874.77</v>
      </c>
      <c r="L1154">
        <f>LOG(spy_long_term[[#This Row],[index]])</f>
        <v>3.0618293072946989</v>
      </c>
      <c r="M1154">
        <f>LOG(spy_long_term[[#This Row],[close inf adj]])</f>
        <v>3.6785029007638905</v>
      </c>
      <c r="N1154">
        <f>LOG(spy_long_term[[#This Row],[close]])</f>
        <v>3.6879541297602505</v>
      </c>
      <c r="O1154" s="11">
        <f>VALUE(spy_long_term[[#This Row],[close]])</f>
        <v>4874.7700000000004</v>
      </c>
      <c r="P1154" s="11">
        <f>VALUE(spy_long_term[[#This Row],[close inf adj]])</f>
        <v>4769.83</v>
      </c>
      <c r="R1154" s="10">
        <v>41243</v>
      </c>
      <c r="S1154">
        <v>12.565</v>
      </c>
      <c r="T1154" s="8"/>
      <c r="U1154" s="8"/>
      <c r="V1154" s="8"/>
    </row>
    <row r="1155" spans="1:22" x14ac:dyDescent="0.35">
      <c r="A1155" t="s">
        <v>29</v>
      </c>
      <c r="B1155">
        <v>2024</v>
      </c>
      <c r="C1155">
        <v>1</v>
      </c>
      <c r="D1155">
        <v>1</v>
      </c>
      <c r="F1155" s="10">
        <f>DATE(spy_long_term[[#This Row],[year]],spy_long_term[[#This Row],[month]],spy_long_term[[#This Row],[day]])</f>
        <v>45292</v>
      </c>
      <c r="G1155" s="6">
        <f>VALUE(spy_long_term[[#This Row],[close]])</f>
        <v>4928.03</v>
      </c>
      <c r="H1155" t="s">
        <v>2291</v>
      </c>
      <c r="I1155" t="s">
        <v>2292</v>
      </c>
      <c r="J1155">
        <f t="shared" si="17"/>
        <v>1154</v>
      </c>
      <c r="K1155" t="str">
        <f>spy_long_term[[#This Row],[close]]</f>
        <v>4928.03</v>
      </c>
      <c r="L1155">
        <f>LOG(spy_long_term[[#This Row],[index]])</f>
        <v>3.0622058088197126</v>
      </c>
      <c r="M1155">
        <f>LOG(spy_long_term[[#This Row],[close inf adj]])</f>
        <v>3.6853520419603596</v>
      </c>
      <c r="N1155">
        <f>LOG(spy_long_term[[#This Row],[close]])</f>
        <v>3.6926733429864824</v>
      </c>
      <c r="O1155" s="11">
        <f>VALUE(spy_long_term[[#This Row],[close]])</f>
        <v>4928.03</v>
      </c>
      <c r="P1155" s="11">
        <f>VALUE(spy_long_term[[#This Row],[close inf adj]])</f>
        <v>4845.6499999999996</v>
      </c>
      <c r="R1155" s="10">
        <v>41244</v>
      </c>
      <c r="S1155">
        <v>12.561999999999999</v>
      </c>
      <c r="T1155" s="9"/>
      <c r="U1155" s="9"/>
      <c r="V1155" s="9"/>
    </row>
    <row r="1156" spans="1:22" x14ac:dyDescent="0.35">
      <c r="A1156" t="s">
        <v>29</v>
      </c>
      <c r="B1156">
        <v>2024</v>
      </c>
      <c r="C1156">
        <v>2</v>
      </c>
      <c r="D1156">
        <v>1</v>
      </c>
      <c r="F1156" s="10">
        <f>DATE(spy_long_term[[#This Row],[year]],spy_long_term[[#This Row],[month]],spy_long_term[[#This Row],[day]])</f>
        <v>45323</v>
      </c>
      <c r="G1156" s="6">
        <f>VALUE(spy_long_term[[#This Row],[close]])</f>
        <v>5147.2299999999996</v>
      </c>
      <c r="H1156" t="s">
        <v>2293</v>
      </c>
      <c r="I1156" t="s">
        <v>2294</v>
      </c>
      <c r="J1156">
        <f t="shared" ref="J1156:J1160" si="18">J1155+1</f>
        <v>1155</v>
      </c>
      <c r="K1156" t="str">
        <f>spy_long_term[[#This Row],[close]]</f>
        <v>5147.23</v>
      </c>
      <c r="L1156">
        <f>LOG(spy_long_term[[#This Row],[index]])</f>
        <v>3.0625819842281632</v>
      </c>
      <c r="M1156">
        <f>LOG(spy_long_term[[#This Row],[close inf adj]])</f>
        <v>3.7072524288256967</v>
      </c>
      <c r="N1156">
        <f>LOG(spy_long_term[[#This Row],[close]])</f>
        <v>3.7115735747974985</v>
      </c>
      <c r="O1156" s="11">
        <f>VALUE(spy_long_term[[#This Row],[close]])</f>
        <v>5147.2299999999996</v>
      </c>
      <c r="P1156" s="11">
        <f>VALUE(spy_long_term[[#This Row],[close inf adj]])</f>
        <v>5096.2700000000004</v>
      </c>
      <c r="R1156" s="10">
        <v>41245</v>
      </c>
      <c r="S1156">
        <v>12.5</v>
      </c>
      <c r="T1156" s="8"/>
      <c r="U1156" s="8"/>
      <c r="V1156" s="8"/>
    </row>
    <row r="1157" spans="1:22" x14ac:dyDescent="0.35">
      <c r="A1157" t="s">
        <v>29</v>
      </c>
      <c r="B1157">
        <v>2024</v>
      </c>
      <c r="C1157">
        <v>3</v>
      </c>
      <c r="D1157">
        <v>1</v>
      </c>
      <c r="F1157" s="10">
        <f>DATE(spy_long_term[[#This Row],[year]],spy_long_term[[#This Row],[month]],spy_long_term[[#This Row],[day]])</f>
        <v>45352</v>
      </c>
      <c r="G1157" s="6">
        <f>VALUE(spy_long_term[[#This Row],[close]])</f>
        <v>5275.37</v>
      </c>
      <c r="H1157" t="s">
        <v>2295</v>
      </c>
      <c r="I1157" t="s">
        <v>2296</v>
      </c>
      <c r="J1157">
        <f t="shared" si="18"/>
        <v>1156</v>
      </c>
      <c r="K1157" t="str">
        <f>spy_long_term[[#This Row],[close]]</f>
        <v>5275.37</v>
      </c>
      <c r="L1157">
        <f>LOG(spy_long_term[[#This Row],[index]])</f>
        <v>3.0629578340845103</v>
      </c>
      <c r="M1157">
        <f>LOG(spy_long_term[[#This Row],[close inf adj]])</f>
        <v>3.7205189984093168</v>
      </c>
      <c r="N1157">
        <f>LOG(spy_long_term[[#This Row],[close]])</f>
        <v>3.722252925263196</v>
      </c>
      <c r="O1157" s="11">
        <f>VALUE(spy_long_term[[#This Row],[close]])</f>
        <v>5275.37</v>
      </c>
      <c r="P1157" s="11">
        <f>VALUE(spy_long_term[[#This Row],[close inf adj]])</f>
        <v>5254.35</v>
      </c>
      <c r="R1157" s="10">
        <v>41246</v>
      </c>
      <c r="S1157">
        <v>12.679</v>
      </c>
      <c r="T1157" s="9"/>
      <c r="U1157" s="9"/>
      <c r="V1157" s="9"/>
    </row>
    <row r="1158" spans="1:22" x14ac:dyDescent="0.35">
      <c r="A1158" t="s">
        <v>29</v>
      </c>
      <c r="B1158">
        <v>2024</v>
      </c>
      <c r="C1158">
        <v>4</v>
      </c>
      <c r="D1158">
        <v>1</v>
      </c>
      <c r="F1158" s="10">
        <f>DATE(spy_long_term[[#This Row],[year]],spy_long_term[[#This Row],[month]],spy_long_term[[#This Row],[day]])</f>
        <v>45383</v>
      </c>
      <c r="G1158" s="6">
        <f>VALUE(spy_long_term[[#This Row],[close]])</f>
        <v>5035.6899999999996</v>
      </c>
      <c r="H1158" t="s">
        <v>2297</v>
      </c>
      <c r="I1158" t="s">
        <v>2298</v>
      </c>
      <c r="J1158">
        <f t="shared" si="18"/>
        <v>1157</v>
      </c>
      <c r="K1158" t="str">
        <f>spy_long_term[[#This Row],[close]]</f>
        <v>5035.69</v>
      </c>
      <c r="L1158">
        <f>LOG(spy_long_term[[#This Row],[index]])</f>
        <v>3.0633333589517497</v>
      </c>
      <c r="M1158">
        <f>LOG(spy_long_term[[#This Row],[close inf adj]])</f>
        <v>3.7020589868382685</v>
      </c>
      <c r="N1158">
        <f>LOG(spy_long_term[[#This Row],[close]])</f>
        <v>3.7020589868382685</v>
      </c>
      <c r="O1158" s="11">
        <f>VALUE(spy_long_term[[#This Row],[close]])</f>
        <v>5035.6899999999996</v>
      </c>
      <c r="P1158" s="11">
        <f>VALUE(spy_long_term[[#This Row],[close inf adj]])</f>
        <v>5035.6899999999996</v>
      </c>
      <c r="R1158" s="10">
        <v>41247</v>
      </c>
      <c r="S1158">
        <v>13.41</v>
      </c>
      <c r="T1158" s="8"/>
      <c r="U1158" s="8"/>
      <c r="V1158" s="8"/>
    </row>
    <row r="1159" spans="1:22" x14ac:dyDescent="0.35">
      <c r="A1159" t="s">
        <v>29</v>
      </c>
      <c r="B1159">
        <v>2024</v>
      </c>
      <c r="C1159">
        <v>5</v>
      </c>
      <c r="D1159">
        <v>1</v>
      </c>
      <c r="F1159" s="10">
        <f>DATE(spy_long_term[[#This Row],[year]],spy_long_term[[#This Row],[month]],spy_long_term[[#This Row],[day]])</f>
        <v>45413</v>
      </c>
      <c r="G1159" s="6">
        <f>VALUE(spy_long_term[[#This Row],[close]])</f>
        <v>5277.51</v>
      </c>
      <c r="H1159" t="s">
        <v>2299</v>
      </c>
      <c r="I1159" t="s">
        <v>2300</v>
      </c>
      <c r="J1159">
        <f t="shared" si="18"/>
        <v>1158</v>
      </c>
      <c r="K1159" t="str">
        <f>spy_long_term[[#This Row],[close]]</f>
        <v>5277.51</v>
      </c>
      <c r="L1159">
        <f>LOG(spy_long_term[[#This Row],[index]])</f>
        <v>3.0637085593914173</v>
      </c>
      <c r="M1159">
        <f>LOG(spy_long_term[[#This Row],[close inf adj]])</f>
        <v>3.722429064895981</v>
      </c>
      <c r="N1159">
        <f>LOG(spy_long_term[[#This Row],[close]])</f>
        <v>3.722429064895981</v>
      </c>
      <c r="O1159" s="11">
        <f>VALUE(spy_long_term[[#This Row],[close]])</f>
        <v>5277.51</v>
      </c>
      <c r="P1159" s="11">
        <f>VALUE(spy_long_term[[#This Row],[close inf adj]])</f>
        <v>5277.51</v>
      </c>
      <c r="R1159" s="10">
        <v>41248</v>
      </c>
      <c r="S1159">
        <v>13.38</v>
      </c>
      <c r="T1159" s="9"/>
      <c r="U1159" s="9"/>
      <c r="V1159" s="9"/>
    </row>
    <row r="1160" spans="1:22" x14ac:dyDescent="0.35">
      <c r="A1160" t="s">
        <v>29</v>
      </c>
      <c r="B1160">
        <v>2024</v>
      </c>
      <c r="C1160">
        <v>6</v>
      </c>
      <c r="D1160">
        <v>1</v>
      </c>
      <c r="F1160" s="10">
        <f>DATE(spy_long_term[[#This Row],[year]],spy_long_term[[#This Row],[month]],spy_long_term[[#This Row],[day]])</f>
        <v>45444</v>
      </c>
      <c r="G1160" s="6">
        <f>VALUE(spy_long_term[[#This Row],[close]])</f>
        <v>5352.96</v>
      </c>
      <c r="H1160" t="s">
        <v>2301</v>
      </c>
      <c r="I1160" t="s">
        <v>2302</v>
      </c>
      <c r="J1160">
        <f t="shared" si="18"/>
        <v>1159</v>
      </c>
      <c r="K1160" t="str">
        <f>spy_long_term[[#This Row],[close]]</f>
        <v>5352.96</v>
      </c>
      <c r="L1160">
        <f>LOG(spy_long_term[[#This Row],[index]])</f>
        <v>3.064083435963596</v>
      </c>
      <c r="M1160">
        <f>LOG(spy_long_term[[#This Row],[close inf adj]])</f>
        <v>3.7285939981295213</v>
      </c>
      <c r="N1160">
        <f>LOG(spy_long_term[[#This Row],[close]])</f>
        <v>3.7285939981295213</v>
      </c>
      <c r="O1160" s="11">
        <f>VALUE(spy_long_term[[#This Row],[close]])</f>
        <v>5352.96</v>
      </c>
      <c r="P1160" s="11">
        <f>VALUE(spy_long_term[[#This Row],[close inf adj]])</f>
        <v>5352.96</v>
      </c>
      <c r="R1160" s="10">
        <v>41249</v>
      </c>
      <c r="S1160">
        <v>13.298999999999999</v>
      </c>
      <c r="T1160" s="8"/>
      <c r="U1160" s="8"/>
      <c r="V1160" s="8"/>
    </row>
    <row r="1161" spans="1:22" x14ac:dyDescent="0.35">
      <c r="R1161" s="10">
        <v>41250</v>
      </c>
      <c r="S1161">
        <v>13.4999</v>
      </c>
    </row>
    <row r="1162" spans="1:22" x14ac:dyDescent="0.35">
      <c r="R1162" s="10">
        <v>41251</v>
      </c>
      <c r="S1162">
        <v>13.4201</v>
      </c>
    </row>
    <row r="1163" spans="1:22" x14ac:dyDescent="0.35">
      <c r="R1163" s="10">
        <v>41252</v>
      </c>
      <c r="S1163">
        <v>13.388</v>
      </c>
    </row>
    <row r="1164" spans="1:22" x14ac:dyDescent="0.35">
      <c r="R1164" s="10">
        <v>41253</v>
      </c>
      <c r="S1164">
        <v>13.433400000000001</v>
      </c>
    </row>
    <row r="1165" spans="1:22" x14ac:dyDescent="0.35">
      <c r="R1165" s="10">
        <v>41254</v>
      </c>
      <c r="S1165">
        <v>13.557</v>
      </c>
    </row>
    <row r="1166" spans="1:22" x14ac:dyDescent="0.35">
      <c r="R1166" s="10">
        <v>41255</v>
      </c>
      <c r="S1166">
        <v>13.6989</v>
      </c>
    </row>
    <row r="1167" spans="1:22" x14ac:dyDescent="0.35">
      <c r="R1167" s="10">
        <v>41256</v>
      </c>
      <c r="S1167">
        <v>13.700100000000001</v>
      </c>
    </row>
    <row r="1168" spans="1:22" x14ac:dyDescent="0.35">
      <c r="R1168" s="10">
        <v>41257</v>
      </c>
      <c r="S1168">
        <v>13.6</v>
      </c>
    </row>
    <row r="1169" spans="18:19" x14ac:dyDescent="0.35">
      <c r="R1169" s="10">
        <v>41258</v>
      </c>
      <c r="S1169">
        <v>13.4901</v>
      </c>
    </row>
    <row r="1170" spans="18:19" x14ac:dyDescent="0.35">
      <c r="R1170" s="10">
        <v>41259</v>
      </c>
      <c r="S1170">
        <v>13.3</v>
      </c>
    </row>
    <row r="1171" spans="18:19" x14ac:dyDescent="0.35">
      <c r="R1171" s="10">
        <v>41260</v>
      </c>
      <c r="S1171">
        <v>13.2501</v>
      </c>
    </row>
    <row r="1172" spans="18:19" x14ac:dyDescent="0.35">
      <c r="R1172" s="10">
        <v>41261</v>
      </c>
      <c r="S1172">
        <v>13.298999999999999</v>
      </c>
    </row>
    <row r="1173" spans="18:19" x14ac:dyDescent="0.35">
      <c r="R1173" s="10">
        <v>41262</v>
      </c>
      <c r="S1173">
        <v>13.599</v>
      </c>
    </row>
    <row r="1174" spans="18:19" x14ac:dyDescent="0.35">
      <c r="R1174" s="10">
        <v>41263</v>
      </c>
      <c r="S1174">
        <v>13.5246</v>
      </c>
    </row>
    <row r="1175" spans="18:19" x14ac:dyDescent="0.35">
      <c r="R1175" s="10">
        <v>41264</v>
      </c>
      <c r="S1175">
        <v>13.5</v>
      </c>
    </row>
    <row r="1176" spans="18:19" x14ac:dyDescent="0.35">
      <c r="R1176" s="10">
        <v>41265</v>
      </c>
      <c r="S1176">
        <v>13.3714</v>
      </c>
    </row>
    <row r="1177" spans="18:19" x14ac:dyDescent="0.35">
      <c r="R1177" s="10">
        <v>41266</v>
      </c>
      <c r="S1177">
        <v>13.311999999999999</v>
      </c>
    </row>
    <row r="1178" spans="18:19" x14ac:dyDescent="0.35">
      <c r="R1178" s="10">
        <v>41267</v>
      </c>
      <c r="S1178">
        <v>13.38</v>
      </c>
    </row>
    <row r="1179" spans="18:19" x14ac:dyDescent="0.35">
      <c r="R1179" s="10">
        <v>41268</v>
      </c>
      <c r="S1179">
        <v>13.35</v>
      </c>
    </row>
    <row r="1180" spans="18:19" x14ac:dyDescent="0.35">
      <c r="R1180" s="10">
        <v>41269</v>
      </c>
      <c r="S1180">
        <v>13.4679</v>
      </c>
    </row>
    <row r="1181" spans="18:19" x14ac:dyDescent="0.35">
      <c r="R1181" s="10">
        <v>41270</v>
      </c>
      <c r="S1181">
        <v>13.4217</v>
      </c>
    </row>
    <row r="1182" spans="18:19" x14ac:dyDescent="0.35">
      <c r="R1182" s="10">
        <v>41271</v>
      </c>
      <c r="S1182">
        <v>13.421200000000001</v>
      </c>
    </row>
    <row r="1183" spans="18:19" x14ac:dyDescent="0.35">
      <c r="R1183" s="10">
        <v>41272</v>
      </c>
      <c r="S1183">
        <v>13.4</v>
      </c>
    </row>
    <row r="1184" spans="18:19" x14ac:dyDescent="0.35">
      <c r="R1184" s="10">
        <v>41273</v>
      </c>
      <c r="S1184">
        <v>13.45</v>
      </c>
    </row>
    <row r="1185" spans="18:19" x14ac:dyDescent="0.35">
      <c r="R1185" s="10">
        <v>41274</v>
      </c>
      <c r="S1185">
        <v>13.51</v>
      </c>
    </row>
    <row r="1186" spans="18:19" x14ac:dyDescent="0.35">
      <c r="R1186" s="10">
        <v>41275</v>
      </c>
      <c r="S1186">
        <v>13.3041</v>
      </c>
    </row>
    <row r="1187" spans="18:19" x14ac:dyDescent="0.35">
      <c r="R1187" s="10">
        <v>41276</v>
      </c>
      <c r="S1187">
        <v>13.28</v>
      </c>
    </row>
    <row r="1188" spans="18:19" x14ac:dyDescent="0.35">
      <c r="R1188" s="10">
        <v>41277</v>
      </c>
      <c r="S1188">
        <v>13.3979</v>
      </c>
    </row>
    <row r="1189" spans="18:19" x14ac:dyDescent="0.35">
      <c r="R1189" s="10">
        <v>41278</v>
      </c>
      <c r="S1189">
        <v>13.5</v>
      </c>
    </row>
    <row r="1190" spans="18:19" x14ac:dyDescent="0.35">
      <c r="R1190" s="10">
        <v>41279</v>
      </c>
      <c r="S1190">
        <v>13.44</v>
      </c>
    </row>
    <row r="1191" spans="18:19" x14ac:dyDescent="0.35">
      <c r="R1191" s="10">
        <v>41280</v>
      </c>
      <c r="S1191">
        <v>13.454000000000001</v>
      </c>
    </row>
    <row r="1192" spans="18:19" x14ac:dyDescent="0.35">
      <c r="R1192" s="10">
        <v>41281</v>
      </c>
      <c r="S1192">
        <v>13.5876</v>
      </c>
    </row>
    <row r="1193" spans="18:19" x14ac:dyDescent="0.35">
      <c r="R1193" s="10">
        <v>41282</v>
      </c>
      <c r="S1193">
        <v>13.742800000000001</v>
      </c>
    </row>
    <row r="1194" spans="18:19" x14ac:dyDescent="0.35">
      <c r="R1194" s="10">
        <v>41283</v>
      </c>
      <c r="S1194">
        <v>13.77</v>
      </c>
    </row>
    <row r="1195" spans="18:19" x14ac:dyDescent="0.35">
      <c r="R1195" s="10">
        <v>41284</v>
      </c>
      <c r="S1195">
        <v>14.14</v>
      </c>
    </row>
    <row r="1196" spans="18:19" x14ac:dyDescent="0.35">
      <c r="R1196" s="10">
        <v>41285</v>
      </c>
      <c r="S1196">
        <v>14.137</v>
      </c>
    </row>
    <row r="1197" spans="18:19" x14ac:dyDescent="0.35">
      <c r="R1197" s="10">
        <v>41286</v>
      </c>
      <c r="S1197">
        <v>14.237</v>
      </c>
    </row>
    <row r="1198" spans="18:19" x14ac:dyDescent="0.35">
      <c r="R1198" s="10">
        <v>41287</v>
      </c>
      <c r="S1198">
        <v>14.116</v>
      </c>
    </row>
    <row r="1199" spans="18:19" x14ac:dyDescent="0.35">
      <c r="R1199" s="10">
        <v>41288</v>
      </c>
      <c r="S1199">
        <v>14.3</v>
      </c>
    </row>
    <row r="1200" spans="18:19" x14ac:dyDescent="0.35">
      <c r="R1200" s="10">
        <v>41289</v>
      </c>
      <c r="S1200">
        <v>14.25</v>
      </c>
    </row>
    <row r="1201" spans="18:19" x14ac:dyDescent="0.35">
      <c r="R1201" s="10">
        <v>41290</v>
      </c>
      <c r="S1201">
        <v>14.73</v>
      </c>
    </row>
    <row r="1202" spans="18:19" x14ac:dyDescent="0.35">
      <c r="R1202" s="10">
        <v>41291</v>
      </c>
      <c r="S1202">
        <v>15.5</v>
      </c>
    </row>
    <row r="1203" spans="18:19" x14ac:dyDescent="0.35">
      <c r="R1203" s="10">
        <v>41292</v>
      </c>
      <c r="S1203">
        <v>15.705</v>
      </c>
    </row>
    <row r="1204" spans="18:19" x14ac:dyDescent="0.35">
      <c r="R1204" s="10">
        <v>41293</v>
      </c>
      <c r="S1204">
        <v>15.615</v>
      </c>
    </row>
    <row r="1205" spans="18:19" x14ac:dyDescent="0.35">
      <c r="R1205" s="10">
        <v>41294</v>
      </c>
      <c r="S1205">
        <v>15.7</v>
      </c>
    </row>
    <row r="1206" spans="18:19" x14ac:dyDescent="0.35">
      <c r="R1206" s="10">
        <v>41295</v>
      </c>
      <c r="S1206">
        <v>16.8</v>
      </c>
    </row>
    <row r="1207" spans="18:19" x14ac:dyDescent="0.35">
      <c r="R1207" s="10">
        <v>41296</v>
      </c>
      <c r="S1207">
        <v>17.261399999999998</v>
      </c>
    </row>
    <row r="1208" spans="18:19" x14ac:dyDescent="0.35">
      <c r="R1208" s="10">
        <v>41297</v>
      </c>
      <c r="S1208">
        <v>17.5</v>
      </c>
    </row>
    <row r="1209" spans="18:19" x14ac:dyDescent="0.35">
      <c r="R1209" s="10">
        <v>41298</v>
      </c>
      <c r="S1209">
        <v>16.896000000000001</v>
      </c>
    </row>
    <row r="1210" spans="18:19" x14ac:dyDescent="0.35">
      <c r="R1210" s="10">
        <v>41299</v>
      </c>
      <c r="S1210">
        <v>17.399999999999999</v>
      </c>
    </row>
    <row r="1211" spans="18:19" x14ac:dyDescent="0.35">
      <c r="R1211" s="10">
        <v>41300</v>
      </c>
      <c r="S1211">
        <v>17.88</v>
      </c>
    </row>
    <row r="1212" spans="18:19" x14ac:dyDescent="0.35">
      <c r="R1212" s="10">
        <v>41301</v>
      </c>
      <c r="S1212">
        <v>17.818200000000001</v>
      </c>
    </row>
    <row r="1213" spans="18:19" x14ac:dyDescent="0.35">
      <c r="R1213" s="10">
        <v>41302</v>
      </c>
      <c r="S1213">
        <v>18.721</v>
      </c>
    </row>
    <row r="1214" spans="18:19" x14ac:dyDescent="0.35">
      <c r="R1214" s="10">
        <v>41303</v>
      </c>
      <c r="S1214">
        <v>19.525400000000001</v>
      </c>
    </row>
    <row r="1215" spans="18:19" x14ac:dyDescent="0.35">
      <c r="R1215" s="10">
        <v>41304</v>
      </c>
      <c r="S1215">
        <v>19.7</v>
      </c>
    </row>
    <row r="1216" spans="18:19" x14ac:dyDescent="0.35">
      <c r="R1216" s="10">
        <v>41305</v>
      </c>
      <c r="S1216">
        <v>20.41</v>
      </c>
    </row>
    <row r="1217" spans="18:19" x14ac:dyDescent="0.35">
      <c r="R1217" s="10">
        <v>41306</v>
      </c>
      <c r="S1217">
        <v>20.498999999999999</v>
      </c>
    </row>
    <row r="1218" spans="18:19" x14ac:dyDescent="0.35">
      <c r="R1218" s="10">
        <v>41307</v>
      </c>
      <c r="S1218">
        <v>19.63</v>
      </c>
    </row>
    <row r="1219" spans="18:19" x14ac:dyDescent="0.35">
      <c r="R1219" s="10">
        <v>41308</v>
      </c>
      <c r="S1219">
        <v>20.59</v>
      </c>
    </row>
    <row r="1220" spans="18:19" x14ac:dyDescent="0.35">
      <c r="R1220" s="10">
        <v>41309</v>
      </c>
      <c r="S1220">
        <v>20.430099999999999</v>
      </c>
    </row>
    <row r="1221" spans="18:19" x14ac:dyDescent="0.35">
      <c r="R1221" s="10">
        <v>41310</v>
      </c>
      <c r="S1221">
        <v>20.6</v>
      </c>
    </row>
    <row r="1222" spans="18:19" x14ac:dyDescent="0.35">
      <c r="R1222" s="10">
        <v>41311</v>
      </c>
      <c r="S1222">
        <v>21.18</v>
      </c>
    </row>
    <row r="1223" spans="18:19" x14ac:dyDescent="0.35">
      <c r="R1223" s="10">
        <v>41312</v>
      </c>
      <c r="S1223">
        <v>22.15</v>
      </c>
    </row>
    <row r="1224" spans="18:19" x14ac:dyDescent="0.35">
      <c r="R1224" s="10">
        <v>41313</v>
      </c>
      <c r="S1224">
        <v>22.66</v>
      </c>
    </row>
    <row r="1225" spans="18:19" x14ac:dyDescent="0.35">
      <c r="R1225" s="10">
        <v>41314</v>
      </c>
      <c r="S1225">
        <v>23.65</v>
      </c>
    </row>
    <row r="1226" spans="18:19" x14ac:dyDescent="0.35">
      <c r="R1226" s="10">
        <v>41315</v>
      </c>
      <c r="S1226">
        <v>23.969799999999999</v>
      </c>
    </row>
    <row r="1227" spans="18:19" x14ac:dyDescent="0.35">
      <c r="R1227" s="10">
        <v>41316</v>
      </c>
      <c r="S1227">
        <v>24.65</v>
      </c>
    </row>
    <row r="1228" spans="18:19" x14ac:dyDescent="0.35">
      <c r="R1228" s="10">
        <v>41317</v>
      </c>
      <c r="S1228">
        <v>25.169799999999999</v>
      </c>
    </row>
    <row r="1229" spans="18:19" x14ac:dyDescent="0.35">
      <c r="R1229" s="10">
        <v>41318</v>
      </c>
      <c r="S1229">
        <v>24.2</v>
      </c>
    </row>
    <row r="1230" spans="18:19" x14ac:dyDescent="0.35">
      <c r="R1230" s="10">
        <v>41319</v>
      </c>
      <c r="S1230">
        <v>27.220500000000001</v>
      </c>
    </row>
    <row r="1231" spans="18:19" x14ac:dyDescent="0.35">
      <c r="R1231" s="10">
        <v>41320</v>
      </c>
      <c r="S1231">
        <v>27.1</v>
      </c>
    </row>
    <row r="1232" spans="18:19" x14ac:dyDescent="0.35">
      <c r="R1232" s="10">
        <v>41321</v>
      </c>
      <c r="S1232">
        <v>27.215800000000002</v>
      </c>
    </row>
    <row r="1233" spans="18:19" x14ac:dyDescent="0.35">
      <c r="R1233" s="10">
        <v>41322</v>
      </c>
      <c r="S1233">
        <v>26.814599999999999</v>
      </c>
    </row>
    <row r="1234" spans="18:19" x14ac:dyDescent="0.35">
      <c r="R1234" s="10">
        <v>41323</v>
      </c>
      <c r="S1234">
        <v>26.95</v>
      </c>
    </row>
    <row r="1235" spans="18:19" x14ac:dyDescent="0.35">
      <c r="R1235" s="10">
        <v>41324</v>
      </c>
      <c r="S1235">
        <v>29.4176</v>
      </c>
    </row>
    <row r="1236" spans="18:19" x14ac:dyDescent="0.35">
      <c r="R1236" s="10">
        <v>41325</v>
      </c>
      <c r="S1236">
        <v>29.645</v>
      </c>
    </row>
    <row r="1237" spans="18:19" x14ac:dyDescent="0.35">
      <c r="R1237" s="10">
        <v>41326</v>
      </c>
      <c r="S1237">
        <v>29.747699999999998</v>
      </c>
    </row>
    <row r="1238" spans="18:19" x14ac:dyDescent="0.35">
      <c r="R1238" s="10">
        <v>41327</v>
      </c>
      <c r="S1238">
        <v>30.2454</v>
      </c>
    </row>
    <row r="1239" spans="18:19" x14ac:dyDescent="0.35">
      <c r="R1239" s="10">
        <v>41328</v>
      </c>
      <c r="S1239">
        <v>29.8</v>
      </c>
    </row>
    <row r="1240" spans="18:19" x14ac:dyDescent="0.35">
      <c r="R1240" s="10">
        <v>41329</v>
      </c>
      <c r="S1240">
        <v>29.89</v>
      </c>
    </row>
    <row r="1241" spans="18:19" x14ac:dyDescent="0.35">
      <c r="R1241" s="10">
        <v>41330</v>
      </c>
      <c r="S1241">
        <v>30.4</v>
      </c>
    </row>
    <row r="1242" spans="18:19" x14ac:dyDescent="0.35">
      <c r="R1242" s="10">
        <v>41331</v>
      </c>
      <c r="S1242">
        <v>31.1</v>
      </c>
    </row>
    <row r="1243" spans="18:19" x14ac:dyDescent="0.35">
      <c r="R1243" s="10">
        <v>41332</v>
      </c>
      <c r="S1243">
        <v>30.901199999999999</v>
      </c>
    </row>
    <row r="1244" spans="18:19" x14ac:dyDescent="0.35">
      <c r="R1244" s="10">
        <v>41333</v>
      </c>
      <c r="S1244">
        <v>33.380000000000003</v>
      </c>
    </row>
    <row r="1245" spans="18:19" x14ac:dyDescent="0.35">
      <c r="R1245" s="10">
        <v>41334</v>
      </c>
      <c r="S1245">
        <v>34.5</v>
      </c>
    </row>
    <row r="1246" spans="18:19" x14ac:dyDescent="0.35">
      <c r="R1246" s="10">
        <v>41335</v>
      </c>
      <c r="S1246">
        <v>34.25</v>
      </c>
    </row>
    <row r="1247" spans="18:19" x14ac:dyDescent="0.35">
      <c r="R1247" s="10">
        <v>41336</v>
      </c>
      <c r="S1247">
        <v>34.5</v>
      </c>
    </row>
    <row r="1248" spans="18:19" x14ac:dyDescent="0.35">
      <c r="R1248" s="10">
        <v>41337</v>
      </c>
      <c r="S1248">
        <v>36.152000000000001</v>
      </c>
    </row>
    <row r="1249" spans="18:19" x14ac:dyDescent="0.35">
      <c r="R1249" s="10">
        <v>41338</v>
      </c>
      <c r="S1249">
        <v>40.33</v>
      </c>
    </row>
    <row r="1250" spans="18:19" x14ac:dyDescent="0.35">
      <c r="R1250" s="10">
        <v>41339</v>
      </c>
      <c r="S1250">
        <v>41.020099999999999</v>
      </c>
    </row>
    <row r="1251" spans="18:19" x14ac:dyDescent="0.35">
      <c r="R1251" s="10">
        <v>41340</v>
      </c>
      <c r="S1251">
        <v>42</v>
      </c>
    </row>
    <row r="1252" spans="18:19" x14ac:dyDescent="0.35">
      <c r="R1252" s="10">
        <v>41341</v>
      </c>
      <c r="S1252">
        <v>44.18</v>
      </c>
    </row>
    <row r="1253" spans="18:19" x14ac:dyDescent="0.35">
      <c r="R1253" s="10">
        <v>41342</v>
      </c>
      <c r="S1253">
        <v>46.85</v>
      </c>
    </row>
    <row r="1254" spans="18:19" x14ac:dyDescent="0.35">
      <c r="R1254" s="10">
        <v>41343</v>
      </c>
      <c r="S1254">
        <v>46</v>
      </c>
    </row>
    <row r="1255" spans="18:19" x14ac:dyDescent="0.35">
      <c r="R1255" s="10">
        <v>41344</v>
      </c>
      <c r="S1255">
        <v>48.4</v>
      </c>
    </row>
    <row r="1256" spans="18:19" x14ac:dyDescent="0.35">
      <c r="R1256" s="10">
        <v>41345</v>
      </c>
      <c r="S1256">
        <v>44.289900000000003</v>
      </c>
    </row>
    <row r="1257" spans="18:19" x14ac:dyDescent="0.35">
      <c r="R1257" s="10">
        <v>41346</v>
      </c>
      <c r="S1257">
        <v>46.92</v>
      </c>
    </row>
    <row r="1258" spans="18:19" x14ac:dyDescent="0.35">
      <c r="R1258" s="10">
        <v>41347</v>
      </c>
      <c r="S1258">
        <v>47.169600000000003</v>
      </c>
    </row>
    <row r="1259" spans="18:19" x14ac:dyDescent="0.35">
      <c r="R1259" s="10">
        <v>41348</v>
      </c>
      <c r="S1259">
        <v>46.95</v>
      </c>
    </row>
    <row r="1260" spans="18:19" x14ac:dyDescent="0.35">
      <c r="R1260" s="10">
        <v>41349</v>
      </c>
      <c r="S1260">
        <v>47.0002</v>
      </c>
    </row>
    <row r="1261" spans="18:19" x14ac:dyDescent="0.35">
      <c r="R1261" s="10">
        <v>41350</v>
      </c>
      <c r="S1261">
        <v>47.4</v>
      </c>
    </row>
    <row r="1262" spans="18:19" x14ac:dyDescent="0.35">
      <c r="R1262" s="10">
        <v>41351</v>
      </c>
      <c r="S1262">
        <v>51.6</v>
      </c>
    </row>
    <row r="1263" spans="18:19" x14ac:dyDescent="0.35">
      <c r="R1263" s="10">
        <v>41352</v>
      </c>
      <c r="S1263">
        <v>59.14</v>
      </c>
    </row>
    <row r="1264" spans="18:19" x14ac:dyDescent="0.35">
      <c r="R1264" s="10">
        <v>41353</v>
      </c>
      <c r="S1264">
        <v>64.488799999999998</v>
      </c>
    </row>
    <row r="1265" spans="18:19" x14ac:dyDescent="0.35">
      <c r="R1265" s="10">
        <v>41354</v>
      </c>
      <c r="S1265">
        <v>70.849999999999994</v>
      </c>
    </row>
    <row r="1266" spans="18:19" x14ac:dyDescent="0.35">
      <c r="R1266" s="10">
        <v>41355</v>
      </c>
      <c r="S1266">
        <v>69.864999999999995</v>
      </c>
    </row>
    <row r="1267" spans="18:19" x14ac:dyDescent="0.35">
      <c r="R1267" s="10">
        <v>41356</v>
      </c>
      <c r="S1267">
        <v>64.349999999999994</v>
      </c>
    </row>
    <row r="1268" spans="18:19" x14ac:dyDescent="0.35">
      <c r="R1268" s="10">
        <v>41357</v>
      </c>
      <c r="S1268">
        <v>71.5</v>
      </c>
    </row>
    <row r="1269" spans="18:19" x14ac:dyDescent="0.35">
      <c r="R1269" s="10">
        <v>41358</v>
      </c>
      <c r="S1269">
        <v>73.599999999999994</v>
      </c>
    </row>
    <row r="1270" spans="18:19" x14ac:dyDescent="0.35">
      <c r="R1270" s="10">
        <v>41359</v>
      </c>
      <c r="S1270">
        <v>78.5</v>
      </c>
    </row>
    <row r="1271" spans="18:19" x14ac:dyDescent="0.35">
      <c r="R1271" s="10">
        <v>41360</v>
      </c>
      <c r="S1271">
        <v>88.92</v>
      </c>
    </row>
    <row r="1272" spans="18:19" x14ac:dyDescent="0.35">
      <c r="R1272" s="10">
        <v>41361</v>
      </c>
      <c r="S1272">
        <v>86.18</v>
      </c>
    </row>
    <row r="1273" spans="18:19" x14ac:dyDescent="0.35">
      <c r="R1273" s="10">
        <v>41362</v>
      </c>
      <c r="S1273">
        <v>90.5</v>
      </c>
    </row>
    <row r="1274" spans="18:19" x14ac:dyDescent="0.35">
      <c r="R1274" s="10">
        <v>41363</v>
      </c>
      <c r="S1274">
        <v>92.19</v>
      </c>
    </row>
    <row r="1275" spans="18:19" x14ac:dyDescent="0.35">
      <c r="R1275" s="10">
        <v>41364</v>
      </c>
      <c r="S1275">
        <v>93.03</v>
      </c>
    </row>
    <row r="1276" spans="18:19" x14ac:dyDescent="0.35">
      <c r="R1276" s="10">
        <v>41365</v>
      </c>
      <c r="S1276">
        <v>104</v>
      </c>
    </row>
    <row r="1277" spans="18:19" x14ac:dyDescent="0.35">
      <c r="R1277" s="10">
        <v>41366</v>
      </c>
      <c r="S1277">
        <v>117.98</v>
      </c>
    </row>
    <row r="1278" spans="18:19" x14ac:dyDescent="0.35">
      <c r="R1278" s="10">
        <v>41367</v>
      </c>
      <c r="S1278">
        <v>135</v>
      </c>
    </row>
    <row r="1279" spans="18:19" x14ac:dyDescent="0.35">
      <c r="R1279" s="10">
        <v>41368</v>
      </c>
      <c r="S1279">
        <v>132.12</v>
      </c>
    </row>
    <row r="1280" spans="18:19" x14ac:dyDescent="0.35">
      <c r="R1280" s="10">
        <v>41369</v>
      </c>
      <c r="S1280">
        <v>142.3236</v>
      </c>
    </row>
    <row r="1281" spans="18:19" x14ac:dyDescent="0.35">
      <c r="R1281" s="10">
        <v>41370</v>
      </c>
      <c r="S1281">
        <v>142.6311</v>
      </c>
    </row>
    <row r="1282" spans="18:19" x14ac:dyDescent="0.35">
      <c r="R1282" s="10">
        <v>41371</v>
      </c>
      <c r="S1282">
        <v>162.30099999999999</v>
      </c>
    </row>
    <row r="1283" spans="18:19" x14ac:dyDescent="0.35">
      <c r="R1283" s="10">
        <v>41372</v>
      </c>
      <c r="S1283">
        <v>187.5</v>
      </c>
    </row>
    <row r="1284" spans="18:19" x14ac:dyDescent="0.35">
      <c r="R1284" s="10">
        <v>41373</v>
      </c>
      <c r="S1284">
        <v>230</v>
      </c>
    </row>
    <row r="1285" spans="18:19" x14ac:dyDescent="0.35">
      <c r="R1285" s="10">
        <v>41374</v>
      </c>
      <c r="S1285">
        <v>165</v>
      </c>
    </row>
    <row r="1286" spans="18:19" x14ac:dyDescent="0.35">
      <c r="R1286" s="10">
        <v>41375</v>
      </c>
      <c r="S1286">
        <v>124.9</v>
      </c>
    </row>
    <row r="1287" spans="18:19" x14ac:dyDescent="0.35">
      <c r="R1287" s="10">
        <v>41376</v>
      </c>
      <c r="S1287">
        <v>117</v>
      </c>
    </row>
    <row r="1288" spans="18:19" x14ac:dyDescent="0.35">
      <c r="R1288" s="10">
        <v>41377</v>
      </c>
      <c r="S1288">
        <v>93</v>
      </c>
    </row>
    <row r="1289" spans="18:19" x14ac:dyDescent="0.35">
      <c r="R1289" s="10">
        <v>41378</v>
      </c>
      <c r="S1289">
        <v>90</v>
      </c>
    </row>
    <row r="1290" spans="18:19" x14ac:dyDescent="0.35">
      <c r="R1290" s="10">
        <v>41379</v>
      </c>
      <c r="S1290">
        <v>82.385999999999996</v>
      </c>
    </row>
    <row r="1291" spans="18:19" x14ac:dyDescent="0.35">
      <c r="R1291" s="10">
        <v>41380</v>
      </c>
      <c r="S1291">
        <v>68.355699999999999</v>
      </c>
    </row>
    <row r="1292" spans="18:19" x14ac:dyDescent="0.35">
      <c r="R1292" s="10">
        <v>41381</v>
      </c>
      <c r="S1292">
        <v>93.07</v>
      </c>
    </row>
    <row r="1293" spans="18:19" x14ac:dyDescent="0.35">
      <c r="R1293" s="10">
        <v>41382</v>
      </c>
      <c r="S1293">
        <v>109.01</v>
      </c>
    </row>
    <row r="1294" spans="18:19" x14ac:dyDescent="0.35">
      <c r="R1294" s="10">
        <v>41383</v>
      </c>
      <c r="S1294">
        <v>118.48</v>
      </c>
    </row>
    <row r="1295" spans="18:19" x14ac:dyDescent="0.35">
      <c r="R1295" s="10">
        <v>41384</v>
      </c>
      <c r="S1295">
        <v>126.6155</v>
      </c>
    </row>
    <row r="1296" spans="18:19" x14ac:dyDescent="0.35">
      <c r="R1296" s="10">
        <v>41385</v>
      </c>
      <c r="S1296">
        <v>119.2</v>
      </c>
    </row>
    <row r="1297" spans="18:19" x14ac:dyDescent="0.35">
      <c r="R1297" s="10">
        <v>41386</v>
      </c>
      <c r="S1297">
        <v>127.4</v>
      </c>
    </row>
    <row r="1298" spans="18:19" x14ac:dyDescent="0.35">
      <c r="R1298" s="10">
        <v>41387</v>
      </c>
      <c r="S1298">
        <v>143.47499999999999</v>
      </c>
    </row>
    <row r="1299" spans="18:19" x14ac:dyDescent="0.35">
      <c r="R1299" s="10">
        <v>41388</v>
      </c>
      <c r="S1299">
        <v>154.19999999999999</v>
      </c>
    </row>
    <row r="1300" spans="18:19" x14ac:dyDescent="0.35">
      <c r="R1300" s="10">
        <v>41389</v>
      </c>
      <c r="S1300">
        <v>141.71</v>
      </c>
    </row>
    <row r="1301" spans="18:19" x14ac:dyDescent="0.35">
      <c r="R1301" s="10">
        <v>41390</v>
      </c>
      <c r="S1301">
        <v>136.9</v>
      </c>
    </row>
    <row r="1302" spans="18:19" x14ac:dyDescent="0.35">
      <c r="R1302" s="10">
        <v>41391</v>
      </c>
      <c r="S1302">
        <v>128.0001</v>
      </c>
    </row>
    <row r="1303" spans="18:19" x14ac:dyDescent="0.35">
      <c r="R1303" s="10">
        <v>41392</v>
      </c>
      <c r="S1303">
        <v>134.4444</v>
      </c>
    </row>
    <row r="1304" spans="18:19" x14ac:dyDescent="0.35">
      <c r="R1304" s="10">
        <v>41393</v>
      </c>
      <c r="S1304">
        <v>143.9999</v>
      </c>
    </row>
    <row r="1305" spans="18:19" x14ac:dyDescent="0.35">
      <c r="R1305" s="10">
        <v>41394</v>
      </c>
      <c r="S1305">
        <v>139.2269</v>
      </c>
    </row>
    <row r="1306" spans="18:19" x14ac:dyDescent="0.35">
      <c r="R1306" s="10">
        <v>41395</v>
      </c>
      <c r="S1306">
        <v>116.38</v>
      </c>
    </row>
    <row r="1307" spans="18:19" x14ac:dyDescent="0.35">
      <c r="R1307" s="10">
        <v>41396</v>
      </c>
      <c r="S1307">
        <v>106.25</v>
      </c>
    </row>
    <row r="1308" spans="18:19" x14ac:dyDescent="0.35">
      <c r="R1308" s="10">
        <v>41397</v>
      </c>
      <c r="S1308">
        <v>98.1</v>
      </c>
    </row>
    <row r="1309" spans="18:19" x14ac:dyDescent="0.35">
      <c r="R1309" s="10">
        <v>41398</v>
      </c>
      <c r="S1309">
        <v>112.9</v>
      </c>
    </row>
    <row r="1310" spans="18:19" x14ac:dyDescent="0.35">
      <c r="R1310" s="10">
        <v>41399</v>
      </c>
      <c r="S1310">
        <v>115.98</v>
      </c>
    </row>
    <row r="1311" spans="18:19" x14ac:dyDescent="0.35">
      <c r="R1311" s="10">
        <v>41400</v>
      </c>
      <c r="S1311">
        <v>112.25</v>
      </c>
    </row>
    <row r="1312" spans="18:19" x14ac:dyDescent="0.35">
      <c r="R1312" s="10">
        <v>41401</v>
      </c>
      <c r="S1312">
        <v>109.6001</v>
      </c>
    </row>
    <row r="1313" spans="18:19" x14ac:dyDescent="0.35">
      <c r="R1313" s="10">
        <v>41402</v>
      </c>
      <c r="S1313">
        <v>113.2</v>
      </c>
    </row>
    <row r="1314" spans="18:19" x14ac:dyDescent="0.35">
      <c r="R1314" s="10">
        <v>41403</v>
      </c>
      <c r="S1314">
        <v>112.79900000000001</v>
      </c>
    </row>
    <row r="1315" spans="18:19" x14ac:dyDescent="0.35">
      <c r="R1315" s="10">
        <v>41404</v>
      </c>
      <c r="S1315">
        <v>117.7</v>
      </c>
    </row>
    <row r="1316" spans="18:19" x14ac:dyDescent="0.35">
      <c r="R1316" s="10">
        <v>41405</v>
      </c>
      <c r="S1316">
        <v>115.64</v>
      </c>
    </row>
    <row r="1317" spans="18:19" x14ac:dyDescent="0.35">
      <c r="R1317" s="10">
        <v>41406</v>
      </c>
      <c r="S1317">
        <v>114.82</v>
      </c>
    </row>
    <row r="1318" spans="18:19" x14ac:dyDescent="0.35">
      <c r="R1318" s="10">
        <v>41407</v>
      </c>
      <c r="S1318">
        <v>117.97969999999999</v>
      </c>
    </row>
    <row r="1319" spans="18:19" x14ac:dyDescent="0.35">
      <c r="R1319" s="10">
        <v>41408</v>
      </c>
      <c r="S1319">
        <v>111.4</v>
      </c>
    </row>
    <row r="1320" spans="18:19" x14ac:dyDescent="0.35">
      <c r="R1320" s="10">
        <v>41409</v>
      </c>
      <c r="S1320">
        <v>114.22</v>
      </c>
    </row>
    <row r="1321" spans="18:19" x14ac:dyDescent="0.35">
      <c r="R1321" s="10">
        <v>41410</v>
      </c>
      <c r="S1321">
        <v>118.21</v>
      </c>
    </row>
    <row r="1322" spans="18:19" x14ac:dyDescent="0.35">
      <c r="R1322" s="10">
        <v>41411</v>
      </c>
      <c r="S1322">
        <v>123.5</v>
      </c>
    </row>
    <row r="1323" spans="18:19" x14ac:dyDescent="0.35">
      <c r="R1323" s="10">
        <v>41412</v>
      </c>
      <c r="S1323">
        <v>123.211</v>
      </c>
    </row>
    <row r="1324" spans="18:19" x14ac:dyDescent="0.35">
      <c r="R1324" s="10">
        <v>41413</v>
      </c>
      <c r="S1324">
        <v>122.5</v>
      </c>
    </row>
    <row r="1325" spans="18:19" x14ac:dyDescent="0.35">
      <c r="R1325" s="10">
        <v>41414</v>
      </c>
      <c r="S1325">
        <v>122.02</v>
      </c>
    </row>
    <row r="1326" spans="18:19" x14ac:dyDescent="0.35">
      <c r="R1326" s="10">
        <v>41415</v>
      </c>
      <c r="S1326">
        <v>122.89</v>
      </c>
    </row>
    <row r="1327" spans="18:19" x14ac:dyDescent="0.35">
      <c r="R1327" s="10">
        <v>41416</v>
      </c>
      <c r="S1327">
        <v>123.8</v>
      </c>
    </row>
    <row r="1328" spans="18:19" x14ac:dyDescent="0.35">
      <c r="R1328" s="10">
        <v>41417</v>
      </c>
      <c r="S1328">
        <v>126.3</v>
      </c>
    </row>
    <row r="1329" spans="18:19" x14ac:dyDescent="0.35">
      <c r="R1329" s="10">
        <v>41418</v>
      </c>
      <c r="S1329">
        <v>133.1</v>
      </c>
    </row>
    <row r="1330" spans="18:19" x14ac:dyDescent="0.35">
      <c r="R1330" s="10">
        <v>41419</v>
      </c>
      <c r="S1330">
        <v>131.98599999999999</v>
      </c>
    </row>
    <row r="1331" spans="18:19" x14ac:dyDescent="0.35">
      <c r="R1331" s="10">
        <v>41420</v>
      </c>
      <c r="S1331">
        <v>133.5</v>
      </c>
    </row>
    <row r="1332" spans="18:19" x14ac:dyDescent="0.35">
      <c r="R1332" s="10">
        <v>41421</v>
      </c>
      <c r="S1332">
        <v>129.77000000000001</v>
      </c>
    </row>
    <row r="1333" spans="18:19" x14ac:dyDescent="0.35">
      <c r="R1333" s="10">
        <v>41422</v>
      </c>
      <c r="S1333">
        <v>129</v>
      </c>
    </row>
    <row r="1334" spans="18:19" x14ac:dyDescent="0.35">
      <c r="R1334" s="10">
        <v>41423</v>
      </c>
      <c r="S1334">
        <v>132.25</v>
      </c>
    </row>
    <row r="1335" spans="18:19" x14ac:dyDescent="0.35">
      <c r="R1335" s="10">
        <v>41424</v>
      </c>
      <c r="S1335">
        <v>128.79900000000001</v>
      </c>
    </row>
    <row r="1336" spans="18:19" x14ac:dyDescent="0.35">
      <c r="R1336" s="10">
        <v>41425</v>
      </c>
      <c r="S1336">
        <v>128.8151</v>
      </c>
    </row>
    <row r="1337" spans="18:19" x14ac:dyDescent="0.35">
      <c r="R1337" s="10">
        <v>41426</v>
      </c>
      <c r="S1337">
        <v>129.30000000000001</v>
      </c>
    </row>
    <row r="1338" spans="18:19" x14ac:dyDescent="0.35">
      <c r="R1338" s="10">
        <v>41427</v>
      </c>
      <c r="S1338">
        <v>122.5</v>
      </c>
    </row>
    <row r="1339" spans="18:19" x14ac:dyDescent="0.35">
      <c r="R1339" s="10">
        <v>41428</v>
      </c>
      <c r="S1339">
        <v>120.7372</v>
      </c>
    </row>
    <row r="1340" spans="18:19" x14ac:dyDescent="0.35">
      <c r="R1340" s="10">
        <v>41429</v>
      </c>
      <c r="S1340">
        <v>121.4</v>
      </c>
    </row>
    <row r="1341" spans="18:19" x14ac:dyDescent="0.35">
      <c r="R1341" s="10">
        <v>41430</v>
      </c>
      <c r="S1341">
        <v>121.9</v>
      </c>
    </row>
    <row r="1342" spans="18:19" x14ac:dyDescent="0.35">
      <c r="R1342" s="10">
        <v>41431</v>
      </c>
      <c r="S1342">
        <v>118.9699</v>
      </c>
    </row>
    <row r="1343" spans="18:19" x14ac:dyDescent="0.35">
      <c r="R1343" s="10">
        <v>41432</v>
      </c>
      <c r="S1343">
        <v>111</v>
      </c>
    </row>
    <row r="1344" spans="18:19" x14ac:dyDescent="0.35">
      <c r="R1344" s="10">
        <v>41433</v>
      </c>
      <c r="S1344">
        <v>107.89239999999999</v>
      </c>
    </row>
    <row r="1345" spans="18:19" x14ac:dyDescent="0.35">
      <c r="R1345" s="10">
        <v>41434</v>
      </c>
      <c r="S1345">
        <v>100.4374</v>
      </c>
    </row>
    <row r="1346" spans="18:19" x14ac:dyDescent="0.35">
      <c r="R1346" s="10">
        <v>41435</v>
      </c>
      <c r="S1346">
        <v>106.35</v>
      </c>
    </row>
    <row r="1347" spans="18:19" x14ac:dyDescent="0.35">
      <c r="R1347" s="10">
        <v>41436</v>
      </c>
      <c r="S1347">
        <v>109</v>
      </c>
    </row>
    <row r="1348" spans="18:19" x14ac:dyDescent="0.35">
      <c r="R1348" s="10">
        <v>41437</v>
      </c>
      <c r="S1348">
        <v>108.77589999999999</v>
      </c>
    </row>
    <row r="1349" spans="18:19" x14ac:dyDescent="0.35">
      <c r="R1349" s="10">
        <v>41438</v>
      </c>
      <c r="S1349">
        <v>103.949</v>
      </c>
    </row>
    <row r="1350" spans="18:19" x14ac:dyDescent="0.35">
      <c r="R1350" s="10">
        <v>41439</v>
      </c>
      <c r="S1350">
        <v>100</v>
      </c>
    </row>
    <row r="1351" spans="18:19" x14ac:dyDescent="0.35">
      <c r="R1351" s="10">
        <v>41440</v>
      </c>
      <c r="S1351">
        <v>99.8</v>
      </c>
    </row>
    <row r="1352" spans="18:19" x14ac:dyDescent="0.35">
      <c r="R1352" s="10">
        <v>41441</v>
      </c>
      <c r="S1352">
        <v>99.9</v>
      </c>
    </row>
    <row r="1353" spans="18:19" x14ac:dyDescent="0.35">
      <c r="R1353" s="10">
        <v>41442</v>
      </c>
      <c r="S1353">
        <v>101.95</v>
      </c>
    </row>
    <row r="1354" spans="18:19" x14ac:dyDescent="0.35">
      <c r="R1354" s="10">
        <v>41443</v>
      </c>
      <c r="S1354">
        <v>107.35</v>
      </c>
    </row>
    <row r="1355" spans="18:19" x14ac:dyDescent="0.35">
      <c r="R1355" s="10">
        <v>41444</v>
      </c>
      <c r="S1355">
        <v>108.251</v>
      </c>
    </row>
    <row r="1356" spans="18:19" x14ac:dyDescent="0.35">
      <c r="R1356" s="10">
        <v>41445</v>
      </c>
      <c r="S1356">
        <v>111.29</v>
      </c>
    </row>
    <row r="1357" spans="18:19" x14ac:dyDescent="0.35">
      <c r="R1357" s="10">
        <v>41446</v>
      </c>
      <c r="S1357">
        <v>109.5</v>
      </c>
    </row>
    <row r="1358" spans="18:19" x14ac:dyDescent="0.35">
      <c r="R1358" s="10">
        <v>41447</v>
      </c>
      <c r="S1358">
        <v>108.2</v>
      </c>
    </row>
    <row r="1359" spans="18:19" x14ac:dyDescent="0.35">
      <c r="R1359" s="10">
        <v>41448</v>
      </c>
      <c r="S1359">
        <v>107.9</v>
      </c>
    </row>
    <row r="1360" spans="18:19" x14ac:dyDescent="0.35">
      <c r="R1360" s="10">
        <v>41449</v>
      </c>
      <c r="S1360">
        <v>102.09</v>
      </c>
    </row>
    <row r="1361" spans="18:19" x14ac:dyDescent="0.35">
      <c r="R1361" s="10">
        <v>41450</v>
      </c>
      <c r="S1361">
        <v>103.3293</v>
      </c>
    </row>
    <row r="1362" spans="18:19" x14ac:dyDescent="0.35">
      <c r="R1362" s="10">
        <v>41451</v>
      </c>
      <c r="S1362">
        <v>104</v>
      </c>
    </row>
    <row r="1363" spans="18:19" x14ac:dyDescent="0.35">
      <c r="R1363" s="10">
        <v>41452</v>
      </c>
      <c r="S1363">
        <v>101.7368</v>
      </c>
    </row>
    <row r="1364" spans="18:19" x14ac:dyDescent="0.35">
      <c r="R1364" s="10">
        <v>41453</v>
      </c>
      <c r="S1364">
        <v>94.66</v>
      </c>
    </row>
    <row r="1365" spans="18:19" x14ac:dyDescent="0.35">
      <c r="R1365" s="10">
        <v>41454</v>
      </c>
      <c r="S1365">
        <v>94.998999999999995</v>
      </c>
    </row>
    <row r="1366" spans="18:19" x14ac:dyDescent="0.35">
      <c r="R1366" s="10">
        <v>41455</v>
      </c>
      <c r="S1366">
        <v>97.51</v>
      </c>
    </row>
    <row r="1367" spans="18:19" x14ac:dyDescent="0.35">
      <c r="R1367" s="10">
        <v>41456</v>
      </c>
      <c r="S1367">
        <v>84.606899999999996</v>
      </c>
    </row>
    <row r="1368" spans="18:19" x14ac:dyDescent="0.35">
      <c r="R1368" s="10">
        <v>41457</v>
      </c>
      <c r="S1368">
        <v>87.656199999999998</v>
      </c>
    </row>
    <row r="1369" spans="18:19" x14ac:dyDescent="0.35">
      <c r="R1369" s="10">
        <v>41458</v>
      </c>
      <c r="S1369">
        <v>76.890100000000004</v>
      </c>
    </row>
    <row r="1370" spans="18:19" x14ac:dyDescent="0.35">
      <c r="R1370" s="10">
        <v>41459</v>
      </c>
      <c r="S1370">
        <v>77.685000000000002</v>
      </c>
    </row>
    <row r="1371" spans="18:19" x14ac:dyDescent="0.35">
      <c r="R1371" s="10">
        <v>41460</v>
      </c>
      <c r="S1371">
        <v>66.34</v>
      </c>
    </row>
    <row r="1372" spans="18:19" x14ac:dyDescent="0.35">
      <c r="R1372" s="10">
        <v>41461</v>
      </c>
      <c r="S1372">
        <v>66.855000000000004</v>
      </c>
    </row>
    <row r="1373" spans="18:19" x14ac:dyDescent="0.35">
      <c r="R1373" s="10">
        <v>41462</v>
      </c>
      <c r="S1373">
        <v>72.505300000000005</v>
      </c>
    </row>
    <row r="1374" spans="18:19" x14ac:dyDescent="0.35">
      <c r="R1374" s="10">
        <v>41463</v>
      </c>
      <c r="S1374">
        <v>74.56</v>
      </c>
    </row>
    <row r="1375" spans="18:19" x14ac:dyDescent="0.35">
      <c r="R1375" s="10">
        <v>41464</v>
      </c>
      <c r="S1375">
        <v>74.224999999999994</v>
      </c>
    </row>
    <row r="1376" spans="18:19" x14ac:dyDescent="0.35">
      <c r="R1376" s="10">
        <v>41465</v>
      </c>
      <c r="S1376">
        <v>84.515000000000001</v>
      </c>
    </row>
    <row r="1377" spans="18:19" x14ac:dyDescent="0.35">
      <c r="R1377" s="10">
        <v>41466</v>
      </c>
      <c r="S1377">
        <v>91.22</v>
      </c>
    </row>
    <row r="1378" spans="18:19" x14ac:dyDescent="0.35">
      <c r="R1378" s="10">
        <v>41467</v>
      </c>
      <c r="S1378">
        <v>88.465000000000003</v>
      </c>
    </row>
    <row r="1379" spans="18:19" x14ac:dyDescent="0.35">
      <c r="R1379" s="10">
        <v>41468</v>
      </c>
      <c r="S1379">
        <v>91.388800000000003</v>
      </c>
    </row>
    <row r="1380" spans="18:19" x14ac:dyDescent="0.35">
      <c r="R1380" s="10">
        <v>41469</v>
      </c>
      <c r="S1380">
        <v>90.371300000000005</v>
      </c>
    </row>
    <row r="1381" spans="18:19" x14ac:dyDescent="0.35">
      <c r="R1381" s="10">
        <v>41470</v>
      </c>
      <c r="S1381">
        <v>93.14</v>
      </c>
    </row>
    <row r="1382" spans="18:19" x14ac:dyDescent="0.35">
      <c r="R1382" s="10">
        <v>41471</v>
      </c>
      <c r="S1382">
        <v>92.741500000000002</v>
      </c>
    </row>
    <row r="1383" spans="18:19" x14ac:dyDescent="0.35">
      <c r="R1383" s="10">
        <v>41472</v>
      </c>
      <c r="S1383">
        <v>90.542500000000004</v>
      </c>
    </row>
    <row r="1384" spans="18:19" x14ac:dyDescent="0.35">
      <c r="R1384" s="10">
        <v>41473</v>
      </c>
      <c r="S1384">
        <v>85.4298</v>
      </c>
    </row>
    <row r="1385" spans="18:19" x14ac:dyDescent="0.35">
      <c r="R1385" s="10">
        <v>41474</v>
      </c>
      <c r="S1385">
        <v>85.777500000000003</v>
      </c>
    </row>
    <row r="1386" spans="18:19" x14ac:dyDescent="0.35">
      <c r="R1386" s="10">
        <v>41475</v>
      </c>
      <c r="S1386">
        <v>85.667500000000004</v>
      </c>
    </row>
    <row r="1387" spans="18:19" x14ac:dyDescent="0.35">
      <c r="R1387" s="10">
        <v>41476</v>
      </c>
      <c r="S1387">
        <v>85.472499999999997</v>
      </c>
    </row>
    <row r="1388" spans="18:19" x14ac:dyDescent="0.35">
      <c r="R1388" s="10">
        <v>41477</v>
      </c>
      <c r="S1388">
        <v>86.086200000000005</v>
      </c>
    </row>
    <row r="1389" spans="18:19" x14ac:dyDescent="0.35">
      <c r="R1389" s="10">
        <v>41478</v>
      </c>
      <c r="S1389">
        <v>86.938900000000004</v>
      </c>
    </row>
    <row r="1390" spans="18:19" x14ac:dyDescent="0.35">
      <c r="R1390" s="10">
        <v>41479</v>
      </c>
      <c r="S1390">
        <v>87.457499999999996</v>
      </c>
    </row>
    <row r="1391" spans="18:19" x14ac:dyDescent="0.35">
      <c r="R1391" s="10">
        <v>41480</v>
      </c>
      <c r="S1391">
        <v>89.41</v>
      </c>
    </row>
    <row r="1392" spans="18:19" x14ac:dyDescent="0.35">
      <c r="R1392" s="10">
        <v>41481</v>
      </c>
      <c r="S1392">
        <v>90.632499999999993</v>
      </c>
    </row>
    <row r="1393" spans="18:19" x14ac:dyDescent="0.35">
      <c r="R1393" s="10">
        <v>41482</v>
      </c>
      <c r="S1393">
        <v>89.097499999999997</v>
      </c>
    </row>
    <row r="1394" spans="18:19" x14ac:dyDescent="0.35">
      <c r="R1394" s="10">
        <v>41483</v>
      </c>
      <c r="S1394">
        <v>92.1</v>
      </c>
    </row>
    <row r="1395" spans="18:19" x14ac:dyDescent="0.35">
      <c r="R1395" s="10">
        <v>41484</v>
      </c>
      <c r="S1395">
        <v>93.298100000000005</v>
      </c>
    </row>
    <row r="1396" spans="18:19" x14ac:dyDescent="0.35">
      <c r="R1396" s="10">
        <v>41485</v>
      </c>
      <c r="S1396">
        <v>96.31</v>
      </c>
    </row>
    <row r="1397" spans="18:19" x14ac:dyDescent="0.35">
      <c r="R1397" s="10">
        <v>41486</v>
      </c>
      <c r="S1397">
        <v>97.915000000000006</v>
      </c>
    </row>
    <row r="1398" spans="18:19" x14ac:dyDescent="0.35">
      <c r="R1398" s="10">
        <v>41487</v>
      </c>
      <c r="S1398">
        <v>96.417500000000004</v>
      </c>
    </row>
    <row r="1399" spans="18:19" x14ac:dyDescent="0.35">
      <c r="R1399" s="10">
        <v>41488</v>
      </c>
      <c r="S1399">
        <v>97.24</v>
      </c>
    </row>
    <row r="1400" spans="18:19" x14ac:dyDescent="0.35">
      <c r="R1400" s="10">
        <v>41489</v>
      </c>
      <c r="S1400">
        <v>96.66</v>
      </c>
    </row>
    <row r="1401" spans="18:19" x14ac:dyDescent="0.35">
      <c r="R1401" s="10">
        <v>41490</v>
      </c>
      <c r="S1401">
        <v>96.6</v>
      </c>
    </row>
    <row r="1402" spans="18:19" x14ac:dyDescent="0.35">
      <c r="R1402" s="10">
        <v>41491</v>
      </c>
      <c r="S1402">
        <v>96.92</v>
      </c>
    </row>
    <row r="1403" spans="18:19" x14ac:dyDescent="0.35">
      <c r="R1403" s="10">
        <v>41492</v>
      </c>
      <c r="S1403">
        <v>97.133099999999999</v>
      </c>
    </row>
    <row r="1404" spans="18:19" x14ac:dyDescent="0.35">
      <c r="R1404" s="10">
        <v>41493</v>
      </c>
      <c r="S1404">
        <v>96.92</v>
      </c>
    </row>
    <row r="1405" spans="18:19" x14ac:dyDescent="0.35">
      <c r="R1405" s="10">
        <v>41494</v>
      </c>
      <c r="S1405">
        <v>94.775000000000006</v>
      </c>
    </row>
    <row r="1406" spans="18:19" x14ac:dyDescent="0.35">
      <c r="R1406" s="10">
        <v>41495</v>
      </c>
      <c r="S1406">
        <v>93.36</v>
      </c>
    </row>
    <row r="1407" spans="18:19" x14ac:dyDescent="0.35">
      <c r="R1407" s="10">
        <v>41496</v>
      </c>
      <c r="S1407">
        <v>93.287499999999994</v>
      </c>
    </row>
    <row r="1408" spans="18:19" x14ac:dyDescent="0.35">
      <c r="R1408" s="10">
        <v>41497</v>
      </c>
      <c r="S1408">
        <v>94.162499999999994</v>
      </c>
    </row>
    <row r="1409" spans="18:19" x14ac:dyDescent="0.35">
      <c r="R1409" s="10">
        <v>41498</v>
      </c>
      <c r="S1409">
        <v>95.084999999999994</v>
      </c>
    </row>
    <row r="1410" spans="18:19" x14ac:dyDescent="0.35">
      <c r="R1410" s="10">
        <v>41499</v>
      </c>
      <c r="S1410">
        <v>97.902100000000004</v>
      </c>
    </row>
    <row r="1411" spans="18:19" x14ac:dyDescent="0.35">
      <c r="R1411" s="10">
        <v>41500</v>
      </c>
      <c r="S1411">
        <v>97.96</v>
      </c>
    </row>
    <row r="1412" spans="18:19" x14ac:dyDescent="0.35">
      <c r="R1412" s="10">
        <v>41501</v>
      </c>
      <c r="S1412">
        <v>97.545000000000002</v>
      </c>
    </row>
    <row r="1413" spans="18:19" x14ac:dyDescent="0.35">
      <c r="R1413" s="10">
        <v>41502</v>
      </c>
      <c r="S1413">
        <v>98.33</v>
      </c>
    </row>
    <row r="1414" spans="18:19" x14ac:dyDescent="0.35">
      <c r="R1414" s="10">
        <v>41503</v>
      </c>
      <c r="S1414">
        <v>99.564999999999998</v>
      </c>
    </row>
    <row r="1415" spans="18:19" x14ac:dyDescent="0.35">
      <c r="R1415" s="10">
        <v>41504</v>
      </c>
      <c r="S1415">
        <v>98.844999999999999</v>
      </c>
    </row>
    <row r="1416" spans="18:19" x14ac:dyDescent="0.35">
      <c r="R1416" s="10">
        <v>41505</v>
      </c>
      <c r="S1416">
        <v>102.2997</v>
      </c>
    </row>
    <row r="1417" spans="18:19" x14ac:dyDescent="0.35">
      <c r="R1417" s="10">
        <v>41506</v>
      </c>
      <c r="S1417">
        <v>105.0125</v>
      </c>
    </row>
    <row r="1418" spans="18:19" x14ac:dyDescent="0.35">
      <c r="R1418" s="10">
        <v>41507</v>
      </c>
      <c r="S1418">
        <v>111.44499999999999</v>
      </c>
    </row>
    <row r="1419" spans="18:19" x14ac:dyDescent="0.35">
      <c r="R1419" s="10">
        <v>41508</v>
      </c>
      <c r="S1419">
        <v>109.73</v>
      </c>
    </row>
    <row r="1420" spans="18:19" x14ac:dyDescent="0.35">
      <c r="R1420" s="10">
        <v>41509</v>
      </c>
      <c r="S1420">
        <v>107.5475</v>
      </c>
    </row>
    <row r="1421" spans="18:19" x14ac:dyDescent="0.35">
      <c r="R1421" s="10">
        <v>41510</v>
      </c>
      <c r="S1421">
        <v>108.6875</v>
      </c>
    </row>
    <row r="1422" spans="18:19" x14ac:dyDescent="0.35">
      <c r="R1422" s="10">
        <v>41511</v>
      </c>
      <c r="S1422">
        <v>111.795</v>
      </c>
    </row>
    <row r="1423" spans="18:19" x14ac:dyDescent="0.35">
      <c r="R1423" s="10">
        <v>41512</v>
      </c>
      <c r="S1423">
        <v>112.23</v>
      </c>
    </row>
    <row r="1424" spans="18:19" x14ac:dyDescent="0.35">
      <c r="R1424" s="10">
        <v>41513</v>
      </c>
      <c r="S1424">
        <v>117.4461</v>
      </c>
    </row>
    <row r="1425" spans="18:19" x14ac:dyDescent="0.35">
      <c r="R1425" s="10">
        <v>41514</v>
      </c>
      <c r="S1425">
        <v>117.59</v>
      </c>
    </row>
    <row r="1426" spans="18:19" x14ac:dyDescent="0.35">
      <c r="R1426" s="10">
        <v>41515</v>
      </c>
      <c r="S1426">
        <v>117.5227</v>
      </c>
    </row>
    <row r="1427" spans="18:19" x14ac:dyDescent="0.35">
      <c r="R1427" s="10">
        <v>41516</v>
      </c>
      <c r="S1427">
        <v>123.2332</v>
      </c>
    </row>
    <row r="1428" spans="18:19" x14ac:dyDescent="0.35">
      <c r="R1428" s="10">
        <v>41517</v>
      </c>
      <c r="S1428">
        <v>129.46</v>
      </c>
    </row>
    <row r="1429" spans="18:19" x14ac:dyDescent="0.35">
      <c r="R1429" s="10">
        <v>41518</v>
      </c>
      <c r="S1429">
        <v>128.25970000000001</v>
      </c>
    </row>
    <row r="1430" spans="18:19" x14ac:dyDescent="0.35">
      <c r="R1430" s="10">
        <v>41519</v>
      </c>
      <c r="S1430">
        <v>127.3648</v>
      </c>
    </row>
    <row r="1431" spans="18:19" x14ac:dyDescent="0.35">
      <c r="R1431" s="10">
        <v>41520</v>
      </c>
      <c r="S1431">
        <v>127.5915</v>
      </c>
    </row>
    <row r="1432" spans="18:19" x14ac:dyDescent="0.35">
      <c r="R1432" s="10">
        <v>41521</v>
      </c>
      <c r="S1432">
        <v>120.57380000000001</v>
      </c>
    </row>
    <row r="1433" spans="18:19" x14ac:dyDescent="0.35">
      <c r="R1433" s="10">
        <v>41522</v>
      </c>
      <c r="S1433">
        <v>120.5333</v>
      </c>
    </row>
    <row r="1434" spans="18:19" x14ac:dyDescent="0.35">
      <c r="R1434" s="10">
        <v>41523</v>
      </c>
      <c r="S1434">
        <v>116.321</v>
      </c>
    </row>
    <row r="1435" spans="18:19" x14ac:dyDescent="0.35">
      <c r="R1435" s="10">
        <v>41524</v>
      </c>
      <c r="S1435">
        <v>119.0547</v>
      </c>
    </row>
    <row r="1436" spans="18:19" x14ac:dyDescent="0.35">
      <c r="R1436" s="10">
        <v>41525</v>
      </c>
      <c r="S1436">
        <v>116.595</v>
      </c>
    </row>
    <row r="1437" spans="18:19" x14ac:dyDescent="0.35">
      <c r="R1437" s="10">
        <v>41526</v>
      </c>
      <c r="S1437">
        <v>120.0188</v>
      </c>
    </row>
    <row r="1438" spans="18:19" x14ac:dyDescent="0.35">
      <c r="R1438" s="10">
        <v>41527</v>
      </c>
      <c r="S1438">
        <v>121.458</v>
      </c>
    </row>
    <row r="1439" spans="18:19" x14ac:dyDescent="0.35">
      <c r="R1439" s="10">
        <v>41528</v>
      </c>
      <c r="S1439">
        <v>125.45180000000001</v>
      </c>
    </row>
    <row r="1440" spans="18:19" x14ac:dyDescent="0.35">
      <c r="R1440" s="10">
        <v>41529</v>
      </c>
      <c r="S1440">
        <v>125.7598</v>
      </c>
    </row>
    <row r="1441" spans="18:19" x14ac:dyDescent="0.35">
      <c r="R1441" s="10">
        <v>41530</v>
      </c>
      <c r="S1441">
        <v>126.5072</v>
      </c>
    </row>
    <row r="1442" spans="18:19" x14ac:dyDescent="0.35">
      <c r="R1442" s="10">
        <v>41531</v>
      </c>
      <c r="S1442">
        <v>124.0813</v>
      </c>
    </row>
    <row r="1443" spans="18:19" x14ac:dyDescent="0.35">
      <c r="R1443" s="10">
        <v>41532</v>
      </c>
      <c r="S1443">
        <v>124.5783</v>
      </c>
    </row>
    <row r="1444" spans="18:19" x14ac:dyDescent="0.35">
      <c r="R1444" s="10">
        <v>41533</v>
      </c>
      <c r="S1444">
        <v>125.06180000000001</v>
      </c>
    </row>
    <row r="1445" spans="18:19" x14ac:dyDescent="0.35">
      <c r="R1445" s="10">
        <v>41534</v>
      </c>
      <c r="S1445">
        <v>125.9683</v>
      </c>
    </row>
    <row r="1446" spans="18:19" x14ac:dyDescent="0.35">
      <c r="R1446" s="10">
        <v>41535</v>
      </c>
      <c r="S1446">
        <v>126.3045</v>
      </c>
    </row>
    <row r="1447" spans="18:19" x14ac:dyDescent="0.35">
      <c r="R1447" s="10">
        <v>41536</v>
      </c>
      <c r="S1447">
        <v>124.19370000000001</v>
      </c>
    </row>
    <row r="1448" spans="18:19" x14ac:dyDescent="0.35">
      <c r="R1448" s="10">
        <v>41537</v>
      </c>
      <c r="S1448">
        <v>122.9008</v>
      </c>
    </row>
    <row r="1449" spans="18:19" x14ac:dyDescent="0.35">
      <c r="R1449" s="10">
        <v>41538</v>
      </c>
      <c r="S1449">
        <v>122.6435</v>
      </c>
    </row>
    <row r="1450" spans="18:19" x14ac:dyDescent="0.35">
      <c r="R1450" s="10">
        <v>41539</v>
      </c>
      <c r="S1450">
        <v>122.651</v>
      </c>
    </row>
    <row r="1451" spans="18:19" x14ac:dyDescent="0.35">
      <c r="R1451" s="10">
        <v>41540</v>
      </c>
      <c r="S1451">
        <v>122.2235</v>
      </c>
    </row>
    <row r="1452" spans="18:19" x14ac:dyDescent="0.35">
      <c r="R1452" s="10">
        <v>41541</v>
      </c>
      <c r="S1452">
        <v>122.53830000000001</v>
      </c>
    </row>
    <row r="1453" spans="18:19" x14ac:dyDescent="0.35">
      <c r="R1453" s="10">
        <v>41542</v>
      </c>
      <c r="S1453">
        <v>123.423</v>
      </c>
    </row>
    <row r="1454" spans="18:19" x14ac:dyDescent="0.35">
      <c r="R1454" s="10">
        <v>41543</v>
      </c>
      <c r="S1454">
        <v>123.47629999999999</v>
      </c>
    </row>
    <row r="1455" spans="18:19" x14ac:dyDescent="0.35">
      <c r="R1455" s="10">
        <v>41544</v>
      </c>
      <c r="S1455">
        <v>123.4983</v>
      </c>
    </row>
    <row r="1456" spans="18:19" x14ac:dyDescent="0.35">
      <c r="R1456" s="10">
        <v>41545</v>
      </c>
      <c r="S1456">
        <v>124.7483</v>
      </c>
    </row>
    <row r="1457" spans="18:19" x14ac:dyDescent="0.35">
      <c r="R1457" s="10">
        <v>41546</v>
      </c>
      <c r="S1457">
        <v>125.1807</v>
      </c>
    </row>
    <row r="1458" spans="18:19" x14ac:dyDescent="0.35">
      <c r="R1458" s="10">
        <v>41547</v>
      </c>
      <c r="S1458">
        <v>123.09829999999999</v>
      </c>
    </row>
    <row r="1459" spans="18:19" x14ac:dyDescent="0.35">
      <c r="R1459" s="10">
        <v>41548</v>
      </c>
      <c r="S1459">
        <v>125.49379999999999</v>
      </c>
    </row>
    <row r="1460" spans="18:19" x14ac:dyDescent="0.35">
      <c r="R1460" s="10">
        <v>41549</v>
      </c>
      <c r="S1460">
        <v>99.813500000000005</v>
      </c>
    </row>
    <row r="1461" spans="18:19" x14ac:dyDescent="0.35">
      <c r="R1461" s="10">
        <v>41550</v>
      </c>
      <c r="S1461">
        <v>116.8168</v>
      </c>
    </row>
    <row r="1462" spans="18:19" x14ac:dyDescent="0.35">
      <c r="R1462" s="10">
        <v>41551</v>
      </c>
      <c r="S1462">
        <v>121.2945</v>
      </c>
    </row>
    <row r="1463" spans="18:19" x14ac:dyDescent="0.35">
      <c r="R1463" s="10">
        <v>41552</v>
      </c>
      <c r="S1463">
        <v>121.13979999999999</v>
      </c>
    </row>
    <row r="1464" spans="18:19" x14ac:dyDescent="0.35">
      <c r="R1464" s="10">
        <v>41553</v>
      </c>
      <c r="S1464">
        <v>121.6828</v>
      </c>
    </row>
    <row r="1465" spans="18:19" x14ac:dyDescent="0.35">
      <c r="R1465" s="10">
        <v>41554</v>
      </c>
      <c r="S1465">
        <v>123.245</v>
      </c>
    </row>
    <row r="1466" spans="18:19" x14ac:dyDescent="0.35">
      <c r="R1466" s="10">
        <v>41555</v>
      </c>
      <c r="S1466">
        <v>124.3182</v>
      </c>
    </row>
    <row r="1467" spans="18:19" x14ac:dyDescent="0.35">
      <c r="R1467" s="10">
        <v>41556</v>
      </c>
      <c r="S1467">
        <v>125.84229999999999</v>
      </c>
    </row>
    <row r="1468" spans="18:19" x14ac:dyDescent="0.35">
      <c r="R1468" s="10">
        <v>41557</v>
      </c>
      <c r="S1468">
        <v>125.6982</v>
      </c>
    </row>
    <row r="1469" spans="18:19" x14ac:dyDescent="0.35">
      <c r="R1469" s="10">
        <v>41558</v>
      </c>
      <c r="S1469">
        <v>125.5117</v>
      </c>
    </row>
    <row r="1470" spans="18:19" x14ac:dyDescent="0.35">
      <c r="R1470" s="10">
        <v>41559</v>
      </c>
      <c r="S1470">
        <v>126.5232</v>
      </c>
    </row>
    <row r="1471" spans="18:19" x14ac:dyDescent="0.35">
      <c r="R1471" s="10">
        <v>41560</v>
      </c>
      <c r="S1471">
        <v>130.41550000000001</v>
      </c>
    </row>
    <row r="1472" spans="18:19" x14ac:dyDescent="0.35">
      <c r="R1472" s="10">
        <v>41561</v>
      </c>
      <c r="S1472">
        <v>133.03550000000001</v>
      </c>
    </row>
    <row r="1473" spans="18:19" x14ac:dyDescent="0.35">
      <c r="R1473" s="10">
        <v>41562</v>
      </c>
      <c r="S1473">
        <v>138.64169999999999</v>
      </c>
    </row>
    <row r="1474" spans="18:19" x14ac:dyDescent="0.35">
      <c r="R1474" s="10">
        <v>41563</v>
      </c>
      <c r="S1474">
        <v>137.4188</v>
      </c>
    </row>
    <row r="1475" spans="18:19" x14ac:dyDescent="0.35">
      <c r="R1475" s="10">
        <v>41564</v>
      </c>
      <c r="S1475">
        <v>142.73500000000001</v>
      </c>
    </row>
    <row r="1476" spans="18:19" x14ac:dyDescent="0.35">
      <c r="R1476" s="10">
        <v>41565</v>
      </c>
      <c r="S1476">
        <v>149.59469999999999</v>
      </c>
    </row>
    <row r="1477" spans="18:19" x14ac:dyDescent="0.35">
      <c r="R1477" s="10">
        <v>41566</v>
      </c>
      <c r="S1477">
        <v>159.8115</v>
      </c>
    </row>
    <row r="1478" spans="18:19" x14ac:dyDescent="0.35">
      <c r="R1478" s="10">
        <v>41567</v>
      </c>
      <c r="S1478">
        <v>163.06319999999999</v>
      </c>
    </row>
    <row r="1479" spans="18:19" x14ac:dyDescent="0.35">
      <c r="R1479" s="10">
        <v>41568</v>
      </c>
      <c r="S1479">
        <v>174.1772</v>
      </c>
    </row>
    <row r="1480" spans="18:19" x14ac:dyDescent="0.35">
      <c r="R1480" s="10">
        <v>41569</v>
      </c>
      <c r="S1480">
        <v>183.8648</v>
      </c>
    </row>
    <row r="1481" spans="18:19" x14ac:dyDescent="0.35">
      <c r="R1481" s="10">
        <v>41570</v>
      </c>
      <c r="S1481">
        <v>200.62</v>
      </c>
    </row>
    <row r="1482" spans="18:19" x14ac:dyDescent="0.35">
      <c r="R1482" s="10">
        <v>41571</v>
      </c>
      <c r="S1482">
        <v>183.1482</v>
      </c>
    </row>
    <row r="1483" spans="18:19" x14ac:dyDescent="0.35">
      <c r="R1483" s="10">
        <v>41572</v>
      </c>
      <c r="S1483">
        <v>178.1217</v>
      </c>
    </row>
    <row r="1484" spans="18:19" x14ac:dyDescent="0.35">
      <c r="R1484" s="10">
        <v>41573</v>
      </c>
      <c r="S1484">
        <v>175.9008</v>
      </c>
    </row>
    <row r="1485" spans="18:19" x14ac:dyDescent="0.35">
      <c r="R1485" s="10">
        <v>41574</v>
      </c>
      <c r="S1485">
        <v>185.68879999999999</v>
      </c>
    </row>
    <row r="1486" spans="18:19" x14ac:dyDescent="0.35">
      <c r="R1486" s="10">
        <v>41575</v>
      </c>
      <c r="S1486">
        <v>187.8683</v>
      </c>
    </row>
    <row r="1487" spans="18:19" x14ac:dyDescent="0.35">
      <c r="R1487" s="10">
        <v>41576</v>
      </c>
      <c r="S1487">
        <v>198.19319999999999</v>
      </c>
    </row>
    <row r="1488" spans="18:19" x14ac:dyDescent="0.35">
      <c r="R1488" s="10">
        <v>41577</v>
      </c>
      <c r="S1488">
        <v>194.54929999999999</v>
      </c>
    </row>
    <row r="1489" spans="18:19" x14ac:dyDescent="0.35">
      <c r="R1489" s="10">
        <v>41578</v>
      </c>
      <c r="S1489">
        <v>198.22630000000001</v>
      </c>
    </row>
    <row r="1490" spans="18:19" x14ac:dyDescent="0.35">
      <c r="R1490" s="10">
        <v>41579</v>
      </c>
      <c r="S1490">
        <v>198.50980000000001</v>
      </c>
    </row>
    <row r="1491" spans="18:19" x14ac:dyDescent="0.35">
      <c r="R1491" s="10">
        <v>41580</v>
      </c>
      <c r="S1491">
        <v>200.84729999999999</v>
      </c>
    </row>
    <row r="1492" spans="18:19" x14ac:dyDescent="0.35">
      <c r="R1492" s="10">
        <v>41581</v>
      </c>
      <c r="S1492">
        <v>207.6335</v>
      </c>
    </row>
    <row r="1493" spans="18:19" x14ac:dyDescent="0.35">
      <c r="R1493" s="10">
        <v>41582</v>
      </c>
      <c r="S1493">
        <v>225.196</v>
      </c>
    </row>
    <row r="1494" spans="18:19" x14ac:dyDescent="0.35">
      <c r="R1494" s="10">
        <v>41583</v>
      </c>
      <c r="S1494">
        <v>239.29</v>
      </c>
    </row>
    <row r="1495" spans="18:19" x14ac:dyDescent="0.35">
      <c r="R1495" s="10">
        <v>41584</v>
      </c>
      <c r="S1495">
        <v>253.69329999999999</v>
      </c>
    </row>
    <row r="1496" spans="18:19" x14ac:dyDescent="0.35">
      <c r="R1496" s="10">
        <v>41585</v>
      </c>
      <c r="S1496">
        <v>283.3023</v>
      </c>
    </row>
    <row r="1497" spans="18:19" x14ac:dyDescent="0.35">
      <c r="R1497" s="10">
        <v>41586</v>
      </c>
      <c r="S1497">
        <v>323.767</v>
      </c>
    </row>
    <row r="1498" spans="18:19" x14ac:dyDescent="0.35">
      <c r="R1498" s="10">
        <v>41587</v>
      </c>
      <c r="S1498">
        <v>336.13580000000002</v>
      </c>
    </row>
    <row r="1499" spans="18:19" x14ac:dyDescent="0.35">
      <c r="R1499" s="10">
        <v>41588</v>
      </c>
      <c r="S1499">
        <v>311.90050000000002</v>
      </c>
    </row>
    <row r="1500" spans="18:19" x14ac:dyDescent="0.35">
      <c r="R1500" s="10">
        <v>41589</v>
      </c>
      <c r="S1500">
        <v>332.62630000000001</v>
      </c>
    </row>
    <row r="1501" spans="18:19" x14ac:dyDescent="0.35">
      <c r="R1501" s="10">
        <v>41590</v>
      </c>
      <c r="S1501">
        <v>349.34249999999997</v>
      </c>
    </row>
    <row r="1502" spans="18:19" x14ac:dyDescent="0.35">
      <c r="R1502" s="10">
        <v>41591</v>
      </c>
      <c r="S1502">
        <v>393.27949999999998</v>
      </c>
    </row>
    <row r="1503" spans="18:19" x14ac:dyDescent="0.35">
      <c r="R1503" s="10">
        <v>41592</v>
      </c>
      <c r="S1503">
        <v>410.72300000000001</v>
      </c>
    </row>
    <row r="1504" spans="18:19" x14ac:dyDescent="0.35">
      <c r="R1504" s="10">
        <v>41593</v>
      </c>
      <c r="S1504">
        <v>409.16750000000002</v>
      </c>
    </row>
    <row r="1505" spans="18:19" x14ac:dyDescent="0.35">
      <c r="R1505" s="10">
        <v>41594</v>
      </c>
      <c r="S1505">
        <v>428.82380000000001</v>
      </c>
    </row>
    <row r="1506" spans="18:19" x14ac:dyDescent="0.35">
      <c r="R1506" s="10">
        <v>41595</v>
      </c>
      <c r="S1506">
        <v>476.29500000000002</v>
      </c>
    </row>
    <row r="1507" spans="18:19" x14ac:dyDescent="0.35">
      <c r="R1507" s="10">
        <v>41596</v>
      </c>
      <c r="S1507">
        <v>674.3768</v>
      </c>
    </row>
    <row r="1508" spans="18:19" x14ac:dyDescent="0.35">
      <c r="R1508" s="10">
        <v>41597</v>
      </c>
      <c r="S1508">
        <v>541.82569999999998</v>
      </c>
    </row>
    <row r="1509" spans="18:19" x14ac:dyDescent="0.35">
      <c r="R1509" s="10">
        <v>41598</v>
      </c>
      <c r="S1509">
        <v>572.66750000000002</v>
      </c>
    </row>
    <row r="1510" spans="18:19" x14ac:dyDescent="0.35">
      <c r="R1510" s="10">
        <v>41599</v>
      </c>
      <c r="S1510">
        <v>695.86680000000001</v>
      </c>
    </row>
    <row r="1511" spans="18:19" x14ac:dyDescent="0.35">
      <c r="R1511" s="10">
        <v>41600</v>
      </c>
      <c r="S1511">
        <v>747.48180000000002</v>
      </c>
    </row>
    <row r="1512" spans="18:19" x14ac:dyDescent="0.35">
      <c r="R1512" s="10">
        <v>41601</v>
      </c>
      <c r="S1512">
        <v>776.69979999999998</v>
      </c>
    </row>
    <row r="1513" spans="18:19" x14ac:dyDescent="0.35">
      <c r="R1513" s="10">
        <v>41602</v>
      </c>
      <c r="S1513">
        <v>751.37699999999995</v>
      </c>
    </row>
    <row r="1514" spans="18:19" x14ac:dyDescent="0.35">
      <c r="R1514" s="10">
        <v>41603</v>
      </c>
      <c r="S1514">
        <v>778.67529999999999</v>
      </c>
    </row>
    <row r="1515" spans="18:19" x14ac:dyDescent="0.35">
      <c r="R1515" s="10">
        <v>41604</v>
      </c>
      <c r="S1515">
        <v>899.2</v>
      </c>
    </row>
    <row r="1516" spans="18:19" x14ac:dyDescent="0.35">
      <c r="R1516" s="10">
        <v>41605</v>
      </c>
      <c r="S1516">
        <v>948.40880000000004</v>
      </c>
    </row>
    <row r="1517" spans="18:19" x14ac:dyDescent="0.35">
      <c r="R1517" s="10">
        <v>41606</v>
      </c>
      <c r="S1517">
        <v>1037.7550000000001</v>
      </c>
    </row>
    <row r="1518" spans="18:19" x14ac:dyDescent="0.35">
      <c r="R1518" s="10">
        <v>41607</v>
      </c>
      <c r="S1518">
        <v>1120.3969999999999</v>
      </c>
    </row>
    <row r="1519" spans="18:19" x14ac:dyDescent="0.35">
      <c r="R1519" s="10">
        <v>41608</v>
      </c>
      <c r="S1519">
        <v>1124.7629999999999</v>
      </c>
    </row>
    <row r="1520" spans="18:19" x14ac:dyDescent="0.35">
      <c r="R1520" s="10">
        <v>41609</v>
      </c>
      <c r="S1520">
        <v>946.92370000000005</v>
      </c>
    </row>
    <row r="1521" spans="18:19" x14ac:dyDescent="0.35">
      <c r="R1521" s="10">
        <v>41610</v>
      </c>
      <c r="S1521">
        <v>1038.348</v>
      </c>
    </row>
    <row r="1522" spans="18:19" x14ac:dyDescent="0.35">
      <c r="R1522" s="10">
        <v>41611</v>
      </c>
      <c r="S1522">
        <v>1068.6669999999999</v>
      </c>
    </row>
    <row r="1523" spans="18:19" x14ac:dyDescent="0.35">
      <c r="R1523" s="10">
        <v>41612</v>
      </c>
      <c r="S1523">
        <v>1147.2449999999999</v>
      </c>
    </row>
    <row r="1524" spans="18:19" x14ac:dyDescent="0.35">
      <c r="R1524" s="10">
        <v>41613</v>
      </c>
      <c r="S1524">
        <v>1042.0260000000001</v>
      </c>
    </row>
    <row r="1525" spans="18:19" x14ac:dyDescent="0.35">
      <c r="R1525" s="10">
        <v>41614</v>
      </c>
      <c r="S1525">
        <v>834.02620000000002</v>
      </c>
    </row>
    <row r="1526" spans="18:19" x14ac:dyDescent="0.35">
      <c r="R1526" s="10">
        <v>41615</v>
      </c>
      <c r="S1526">
        <v>694.47090000000003</v>
      </c>
    </row>
    <row r="1527" spans="18:19" x14ac:dyDescent="0.35">
      <c r="R1527" s="10">
        <v>41616</v>
      </c>
      <c r="S1527">
        <v>795.39679999999998</v>
      </c>
    </row>
    <row r="1528" spans="18:19" x14ac:dyDescent="0.35">
      <c r="R1528" s="10">
        <v>41617</v>
      </c>
      <c r="S1528">
        <v>898.0222</v>
      </c>
    </row>
    <row r="1529" spans="18:19" x14ac:dyDescent="0.35">
      <c r="R1529" s="10">
        <v>41618</v>
      </c>
      <c r="S1529">
        <v>989.99749999999995</v>
      </c>
    </row>
    <row r="1530" spans="18:19" x14ac:dyDescent="0.35">
      <c r="R1530" s="10">
        <v>41619</v>
      </c>
      <c r="S1530">
        <v>883.26170000000002</v>
      </c>
    </row>
    <row r="1531" spans="18:19" x14ac:dyDescent="0.35">
      <c r="R1531" s="10">
        <v>41620</v>
      </c>
      <c r="S1531">
        <v>875.74739999999997</v>
      </c>
    </row>
    <row r="1532" spans="18:19" x14ac:dyDescent="0.35">
      <c r="R1532" s="10">
        <v>41621</v>
      </c>
      <c r="S1532">
        <v>898.21119999999996</v>
      </c>
    </row>
    <row r="1533" spans="18:19" x14ac:dyDescent="0.35">
      <c r="R1533" s="10">
        <v>41622</v>
      </c>
      <c r="S1533">
        <v>867.495</v>
      </c>
    </row>
    <row r="1534" spans="18:19" x14ac:dyDescent="0.35">
      <c r="R1534" s="10">
        <v>41623</v>
      </c>
      <c r="S1534">
        <v>879.4692</v>
      </c>
    </row>
    <row r="1535" spans="18:19" x14ac:dyDescent="0.35">
      <c r="R1535" s="10">
        <v>41624</v>
      </c>
      <c r="S1535">
        <v>712.50800000000004</v>
      </c>
    </row>
    <row r="1536" spans="18:19" x14ac:dyDescent="0.35">
      <c r="R1536" s="10">
        <v>41625</v>
      </c>
      <c r="S1536">
        <v>683.84079999999994</v>
      </c>
    </row>
    <row r="1537" spans="18:19" x14ac:dyDescent="0.35">
      <c r="R1537" s="10">
        <v>41626</v>
      </c>
      <c r="S1537">
        <v>522.22879999999998</v>
      </c>
    </row>
    <row r="1538" spans="18:19" x14ac:dyDescent="0.35">
      <c r="R1538" s="10">
        <v>41627</v>
      </c>
      <c r="S1538">
        <v>698.45029999999997</v>
      </c>
    </row>
    <row r="1539" spans="18:19" x14ac:dyDescent="0.35">
      <c r="R1539" s="10">
        <v>41628</v>
      </c>
      <c r="S1539">
        <v>622.84180000000003</v>
      </c>
    </row>
    <row r="1540" spans="18:19" x14ac:dyDescent="0.35">
      <c r="R1540" s="10">
        <v>41629</v>
      </c>
      <c r="S1540">
        <v>608.96379999999999</v>
      </c>
    </row>
    <row r="1541" spans="18:19" x14ac:dyDescent="0.35">
      <c r="R1541" s="10">
        <v>41630</v>
      </c>
      <c r="S1541">
        <v>617.81579999999997</v>
      </c>
    </row>
    <row r="1542" spans="18:19" x14ac:dyDescent="0.35">
      <c r="R1542" s="10">
        <v>41631</v>
      </c>
      <c r="S1542">
        <v>673.16769999999997</v>
      </c>
    </row>
    <row r="1543" spans="18:19" x14ac:dyDescent="0.35">
      <c r="R1543" s="10">
        <v>41632</v>
      </c>
      <c r="S1543">
        <v>667.62030000000004</v>
      </c>
    </row>
    <row r="1544" spans="18:19" x14ac:dyDescent="0.35">
      <c r="R1544" s="10">
        <v>41633</v>
      </c>
      <c r="S1544">
        <v>687.35569999999996</v>
      </c>
    </row>
    <row r="1545" spans="18:19" x14ac:dyDescent="0.35">
      <c r="R1545" s="10">
        <v>41634</v>
      </c>
      <c r="S1545">
        <v>765.20669999999996</v>
      </c>
    </row>
    <row r="1546" spans="18:19" x14ac:dyDescent="0.35">
      <c r="R1546" s="10">
        <v>41635</v>
      </c>
      <c r="S1546">
        <v>746.72320000000002</v>
      </c>
    </row>
    <row r="1547" spans="18:19" x14ac:dyDescent="0.35">
      <c r="R1547" s="10">
        <v>41636</v>
      </c>
      <c r="S1547">
        <v>730.47149999999999</v>
      </c>
    </row>
    <row r="1548" spans="18:19" x14ac:dyDescent="0.35">
      <c r="R1548" s="10">
        <v>41637</v>
      </c>
      <c r="S1548">
        <v>745.07119999999998</v>
      </c>
    </row>
    <row r="1549" spans="18:19" x14ac:dyDescent="0.35">
      <c r="R1549" s="10">
        <v>41638</v>
      </c>
      <c r="S1549">
        <v>754.7645</v>
      </c>
    </row>
    <row r="1550" spans="18:19" x14ac:dyDescent="0.35">
      <c r="R1550" s="10">
        <v>41639</v>
      </c>
      <c r="S1550">
        <v>757.49530000000004</v>
      </c>
    </row>
    <row r="1551" spans="18:19" x14ac:dyDescent="0.35">
      <c r="R1551" s="10">
        <v>41640</v>
      </c>
      <c r="S1551">
        <v>770.4357</v>
      </c>
    </row>
    <row r="1552" spans="18:19" x14ac:dyDescent="0.35">
      <c r="R1552" s="10">
        <v>41641</v>
      </c>
      <c r="S1552">
        <v>808.04849999999999</v>
      </c>
    </row>
    <row r="1553" spans="18:19" x14ac:dyDescent="0.35">
      <c r="R1553" s="10">
        <v>41642</v>
      </c>
      <c r="S1553">
        <v>830.024</v>
      </c>
    </row>
    <row r="1554" spans="18:19" x14ac:dyDescent="0.35">
      <c r="R1554" s="10">
        <v>41643</v>
      </c>
      <c r="S1554">
        <v>858.98329999999999</v>
      </c>
    </row>
    <row r="1555" spans="18:19" x14ac:dyDescent="0.35">
      <c r="R1555" s="10">
        <v>41644</v>
      </c>
      <c r="S1555">
        <v>940.09720000000004</v>
      </c>
    </row>
    <row r="1556" spans="18:19" x14ac:dyDescent="0.35">
      <c r="R1556" s="10">
        <v>41645</v>
      </c>
      <c r="S1556">
        <v>951.38649999999996</v>
      </c>
    </row>
    <row r="1557" spans="18:19" x14ac:dyDescent="0.35">
      <c r="R1557" s="10">
        <v>41646</v>
      </c>
      <c r="S1557">
        <v>810.58330000000001</v>
      </c>
    </row>
    <row r="1558" spans="18:19" x14ac:dyDescent="0.35">
      <c r="R1558" s="10">
        <v>41647</v>
      </c>
      <c r="S1558">
        <v>859.94849999999997</v>
      </c>
    </row>
    <row r="1559" spans="18:19" x14ac:dyDescent="0.35">
      <c r="R1559" s="10">
        <v>41648</v>
      </c>
      <c r="S1559">
        <v>860.89499999999998</v>
      </c>
    </row>
    <row r="1560" spans="18:19" x14ac:dyDescent="0.35">
      <c r="R1560" s="10">
        <v>41649</v>
      </c>
      <c r="S1560">
        <v>884.66669999999999</v>
      </c>
    </row>
    <row r="1561" spans="18:19" x14ac:dyDescent="0.35">
      <c r="R1561" s="10">
        <v>41650</v>
      </c>
      <c r="S1561">
        <v>930.90499999999997</v>
      </c>
    </row>
    <row r="1562" spans="18:19" x14ac:dyDescent="0.35">
      <c r="R1562" s="10">
        <v>41651</v>
      </c>
      <c r="S1562">
        <v>873.26350000000002</v>
      </c>
    </row>
    <row r="1563" spans="18:19" x14ac:dyDescent="0.35">
      <c r="R1563" s="10">
        <v>41652</v>
      </c>
      <c r="S1563">
        <v>857.95640000000003</v>
      </c>
    </row>
    <row r="1564" spans="18:19" x14ac:dyDescent="0.35">
      <c r="R1564" s="10">
        <v>41653</v>
      </c>
      <c r="S1564">
        <v>851.82799999999997</v>
      </c>
    </row>
    <row r="1565" spans="18:19" x14ac:dyDescent="0.35">
      <c r="R1565" s="10">
        <v>41654</v>
      </c>
      <c r="S1565">
        <v>874.71299999999997</v>
      </c>
    </row>
    <row r="1566" spans="18:19" x14ac:dyDescent="0.35">
      <c r="R1566" s="10">
        <v>41655</v>
      </c>
      <c r="S1566">
        <v>847.37350000000004</v>
      </c>
    </row>
    <row r="1567" spans="18:19" x14ac:dyDescent="0.35">
      <c r="R1567" s="10">
        <v>41656</v>
      </c>
      <c r="S1567">
        <v>828.22199999999998</v>
      </c>
    </row>
    <row r="1568" spans="18:19" x14ac:dyDescent="0.35">
      <c r="R1568" s="10">
        <v>41657</v>
      </c>
      <c r="S1568">
        <v>843.75829999999996</v>
      </c>
    </row>
    <row r="1569" spans="18:19" x14ac:dyDescent="0.35">
      <c r="R1569" s="10">
        <v>41658</v>
      </c>
      <c r="S1569">
        <v>878.6807</v>
      </c>
    </row>
    <row r="1570" spans="18:19" x14ac:dyDescent="0.35">
      <c r="R1570" s="10">
        <v>41659</v>
      </c>
      <c r="S1570">
        <v>871.04830000000004</v>
      </c>
    </row>
    <row r="1571" spans="18:19" x14ac:dyDescent="0.35">
      <c r="R1571" s="10">
        <v>41660</v>
      </c>
      <c r="S1571">
        <v>874.2885</v>
      </c>
    </row>
    <row r="1572" spans="18:19" x14ac:dyDescent="0.35">
      <c r="R1572" s="10">
        <v>41661</v>
      </c>
      <c r="S1572">
        <v>863.95</v>
      </c>
    </row>
    <row r="1573" spans="18:19" x14ac:dyDescent="0.35">
      <c r="R1573" s="10">
        <v>41662</v>
      </c>
      <c r="S1573">
        <v>854.34749999999997</v>
      </c>
    </row>
    <row r="1574" spans="18:19" x14ac:dyDescent="0.35">
      <c r="R1574" s="10">
        <v>41663</v>
      </c>
      <c r="S1574">
        <v>825.12210000000005</v>
      </c>
    </row>
    <row r="1575" spans="18:19" x14ac:dyDescent="0.35">
      <c r="R1575" s="10">
        <v>41664</v>
      </c>
      <c r="S1575">
        <v>861.85159999999996</v>
      </c>
    </row>
    <row r="1576" spans="18:19" x14ac:dyDescent="0.35">
      <c r="R1576" s="10">
        <v>41665</v>
      </c>
      <c r="S1576">
        <v>880.15229999999997</v>
      </c>
    </row>
    <row r="1577" spans="18:19" x14ac:dyDescent="0.35">
      <c r="R1577" s="10">
        <v>41666</v>
      </c>
      <c r="S1577">
        <v>814.53020000000004</v>
      </c>
    </row>
    <row r="1578" spans="18:19" x14ac:dyDescent="0.35">
      <c r="R1578" s="10">
        <v>41667</v>
      </c>
      <c r="S1578">
        <v>833.93949999999995</v>
      </c>
    </row>
    <row r="1579" spans="18:19" x14ac:dyDescent="0.35">
      <c r="R1579" s="10">
        <v>41668</v>
      </c>
      <c r="S1579">
        <v>837.51480000000004</v>
      </c>
    </row>
    <row r="1580" spans="18:19" x14ac:dyDescent="0.35">
      <c r="R1580" s="10">
        <v>41669</v>
      </c>
      <c r="S1580">
        <v>845.84670000000006</v>
      </c>
    </row>
    <row r="1581" spans="18:19" x14ac:dyDescent="0.35">
      <c r="R1581" s="10">
        <v>41670</v>
      </c>
      <c r="S1581">
        <v>848.28750000000002</v>
      </c>
    </row>
    <row r="1582" spans="18:19" x14ac:dyDescent="0.35">
      <c r="R1582" s="10">
        <v>41671</v>
      </c>
      <c r="S1582">
        <v>853.01639999999998</v>
      </c>
    </row>
    <row r="1583" spans="18:19" x14ac:dyDescent="0.35">
      <c r="R1583" s="10">
        <v>41672</v>
      </c>
      <c r="S1583">
        <v>854.375</v>
      </c>
    </row>
    <row r="1584" spans="18:19" x14ac:dyDescent="0.35">
      <c r="R1584" s="10">
        <v>41673</v>
      </c>
      <c r="S1584">
        <v>846.90480000000002</v>
      </c>
    </row>
    <row r="1585" spans="18:19" x14ac:dyDescent="0.35">
      <c r="R1585" s="10">
        <v>41674</v>
      </c>
      <c r="S1585">
        <v>842.01229999999998</v>
      </c>
    </row>
    <row r="1586" spans="18:19" x14ac:dyDescent="0.35">
      <c r="R1586" s="10">
        <v>41675</v>
      </c>
      <c r="S1586">
        <v>820.86699999999996</v>
      </c>
    </row>
    <row r="1587" spans="18:19" x14ac:dyDescent="0.35">
      <c r="R1587" s="10">
        <v>41676</v>
      </c>
      <c r="S1587">
        <v>783.62109999999996</v>
      </c>
    </row>
    <row r="1588" spans="18:19" x14ac:dyDescent="0.35">
      <c r="R1588" s="10">
        <v>41677</v>
      </c>
      <c r="S1588">
        <v>703.56700000000001</v>
      </c>
    </row>
    <row r="1589" spans="18:19" x14ac:dyDescent="0.35">
      <c r="R1589" s="10">
        <v>41678</v>
      </c>
      <c r="S1589">
        <v>676.90940000000001</v>
      </c>
    </row>
    <row r="1590" spans="18:19" x14ac:dyDescent="0.35">
      <c r="R1590" s="10">
        <v>41679</v>
      </c>
      <c r="S1590">
        <v>681.93709999999999</v>
      </c>
    </row>
    <row r="1591" spans="18:19" x14ac:dyDescent="0.35">
      <c r="R1591" s="10">
        <v>41680</v>
      </c>
      <c r="S1591">
        <v>679.73379999999997</v>
      </c>
    </row>
    <row r="1592" spans="18:19" x14ac:dyDescent="0.35">
      <c r="R1592" s="10">
        <v>41681</v>
      </c>
      <c r="S1592">
        <v>669.44179999999994</v>
      </c>
    </row>
    <row r="1593" spans="18:19" x14ac:dyDescent="0.35">
      <c r="R1593" s="10">
        <v>41682</v>
      </c>
      <c r="S1593">
        <v>648.38350000000003</v>
      </c>
    </row>
    <row r="1594" spans="18:19" x14ac:dyDescent="0.35">
      <c r="R1594" s="10">
        <v>41683</v>
      </c>
      <c r="S1594">
        <v>598.40750000000003</v>
      </c>
    </row>
    <row r="1595" spans="18:19" x14ac:dyDescent="0.35">
      <c r="R1595" s="10">
        <v>41684</v>
      </c>
      <c r="S1595">
        <v>656.60680000000002</v>
      </c>
    </row>
    <row r="1596" spans="18:19" x14ac:dyDescent="0.35">
      <c r="R1596" s="10">
        <v>41685</v>
      </c>
      <c r="S1596">
        <v>645.42999999999995</v>
      </c>
    </row>
    <row r="1597" spans="18:19" x14ac:dyDescent="0.35">
      <c r="R1597" s="10">
        <v>41686</v>
      </c>
      <c r="S1597">
        <v>610.65250000000003</v>
      </c>
    </row>
    <row r="1598" spans="18:19" x14ac:dyDescent="0.35">
      <c r="R1598" s="10">
        <v>41687</v>
      </c>
      <c r="S1598">
        <v>621.49400000000003</v>
      </c>
    </row>
    <row r="1599" spans="18:19" x14ac:dyDescent="0.35">
      <c r="R1599" s="10">
        <v>41688</v>
      </c>
      <c r="S1599">
        <v>621.22349999999994</v>
      </c>
    </row>
    <row r="1600" spans="18:19" x14ac:dyDescent="0.35">
      <c r="R1600" s="10">
        <v>41689</v>
      </c>
      <c r="S1600">
        <v>617.71</v>
      </c>
    </row>
    <row r="1601" spans="18:19" x14ac:dyDescent="0.35">
      <c r="R1601" s="10">
        <v>41690</v>
      </c>
      <c r="S1601">
        <v>552.21379999999999</v>
      </c>
    </row>
    <row r="1602" spans="18:19" x14ac:dyDescent="0.35">
      <c r="R1602" s="10">
        <v>41691</v>
      </c>
      <c r="S1602">
        <v>569.04250000000002</v>
      </c>
    </row>
    <row r="1603" spans="18:19" x14ac:dyDescent="0.35">
      <c r="R1603" s="10">
        <v>41692</v>
      </c>
      <c r="S1603">
        <v>604.7473</v>
      </c>
    </row>
    <row r="1604" spans="18:19" x14ac:dyDescent="0.35">
      <c r="R1604" s="10">
        <v>41693</v>
      </c>
      <c r="S1604">
        <v>604.58230000000003</v>
      </c>
    </row>
    <row r="1605" spans="18:19" x14ac:dyDescent="0.35">
      <c r="R1605" s="10">
        <v>41694</v>
      </c>
      <c r="S1605">
        <v>545.32249999999999</v>
      </c>
    </row>
    <row r="1606" spans="18:19" x14ac:dyDescent="0.35">
      <c r="R1606" s="10">
        <v>41695</v>
      </c>
      <c r="S1606">
        <v>534.71079999999995</v>
      </c>
    </row>
    <row r="1607" spans="18:19" x14ac:dyDescent="0.35">
      <c r="R1607" s="10">
        <v>41696</v>
      </c>
      <c r="S1607">
        <v>577.08579999999995</v>
      </c>
    </row>
    <row r="1608" spans="18:19" x14ac:dyDescent="0.35">
      <c r="R1608" s="10">
        <v>41697</v>
      </c>
      <c r="S1608">
        <v>576.69799999999998</v>
      </c>
    </row>
    <row r="1609" spans="18:19" x14ac:dyDescent="0.35">
      <c r="R1609" s="10">
        <v>41698</v>
      </c>
      <c r="S1609">
        <v>543.92650000000003</v>
      </c>
    </row>
    <row r="1610" spans="18:19" x14ac:dyDescent="0.35">
      <c r="R1610" s="10">
        <v>41699</v>
      </c>
      <c r="S1610">
        <v>563.73580000000004</v>
      </c>
    </row>
    <row r="1611" spans="18:19" x14ac:dyDescent="0.35">
      <c r="R1611" s="10">
        <v>41700</v>
      </c>
      <c r="S1611">
        <v>560.30449999999996</v>
      </c>
    </row>
    <row r="1612" spans="18:19" x14ac:dyDescent="0.35">
      <c r="R1612" s="10">
        <v>41701</v>
      </c>
      <c r="S1612">
        <v>661.12249999999995</v>
      </c>
    </row>
    <row r="1613" spans="18:19" x14ac:dyDescent="0.35">
      <c r="R1613" s="10">
        <v>41702</v>
      </c>
      <c r="S1613">
        <v>663.59799999999996</v>
      </c>
    </row>
    <row r="1614" spans="18:19" x14ac:dyDescent="0.35">
      <c r="R1614" s="10">
        <v>41703</v>
      </c>
      <c r="S1614">
        <v>661.78579999999999</v>
      </c>
    </row>
    <row r="1615" spans="18:19" x14ac:dyDescent="0.35">
      <c r="R1615" s="10">
        <v>41704</v>
      </c>
      <c r="S1615">
        <v>658.72450000000003</v>
      </c>
    </row>
    <row r="1616" spans="18:19" x14ac:dyDescent="0.35">
      <c r="R1616" s="10">
        <v>41705</v>
      </c>
      <c r="S1616">
        <v>625.82780000000002</v>
      </c>
    </row>
    <row r="1617" spans="18:19" x14ac:dyDescent="0.35">
      <c r="R1617" s="10">
        <v>41706</v>
      </c>
      <c r="S1617">
        <v>615.24</v>
      </c>
    </row>
    <row r="1618" spans="18:19" x14ac:dyDescent="0.35">
      <c r="R1618" s="10">
        <v>41707</v>
      </c>
      <c r="S1618">
        <v>633.1825</v>
      </c>
    </row>
    <row r="1619" spans="18:19" x14ac:dyDescent="0.35">
      <c r="R1619" s="10">
        <v>41708</v>
      </c>
      <c r="S1619">
        <v>625.82849999999996</v>
      </c>
    </row>
    <row r="1620" spans="18:19" x14ac:dyDescent="0.35">
      <c r="R1620" s="10">
        <v>41709</v>
      </c>
      <c r="S1620">
        <v>628.95429999999999</v>
      </c>
    </row>
    <row r="1621" spans="18:19" x14ac:dyDescent="0.35">
      <c r="R1621" s="10">
        <v>41710</v>
      </c>
      <c r="S1621">
        <v>631.3913</v>
      </c>
    </row>
    <row r="1622" spans="18:19" x14ac:dyDescent="0.35">
      <c r="R1622" s="10">
        <v>41711</v>
      </c>
      <c r="S1622">
        <v>638.16499999999996</v>
      </c>
    </row>
    <row r="1623" spans="18:19" x14ac:dyDescent="0.35">
      <c r="R1623" s="10">
        <v>41712</v>
      </c>
      <c r="S1623">
        <v>626.70669999999996</v>
      </c>
    </row>
    <row r="1624" spans="18:19" x14ac:dyDescent="0.35">
      <c r="R1624" s="10">
        <v>41713</v>
      </c>
      <c r="S1624">
        <v>633.66520000000003</v>
      </c>
    </row>
    <row r="1625" spans="18:19" x14ac:dyDescent="0.35">
      <c r="R1625" s="10">
        <v>41714</v>
      </c>
      <c r="S1625">
        <v>630.71669999999995</v>
      </c>
    </row>
    <row r="1626" spans="18:19" x14ac:dyDescent="0.35">
      <c r="R1626" s="10">
        <v>41715</v>
      </c>
      <c r="S1626">
        <v>621.22249999999997</v>
      </c>
    </row>
    <row r="1627" spans="18:19" x14ac:dyDescent="0.35">
      <c r="R1627" s="10">
        <v>41716</v>
      </c>
      <c r="S1627">
        <v>613.63149999999996</v>
      </c>
    </row>
    <row r="1628" spans="18:19" x14ac:dyDescent="0.35">
      <c r="R1628" s="10">
        <v>41717</v>
      </c>
      <c r="S1628">
        <v>608.81569999999999</v>
      </c>
    </row>
    <row r="1629" spans="18:19" x14ac:dyDescent="0.35">
      <c r="R1629" s="10">
        <v>41718</v>
      </c>
      <c r="S1629">
        <v>586.58979999999997</v>
      </c>
    </row>
    <row r="1630" spans="18:19" x14ac:dyDescent="0.35">
      <c r="R1630" s="10">
        <v>41719</v>
      </c>
      <c r="S1630">
        <v>570.77049999999997</v>
      </c>
    </row>
    <row r="1631" spans="18:19" x14ac:dyDescent="0.35">
      <c r="R1631" s="10">
        <v>41720</v>
      </c>
      <c r="S1631">
        <v>564.42150000000004</v>
      </c>
    </row>
    <row r="1632" spans="18:19" x14ac:dyDescent="0.35">
      <c r="R1632" s="10">
        <v>41721</v>
      </c>
      <c r="S1632">
        <v>561.35339999999997</v>
      </c>
    </row>
    <row r="1633" spans="18:19" x14ac:dyDescent="0.35">
      <c r="R1633" s="10">
        <v>41722</v>
      </c>
      <c r="S1633">
        <v>586.27179999999998</v>
      </c>
    </row>
    <row r="1634" spans="18:19" x14ac:dyDescent="0.35">
      <c r="R1634" s="10">
        <v>41723</v>
      </c>
      <c r="S1634">
        <v>582.28020000000004</v>
      </c>
    </row>
    <row r="1635" spans="18:19" x14ac:dyDescent="0.35">
      <c r="R1635" s="10">
        <v>41724</v>
      </c>
      <c r="S1635">
        <v>579.07219999999995</v>
      </c>
    </row>
    <row r="1636" spans="18:19" x14ac:dyDescent="0.35">
      <c r="R1636" s="10">
        <v>41725</v>
      </c>
      <c r="S1636">
        <v>478.15949999999998</v>
      </c>
    </row>
    <row r="1637" spans="18:19" x14ac:dyDescent="0.35">
      <c r="R1637" s="10">
        <v>41726</v>
      </c>
      <c r="S1637">
        <v>502.43990000000002</v>
      </c>
    </row>
    <row r="1638" spans="18:19" x14ac:dyDescent="0.35">
      <c r="R1638" s="10">
        <v>41727</v>
      </c>
      <c r="S1638">
        <v>493.18029999999999</v>
      </c>
    </row>
    <row r="1639" spans="18:19" x14ac:dyDescent="0.35">
      <c r="R1639" s="10">
        <v>41728</v>
      </c>
      <c r="S1639">
        <v>461.86950000000002</v>
      </c>
    </row>
    <row r="1640" spans="18:19" x14ac:dyDescent="0.35">
      <c r="R1640" s="10">
        <v>41729</v>
      </c>
      <c r="S1640">
        <v>458.49720000000002</v>
      </c>
    </row>
    <row r="1641" spans="18:19" x14ac:dyDescent="0.35">
      <c r="R1641" s="10">
        <v>41730</v>
      </c>
      <c r="S1641">
        <v>478.71629999999999</v>
      </c>
    </row>
    <row r="1642" spans="18:19" x14ac:dyDescent="0.35">
      <c r="R1642" s="10">
        <v>41731</v>
      </c>
      <c r="S1642">
        <v>437.51499999999999</v>
      </c>
    </row>
    <row r="1643" spans="18:19" x14ac:dyDescent="0.35">
      <c r="R1643" s="10">
        <v>41732</v>
      </c>
      <c r="S1643">
        <v>447.0822</v>
      </c>
    </row>
    <row r="1644" spans="18:19" x14ac:dyDescent="0.35">
      <c r="R1644" s="10">
        <v>41733</v>
      </c>
      <c r="S1644">
        <v>448.87920000000003</v>
      </c>
    </row>
    <row r="1645" spans="18:19" x14ac:dyDescent="0.35">
      <c r="R1645" s="10">
        <v>41734</v>
      </c>
      <c r="S1645">
        <v>464.82589999999999</v>
      </c>
    </row>
    <row r="1646" spans="18:19" x14ac:dyDescent="0.35">
      <c r="R1646" s="10">
        <v>41735</v>
      </c>
      <c r="S1646">
        <v>460.70280000000002</v>
      </c>
    </row>
    <row r="1647" spans="18:19" x14ac:dyDescent="0.35">
      <c r="R1647" s="10">
        <v>41736</v>
      </c>
      <c r="S1647">
        <v>446.21949999999998</v>
      </c>
    </row>
    <row r="1648" spans="18:19" x14ac:dyDescent="0.35">
      <c r="R1648" s="10">
        <v>41737</v>
      </c>
      <c r="S1648">
        <v>450.46379999999999</v>
      </c>
    </row>
    <row r="1649" spans="18:19" x14ac:dyDescent="0.35">
      <c r="R1649" s="10">
        <v>41738</v>
      </c>
      <c r="S1649">
        <v>440.19830000000002</v>
      </c>
    </row>
    <row r="1650" spans="18:19" x14ac:dyDescent="0.35">
      <c r="R1650" s="10">
        <v>41739</v>
      </c>
      <c r="S1650">
        <v>360.84070000000003</v>
      </c>
    </row>
    <row r="1651" spans="18:19" x14ac:dyDescent="0.35">
      <c r="R1651" s="10">
        <v>41740</v>
      </c>
      <c r="S1651">
        <v>420.05630000000002</v>
      </c>
    </row>
    <row r="1652" spans="18:19" x14ac:dyDescent="0.35">
      <c r="R1652" s="10">
        <v>41741</v>
      </c>
      <c r="S1652">
        <v>420.66</v>
      </c>
    </row>
    <row r="1653" spans="18:19" x14ac:dyDescent="0.35">
      <c r="R1653" s="10">
        <v>41742</v>
      </c>
      <c r="S1653">
        <v>414.9495</v>
      </c>
    </row>
    <row r="1654" spans="18:19" x14ac:dyDescent="0.35">
      <c r="R1654" s="10">
        <v>41743</v>
      </c>
      <c r="S1654">
        <v>457.63380000000001</v>
      </c>
    </row>
    <row r="1655" spans="18:19" x14ac:dyDescent="0.35">
      <c r="R1655" s="10">
        <v>41744</v>
      </c>
      <c r="S1655">
        <v>520.12329999999997</v>
      </c>
    </row>
    <row r="1656" spans="18:19" x14ac:dyDescent="0.35">
      <c r="R1656" s="10">
        <v>41745</v>
      </c>
      <c r="S1656">
        <v>529.16250000000002</v>
      </c>
    </row>
    <row r="1657" spans="18:19" x14ac:dyDescent="0.35">
      <c r="R1657" s="10">
        <v>41746</v>
      </c>
      <c r="S1657">
        <v>494.4</v>
      </c>
    </row>
    <row r="1658" spans="18:19" x14ac:dyDescent="0.35">
      <c r="R1658" s="10">
        <v>41747</v>
      </c>
      <c r="S1658">
        <v>478.2312</v>
      </c>
    </row>
    <row r="1659" spans="18:19" x14ac:dyDescent="0.35">
      <c r="R1659" s="10">
        <v>41748</v>
      </c>
      <c r="S1659">
        <v>501.55149999999998</v>
      </c>
    </row>
    <row r="1660" spans="18:19" x14ac:dyDescent="0.35">
      <c r="R1660" s="10">
        <v>41749</v>
      </c>
      <c r="S1660">
        <v>497.3177</v>
      </c>
    </row>
    <row r="1661" spans="18:19" x14ac:dyDescent="0.35">
      <c r="R1661" s="10">
        <v>41750</v>
      </c>
      <c r="S1661">
        <v>493.09210000000002</v>
      </c>
    </row>
    <row r="1662" spans="18:19" x14ac:dyDescent="0.35">
      <c r="R1662" s="10">
        <v>41751</v>
      </c>
      <c r="S1662">
        <v>484.42899999999997</v>
      </c>
    </row>
    <row r="1663" spans="18:19" x14ac:dyDescent="0.35">
      <c r="R1663" s="10">
        <v>41752</v>
      </c>
      <c r="S1663">
        <v>486.93169999999998</v>
      </c>
    </row>
    <row r="1664" spans="18:19" x14ac:dyDescent="0.35">
      <c r="R1664" s="10">
        <v>41753</v>
      </c>
      <c r="S1664">
        <v>500.2568</v>
      </c>
    </row>
    <row r="1665" spans="18:19" x14ac:dyDescent="0.35">
      <c r="R1665" s="10">
        <v>41754</v>
      </c>
      <c r="S1665">
        <v>459.61040000000003</v>
      </c>
    </row>
    <row r="1666" spans="18:19" x14ac:dyDescent="0.35">
      <c r="R1666" s="10">
        <v>41755</v>
      </c>
      <c r="S1666">
        <v>456.1395</v>
      </c>
    </row>
    <row r="1667" spans="18:19" x14ac:dyDescent="0.35">
      <c r="R1667" s="10">
        <v>41756</v>
      </c>
      <c r="S1667">
        <v>429.65370000000001</v>
      </c>
    </row>
    <row r="1668" spans="18:19" x14ac:dyDescent="0.35">
      <c r="R1668" s="10">
        <v>41757</v>
      </c>
      <c r="S1668">
        <v>437.05869999999999</v>
      </c>
    </row>
    <row r="1669" spans="18:19" x14ac:dyDescent="0.35">
      <c r="R1669" s="10">
        <v>41758</v>
      </c>
      <c r="S1669">
        <v>444.25330000000002</v>
      </c>
    </row>
    <row r="1670" spans="18:19" x14ac:dyDescent="0.35">
      <c r="R1670" s="10">
        <v>41759</v>
      </c>
      <c r="S1670">
        <v>445.8655</v>
      </c>
    </row>
    <row r="1671" spans="18:19" x14ac:dyDescent="0.35">
      <c r="R1671" s="10">
        <v>41760</v>
      </c>
      <c r="S1671">
        <v>456.26729999999998</v>
      </c>
    </row>
    <row r="1672" spans="18:19" x14ac:dyDescent="0.35">
      <c r="R1672" s="10">
        <v>41761</v>
      </c>
      <c r="S1672">
        <v>446.6438</v>
      </c>
    </row>
    <row r="1673" spans="18:19" x14ac:dyDescent="0.35">
      <c r="R1673" s="10">
        <v>41762</v>
      </c>
      <c r="S1673">
        <v>436.93810000000002</v>
      </c>
    </row>
    <row r="1674" spans="18:19" x14ac:dyDescent="0.35">
      <c r="R1674" s="10">
        <v>41763</v>
      </c>
      <c r="S1674">
        <v>434.0643</v>
      </c>
    </row>
    <row r="1675" spans="18:19" x14ac:dyDescent="0.35">
      <c r="R1675" s="10">
        <v>41764</v>
      </c>
      <c r="S1675">
        <v>429.7242</v>
      </c>
    </row>
    <row r="1676" spans="18:19" x14ac:dyDescent="0.35">
      <c r="R1676" s="10">
        <v>41765</v>
      </c>
      <c r="S1676">
        <v>426.99200000000002</v>
      </c>
    </row>
    <row r="1677" spans="18:19" x14ac:dyDescent="0.35">
      <c r="R1677" s="10">
        <v>41766</v>
      </c>
      <c r="S1677">
        <v>436.96050000000002</v>
      </c>
    </row>
    <row r="1678" spans="18:19" x14ac:dyDescent="0.35">
      <c r="R1678" s="10">
        <v>41767</v>
      </c>
      <c r="S1678">
        <v>435.34300000000002</v>
      </c>
    </row>
    <row r="1679" spans="18:19" x14ac:dyDescent="0.35">
      <c r="R1679" s="10">
        <v>41768</v>
      </c>
      <c r="S1679">
        <v>448.23500000000001</v>
      </c>
    </row>
    <row r="1680" spans="18:19" x14ac:dyDescent="0.35">
      <c r="R1680" s="10">
        <v>41769</v>
      </c>
      <c r="S1680">
        <v>452.71080000000001</v>
      </c>
    </row>
    <row r="1681" spans="18:19" x14ac:dyDescent="0.35">
      <c r="R1681" s="10">
        <v>41770</v>
      </c>
      <c r="S1681">
        <v>436.54199999999997</v>
      </c>
    </row>
    <row r="1682" spans="18:19" x14ac:dyDescent="0.35">
      <c r="R1682" s="10">
        <v>41771</v>
      </c>
      <c r="S1682">
        <v>438.42779999999999</v>
      </c>
    </row>
    <row r="1683" spans="18:19" x14ac:dyDescent="0.35">
      <c r="R1683" s="10">
        <v>41772</v>
      </c>
      <c r="S1683">
        <v>437.41300000000001</v>
      </c>
    </row>
    <row r="1684" spans="18:19" x14ac:dyDescent="0.35">
      <c r="R1684" s="10">
        <v>41773</v>
      </c>
      <c r="S1684">
        <v>441.74979999999999</v>
      </c>
    </row>
    <row r="1685" spans="18:19" x14ac:dyDescent="0.35">
      <c r="R1685" s="10">
        <v>41774</v>
      </c>
      <c r="S1685">
        <v>444.31619999999998</v>
      </c>
    </row>
    <row r="1686" spans="18:19" x14ac:dyDescent="0.35">
      <c r="R1686" s="10">
        <v>41775</v>
      </c>
      <c r="S1686">
        <v>445.01330000000002</v>
      </c>
    </row>
    <row r="1687" spans="18:19" x14ac:dyDescent="0.35">
      <c r="R1687" s="10">
        <v>41776</v>
      </c>
      <c r="S1687">
        <v>446.35829999999999</v>
      </c>
    </row>
    <row r="1688" spans="18:19" x14ac:dyDescent="0.35">
      <c r="R1688" s="10">
        <v>41777</v>
      </c>
      <c r="S1688">
        <v>444.80900000000003</v>
      </c>
    </row>
    <row r="1689" spans="18:19" x14ac:dyDescent="0.35">
      <c r="R1689" s="10">
        <v>41778</v>
      </c>
      <c r="S1689">
        <v>444.31279999999998</v>
      </c>
    </row>
    <row r="1690" spans="18:19" x14ac:dyDescent="0.35">
      <c r="R1690" s="10">
        <v>41779</v>
      </c>
      <c r="S1690">
        <v>485.83049999999997</v>
      </c>
    </row>
    <row r="1691" spans="18:19" x14ac:dyDescent="0.35">
      <c r="R1691" s="10">
        <v>41780</v>
      </c>
      <c r="S1691">
        <v>489.16250000000002</v>
      </c>
    </row>
    <row r="1692" spans="18:19" x14ac:dyDescent="0.35">
      <c r="R1692" s="10">
        <v>41781</v>
      </c>
      <c r="S1692">
        <v>526.05769999999995</v>
      </c>
    </row>
    <row r="1693" spans="18:19" x14ac:dyDescent="0.35">
      <c r="R1693" s="10">
        <v>41782</v>
      </c>
      <c r="S1693">
        <v>519.03920000000005</v>
      </c>
    </row>
    <row r="1694" spans="18:19" x14ac:dyDescent="0.35">
      <c r="R1694" s="10">
        <v>41783</v>
      </c>
      <c r="S1694">
        <v>525.63319999999999</v>
      </c>
    </row>
    <row r="1695" spans="18:19" x14ac:dyDescent="0.35">
      <c r="R1695" s="10">
        <v>41784</v>
      </c>
      <c r="S1695">
        <v>570.09500000000003</v>
      </c>
    </row>
    <row r="1696" spans="18:19" x14ac:dyDescent="0.35">
      <c r="R1696" s="10">
        <v>41785</v>
      </c>
      <c r="S1696">
        <v>581.82669999999996</v>
      </c>
    </row>
    <row r="1697" spans="18:19" x14ac:dyDescent="0.35">
      <c r="R1697" s="10">
        <v>41786</v>
      </c>
      <c r="S1697">
        <v>569.63319999999999</v>
      </c>
    </row>
    <row r="1698" spans="18:19" x14ac:dyDescent="0.35">
      <c r="R1698" s="10">
        <v>41787</v>
      </c>
      <c r="S1698">
        <v>574.4547</v>
      </c>
    </row>
    <row r="1699" spans="18:19" x14ac:dyDescent="0.35">
      <c r="R1699" s="10">
        <v>41788</v>
      </c>
      <c r="S1699">
        <v>565.50580000000002</v>
      </c>
    </row>
    <row r="1700" spans="18:19" x14ac:dyDescent="0.35">
      <c r="R1700" s="10">
        <v>41789</v>
      </c>
      <c r="S1700">
        <v>616.47</v>
      </c>
    </row>
    <row r="1701" spans="18:19" x14ac:dyDescent="0.35">
      <c r="R1701" s="10">
        <v>41790</v>
      </c>
      <c r="S1701">
        <v>623.25670000000002</v>
      </c>
    </row>
    <row r="1702" spans="18:19" x14ac:dyDescent="0.35">
      <c r="R1702" s="10">
        <v>41791</v>
      </c>
      <c r="S1702">
        <v>629.02419999999995</v>
      </c>
    </row>
    <row r="1703" spans="18:19" x14ac:dyDescent="0.35">
      <c r="R1703" s="10">
        <v>41792</v>
      </c>
      <c r="S1703">
        <v>658.78599999999994</v>
      </c>
    </row>
    <row r="1704" spans="18:19" x14ac:dyDescent="0.35">
      <c r="R1704" s="10">
        <v>41793</v>
      </c>
      <c r="S1704">
        <v>665.73</v>
      </c>
    </row>
    <row r="1705" spans="18:19" x14ac:dyDescent="0.35">
      <c r="R1705" s="10">
        <v>41794</v>
      </c>
      <c r="S1705">
        <v>636.78369999999995</v>
      </c>
    </row>
    <row r="1706" spans="18:19" x14ac:dyDescent="0.35">
      <c r="R1706" s="10">
        <v>41795</v>
      </c>
      <c r="S1706">
        <v>656.0598</v>
      </c>
    </row>
    <row r="1707" spans="18:19" x14ac:dyDescent="0.35">
      <c r="R1707" s="10">
        <v>41796</v>
      </c>
      <c r="S1707">
        <v>645.56470000000002</v>
      </c>
    </row>
    <row r="1708" spans="18:19" x14ac:dyDescent="0.35">
      <c r="R1708" s="10">
        <v>41797</v>
      </c>
      <c r="S1708">
        <v>652.70830000000001</v>
      </c>
    </row>
    <row r="1709" spans="18:19" x14ac:dyDescent="0.35">
      <c r="R1709" s="10">
        <v>41798</v>
      </c>
      <c r="S1709">
        <v>653.64020000000005</v>
      </c>
    </row>
    <row r="1710" spans="18:19" x14ac:dyDescent="0.35">
      <c r="R1710" s="10">
        <v>41799</v>
      </c>
      <c r="S1710">
        <v>645.34100000000001</v>
      </c>
    </row>
    <row r="1711" spans="18:19" x14ac:dyDescent="0.35">
      <c r="R1711" s="10">
        <v>41800</v>
      </c>
      <c r="S1711">
        <v>649.80679999999995</v>
      </c>
    </row>
    <row r="1712" spans="18:19" x14ac:dyDescent="0.35">
      <c r="R1712" s="10">
        <v>41801</v>
      </c>
      <c r="S1712">
        <v>627.90980000000002</v>
      </c>
    </row>
    <row r="1713" spans="18:19" x14ac:dyDescent="0.35">
      <c r="R1713" s="10">
        <v>41802</v>
      </c>
      <c r="S1713">
        <v>581.80330000000004</v>
      </c>
    </row>
    <row r="1714" spans="18:19" x14ac:dyDescent="0.35">
      <c r="R1714" s="10">
        <v>41803</v>
      </c>
      <c r="S1714">
        <v>597.42669999999998</v>
      </c>
    </row>
    <row r="1715" spans="18:19" x14ac:dyDescent="0.35">
      <c r="R1715" s="10">
        <v>41804</v>
      </c>
      <c r="S1715">
        <v>571.6902</v>
      </c>
    </row>
    <row r="1716" spans="18:19" x14ac:dyDescent="0.35">
      <c r="R1716" s="10">
        <v>41805</v>
      </c>
      <c r="S1716">
        <v>591.97180000000003</v>
      </c>
    </row>
    <row r="1717" spans="18:19" x14ac:dyDescent="0.35">
      <c r="R1717" s="10">
        <v>41806</v>
      </c>
      <c r="S1717">
        <v>588.05999999999995</v>
      </c>
    </row>
    <row r="1718" spans="18:19" x14ac:dyDescent="0.35">
      <c r="R1718" s="10">
        <v>41807</v>
      </c>
      <c r="S1718">
        <v>607.34270000000004</v>
      </c>
    </row>
    <row r="1719" spans="18:19" x14ac:dyDescent="0.35">
      <c r="R1719" s="10">
        <v>41808</v>
      </c>
      <c r="S1719">
        <v>604.87519999999995</v>
      </c>
    </row>
    <row r="1720" spans="18:19" x14ac:dyDescent="0.35">
      <c r="R1720" s="10">
        <v>41809</v>
      </c>
      <c r="S1720">
        <v>592.26480000000004</v>
      </c>
    </row>
    <row r="1721" spans="18:19" x14ac:dyDescent="0.35">
      <c r="R1721" s="10">
        <v>41810</v>
      </c>
      <c r="S1721">
        <v>588.52149999999995</v>
      </c>
    </row>
    <row r="1722" spans="18:19" x14ac:dyDescent="0.35">
      <c r="R1722" s="10">
        <v>41811</v>
      </c>
      <c r="S1722">
        <v>591.02980000000002</v>
      </c>
    </row>
    <row r="1723" spans="18:19" x14ac:dyDescent="0.35">
      <c r="R1723" s="10">
        <v>41812</v>
      </c>
      <c r="S1723">
        <v>598.87649999999996</v>
      </c>
    </row>
    <row r="1724" spans="18:19" x14ac:dyDescent="0.35">
      <c r="R1724" s="10">
        <v>41813</v>
      </c>
      <c r="S1724">
        <v>587.45979999999997</v>
      </c>
    </row>
    <row r="1725" spans="18:19" x14ac:dyDescent="0.35">
      <c r="R1725" s="10">
        <v>41814</v>
      </c>
      <c r="S1725">
        <v>575.06669999999997</v>
      </c>
    </row>
    <row r="1726" spans="18:19" x14ac:dyDescent="0.35">
      <c r="R1726" s="10">
        <v>41815</v>
      </c>
      <c r="S1726">
        <v>562.12630000000001</v>
      </c>
    </row>
    <row r="1727" spans="18:19" x14ac:dyDescent="0.35">
      <c r="R1727" s="10">
        <v>41816</v>
      </c>
      <c r="S1727">
        <v>579.38419999999996</v>
      </c>
    </row>
    <row r="1728" spans="18:19" x14ac:dyDescent="0.35">
      <c r="R1728" s="10">
        <v>41817</v>
      </c>
      <c r="S1728">
        <v>600.86450000000002</v>
      </c>
    </row>
    <row r="1729" spans="18:19" x14ac:dyDescent="0.35">
      <c r="R1729" s="10">
        <v>41818</v>
      </c>
      <c r="S1729">
        <v>591.99400000000003</v>
      </c>
    </row>
    <row r="1730" spans="18:19" x14ac:dyDescent="0.35">
      <c r="R1730" s="10">
        <v>41819</v>
      </c>
      <c r="S1730">
        <v>598.60320000000002</v>
      </c>
    </row>
    <row r="1731" spans="18:19" x14ac:dyDescent="0.35">
      <c r="R1731" s="10">
        <v>41820</v>
      </c>
      <c r="S1731">
        <v>639.3623</v>
      </c>
    </row>
    <row r="1732" spans="18:19" x14ac:dyDescent="0.35">
      <c r="R1732" s="10">
        <v>41821</v>
      </c>
      <c r="S1732">
        <v>635.59050000000002</v>
      </c>
    </row>
    <row r="1733" spans="18:19" x14ac:dyDescent="0.35">
      <c r="R1733" s="10">
        <v>41822</v>
      </c>
      <c r="S1733">
        <v>647.34</v>
      </c>
    </row>
    <row r="1734" spans="18:19" x14ac:dyDescent="0.35">
      <c r="R1734" s="10">
        <v>41823</v>
      </c>
      <c r="S1734">
        <v>640.68790000000001</v>
      </c>
    </row>
    <row r="1735" spans="18:19" x14ac:dyDescent="0.35">
      <c r="R1735" s="10">
        <v>41824</v>
      </c>
      <c r="S1735">
        <v>626.95749999999998</v>
      </c>
    </row>
    <row r="1736" spans="18:19" x14ac:dyDescent="0.35">
      <c r="R1736" s="10">
        <v>41825</v>
      </c>
      <c r="S1736">
        <v>628.33130000000006</v>
      </c>
    </row>
    <row r="1737" spans="18:19" x14ac:dyDescent="0.35">
      <c r="R1737" s="10">
        <v>41826</v>
      </c>
      <c r="S1737">
        <v>631.70650000000001</v>
      </c>
    </row>
    <row r="1738" spans="18:19" x14ac:dyDescent="0.35">
      <c r="R1738" s="10">
        <v>41827</v>
      </c>
      <c r="S1738">
        <v>617.99180000000001</v>
      </c>
    </row>
    <row r="1739" spans="18:19" x14ac:dyDescent="0.35">
      <c r="R1739" s="10">
        <v>41828</v>
      </c>
      <c r="S1739">
        <v>620.21929999999998</v>
      </c>
    </row>
    <row r="1740" spans="18:19" x14ac:dyDescent="0.35">
      <c r="R1740" s="10">
        <v>41829</v>
      </c>
      <c r="S1740">
        <v>620.54960000000005</v>
      </c>
    </row>
    <row r="1741" spans="18:19" x14ac:dyDescent="0.35">
      <c r="R1741" s="10">
        <v>41830</v>
      </c>
      <c r="S1741">
        <v>615.11289999999997</v>
      </c>
    </row>
    <row r="1742" spans="18:19" x14ac:dyDescent="0.35">
      <c r="R1742" s="10">
        <v>41831</v>
      </c>
      <c r="S1742">
        <v>631.18039999999996</v>
      </c>
    </row>
    <row r="1743" spans="18:19" x14ac:dyDescent="0.35">
      <c r="R1743" s="10">
        <v>41832</v>
      </c>
      <c r="S1743">
        <v>634.47749999999996</v>
      </c>
    </row>
    <row r="1744" spans="18:19" x14ac:dyDescent="0.35">
      <c r="R1744" s="10">
        <v>41833</v>
      </c>
      <c r="S1744">
        <v>627.57590000000005</v>
      </c>
    </row>
    <row r="1745" spans="18:19" x14ac:dyDescent="0.35">
      <c r="R1745" s="10">
        <v>41834</v>
      </c>
      <c r="S1745">
        <v>618.37980000000005</v>
      </c>
    </row>
    <row r="1746" spans="18:19" x14ac:dyDescent="0.35">
      <c r="R1746" s="10">
        <v>41835</v>
      </c>
      <c r="S1746">
        <v>619.35580000000004</v>
      </c>
    </row>
    <row r="1747" spans="18:19" x14ac:dyDescent="0.35">
      <c r="R1747" s="10">
        <v>41836</v>
      </c>
      <c r="S1747">
        <v>615.20389999999998</v>
      </c>
    </row>
    <row r="1748" spans="18:19" x14ac:dyDescent="0.35">
      <c r="R1748" s="10">
        <v>41837</v>
      </c>
      <c r="S1748">
        <v>622.62339999999995</v>
      </c>
    </row>
    <row r="1749" spans="18:19" x14ac:dyDescent="0.35">
      <c r="R1749" s="10">
        <v>41838</v>
      </c>
      <c r="S1749">
        <v>628.21559999999999</v>
      </c>
    </row>
    <row r="1750" spans="18:19" x14ac:dyDescent="0.35">
      <c r="R1750" s="10">
        <v>41839</v>
      </c>
      <c r="S1750">
        <v>625.80110000000002</v>
      </c>
    </row>
    <row r="1751" spans="18:19" x14ac:dyDescent="0.35">
      <c r="R1751" s="10">
        <v>41840</v>
      </c>
      <c r="S1751">
        <v>621.37249999999995</v>
      </c>
    </row>
    <row r="1752" spans="18:19" x14ac:dyDescent="0.35">
      <c r="R1752" s="10">
        <v>41841</v>
      </c>
      <c r="S1752">
        <v>620.01030000000003</v>
      </c>
    </row>
    <row r="1753" spans="18:19" x14ac:dyDescent="0.35">
      <c r="R1753" s="10">
        <v>41842</v>
      </c>
      <c r="S1753">
        <v>618.80759999999998</v>
      </c>
    </row>
    <row r="1754" spans="18:19" x14ac:dyDescent="0.35">
      <c r="R1754" s="10">
        <v>41843</v>
      </c>
      <c r="S1754">
        <v>617.92740000000003</v>
      </c>
    </row>
    <row r="1755" spans="18:19" x14ac:dyDescent="0.35">
      <c r="R1755" s="10">
        <v>41844</v>
      </c>
      <c r="S1755">
        <v>600.00649999999996</v>
      </c>
    </row>
    <row r="1756" spans="18:19" x14ac:dyDescent="0.35">
      <c r="R1756" s="10">
        <v>41845</v>
      </c>
      <c r="S1756">
        <v>599.928</v>
      </c>
    </row>
    <row r="1757" spans="18:19" x14ac:dyDescent="0.35">
      <c r="R1757" s="10">
        <v>41846</v>
      </c>
      <c r="S1757">
        <v>593.85260000000005</v>
      </c>
    </row>
    <row r="1758" spans="18:19" x14ac:dyDescent="0.35">
      <c r="R1758" s="10">
        <v>41847</v>
      </c>
      <c r="S1758">
        <v>590.94539999999995</v>
      </c>
    </row>
    <row r="1759" spans="18:19" x14ac:dyDescent="0.35">
      <c r="R1759" s="10">
        <v>41848</v>
      </c>
      <c r="S1759">
        <v>584.69309999999996</v>
      </c>
    </row>
    <row r="1760" spans="18:19" x14ac:dyDescent="0.35">
      <c r="R1760" s="10">
        <v>41849</v>
      </c>
      <c r="S1760">
        <v>582.20339999999999</v>
      </c>
    </row>
    <row r="1761" spans="18:19" x14ac:dyDescent="0.35">
      <c r="R1761" s="10">
        <v>41850</v>
      </c>
      <c r="S1761">
        <v>564.37</v>
      </c>
    </row>
    <row r="1762" spans="18:19" x14ac:dyDescent="0.35">
      <c r="R1762" s="10">
        <v>41851</v>
      </c>
      <c r="S1762">
        <v>581.3501</v>
      </c>
    </row>
    <row r="1763" spans="18:19" x14ac:dyDescent="0.35">
      <c r="R1763" s="10">
        <v>41852</v>
      </c>
      <c r="S1763">
        <v>595.08450000000005</v>
      </c>
    </row>
    <row r="1764" spans="18:19" x14ac:dyDescent="0.35">
      <c r="R1764" s="10">
        <v>41853</v>
      </c>
      <c r="S1764">
        <v>587.28779999999995</v>
      </c>
    </row>
    <row r="1765" spans="18:19" x14ac:dyDescent="0.35">
      <c r="R1765" s="10">
        <v>41854</v>
      </c>
      <c r="S1765">
        <v>585.50779999999997</v>
      </c>
    </row>
    <row r="1766" spans="18:19" x14ac:dyDescent="0.35">
      <c r="R1766" s="10">
        <v>41855</v>
      </c>
      <c r="S1766">
        <v>586.76390000000004</v>
      </c>
    </row>
    <row r="1767" spans="18:19" x14ac:dyDescent="0.35">
      <c r="R1767" s="10">
        <v>41856</v>
      </c>
      <c r="S1767">
        <v>583.11249999999995</v>
      </c>
    </row>
    <row r="1768" spans="18:19" x14ac:dyDescent="0.35">
      <c r="R1768" s="10">
        <v>41857</v>
      </c>
      <c r="S1768">
        <v>583.03549999999996</v>
      </c>
    </row>
    <row r="1769" spans="18:19" x14ac:dyDescent="0.35">
      <c r="R1769" s="10">
        <v>41858</v>
      </c>
      <c r="S1769">
        <v>587.39710000000002</v>
      </c>
    </row>
    <row r="1770" spans="18:19" x14ac:dyDescent="0.35">
      <c r="R1770" s="10">
        <v>41859</v>
      </c>
      <c r="S1770">
        <v>590.53240000000005</v>
      </c>
    </row>
    <row r="1771" spans="18:19" x14ac:dyDescent="0.35">
      <c r="R1771" s="10">
        <v>41860</v>
      </c>
      <c r="S1771">
        <v>588.09500000000003</v>
      </c>
    </row>
    <row r="1772" spans="18:19" x14ac:dyDescent="0.35">
      <c r="R1772" s="10">
        <v>41861</v>
      </c>
      <c r="S1772">
        <v>589.45000000000005</v>
      </c>
    </row>
    <row r="1773" spans="18:19" x14ac:dyDescent="0.35">
      <c r="R1773" s="10">
        <v>41862</v>
      </c>
      <c r="S1773">
        <v>573.3066</v>
      </c>
    </row>
    <row r="1774" spans="18:19" x14ac:dyDescent="0.35">
      <c r="R1774" s="10">
        <v>41863</v>
      </c>
      <c r="S1774">
        <v>568.20989999999995</v>
      </c>
    </row>
    <row r="1775" spans="18:19" x14ac:dyDescent="0.35">
      <c r="R1775" s="10">
        <v>41864</v>
      </c>
      <c r="S1775">
        <v>544.56809999999996</v>
      </c>
    </row>
    <row r="1776" spans="18:19" x14ac:dyDescent="0.35">
      <c r="R1776" s="10">
        <v>41865</v>
      </c>
      <c r="S1776">
        <v>508.55360000000002</v>
      </c>
    </row>
    <row r="1777" spans="18:19" x14ac:dyDescent="0.35">
      <c r="R1777" s="10">
        <v>41866</v>
      </c>
      <c r="S1777">
        <v>496.6164</v>
      </c>
    </row>
    <row r="1778" spans="18:19" x14ac:dyDescent="0.35">
      <c r="R1778" s="10">
        <v>41867</v>
      </c>
      <c r="S1778">
        <v>519.83140000000003</v>
      </c>
    </row>
    <row r="1779" spans="18:19" x14ac:dyDescent="0.35">
      <c r="R1779" s="10">
        <v>41868</v>
      </c>
      <c r="S1779">
        <v>492.9513</v>
      </c>
    </row>
    <row r="1780" spans="18:19" x14ac:dyDescent="0.35">
      <c r="R1780" s="10">
        <v>41869</v>
      </c>
      <c r="S1780">
        <v>460.67189999999999</v>
      </c>
    </row>
    <row r="1781" spans="18:19" x14ac:dyDescent="0.35">
      <c r="R1781" s="10">
        <v>41870</v>
      </c>
      <c r="S1781">
        <v>486.73599999999999</v>
      </c>
    </row>
    <row r="1782" spans="18:19" x14ac:dyDescent="0.35">
      <c r="R1782" s="10">
        <v>41871</v>
      </c>
      <c r="S1782">
        <v>511.92590000000001</v>
      </c>
    </row>
    <row r="1783" spans="18:19" x14ac:dyDescent="0.35">
      <c r="R1783" s="10">
        <v>41872</v>
      </c>
      <c r="S1783">
        <v>516.16049999999996</v>
      </c>
    </row>
    <row r="1784" spans="18:19" x14ac:dyDescent="0.35">
      <c r="R1784" s="10">
        <v>41873</v>
      </c>
      <c r="S1784">
        <v>513.94190000000003</v>
      </c>
    </row>
    <row r="1785" spans="18:19" x14ac:dyDescent="0.35">
      <c r="R1785" s="10">
        <v>41874</v>
      </c>
      <c r="S1785">
        <v>497.21850000000001</v>
      </c>
    </row>
    <row r="1786" spans="18:19" x14ac:dyDescent="0.35">
      <c r="R1786" s="10">
        <v>41875</v>
      </c>
      <c r="S1786">
        <v>508.57350000000002</v>
      </c>
    </row>
    <row r="1787" spans="18:19" x14ac:dyDescent="0.35">
      <c r="R1787" s="10">
        <v>41876</v>
      </c>
      <c r="S1787">
        <v>501.62959999999998</v>
      </c>
    </row>
    <row r="1788" spans="18:19" x14ac:dyDescent="0.35">
      <c r="R1788" s="10">
        <v>41877</v>
      </c>
      <c r="S1788">
        <v>513.47040000000004</v>
      </c>
    </row>
    <row r="1789" spans="18:19" x14ac:dyDescent="0.35">
      <c r="R1789" s="10">
        <v>41878</v>
      </c>
      <c r="S1789">
        <v>510.43</v>
      </c>
    </row>
    <row r="1790" spans="18:19" x14ac:dyDescent="0.35">
      <c r="R1790" s="10">
        <v>41879</v>
      </c>
      <c r="S1790">
        <v>507.0154</v>
      </c>
    </row>
    <row r="1791" spans="18:19" x14ac:dyDescent="0.35">
      <c r="R1791" s="10">
        <v>41880</v>
      </c>
      <c r="S1791">
        <v>508.42239999999998</v>
      </c>
    </row>
    <row r="1792" spans="18:19" x14ac:dyDescent="0.35">
      <c r="R1792" s="10">
        <v>41881</v>
      </c>
      <c r="S1792">
        <v>501.20310000000001</v>
      </c>
    </row>
    <row r="1793" spans="18:19" x14ac:dyDescent="0.35">
      <c r="R1793" s="10">
        <v>41882</v>
      </c>
      <c r="S1793">
        <v>478.07339999999999</v>
      </c>
    </row>
    <row r="1794" spans="18:19" x14ac:dyDescent="0.35">
      <c r="R1794" s="10">
        <v>41883</v>
      </c>
      <c r="S1794">
        <v>474.13459999999998</v>
      </c>
    </row>
    <row r="1795" spans="18:19" x14ac:dyDescent="0.35">
      <c r="R1795" s="10">
        <v>41884</v>
      </c>
      <c r="S1795">
        <v>475.31810000000002</v>
      </c>
    </row>
    <row r="1796" spans="18:19" x14ac:dyDescent="0.35">
      <c r="R1796" s="10">
        <v>41885</v>
      </c>
      <c r="S1796">
        <v>474.53699999999998</v>
      </c>
    </row>
    <row r="1797" spans="18:19" x14ac:dyDescent="0.35">
      <c r="R1797" s="10">
        <v>41886</v>
      </c>
      <c r="S1797">
        <v>489.0865</v>
      </c>
    </row>
    <row r="1798" spans="18:19" x14ac:dyDescent="0.35">
      <c r="R1798" s="10">
        <v>41887</v>
      </c>
      <c r="S1798">
        <v>480.50099999999998</v>
      </c>
    </row>
    <row r="1799" spans="18:19" x14ac:dyDescent="0.35">
      <c r="R1799" s="10">
        <v>41888</v>
      </c>
      <c r="S1799">
        <v>482.2371</v>
      </c>
    </row>
    <row r="1800" spans="18:19" x14ac:dyDescent="0.35">
      <c r="R1800" s="10">
        <v>41889</v>
      </c>
      <c r="S1800">
        <v>479.48329999999999</v>
      </c>
    </row>
    <row r="1801" spans="18:19" x14ac:dyDescent="0.35">
      <c r="R1801" s="10">
        <v>41890</v>
      </c>
      <c r="S1801">
        <v>472.14789999999999</v>
      </c>
    </row>
    <row r="1802" spans="18:19" x14ac:dyDescent="0.35">
      <c r="R1802" s="10">
        <v>41891</v>
      </c>
      <c r="S1802">
        <v>471.55759999999998</v>
      </c>
    </row>
    <row r="1803" spans="18:19" x14ac:dyDescent="0.35">
      <c r="R1803" s="10">
        <v>41892</v>
      </c>
      <c r="S1803">
        <v>477.52730000000003</v>
      </c>
    </row>
    <row r="1804" spans="18:19" x14ac:dyDescent="0.35">
      <c r="R1804" s="10">
        <v>41893</v>
      </c>
      <c r="S1804">
        <v>476.3349</v>
      </c>
    </row>
    <row r="1805" spans="18:19" x14ac:dyDescent="0.35">
      <c r="R1805" s="10">
        <v>41894</v>
      </c>
      <c r="S1805">
        <v>473.8254</v>
      </c>
    </row>
    <row r="1806" spans="18:19" x14ac:dyDescent="0.35">
      <c r="R1806" s="10">
        <v>41895</v>
      </c>
      <c r="S1806">
        <v>477.08609999999999</v>
      </c>
    </row>
    <row r="1807" spans="18:19" x14ac:dyDescent="0.35">
      <c r="R1807" s="10">
        <v>41896</v>
      </c>
      <c r="S1807">
        <v>474.71499999999997</v>
      </c>
    </row>
    <row r="1808" spans="18:19" x14ac:dyDescent="0.35">
      <c r="R1808" s="10">
        <v>41897</v>
      </c>
      <c r="S1808">
        <v>471.35860000000002</v>
      </c>
    </row>
    <row r="1809" spans="18:19" x14ac:dyDescent="0.35">
      <c r="R1809" s="10">
        <v>41898</v>
      </c>
      <c r="S1809">
        <v>463.73880000000003</v>
      </c>
    </row>
    <row r="1810" spans="18:19" x14ac:dyDescent="0.35">
      <c r="R1810" s="10">
        <v>41899</v>
      </c>
      <c r="S1810">
        <v>454.91430000000003</v>
      </c>
    </row>
    <row r="1811" spans="18:19" x14ac:dyDescent="0.35">
      <c r="R1811" s="10">
        <v>41900</v>
      </c>
      <c r="S1811">
        <v>421.45940000000002</v>
      </c>
    </row>
    <row r="1812" spans="18:19" x14ac:dyDescent="0.35">
      <c r="R1812" s="10">
        <v>41901</v>
      </c>
      <c r="S1812">
        <v>391.94389999999999</v>
      </c>
    </row>
    <row r="1813" spans="18:19" x14ac:dyDescent="0.35">
      <c r="R1813" s="10">
        <v>41902</v>
      </c>
      <c r="S1813">
        <v>406.82479999999998</v>
      </c>
    </row>
    <row r="1814" spans="18:19" x14ac:dyDescent="0.35">
      <c r="R1814" s="10">
        <v>41903</v>
      </c>
      <c r="S1814">
        <v>396.56700000000001</v>
      </c>
    </row>
    <row r="1815" spans="18:19" x14ac:dyDescent="0.35">
      <c r="R1815" s="10">
        <v>41904</v>
      </c>
      <c r="S1815">
        <v>398.8854</v>
      </c>
    </row>
    <row r="1816" spans="18:19" x14ac:dyDescent="0.35">
      <c r="R1816" s="10">
        <v>41905</v>
      </c>
      <c r="S1816">
        <v>435.37790000000001</v>
      </c>
    </row>
    <row r="1817" spans="18:19" x14ac:dyDescent="0.35">
      <c r="R1817" s="10">
        <v>41906</v>
      </c>
      <c r="S1817">
        <v>422.29840000000002</v>
      </c>
    </row>
    <row r="1818" spans="18:19" x14ac:dyDescent="0.35">
      <c r="R1818" s="10">
        <v>41907</v>
      </c>
      <c r="S1818">
        <v>408.79849999999999</v>
      </c>
    </row>
    <row r="1819" spans="18:19" x14ac:dyDescent="0.35">
      <c r="R1819" s="10">
        <v>41908</v>
      </c>
      <c r="S1819">
        <v>401.9203</v>
      </c>
    </row>
    <row r="1820" spans="18:19" x14ac:dyDescent="0.35">
      <c r="R1820" s="10">
        <v>41909</v>
      </c>
      <c r="S1820">
        <v>398.3571</v>
      </c>
    </row>
    <row r="1821" spans="18:19" x14ac:dyDescent="0.35">
      <c r="R1821" s="10">
        <v>41910</v>
      </c>
      <c r="S1821">
        <v>376.19830000000002</v>
      </c>
    </row>
    <row r="1822" spans="18:19" x14ac:dyDescent="0.35">
      <c r="R1822" s="10">
        <v>41911</v>
      </c>
      <c r="S1822">
        <v>374.73439999999999</v>
      </c>
    </row>
    <row r="1823" spans="18:19" x14ac:dyDescent="0.35">
      <c r="R1823" s="10">
        <v>41912</v>
      </c>
      <c r="S1823">
        <v>386.26870000000002</v>
      </c>
    </row>
    <row r="1824" spans="18:19" x14ac:dyDescent="0.35">
      <c r="R1824" s="10">
        <v>41913</v>
      </c>
      <c r="S1824">
        <v>381.33240000000001</v>
      </c>
    </row>
    <row r="1825" spans="18:19" x14ac:dyDescent="0.35">
      <c r="R1825" s="10">
        <v>41914</v>
      </c>
      <c r="S1825">
        <v>371.98590000000002</v>
      </c>
    </row>
    <row r="1826" spans="18:19" x14ac:dyDescent="0.35">
      <c r="R1826" s="10">
        <v>41915</v>
      </c>
      <c r="S1826">
        <v>356.5566</v>
      </c>
    </row>
    <row r="1827" spans="18:19" x14ac:dyDescent="0.35">
      <c r="R1827" s="10">
        <v>41916</v>
      </c>
      <c r="S1827">
        <v>325.49209999999999</v>
      </c>
    </row>
    <row r="1828" spans="18:19" x14ac:dyDescent="0.35">
      <c r="R1828" s="10">
        <v>41917</v>
      </c>
      <c r="S1828">
        <v>319.64060000000001</v>
      </c>
    </row>
    <row r="1829" spans="18:19" x14ac:dyDescent="0.35">
      <c r="R1829" s="10">
        <v>41918</v>
      </c>
      <c r="S1829">
        <v>328.45940000000002</v>
      </c>
    </row>
    <row r="1830" spans="18:19" x14ac:dyDescent="0.35">
      <c r="R1830" s="10">
        <v>41919</v>
      </c>
      <c r="S1830">
        <v>334.09109999999998</v>
      </c>
    </row>
    <row r="1831" spans="18:19" x14ac:dyDescent="0.35">
      <c r="R1831" s="10">
        <v>41920</v>
      </c>
      <c r="S1831">
        <v>352.78890000000001</v>
      </c>
    </row>
    <row r="1832" spans="18:19" x14ac:dyDescent="0.35">
      <c r="R1832" s="10">
        <v>41921</v>
      </c>
      <c r="S1832">
        <v>363.77510000000001</v>
      </c>
    </row>
    <row r="1833" spans="18:19" x14ac:dyDescent="0.35">
      <c r="R1833" s="10">
        <v>41922</v>
      </c>
      <c r="S1833">
        <v>358.6859</v>
      </c>
    </row>
    <row r="1834" spans="18:19" x14ac:dyDescent="0.35">
      <c r="R1834" s="10">
        <v>41923</v>
      </c>
      <c r="S1834">
        <v>359.2029</v>
      </c>
    </row>
    <row r="1835" spans="18:19" x14ac:dyDescent="0.35">
      <c r="R1835" s="10">
        <v>41924</v>
      </c>
      <c r="S1835">
        <v>376.1891</v>
      </c>
    </row>
    <row r="1836" spans="18:19" x14ac:dyDescent="0.35">
      <c r="R1836" s="10">
        <v>41925</v>
      </c>
      <c r="S1836">
        <v>388.37700000000001</v>
      </c>
    </row>
    <row r="1837" spans="18:19" x14ac:dyDescent="0.35">
      <c r="R1837" s="10">
        <v>41926</v>
      </c>
      <c r="S1837">
        <v>398.70679999999999</v>
      </c>
    </row>
    <row r="1838" spans="18:19" x14ac:dyDescent="0.35">
      <c r="R1838" s="10">
        <v>41927</v>
      </c>
      <c r="S1838">
        <v>391.8433</v>
      </c>
    </row>
    <row r="1839" spans="18:19" x14ac:dyDescent="0.35">
      <c r="R1839" s="10">
        <v>41928</v>
      </c>
      <c r="S1839">
        <v>380.08010000000002</v>
      </c>
    </row>
    <row r="1840" spans="18:19" x14ac:dyDescent="0.35">
      <c r="R1840" s="10">
        <v>41929</v>
      </c>
      <c r="S1840">
        <v>380.42160000000001</v>
      </c>
    </row>
    <row r="1841" spans="18:19" x14ac:dyDescent="0.35">
      <c r="R1841" s="10">
        <v>41930</v>
      </c>
      <c r="S1841">
        <v>388.96179999999998</v>
      </c>
    </row>
    <row r="1842" spans="18:19" x14ac:dyDescent="0.35">
      <c r="R1842" s="10">
        <v>41931</v>
      </c>
      <c r="S1842">
        <v>386.58890000000002</v>
      </c>
    </row>
    <row r="1843" spans="18:19" x14ac:dyDescent="0.35">
      <c r="R1843" s="10">
        <v>41932</v>
      </c>
      <c r="S1843">
        <v>379.37130000000002</v>
      </c>
    </row>
    <row r="1844" spans="18:19" x14ac:dyDescent="0.35">
      <c r="R1844" s="10">
        <v>41933</v>
      </c>
      <c r="S1844">
        <v>382.37700000000001</v>
      </c>
    </row>
    <row r="1845" spans="18:19" x14ac:dyDescent="0.35">
      <c r="R1845" s="10">
        <v>41934</v>
      </c>
      <c r="S1845">
        <v>379.09629999999999</v>
      </c>
    </row>
    <row r="1846" spans="18:19" x14ac:dyDescent="0.35">
      <c r="R1846" s="10">
        <v>41935</v>
      </c>
      <c r="S1846">
        <v>355.8614</v>
      </c>
    </row>
    <row r="1847" spans="18:19" x14ac:dyDescent="0.35">
      <c r="R1847" s="10">
        <v>41936</v>
      </c>
      <c r="S1847">
        <v>355.16950000000003</v>
      </c>
    </row>
    <row r="1848" spans="18:19" x14ac:dyDescent="0.35">
      <c r="R1848" s="10">
        <v>41937</v>
      </c>
      <c r="S1848">
        <v>346.11259999999999</v>
      </c>
    </row>
    <row r="1849" spans="18:19" x14ac:dyDescent="0.35">
      <c r="R1849" s="10">
        <v>41938</v>
      </c>
      <c r="S1849">
        <v>351.54140000000001</v>
      </c>
    </row>
    <row r="1850" spans="18:19" x14ac:dyDescent="0.35">
      <c r="R1850" s="10">
        <v>41939</v>
      </c>
      <c r="S1850">
        <v>348.96129999999999</v>
      </c>
    </row>
    <row r="1851" spans="18:19" x14ac:dyDescent="0.35">
      <c r="R1851" s="10">
        <v>41940</v>
      </c>
      <c r="S1851">
        <v>351.89710000000002</v>
      </c>
    </row>
    <row r="1852" spans="18:19" x14ac:dyDescent="0.35">
      <c r="R1852" s="10">
        <v>41941</v>
      </c>
      <c r="S1852">
        <v>333.37880000000001</v>
      </c>
    </row>
    <row r="1853" spans="18:19" x14ac:dyDescent="0.35">
      <c r="R1853" s="10">
        <v>41942</v>
      </c>
      <c r="S1853">
        <v>343.78280000000001</v>
      </c>
    </row>
    <row r="1854" spans="18:19" x14ac:dyDescent="0.35">
      <c r="R1854" s="10">
        <v>41943</v>
      </c>
      <c r="S1854">
        <v>336.79950000000002</v>
      </c>
    </row>
    <row r="1855" spans="18:19" x14ac:dyDescent="0.35">
      <c r="R1855" s="10">
        <v>41944</v>
      </c>
      <c r="S1855">
        <v>325.38650000000001</v>
      </c>
    </row>
    <row r="1856" spans="18:19" x14ac:dyDescent="0.35">
      <c r="R1856" s="10">
        <v>41945</v>
      </c>
      <c r="S1856">
        <v>323.74259999999998</v>
      </c>
    </row>
    <row r="1857" spans="18:19" x14ac:dyDescent="0.35">
      <c r="R1857" s="10">
        <v>41946</v>
      </c>
      <c r="S1857">
        <v>324.2303</v>
      </c>
    </row>
    <row r="1858" spans="18:19" x14ac:dyDescent="0.35">
      <c r="R1858" s="10">
        <v>41947</v>
      </c>
      <c r="S1858">
        <v>328.2833</v>
      </c>
    </row>
    <row r="1859" spans="18:19" x14ac:dyDescent="0.35">
      <c r="R1859" s="10">
        <v>41948</v>
      </c>
      <c r="S1859">
        <v>337.13900000000001</v>
      </c>
    </row>
    <row r="1860" spans="18:19" x14ac:dyDescent="0.35">
      <c r="R1860" s="10">
        <v>41949</v>
      </c>
      <c r="S1860">
        <v>348.23500000000001</v>
      </c>
    </row>
    <row r="1861" spans="18:19" x14ac:dyDescent="0.35">
      <c r="R1861" s="10">
        <v>41950</v>
      </c>
      <c r="S1861">
        <v>341.0795</v>
      </c>
    </row>
    <row r="1862" spans="18:19" x14ac:dyDescent="0.35">
      <c r="R1862" s="10">
        <v>41951</v>
      </c>
      <c r="S1862">
        <v>344.03399999999999</v>
      </c>
    </row>
    <row r="1863" spans="18:19" x14ac:dyDescent="0.35">
      <c r="R1863" s="10">
        <v>41952</v>
      </c>
      <c r="S1863">
        <v>363.30619999999999</v>
      </c>
    </row>
    <row r="1864" spans="18:19" x14ac:dyDescent="0.35">
      <c r="R1864" s="10">
        <v>41953</v>
      </c>
      <c r="S1864">
        <v>365.28969999999998</v>
      </c>
    </row>
    <row r="1865" spans="18:19" x14ac:dyDescent="0.35">
      <c r="R1865" s="10">
        <v>41954</v>
      </c>
      <c r="S1865">
        <v>366.99329999999998</v>
      </c>
    </row>
    <row r="1866" spans="18:19" x14ac:dyDescent="0.35">
      <c r="R1866" s="10">
        <v>41955</v>
      </c>
      <c r="S1866">
        <v>427.24029999999999</v>
      </c>
    </row>
    <row r="1867" spans="18:19" x14ac:dyDescent="0.35">
      <c r="R1867" s="10">
        <v>41956</v>
      </c>
      <c r="S1867">
        <v>417.15280000000001</v>
      </c>
    </row>
    <row r="1868" spans="18:19" x14ac:dyDescent="0.35">
      <c r="R1868" s="10">
        <v>41957</v>
      </c>
      <c r="S1868">
        <v>398.4273</v>
      </c>
    </row>
    <row r="1869" spans="18:19" x14ac:dyDescent="0.35">
      <c r="R1869" s="10">
        <v>41958</v>
      </c>
      <c r="S1869">
        <v>375.12880000000001</v>
      </c>
    </row>
    <row r="1870" spans="18:19" x14ac:dyDescent="0.35">
      <c r="R1870" s="10">
        <v>41959</v>
      </c>
      <c r="S1870">
        <v>388.55419999999998</v>
      </c>
    </row>
    <row r="1871" spans="18:19" x14ac:dyDescent="0.35">
      <c r="R1871" s="10">
        <v>41960</v>
      </c>
      <c r="S1871">
        <v>385.85930000000002</v>
      </c>
    </row>
    <row r="1872" spans="18:19" x14ac:dyDescent="0.35">
      <c r="R1872" s="10">
        <v>41961</v>
      </c>
      <c r="S1872">
        <v>372.37700000000001</v>
      </c>
    </row>
    <row r="1873" spans="18:19" x14ac:dyDescent="0.35">
      <c r="R1873" s="10">
        <v>41962</v>
      </c>
      <c r="S1873">
        <v>377.23680000000002</v>
      </c>
    </row>
    <row r="1874" spans="18:19" x14ac:dyDescent="0.35">
      <c r="R1874" s="10">
        <v>41963</v>
      </c>
      <c r="S1874">
        <v>356.1388</v>
      </c>
    </row>
    <row r="1875" spans="18:19" x14ac:dyDescent="0.35">
      <c r="R1875" s="10">
        <v>41964</v>
      </c>
      <c r="S1875">
        <v>348.86169999999998</v>
      </c>
    </row>
    <row r="1876" spans="18:19" x14ac:dyDescent="0.35">
      <c r="R1876" s="10">
        <v>41965</v>
      </c>
      <c r="S1876">
        <v>352.04169999999999</v>
      </c>
    </row>
    <row r="1877" spans="18:19" x14ac:dyDescent="0.35">
      <c r="R1877" s="10">
        <v>41966</v>
      </c>
      <c r="S1877">
        <v>366.76870000000002</v>
      </c>
    </row>
    <row r="1878" spans="18:19" x14ac:dyDescent="0.35">
      <c r="R1878" s="10">
        <v>41967</v>
      </c>
      <c r="S1878">
        <v>375.2355</v>
      </c>
    </row>
    <row r="1879" spans="18:19" x14ac:dyDescent="0.35">
      <c r="R1879" s="10">
        <v>41968</v>
      </c>
      <c r="S1879">
        <v>375.7174</v>
      </c>
    </row>
    <row r="1880" spans="18:19" x14ac:dyDescent="0.35">
      <c r="R1880" s="10">
        <v>41969</v>
      </c>
      <c r="S1880">
        <v>368.5104</v>
      </c>
    </row>
    <row r="1881" spans="18:19" x14ac:dyDescent="0.35">
      <c r="R1881" s="10">
        <v>41970</v>
      </c>
      <c r="S1881">
        <v>369.14260000000002</v>
      </c>
    </row>
    <row r="1882" spans="18:19" x14ac:dyDescent="0.35">
      <c r="R1882" s="10">
        <v>41971</v>
      </c>
      <c r="S1882">
        <v>375.84890000000001</v>
      </c>
    </row>
    <row r="1883" spans="18:19" x14ac:dyDescent="0.35">
      <c r="R1883" s="10">
        <v>41972</v>
      </c>
      <c r="S1883">
        <v>375.22280000000001</v>
      </c>
    </row>
    <row r="1884" spans="18:19" x14ac:dyDescent="0.35">
      <c r="R1884" s="10">
        <v>41973</v>
      </c>
      <c r="S1884">
        <v>377.09010000000001</v>
      </c>
    </row>
    <row r="1885" spans="18:19" x14ac:dyDescent="0.35">
      <c r="R1885" s="10">
        <v>41974</v>
      </c>
      <c r="S1885">
        <v>378.64440000000002</v>
      </c>
    </row>
    <row r="1886" spans="18:19" x14ac:dyDescent="0.35">
      <c r="R1886" s="10">
        <v>41975</v>
      </c>
      <c r="S1886">
        <v>381.53640000000001</v>
      </c>
    </row>
    <row r="1887" spans="18:19" x14ac:dyDescent="0.35">
      <c r="R1887" s="10">
        <v>41976</v>
      </c>
      <c r="S1887">
        <v>374.97280000000001</v>
      </c>
    </row>
    <row r="1888" spans="18:19" x14ac:dyDescent="0.35">
      <c r="R1888" s="10">
        <v>41977</v>
      </c>
      <c r="S1888">
        <v>369.15499999999997</v>
      </c>
    </row>
    <row r="1889" spans="18:19" x14ac:dyDescent="0.35">
      <c r="R1889" s="10">
        <v>41978</v>
      </c>
      <c r="S1889">
        <v>376.03609999999998</v>
      </c>
    </row>
    <row r="1890" spans="18:19" x14ac:dyDescent="0.35">
      <c r="R1890" s="10">
        <v>41979</v>
      </c>
      <c r="S1890">
        <v>374.01960000000003</v>
      </c>
    </row>
    <row r="1891" spans="18:19" x14ac:dyDescent="0.35">
      <c r="R1891" s="10">
        <v>41980</v>
      </c>
      <c r="S1891">
        <v>374.25580000000002</v>
      </c>
    </row>
    <row r="1892" spans="18:19" x14ac:dyDescent="0.35">
      <c r="R1892" s="10">
        <v>41981</v>
      </c>
      <c r="S1892">
        <v>360.94189999999998</v>
      </c>
    </row>
    <row r="1893" spans="18:19" x14ac:dyDescent="0.35">
      <c r="R1893" s="10">
        <v>41982</v>
      </c>
      <c r="S1893">
        <v>351.26940000000002</v>
      </c>
    </row>
    <row r="1894" spans="18:19" x14ac:dyDescent="0.35">
      <c r="R1894" s="10">
        <v>41983</v>
      </c>
      <c r="S1894">
        <v>344.61709999999999</v>
      </c>
    </row>
    <row r="1895" spans="18:19" x14ac:dyDescent="0.35">
      <c r="R1895" s="10">
        <v>41984</v>
      </c>
      <c r="S1895">
        <v>347.13310000000001</v>
      </c>
    </row>
    <row r="1896" spans="18:19" x14ac:dyDescent="0.35">
      <c r="R1896" s="10">
        <v>41985</v>
      </c>
      <c r="S1896">
        <v>350.94119999999998</v>
      </c>
    </row>
    <row r="1897" spans="18:19" x14ac:dyDescent="0.35">
      <c r="R1897" s="10">
        <v>41986</v>
      </c>
      <c r="S1897">
        <v>347.47129999999999</v>
      </c>
    </row>
    <row r="1898" spans="18:19" x14ac:dyDescent="0.35">
      <c r="R1898" s="10">
        <v>41987</v>
      </c>
      <c r="S1898">
        <v>351.14389999999997</v>
      </c>
    </row>
    <row r="1899" spans="18:19" x14ac:dyDescent="0.35">
      <c r="R1899" s="10">
        <v>41988</v>
      </c>
      <c r="S1899">
        <v>345.09609999999998</v>
      </c>
    </row>
    <row r="1900" spans="18:19" x14ac:dyDescent="0.35">
      <c r="R1900" s="10">
        <v>41989</v>
      </c>
      <c r="S1900">
        <v>326.08150000000001</v>
      </c>
    </row>
    <row r="1901" spans="18:19" x14ac:dyDescent="0.35">
      <c r="R1901" s="10">
        <v>41990</v>
      </c>
      <c r="S1901">
        <v>319.17129999999997</v>
      </c>
    </row>
    <row r="1902" spans="18:19" x14ac:dyDescent="0.35">
      <c r="R1902" s="10">
        <v>41991</v>
      </c>
      <c r="S1902">
        <v>310.74579999999997</v>
      </c>
    </row>
    <row r="1903" spans="18:19" x14ac:dyDescent="0.35">
      <c r="R1903" s="10">
        <v>41992</v>
      </c>
      <c r="S1903">
        <v>317.00599999999997</v>
      </c>
    </row>
    <row r="1904" spans="18:19" x14ac:dyDescent="0.35">
      <c r="R1904" s="10">
        <v>41993</v>
      </c>
      <c r="S1904">
        <v>329.57420000000002</v>
      </c>
    </row>
    <row r="1905" spans="18:19" x14ac:dyDescent="0.35">
      <c r="R1905" s="10">
        <v>41994</v>
      </c>
      <c r="S1905">
        <v>319.24110000000002</v>
      </c>
    </row>
    <row r="1906" spans="18:19" x14ac:dyDescent="0.35">
      <c r="R1906" s="10">
        <v>41995</v>
      </c>
      <c r="S1906">
        <v>330.67090000000002</v>
      </c>
    </row>
    <row r="1907" spans="18:19" x14ac:dyDescent="0.35">
      <c r="R1907" s="10">
        <v>41996</v>
      </c>
      <c r="S1907">
        <v>334.04669999999999</v>
      </c>
    </row>
    <row r="1908" spans="18:19" x14ac:dyDescent="0.35">
      <c r="R1908" s="10">
        <v>41997</v>
      </c>
      <c r="S1908">
        <v>321.8843</v>
      </c>
    </row>
    <row r="1909" spans="18:19" x14ac:dyDescent="0.35">
      <c r="R1909" s="10">
        <v>41998</v>
      </c>
      <c r="S1909">
        <v>318.61180000000002</v>
      </c>
    </row>
    <row r="1910" spans="18:19" x14ac:dyDescent="0.35">
      <c r="R1910" s="10">
        <v>41999</v>
      </c>
      <c r="S1910">
        <v>327.15820000000002</v>
      </c>
    </row>
    <row r="1911" spans="18:19" x14ac:dyDescent="0.35">
      <c r="R1911" s="10">
        <v>42000</v>
      </c>
      <c r="S1911">
        <v>315.16699999999997</v>
      </c>
    </row>
    <row r="1912" spans="18:19" x14ac:dyDescent="0.35">
      <c r="R1912" s="10">
        <v>42001</v>
      </c>
      <c r="S1912">
        <v>316.79590000000002</v>
      </c>
    </row>
    <row r="1913" spans="18:19" x14ac:dyDescent="0.35">
      <c r="R1913" s="10">
        <v>42002</v>
      </c>
      <c r="S1913">
        <v>312.44119999999998</v>
      </c>
    </row>
    <row r="1914" spans="18:19" x14ac:dyDescent="0.35">
      <c r="R1914" s="10">
        <v>42003</v>
      </c>
      <c r="S1914">
        <v>309.87079999999997</v>
      </c>
    </row>
    <row r="1915" spans="18:19" x14ac:dyDescent="0.35">
      <c r="R1915" s="10">
        <v>42004</v>
      </c>
      <c r="S1915">
        <v>319.69580000000002</v>
      </c>
    </row>
    <row r="1916" spans="18:19" x14ac:dyDescent="0.35">
      <c r="R1916" s="10">
        <v>42005</v>
      </c>
      <c r="S1916">
        <v>313.92469999999997</v>
      </c>
    </row>
    <row r="1917" spans="18:19" x14ac:dyDescent="0.35">
      <c r="R1917" s="10">
        <v>42006</v>
      </c>
      <c r="S1917">
        <v>314.59160000000003</v>
      </c>
    </row>
    <row r="1918" spans="18:19" x14ac:dyDescent="0.35">
      <c r="R1918" s="10">
        <v>42007</v>
      </c>
      <c r="S1918">
        <v>279.85070000000002</v>
      </c>
    </row>
    <row r="1919" spans="18:19" x14ac:dyDescent="0.35">
      <c r="R1919" s="10">
        <v>42008</v>
      </c>
      <c r="S1919">
        <v>263.6343</v>
      </c>
    </row>
    <row r="1920" spans="18:19" x14ac:dyDescent="0.35">
      <c r="R1920" s="10">
        <v>42009</v>
      </c>
      <c r="S1920">
        <v>272.9486</v>
      </c>
    </row>
    <row r="1921" spans="18:19" x14ac:dyDescent="0.35">
      <c r="R1921" s="10">
        <v>42010</v>
      </c>
      <c r="S1921">
        <v>285.57589999999999</v>
      </c>
    </row>
    <row r="1922" spans="18:19" x14ac:dyDescent="0.35">
      <c r="R1922" s="10">
        <v>42011</v>
      </c>
      <c r="S1922">
        <v>294.87779999999998</v>
      </c>
    </row>
    <row r="1923" spans="18:19" x14ac:dyDescent="0.35">
      <c r="R1923" s="10">
        <v>42012</v>
      </c>
      <c r="S1923">
        <v>283.25130000000001</v>
      </c>
    </row>
    <row r="1924" spans="18:19" x14ac:dyDescent="0.35">
      <c r="R1924" s="10">
        <v>42013</v>
      </c>
      <c r="S1924">
        <v>288.84410000000003</v>
      </c>
    </row>
    <row r="1925" spans="18:19" x14ac:dyDescent="0.35">
      <c r="R1925" s="10">
        <v>42014</v>
      </c>
      <c r="S1925">
        <v>274.0668</v>
      </c>
    </row>
    <row r="1926" spans="18:19" x14ac:dyDescent="0.35">
      <c r="R1926" s="10">
        <v>42015</v>
      </c>
      <c r="S1926">
        <v>265.36919999999998</v>
      </c>
    </row>
    <row r="1927" spans="18:19" x14ac:dyDescent="0.35">
      <c r="R1927" s="10">
        <v>42016</v>
      </c>
      <c r="S1927">
        <v>267.08730000000003</v>
      </c>
    </row>
    <row r="1928" spans="18:19" x14ac:dyDescent="0.35">
      <c r="R1928" s="10">
        <v>42017</v>
      </c>
      <c r="S1928">
        <v>226.98230000000001</v>
      </c>
    </row>
    <row r="1929" spans="18:19" x14ac:dyDescent="0.35">
      <c r="R1929" s="10">
        <v>42018</v>
      </c>
      <c r="S1929">
        <v>177.27950000000001</v>
      </c>
    </row>
    <row r="1930" spans="18:19" x14ac:dyDescent="0.35">
      <c r="R1930" s="10">
        <v>42019</v>
      </c>
      <c r="S1930">
        <v>210.46360000000001</v>
      </c>
    </row>
    <row r="1931" spans="18:19" x14ac:dyDescent="0.35">
      <c r="R1931" s="10">
        <v>42020</v>
      </c>
      <c r="S1931">
        <v>207.2243</v>
      </c>
    </row>
    <row r="1932" spans="18:19" x14ac:dyDescent="0.35">
      <c r="R1932" s="10">
        <v>42021</v>
      </c>
      <c r="S1932">
        <v>199.625</v>
      </c>
    </row>
    <row r="1933" spans="18:19" x14ac:dyDescent="0.35">
      <c r="R1933" s="10">
        <v>42022</v>
      </c>
      <c r="S1933">
        <v>209.93199999999999</v>
      </c>
    </row>
    <row r="1934" spans="18:19" x14ac:dyDescent="0.35">
      <c r="R1934" s="10">
        <v>42023</v>
      </c>
      <c r="S1934">
        <v>213.97829999999999</v>
      </c>
    </row>
    <row r="1935" spans="18:19" x14ac:dyDescent="0.35">
      <c r="R1935" s="10">
        <v>42024</v>
      </c>
      <c r="S1935">
        <v>210.48169999999999</v>
      </c>
    </row>
    <row r="1936" spans="18:19" x14ac:dyDescent="0.35">
      <c r="R1936" s="10">
        <v>42025</v>
      </c>
      <c r="S1936">
        <v>225.98159999999999</v>
      </c>
    </row>
    <row r="1937" spans="18:19" x14ac:dyDescent="0.35">
      <c r="R1937" s="10">
        <v>42026</v>
      </c>
      <c r="S1937">
        <v>232.66159999999999</v>
      </c>
    </row>
    <row r="1938" spans="18:19" x14ac:dyDescent="0.35">
      <c r="R1938" s="10">
        <v>42027</v>
      </c>
      <c r="S1938">
        <v>232.96729999999999</v>
      </c>
    </row>
    <row r="1939" spans="18:19" x14ac:dyDescent="0.35">
      <c r="R1939" s="10">
        <v>42028</v>
      </c>
      <c r="S1939">
        <v>247.9855</v>
      </c>
    </row>
    <row r="1940" spans="18:19" x14ac:dyDescent="0.35">
      <c r="R1940" s="10">
        <v>42029</v>
      </c>
      <c r="S1940">
        <v>254.50729999999999</v>
      </c>
    </row>
    <row r="1941" spans="18:19" x14ac:dyDescent="0.35">
      <c r="R1941" s="10">
        <v>42030</v>
      </c>
      <c r="S1941">
        <v>271.94909999999999</v>
      </c>
    </row>
    <row r="1942" spans="18:19" x14ac:dyDescent="0.35">
      <c r="R1942" s="10">
        <v>42031</v>
      </c>
      <c r="S1942">
        <v>262.06049999999999</v>
      </c>
    </row>
    <row r="1943" spans="18:19" x14ac:dyDescent="0.35">
      <c r="R1943" s="10">
        <v>42032</v>
      </c>
      <c r="S1943">
        <v>233.20869999999999</v>
      </c>
    </row>
    <row r="1944" spans="18:19" x14ac:dyDescent="0.35">
      <c r="R1944" s="10">
        <v>42033</v>
      </c>
      <c r="S1944">
        <v>232.40479999999999</v>
      </c>
    </row>
    <row r="1945" spans="18:19" x14ac:dyDescent="0.35">
      <c r="R1945" s="10">
        <v>42034</v>
      </c>
      <c r="S1945">
        <v>226.5033</v>
      </c>
    </row>
    <row r="1946" spans="18:19" x14ac:dyDescent="0.35">
      <c r="R1946" s="10">
        <v>42035</v>
      </c>
      <c r="S1946">
        <v>216.91370000000001</v>
      </c>
    </row>
    <row r="1947" spans="18:19" x14ac:dyDescent="0.35">
      <c r="R1947" s="10">
        <v>42036</v>
      </c>
      <c r="S1947">
        <v>226.39590000000001</v>
      </c>
    </row>
    <row r="1948" spans="18:19" x14ac:dyDescent="0.35">
      <c r="R1948" s="10">
        <v>42037</v>
      </c>
      <c r="S1948">
        <v>237.54089999999999</v>
      </c>
    </row>
    <row r="1949" spans="18:19" x14ac:dyDescent="0.35">
      <c r="R1949" s="10">
        <v>42038</v>
      </c>
      <c r="S1949">
        <v>226.95660000000001</v>
      </c>
    </row>
    <row r="1950" spans="18:19" x14ac:dyDescent="0.35">
      <c r="R1950" s="10">
        <v>42039</v>
      </c>
      <c r="S1950">
        <v>226.72909999999999</v>
      </c>
    </row>
    <row r="1951" spans="18:19" x14ac:dyDescent="0.35">
      <c r="R1951" s="10">
        <v>42040</v>
      </c>
      <c r="S1951">
        <v>216.7714</v>
      </c>
    </row>
    <row r="1952" spans="18:19" x14ac:dyDescent="0.35">
      <c r="R1952" s="10">
        <v>42041</v>
      </c>
      <c r="S1952">
        <v>222.48230000000001</v>
      </c>
    </row>
    <row r="1953" spans="18:19" x14ac:dyDescent="0.35">
      <c r="R1953" s="10">
        <v>42042</v>
      </c>
      <c r="S1953">
        <v>227.32749999999999</v>
      </c>
    </row>
    <row r="1954" spans="18:19" x14ac:dyDescent="0.35">
      <c r="R1954" s="10">
        <v>42043</v>
      </c>
      <c r="S1954">
        <v>222.86770000000001</v>
      </c>
    </row>
    <row r="1955" spans="18:19" x14ac:dyDescent="0.35">
      <c r="R1955" s="10">
        <v>42044</v>
      </c>
      <c r="S1955">
        <v>220.17429999999999</v>
      </c>
    </row>
    <row r="1956" spans="18:19" x14ac:dyDescent="0.35">
      <c r="R1956" s="10">
        <v>42045</v>
      </c>
      <c r="S1956">
        <v>220.0829</v>
      </c>
    </row>
    <row r="1957" spans="18:19" x14ac:dyDescent="0.35">
      <c r="R1957" s="10">
        <v>42046</v>
      </c>
      <c r="S1957">
        <v>219.4922</v>
      </c>
    </row>
    <row r="1958" spans="18:19" x14ac:dyDescent="0.35">
      <c r="R1958" s="10">
        <v>42047</v>
      </c>
      <c r="S1958">
        <v>221.85130000000001</v>
      </c>
    </row>
    <row r="1959" spans="18:19" x14ac:dyDescent="0.35">
      <c r="R1959" s="10">
        <v>42048</v>
      </c>
      <c r="S1959">
        <v>235.7869</v>
      </c>
    </row>
    <row r="1960" spans="18:19" x14ac:dyDescent="0.35">
      <c r="R1960" s="10">
        <v>42049</v>
      </c>
      <c r="S1960">
        <v>257.47410000000002</v>
      </c>
    </row>
    <row r="1961" spans="18:19" x14ac:dyDescent="0.35">
      <c r="R1961" s="10">
        <v>42050</v>
      </c>
      <c r="S1961">
        <v>234.32919999999999</v>
      </c>
    </row>
    <row r="1962" spans="18:19" x14ac:dyDescent="0.35">
      <c r="R1962" s="10">
        <v>42051</v>
      </c>
      <c r="S1962">
        <v>233.56180000000001</v>
      </c>
    </row>
    <row r="1963" spans="18:19" x14ac:dyDescent="0.35">
      <c r="R1963" s="10">
        <v>42052</v>
      </c>
      <c r="S1963">
        <v>243.59829999999999</v>
      </c>
    </row>
    <row r="1964" spans="18:19" x14ac:dyDescent="0.35">
      <c r="R1964" s="10">
        <v>42053</v>
      </c>
      <c r="S1964">
        <v>236.21369999999999</v>
      </c>
    </row>
    <row r="1965" spans="18:19" x14ac:dyDescent="0.35">
      <c r="R1965" s="10">
        <v>42054</v>
      </c>
      <c r="S1965">
        <v>239.83500000000001</v>
      </c>
    </row>
    <row r="1966" spans="18:19" x14ac:dyDescent="0.35">
      <c r="R1966" s="10">
        <v>42055</v>
      </c>
      <c r="S1966">
        <v>243.7756</v>
      </c>
    </row>
    <row r="1967" spans="18:19" x14ac:dyDescent="0.35">
      <c r="R1967" s="10">
        <v>42056</v>
      </c>
      <c r="S1967">
        <v>244.25569999999999</v>
      </c>
    </row>
    <row r="1968" spans="18:19" x14ac:dyDescent="0.35">
      <c r="R1968" s="10">
        <v>42057</v>
      </c>
      <c r="S1968">
        <v>235.5299</v>
      </c>
    </row>
    <row r="1969" spans="18:19" x14ac:dyDescent="0.35">
      <c r="R1969" s="10">
        <v>42058</v>
      </c>
      <c r="S1969">
        <v>238.08449999999999</v>
      </c>
    </row>
    <row r="1970" spans="18:19" x14ac:dyDescent="0.35">
      <c r="R1970" s="10">
        <v>42059</v>
      </c>
      <c r="S1970">
        <v>238.76009999999999</v>
      </c>
    </row>
    <row r="1971" spans="18:19" x14ac:dyDescent="0.35">
      <c r="R1971" s="10">
        <v>42060</v>
      </c>
      <c r="S1971">
        <v>237.25129999999999</v>
      </c>
    </row>
    <row r="1972" spans="18:19" x14ac:dyDescent="0.35">
      <c r="R1972" s="10">
        <v>42061</v>
      </c>
      <c r="S1972">
        <v>236.0951</v>
      </c>
    </row>
    <row r="1973" spans="18:19" x14ac:dyDescent="0.35">
      <c r="R1973" s="10">
        <v>42062</v>
      </c>
      <c r="S1973">
        <v>252.5111</v>
      </c>
    </row>
    <row r="1974" spans="18:19" x14ac:dyDescent="0.35">
      <c r="R1974" s="10">
        <v>42063</v>
      </c>
      <c r="S1974">
        <v>253.5283</v>
      </c>
    </row>
    <row r="1975" spans="18:19" x14ac:dyDescent="0.35">
      <c r="R1975" s="10">
        <v>42064</v>
      </c>
      <c r="S1975">
        <v>258.74250000000001</v>
      </c>
    </row>
    <row r="1976" spans="18:19" x14ac:dyDescent="0.35">
      <c r="R1976" s="10">
        <v>42065</v>
      </c>
      <c r="S1976">
        <v>271.35250000000002</v>
      </c>
    </row>
    <row r="1977" spans="18:19" x14ac:dyDescent="0.35">
      <c r="R1977" s="10">
        <v>42066</v>
      </c>
      <c r="S1977">
        <v>281.44970000000001</v>
      </c>
    </row>
    <row r="1978" spans="18:19" x14ac:dyDescent="0.35">
      <c r="R1978" s="10">
        <v>42067</v>
      </c>
      <c r="S1978">
        <v>271.92219999999998</v>
      </c>
    </row>
    <row r="1979" spans="18:19" x14ac:dyDescent="0.35">
      <c r="R1979" s="10">
        <v>42068</v>
      </c>
      <c r="S1979">
        <v>274.86500000000001</v>
      </c>
    </row>
    <row r="1980" spans="18:19" x14ac:dyDescent="0.35">
      <c r="R1980" s="10">
        <v>42069</v>
      </c>
      <c r="S1980">
        <v>272.21109999999999</v>
      </c>
    </row>
    <row r="1981" spans="18:19" x14ac:dyDescent="0.35">
      <c r="R1981" s="10">
        <v>42070</v>
      </c>
      <c r="S1981">
        <v>275.88979999999998</v>
      </c>
    </row>
    <row r="1982" spans="18:19" x14ac:dyDescent="0.35">
      <c r="R1982" s="10">
        <v>42071</v>
      </c>
      <c r="S1982">
        <v>274.47539999999998</v>
      </c>
    </row>
    <row r="1983" spans="18:19" x14ac:dyDescent="0.35">
      <c r="R1983" s="10">
        <v>42072</v>
      </c>
      <c r="S1983">
        <v>288.51609999999999</v>
      </c>
    </row>
    <row r="1984" spans="18:19" x14ac:dyDescent="0.35">
      <c r="R1984" s="10">
        <v>42073</v>
      </c>
      <c r="S1984">
        <v>290.512</v>
      </c>
    </row>
    <row r="1985" spans="18:19" x14ac:dyDescent="0.35">
      <c r="R1985" s="10">
        <v>42074</v>
      </c>
      <c r="S1985">
        <v>295.83010000000002</v>
      </c>
    </row>
    <row r="1986" spans="18:19" x14ac:dyDescent="0.35">
      <c r="R1986" s="10">
        <v>42075</v>
      </c>
      <c r="S1986">
        <v>293.86709999999999</v>
      </c>
    </row>
    <row r="1987" spans="18:19" x14ac:dyDescent="0.35">
      <c r="R1987" s="10">
        <v>42076</v>
      </c>
      <c r="S1987">
        <v>284.28379999999999</v>
      </c>
    </row>
    <row r="1988" spans="18:19" x14ac:dyDescent="0.35">
      <c r="R1988" s="10">
        <v>42077</v>
      </c>
      <c r="S1988">
        <v>281.36149999999998</v>
      </c>
    </row>
    <row r="1989" spans="18:19" x14ac:dyDescent="0.35">
      <c r="R1989" s="10">
        <v>42078</v>
      </c>
      <c r="S1989">
        <v>285.3415</v>
      </c>
    </row>
    <row r="1990" spans="18:19" x14ac:dyDescent="0.35">
      <c r="R1990" s="10">
        <v>42079</v>
      </c>
      <c r="S1990">
        <v>290.37630000000001</v>
      </c>
    </row>
    <row r="1991" spans="18:19" x14ac:dyDescent="0.35">
      <c r="R1991" s="10">
        <v>42080</v>
      </c>
      <c r="S1991">
        <v>284.45530000000002</v>
      </c>
    </row>
    <row r="1992" spans="18:19" x14ac:dyDescent="0.35">
      <c r="R1992" s="10">
        <v>42081</v>
      </c>
      <c r="S1992">
        <v>255.36619999999999</v>
      </c>
    </row>
    <row r="1993" spans="18:19" x14ac:dyDescent="0.35">
      <c r="R1993" s="10">
        <v>42082</v>
      </c>
      <c r="S1993">
        <v>259.74040000000002</v>
      </c>
    </row>
    <row r="1994" spans="18:19" x14ac:dyDescent="0.35">
      <c r="R1994" s="10">
        <v>42083</v>
      </c>
      <c r="S1994">
        <v>260.83800000000002</v>
      </c>
    </row>
    <row r="1995" spans="18:19" x14ac:dyDescent="0.35">
      <c r="R1995" s="10">
        <v>42084</v>
      </c>
      <c r="S1995">
        <v>259.61619999999999</v>
      </c>
    </row>
    <row r="1996" spans="18:19" x14ac:dyDescent="0.35">
      <c r="R1996" s="10">
        <v>42085</v>
      </c>
      <c r="S1996">
        <v>267.79680000000002</v>
      </c>
    </row>
    <row r="1997" spans="18:19" x14ac:dyDescent="0.35">
      <c r="R1997" s="10">
        <v>42086</v>
      </c>
      <c r="S1997">
        <v>265.94319999999999</v>
      </c>
    </row>
    <row r="1998" spans="18:19" x14ac:dyDescent="0.35">
      <c r="R1998" s="10">
        <v>42087</v>
      </c>
      <c r="S1998">
        <v>245.44220000000001</v>
      </c>
    </row>
    <row r="1999" spans="18:19" x14ac:dyDescent="0.35">
      <c r="R1999" s="10">
        <v>42088</v>
      </c>
      <c r="S1999">
        <v>246.13390000000001</v>
      </c>
    </row>
    <row r="2000" spans="18:19" x14ac:dyDescent="0.35">
      <c r="R2000" s="10">
        <v>42089</v>
      </c>
      <c r="S2000">
        <v>247.648</v>
      </c>
    </row>
    <row r="2001" spans="18:19" x14ac:dyDescent="0.35">
      <c r="R2001" s="10">
        <v>42090</v>
      </c>
      <c r="S2001">
        <v>246.5814</v>
      </c>
    </row>
    <row r="2002" spans="18:19" x14ac:dyDescent="0.35">
      <c r="R2002" s="10">
        <v>42091</v>
      </c>
      <c r="S2002">
        <v>252.25200000000001</v>
      </c>
    </row>
    <row r="2003" spans="18:19" x14ac:dyDescent="0.35">
      <c r="R2003" s="10">
        <v>42092</v>
      </c>
      <c r="S2003">
        <v>242.01650000000001</v>
      </c>
    </row>
    <row r="2004" spans="18:19" x14ac:dyDescent="0.35">
      <c r="R2004" s="10">
        <v>42093</v>
      </c>
      <c r="S2004">
        <v>246.852</v>
      </c>
    </row>
    <row r="2005" spans="18:19" x14ac:dyDescent="0.35">
      <c r="R2005" s="10">
        <v>42094</v>
      </c>
      <c r="S2005">
        <v>243.38939999999999</v>
      </c>
    </row>
    <row r="2006" spans="18:19" x14ac:dyDescent="0.35">
      <c r="R2006" s="10">
        <v>42095</v>
      </c>
      <c r="S2006">
        <v>246.5548</v>
      </c>
    </row>
    <row r="2007" spans="18:19" x14ac:dyDescent="0.35">
      <c r="R2007" s="10">
        <v>42096</v>
      </c>
      <c r="S2007">
        <v>252.25659999999999</v>
      </c>
    </row>
    <row r="2008" spans="18:19" x14ac:dyDescent="0.35">
      <c r="R2008" s="10">
        <v>42097</v>
      </c>
      <c r="S2008">
        <v>253.54390000000001</v>
      </c>
    </row>
    <row r="2009" spans="18:19" x14ac:dyDescent="0.35">
      <c r="R2009" s="10">
        <v>42098</v>
      </c>
      <c r="S2009">
        <v>253.1206</v>
      </c>
    </row>
    <row r="2010" spans="18:19" x14ac:dyDescent="0.35">
      <c r="R2010" s="10">
        <v>42099</v>
      </c>
      <c r="S2010">
        <v>259.94510000000002</v>
      </c>
    </row>
    <row r="2011" spans="18:19" x14ac:dyDescent="0.35">
      <c r="R2011" s="10">
        <v>42100</v>
      </c>
      <c r="S2011">
        <v>254.5187</v>
      </c>
    </row>
    <row r="2012" spans="18:19" x14ac:dyDescent="0.35">
      <c r="R2012" s="10">
        <v>42101</v>
      </c>
      <c r="S2012">
        <v>252.79650000000001</v>
      </c>
    </row>
    <row r="2013" spans="18:19" x14ac:dyDescent="0.35">
      <c r="R2013" s="10">
        <v>42102</v>
      </c>
      <c r="S2013">
        <v>244.3604</v>
      </c>
    </row>
    <row r="2014" spans="18:19" x14ac:dyDescent="0.35">
      <c r="R2014" s="10">
        <v>42103</v>
      </c>
      <c r="S2014">
        <v>243.2604</v>
      </c>
    </row>
    <row r="2015" spans="18:19" x14ac:dyDescent="0.35">
      <c r="R2015" s="10">
        <v>42104</v>
      </c>
      <c r="S2015">
        <v>235.2201</v>
      </c>
    </row>
    <row r="2016" spans="18:19" x14ac:dyDescent="0.35">
      <c r="R2016" s="10">
        <v>42105</v>
      </c>
      <c r="S2016">
        <v>236.11699999999999</v>
      </c>
    </row>
    <row r="2017" spans="18:19" x14ac:dyDescent="0.35">
      <c r="R2017" s="10">
        <v>42106</v>
      </c>
      <c r="S2017">
        <v>235.6352</v>
      </c>
    </row>
    <row r="2018" spans="18:19" x14ac:dyDescent="0.35">
      <c r="R2018" s="10">
        <v>42107</v>
      </c>
      <c r="S2018">
        <v>223.40559999999999</v>
      </c>
    </row>
    <row r="2019" spans="18:19" x14ac:dyDescent="0.35">
      <c r="R2019" s="10">
        <v>42108</v>
      </c>
      <c r="S2019">
        <v>218.2741</v>
      </c>
    </row>
    <row r="2020" spans="18:19" x14ac:dyDescent="0.35">
      <c r="R2020" s="10">
        <v>42109</v>
      </c>
      <c r="S2020">
        <v>223.5659</v>
      </c>
    </row>
    <row r="2021" spans="18:19" x14ac:dyDescent="0.35">
      <c r="R2021" s="10">
        <v>42110</v>
      </c>
      <c r="S2021">
        <v>228.107</v>
      </c>
    </row>
    <row r="2022" spans="18:19" x14ac:dyDescent="0.35">
      <c r="R2022" s="10">
        <v>42111</v>
      </c>
      <c r="S2022">
        <v>222.23249999999999</v>
      </c>
    </row>
    <row r="2023" spans="18:19" x14ac:dyDescent="0.35">
      <c r="R2023" s="10">
        <v>42112</v>
      </c>
      <c r="S2023">
        <v>222.84299999999999</v>
      </c>
    </row>
    <row r="2024" spans="18:19" x14ac:dyDescent="0.35">
      <c r="R2024" s="10">
        <v>42113</v>
      </c>
      <c r="S2024">
        <v>221.69130000000001</v>
      </c>
    </row>
    <row r="2025" spans="18:19" x14ac:dyDescent="0.35">
      <c r="R2025" s="10">
        <v>42114</v>
      </c>
      <c r="S2025">
        <v>224.30760000000001</v>
      </c>
    </row>
    <row r="2026" spans="18:19" x14ac:dyDescent="0.35">
      <c r="R2026" s="10">
        <v>42115</v>
      </c>
      <c r="S2026">
        <v>235.815</v>
      </c>
    </row>
    <row r="2027" spans="18:19" x14ac:dyDescent="0.35">
      <c r="R2027" s="10">
        <v>42116</v>
      </c>
      <c r="S2027">
        <v>233.923</v>
      </c>
    </row>
    <row r="2028" spans="18:19" x14ac:dyDescent="0.35">
      <c r="R2028" s="10">
        <v>42117</v>
      </c>
      <c r="S2028">
        <v>235.5616</v>
      </c>
    </row>
    <row r="2029" spans="18:19" x14ac:dyDescent="0.35">
      <c r="R2029" s="10">
        <v>42118</v>
      </c>
      <c r="S2029">
        <v>230.786</v>
      </c>
    </row>
    <row r="2030" spans="18:19" x14ac:dyDescent="0.35">
      <c r="R2030" s="10">
        <v>42119</v>
      </c>
      <c r="S2030">
        <v>225.85290000000001</v>
      </c>
    </row>
    <row r="2031" spans="18:19" x14ac:dyDescent="0.35">
      <c r="R2031" s="10">
        <v>42120</v>
      </c>
      <c r="S2031">
        <v>218.815</v>
      </c>
    </row>
    <row r="2032" spans="18:19" x14ac:dyDescent="0.35">
      <c r="R2032" s="10">
        <v>42121</v>
      </c>
      <c r="S2032">
        <v>228.49940000000001</v>
      </c>
    </row>
    <row r="2033" spans="18:19" x14ac:dyDescent="0.35">
      <c r="R2033" s="10">
        <v>42122</v>
      </c>
      <c r="S2033">
        <v>225.6763</v>
      </c>
    </row>
    <row r="2034" spans="18:19" x14ac:dyDescent="0.35">
      <c r="R2034" s="10">
        <v>42123</v>
      </c>
      <c r="S2034">
        <v>225.97640000000001</v>
      </c>
    </row>
    <row r="2035" spans="18:19" x14ac:dyDescent="0.35">
      <c r="R2035" s="10">
        <v>42124</v>
      </c>
      <c r="S2035">
        <v>236.57040000000001</v>
      </c>
    </row>
    <row r="2036" spans="18:19" x14ac:dyDescent="0.35">
      <c r="R2036" s="10">
        <v>42125</v>
      </c>
      <c r="S2036">
        <v>232.1241</v>
      </c>
    </row>
    <row r="2037" spans="18:19" x14ac:dyDescent="0.35">
      <c r="R2037" s="10">
        <v>42126</v>
      </c>
      <c r="S2037">
        <v>234.90450000000001</v>
      </c>
    </row>
    <row r="2038" spans="18:19" x14ac:dyDescent="0.35">
      <c r="R2038" s="10">
        <v>42127</v>
      </c>
      <c r="S2038">
        <v>240.12029999999999</v>
      </c>
    </row>
    <row r="2039" spans="18:19" x14ac:dyDescent="0.35">
      <c r="R2039" s="10">
        <v>42128</v>
      </c>
      <c r="S2039">
        <v>238.7688</v>
      </c>
    </row>
    <row r="2040" spans="18:19" x14ac:dyDescent="0.35">
      <c r="R2040" s="10">
        <v>42129</v>
      </c>
      <c r="S2040">
        <v>236.5532</v>
      </c>
    </row>
    <row r="2041" spans="18:19" x14ac:dyDescent="0.35">
      <c r="R2041" s="10">
        <v>42130</v>
      </c>
      <c r="S2041">
        <v>230.0478</v>
      </c>
    </row>
    <row r="2042" spans="18:19" x14ac:dyDescent="0.35">
      <c r="R2042" s="10">
        <v>42131</v>
      </c>
      <c r="S2042">
        <v>237.78290000000001</v>
      </c>
    </row>
    <row r="2043" spans="18:19" x14ac:dyDescent="0.35">
      <c r="R2043" s="10">
        <v>42132</v>
      </c>
      <c r="S2043">
        <v>243.3946</v>
      </c>
    </row>
    <row r="2044" spans="18:19" x14ac:dyDescent="0.35">
      <c r="R2044" s="10">
        <v>42133</v>
      </c>
      <c r="S2044">
        <v>240.48249999999999</v>
      </c>
    </row>
    <row r="2045" spans="18:19" x14ac:dyDescent="0.35">
      <c r="R2045" s="10">
        <v>42134</v>
      </c>
      <c r="S2045">
        <v>239.63120000000001</v>
      </c>
    </row>
    <row r="2046" spans="18:19" x14ac:dyDescent="0.35">
      <c r="R2046" s="10">
        <v>42135</v>
      </c>
      <c r="S2046">
        <v>241.85390000000001</v>
      </c>
    </row>
    <row r="2047" spans="18:19" x14ac:dyDescent="0.35">
      <c r="R2047" s="10">
        <v>42136</v>
      </c>
      <c r="S2047">
        <v>240.99</v>
      </c>
    </row>
    <row r="2048" spans="18:19" x14ac:dyDescent="0.35">
      <c r="R2048" s="10">
        <v>42137</v>
      </c>
      <c r="S2048">
        <v>235.79810000000001</v>
      </c>
    </row>
    <row r="2049" spans="18:19" x14ac:dyDescent="0.35">
      <c r="R2049" s="10">
        <v>42138</v>
      </c>
      <c r="S2049">
        <v>236.739</v>
      </c>
    </row>
    <row r="2050" spans="18:19" x14ac:dyDescent="0.35">
      <c r="R2050" s="10">
        <v>42139</v>
      </c>
      <c r="S2050">
        <v>237.31010000000001</v>
      </c>
    </row>
    <row r="2051" spans="18:19" x14ac:dyDescent="0.35">
      <c r="R2051" s="10">
        <v>42140</v>
      </c>
      <c r="S2051">
        <v>235.72649999999999</v>
      </c>
    </row>
    <row r="2052" spans="18:19" x14ac:dyDescent="0.35">
      <c r="R2052" s="10">
        <v>42141</v>
      </c>
      <c r="S2052">
        <v>236.09960000000001</v>
      </c>
    </row>
    <row r="2053" spans="18:19" x14ac:dyDescent="0.35">
      <c r="R2053" s="10">
        <v>42142</v>
      </c>
      <c r="S2053">
        <v>232.8655</v>
      </c>
    </row>
    <row r="2054" spans="18:19" x14ac:dyDescent="0.35">
      <c r="R2054" s="10">
        <v>42143</v>
      </c>
      <c r="S2054">
        <v>231.9434</v>
      </c>
    </row>
    <row r="2055" spans="18:19" x14ac:dyDescent="0.35">
      <c r="R2055" s="10">
        <v>42144</v>
      </c>
      <c r="S2055">
        <v>234.24549999999999</v>
      </c>
    </row>
    <row r="2056" spans="18:19" x14ac:dyDescent="0.35">
      <c r="R2056" s="10">
        <v>42145</v>
      </c>
      <c r="S2056">
        <v>235.3048</v>
      </c>
    </row>
    <row r="2057" spans="18:19" x14ac:dyDescent="0.35">
      <c r="R2057" s="10">
        <v>42146</v>
      </c>
      <c r="S2057">
        <v>240.51900000000001</v>
      </c>
    </row>
    <row r="2058" spans="18:19" x14ac:dyDescent="0.35">
      <c r="R2058" s="10">
        <v>42147</v>
      </c>
      <c r="S2058">
        <v>239.03309999999999</v>
      </c>
    </row>
    <row r="2059" spans="18:19" x14ac:dyDescent="0.35">
      <c r="R2059" s="10">
        <v>42148</v>
      </c>
      <c r="S2059">
        <v>241.18639999999999</v>
      </c>
    </row>
    <row r="2060" spans="18:19" x14ac:dyDescent="0.35">
      <c r="R2060" s="10">
        <v>42149</v>
      </c>
      <c r="S2060">
        <v>237.4879</v>
      </c>
    </row>
    <row r="2061" spans="18:19" x14ac:dyDescent="0.35">
      <c r="R2061" s="10">
        <v>42150</v>
      </c>
      <c r="S2061">
        <v>237.3271</v>
      </c>
    </row>
    <row r="2062" spans="18:19" x14ac:dyDescent="0.35">
      <c r="R2062" s="10">
        <v>42151</v>
      </c>
      <c r="S2062">
        <v>237.18469999999999</v>
      </c>
    </row>
    <row r="2063" spans="18:19" x14ac:dyDescent="0.35">
      <c r="R2063" s="10">
        <v>42152</v>
      </c>
      <c r="S2063">
        <v>237.4716</v>
      </c>
    </row>
    <row r="2064" spans="18:19" x14ac:dyDescent="0.35">
      <c r="R2064" s="10">
        <v>42153</v>
      </c>
      <c r="S2064">
        <v>237.10489999999999</v>
      </c>
    </row>
    <row r="2065" spans="18:19" x14ac:dyDescent="0.35">
      <c r="R2065" s="10">
        <v>42154</v>
      </c>
      <c r="S2065">
        <v>233.29390000000001</v>
      </c>
    </row>
    <row r="2066" spans="18:19" x14ac:dyDescent="0.35">
      <c r="R2066" s="10">
        <v>42155</v>
      </c>
      <c r="S2066">
        <v>229.9992</v>
      </c>
    </row>
    <row r="2067" spans="18:19" x14ac:dyDescent="0.35">
      <c r="R2067" s="10">
        <v>42156</v>
      </c>
      <c r="S2067">
        <v>223.30860000000001</v>
      </c>
    </row>
    <row r="2068" spans="18:19" x14ac:dyDescent="0.35">
      <c r="R2068" s="10">
        <v>42157</v>
      </c>
      <c r="S2068">
        <v>225.74610000000001</v>
      </c>
    </row>
    <row r="2069" spans="18:19" x14ac:dyDescent="0.35">
      <c r="R2069" s="10">
        <v>42158</v>
      </c>
      <c r="S2069">
        <v>225.64519999999999</v>
      </c>
    </row>
    <row r="2070" spans="18:19" x14ac:dyDescent="0.35">
      <c r="R2070" s="10">
        <v>42159</v>
      </c>
      <c r="S2070">
        <v>224.37100000000001</v>
      </c>
    </row>
    <row r="2071" spans="18:19" x14ac:dyDescent="0.35">
      <c r="R2071" s="10">
        <v>42160</v>
      </c>
      <c r="S2071">
        <v>225.03569999999999</v>
      </c>
    </row>
    <row r="2072" spans="18:19" x14ac:dyDescent="0.35">
      <c r="R2072" s="10">
        <v>42161</v>
      </c>
      <c r="S2072">
        <v>225.67910000000001</v>
      </c>
    </row>
    <row r="2073" spans="18:19" x14ac:dyDescent="0.35">
      <c r="R2073" s="10">
        <v>42162</v>
      </c>
      <c r="S2073">
        <v>223.3896</v>
      </c>
    </row>
    <row r="2074" spans="18:19" x14ac:dyDescent="0.35">
      <c r="R2074" s="10">
        <v>42163</v>
      </c>
      <c r="S2074">
        <v>228.64519999999999</v>
      </c>
    </row>
    <row r="2075" spans="18:19" x14ac:dyDescent="0.35">
      <c r="R2075" s="10">
        <v>42164</v>
      </c>
      <c r="S2075">
        <v>229.33269999999999</v>
      </c>
    </row>
    <row r="2076" spans="18:19" x14ac:dyDescent="0.35">
      <c r="R2076" s="10">
        <v>42165</v>
      </c>
      <c r="S2076">
        <v>228.9521</v>
      </c>
    </row>
    <row r="2077" spans="18:19" x14ac:dyDescent="0.35">
      <c r="R2077" s="10">
        <v>42166</v>
      </c>
      <c r="S2077">
        <v>230.0189</v>
      </c>
    </row>
    <row r="2078" spans="18:19" x14ac:dyDescent="0.35">
      <c r="R2078" s="10">
        <v>42167</v>
      </c>
      <c r="S2078">
        <v>230.20410000000001</v>
      </c>
    </row>
    <row r="2079" spans="18:19" x14ac:dyDescent="0.35">
      <c r="R2079" s="10">
        <v>42168</v>
      </c>
      <c r="S2079">
        <v>232.7533</v>
      </c>
    </row>
    <row r="2080" spans="18:19" x14ac:dyDescent="0.35">
      <c r="R2080" s="10">
        <v>42169</v>
      </c>
      <c r="S2080">
        <v>233.8536</v>
      </c>
    </row>
    <row r="2081" spans="18:19" x14ac:dyDescent="0.35">
      <c r="R2081" s="10">
        <v>42170</v>
      </c>
      <c r="S2081">
        <v>237.30959999999999</v>
      </c>
    </row>
    <row r="2082" spans="18:19" x14ac:dyDescent="0.35">
      <c r="R2082" s="10">
        <v>42171</v>
      </c>
      <c r="S2082">
        <v>250.89769999999999</v>
      </c>
    </row>
    <row r="2083" spans="18:19" x14ac:dyDescent="0.35">
      <c r="R2083" s="10">
        <v>42172</v>
      </c>
      <c r="S2083">
        <v>249.16810000000001</v>
      </c>
    </row>
    <row r="2084" spans="18:19" x14ac:dyDescent="0.35">
      <c r="R2084" s="10">
        <v>42173</v>
      </c>
      <c r="S2084">
        <v>248.8732</v>
      </c>
    </row>
    <row r="2085" spans="18:19" x14ac:dyDescent="0.35">
      <c r="R2085" s="10">
        <v>42174</v>
      </c>
      <c r="S2085">
        <v>243.547</v>
      </c>
    </row>
    <row r="2086" spans="18:19" x14ac:dyDescent="0.35">
      <c r="R2086" s="10">
        <v>42175</v>
      </c>
      <c r="S2086">
        <v>245.2612</v>
      </c>
    </row>
    <row r="2087" spans="18:19" x14ac:dyDescent="0.35">
      <c r="R2087" s="10">
        <v>42176</v>
      </c>
      <c r="S2087">
        <v>244.01</v>
      </c>
    </row>
    <row r="2088" spans="18:19" x14ac:dyDescent="0.35">
      <c r="R2088" s="10">
        <v>42177</v>
      </c>
      <c r="S2088">
        <v>246.77</v>
      </c>
    </row>
    <row r="2089" spans="18:19" x14ac:dyDescent="0.35">
      <c r="R2089" s="10">
        <v>42178</v>
      </c>
      <c r="S2089">
        <v>243.9862</v>
      </c>
    </row>
    <row r="2090" spans="18:19" x14ac:dyDescent="0.35">
      <c r="R2090" s="10">
        <v>42179</v>
      </c>
      <c r="S2090">
        <v>240.21549999999999</v>
      </c>
    </row>
    <row r="2091" spans="18:19" x14ac:dyDescent="0.35">
      <c r="R2091" s="10">
        <v>42180</v>
      </c>
      <c r="S2091">
        <v>242.422</v>
      </c>
    </row>
    <row r="2092" spans="18:19" x14ac:dyDescent="0.35">
      <c r="R2092" s="10">
        <v>42181</v>
      </c>
      <c r="S2092">
        <v>242.64240000000001</v>
      </c>
    </row>
    <row r="2093" spans="18:19" x14ac:dyDescent="0.35">
      <c r="R2093" s="10">
        <v>42182</v>
      </c>
      <c r="S2093">
        <v>250.70660000000001</v>
      </c>
    </row>
    <row r="2094" spans="18:19" x14ac:dyDescent="0.35">
      <c r="R2094" s="10">
        <v>42183</v>
      </c>
      <c r="S2094">
        <v>248.06729999999999</v>
      </c>
    </row>
    <row r="2095" spans="18:19" x14ac:dyDescent="0.35">
      <c r="R2095" s="10">
        <v>42184</v>
      </c>
      <c r="S2095">
        <v>256.48750000000001</v>
      </c>
    </row>
    <row r="2096" spans="18:19" x14ac:dyDescent="0.35">
      <c r="R2096" s="10">
        <v>42185</v>
      </c>
      <c r="S2096">
        <v>262.48430000000002</v>
      </c>
    </row>
    <row r="2097" spans="18:19" x14ac:dyDescent="0.35">
      <c r="R2097" s="10">
        <v>42186</v>
      </c>
      <c r="S2097">
        <v>257.66039999999998</v>
      </c>
    </row>
    <row r="2098" spans="18:19" x14ac:dyDescent="0.35">
      <c r="R2098" s="10">
        <v>42187</v>
      </c>
      <c r="S2098">
        <v>254.35050000000001</v>
      </c>
    </row>
    <row r="2099" spans="18:19" x14ac:dyDescent="0.35">
      <c r="R2099" s="10">
        <v>42188</v>
      </c>
      <c r="S2099">
        <v>255.59610000000001</v>
      </c>
    </row>
    <row r="2100" spans="18:19" x14ac:dyDescent="0.35">
      <c r="R2100" s="10">
        <v>42189</v>
      </c>
      <c r="S2100">
        <v>260.34879999999998</v>
      </c>
    </row>
    <row r="2101" spans="18:19" x14ac:dyDescent="0.35">
      <c r="R2101" s="10">
        <v>42190</v>
      </c>
      <c r="S2101">
        <v>271.01530000000002</v>
      </c>
    </row>
    <row r="2102" spans="18:19" x14ac:dyDescent="0.35">
      <c r="R2102" s="10">
        <v>42191</v>
      </c>
      <c r="S2102">
        <v>268.49349999999998</v>
      </c>
    </row>
    <row r="2103" spans="18:19" x14ac:dyDescent="0.35">
      <c r="R2103" s="10">
        <v>42192</v>
      </c>
      <c r="S2103">
        <v>264.95659999999998</v>
      </c>
    </row>
    <row r="2104" spans="18:19" x14ac:dyDescent="0.35">
      <c r="R2104" s="10">
        <v>42193</v>
      </c>
      <c r="S2104">
        <v>269.64589999999998</v>
      </c>
    </row>
    <row r="2105" spans="18:19" x14ac:dyDescent="0.35">
      <c r="R2105" s="10">
        <v>42194</v>
      </c>
      <c r="S2105">
        <v>268.11340000000001</v>
      </c>
    </row>
    <row r="2106" spans="18:19" x14ac:dyDescent="0.35">
      <c r="R2106" s="10">
        <v>42195</v>
      </c>
      <c r="S2106">
        <v>283.88099999999997</v>
      </c>
    </row>
    <row r="2107" spans="18:19" x14ac:dyDescent="0.35">
      <c r="R2107" s="10">
        <v>42196</v>
      </c>
      <c r="S2107">
        <v>291.68729999999999</v>
      </c>
    </row>
    <row r="2108" spans="18:19" x14ac:dyDescent="0.35">
      <c r="R2108" s="10">
        <v>42197</v>
      </c>
      <c r="S2108">
        <v>309.9778</v>
      </c>
    </row>
    <row r="2109" spans="18:19" x14ac:dyDescent="0.35">
      <c r="R2109" s="10">
        <v>42198</v>
      </c>
      <c r="S2109">
        <v>290.8811</v>
      </c>
    </row>
    <row r="2110" spans="18:19" x14ac:dyDescent="0.35">
      <c r="R2110" s="10">
        <v>42199</v>
      </c>
      <c r="S2110">
        <v>286.18560000000002</v>
      </c>
    </row>
    <row r="2111" spans="18:19" x14ac:dyDescent="0.35">
      <c r="R2111" s="10">
        <v>42200</v>
      </c>
      <c r="S2111">
        <v>283.82310000000001</v>
      </c>
    </row>
    <row r="2112" spans="18:19" x14ac:dyDescent="0.35">
      <c r="R2112" s="10">
        <v>42201</v>
      </c>
      <c r="S2112">
        <v>277.82729999999998</v>
      </c>
    </row>
    <row r="2113" spans="18:19" x14ac:dyDescent="0.35">
      <c r="R2113" s="10">
        <v>42202</v>
      </c>
      <c r="S2113">
        <v>278.48829999999998</v>
      </c>
    </row>
    <row r="2114" spans="18:19" x14ac:dyDescent="0.35">
      <c r="R2114" s="10">
        <v>42203</v>
      </c>
      <c r="S2114">
        <v>274.49380000000002</v>
      </c>
    </row>
    <row r="2115" spans="18:19" x14ac:dyDescent="0.35">
      <c r="R2115" s="10">
        <v>42204</v>
      </c>
      <c r="S2115">
        <v>272.4889</v>
      </c>
    </row>
    <row r="2116" spans="18:19" x14ac:dyDescent="0.35">
      <c r="R2116" s="10">
        <v>42205</v>
      </c>
      <c r="S2116">
        <v>278.41390000000001</v>
      </c>
    </row>
    <row r="2117" spans="18:19" x14ac:dyDescent="0.35">
      <c r="R2117" s="10">
        <v>42206</v>
      </c>
      <c r="S2117">
        <v>275.09949999999998</v>
      </c>
    </row>
    <row r="2118" spans="18:19" x14ac:dyDescent="0.35">
      <c r="R2118" s="10">
        <v>42207</v>
      </c>
      <c r="S2118">
        <v>276.61739999999998</v>
      </c>
    </row>
    <row r="2119" spans="18:19" x14ac:dyDescent="0.35">
      <c r="R2119" s="10">
        <v>42208</v>
      </c>
      <c r="S2119">
        <v>275.6266</v>
      </c>
    </row>
    <row r="2120" spans="18:19" x14ac:dyDescent="0.35">
      <c r="R2120" s="10">
        <v>42209</v>
      </c>
      <c r="S2120">
        <v>287.97379999999998</v>
      </c>
    </row>
    <row r="2121" spans="18:19" x14ac:dyDescent="0.35">
      <c r="R2121" s="10">
        <v>42210</v>
      </c>
      <c r="S2121">
        <v>288.1343</v>
      </c>
    </row>
    <row r="2122" spans="18:19" x14ac:dyDescent="0.35">
      <c r="R2122" s="10">
        <v>42211</v>
      </c>
      <c r="S2122">
        <v>291.63720000000001</v>
      </c>
    </row>
    <row r="2123" spans="18:19" x14ac:dyDescent="0.35">
      <c r="R2123" s="10">
        <v>42212</v>
      </c>
      <c r="S2123">
        <v>292.73059999999998</v>
      </c>
    </row>
    <row r="2124" spans="18:19" x14ac:dyDescent="0.35">
      <c r="R2124" s="10">
        <v>42213</v>
      </c>
      <c r="S2124">
        <v>293.7851</v>
      </c>
    </row>
    <row r="2125" spans="18:19" x14ac:dyDescent="0.35">
      <c r="R2125" s="10">
        <v>42214</v>
      </c>
      <c r="S2125">
        <v>288.7681</v>
      </c>
    </row>
    <row r="2126" spans="18:19" x14ac:dyDescent="0.35">
      <c r="R2126" s="10">
        <v>42215</v>
      </c>
      <c r="S2126">
        <v>287.28980000000001</v>
      </c>
    </row>
    <row r="2127" spans="18:19" x14ac:dyDescent="0.35">
      <c r="R2127" s="10">
        <v>42216</v>
      </c>
      <c r="S2127">
        <v>283.94170000000003</v>
      </c>
    </row>
    <row r="2128" spans="18:19" x14ac:dyDescent="0.35">
      <c r="R2128" s="10">
        <v>42217</v>
      </c>
      <c r="S2128">
        <v>280.03710000000001</v>
      </c>
    </row>
    <row r="2129" spans="18:19" x14ac:dyDescent="0.35">
      <c r="R2129" s="10">
        <v>42218</v>
      </c>
      <c r="S2129">
        <v>281.64999999999998</v>
      </c>
    </row>
    <row r="2130" spans="18:19" x14ac:dyDescent="0.35">
      <c r="R2130" s="10">
        <v>42219</v>
      </c>
      <c r="S2130">
        <v>280.4796</v>
      </c>
    </row>
    <row r="2131" spans="18:19" x14ac:dyDescent="0.35">
      <c r="R2131" s="10">
        <v>42220</v>
      </c>
      <c r="S2131">
        <v>284.50330000000002</v>
      </c>
    </row>
    <row r="2132" spans="18:19" x14ac:dyDescent="0.35">
      <c r="R2132" s="10">
        <v>42221</v>
      </c>
      <c r="S2132">
        <v>281.37830000000002</v>
      </c>
    </row>
    <row r="2133" spans="18:19" x14ac:dyDescent="0.35">
      <c r="R2133" s="10">
        <v>42222</v>
      </c>
      <c r="S2133">
        <v>278.2516</v>
      </c>
    </row>
    <row r="2134" spans="18:19" x14ac:dyDescent="0.35">
      <c r="R2134" s="10">
        <v>42223</v>
      </c>
      <c r="S2134">
        <v>279.03030000000001</v>
      </c>
    </row>
    <row r="2135" spans="18:19" x14ac:dyDescent="0.35">
      <c r="R2135" s="10">
        <v>42224</v>
      </c>
      <c r="S2135">
        <v>260.2</v>
      </c>
    </row>
    <row r="2136" spans="18:19" x14ac:dyDescent="0.35">
      <c r="R2136" s="10">
        <v>42225</v>
      </c>
      <c r="S2136">
        <v>264.43880000000001</v>
      </c>
    </row>
    <row r="2137" spans="18:19" x14ac:dyDescent="0.35">
      <c r="R2137" s="10">
        <v>42226</v>
      </c>
      <c r="S2137">
        <v>263.76150000000001</v>
      </c>
    </row>
    <row r="2138" spans="18:19" x14ac:dyDescent="0.35">
      <c r="R2138" s="10">
        <v>42227</v>
      </c>
      <c r="S2138">
        <v>270.91669999999999</v>
      </c>
    </row>
    <row r="2139" spans="18:19" x14ac:dyDescent="0.35">
      <c r="R2139" s="10">
        <v>42228</v>
      </c>
      <c r="S2139">
        <v>265.64179999999999</v>
      </c>
    </row>
    <row r="2140" spans="18:19" x14ac:dyDescent="0.35">
      <c r="R2140" s="10">
        <v>42229</v>
      </c>
      <c r="S2140">
        <v>263.33710000000002</v>
      </c>
    </row>
    <row r="2141" spans="18:19" x14ac:dyDescent="0.35">
      <c r="R2141" s="10">
        <v>42230</v>
      </c>
      <c r="S2141">
        <v>264.86860000000001</v>
      </c>
    </row>
    <row r="2142" spans="18:19" x14ac:dyDescent="0.35">
      <c r="R2142" s="10">
        <v>42231</v>
      </c>
      <c r="S2142">
        <v>260.73430000000002</v>
      </c>
    </row>
    <row r="2143" spans="18:19" x14ac:dyDescent="0.35">
      <c r="R2143" s="10">
        <v>42232</v>
      </c>
      <c r="S2143">
        <v>257.67349999999999</v>
      </c>
    </row>
    <row r="2144" spans="18:19" x14ac:dyDescent="0.35">
      <c r="R2144" s="10">
        <v>42233</v>
      </c>
      <c r="S2144">
        <v>256.98399999999998</v>
      </c>
    </row>
    <row r="2145" spans="18:19" x14ac:dyDescent="0.35">
      <c r="R2145" s="10">
        <v>42234</v>
      </c>
      <c r="S2145">
        <v>219.00450000000001</v>
      </c>
    </row>
    <row r="2146" spans="18:19" x14ac:dyDescent="0.35">
      <c r="R2146" s="10">
        <v>42235</v>
      </c>
      <c r="S2146">
        <v>225.39439999999999</v>
      </c>
    </row>
    <row r="2147" spans="18:19" x14ac:dyDescent="0.35">
      <c r="R2147" s="10">
        <v>42236</v>
      </c>
      <c r="S2147">
        <v>234.68729999999999</v>
      </c>
    </row>
    <row r="2148" spans="18:19" x14ac:dyDescent="0.35">
      <c r="R2148" s="10">
        <v>42237</v>
      </c>
      <c r="S2148">
        <v>231.94059999999999</v>
      </c>
    </row>
    <row r="2149" spans="18:19" x14ac:dyDescent="0.35">
      <c r="R2149" s="10">
        <v>42238</v>
      </c>
      <c r="S2149">
        <v>229.74440000000001</v>
      </c>
    </row>
    <row r="2150" spans="18:19" x14ac:dyDescent="0.35">
      <c r="R2150" s="10">
        <v>42239</v>
      </c>
      <c r="S2150">
        <v>227.589</v>
      </c>
    </row>
    <row r="2151" spans="18:19" x14ac:dyDescent="0.35">
      <c r="R2151" s="10">
        <v>42240</v>
      </c>
      <c r="S2151">
        <v>209.13220000000001</v>
      </c>
    </row>
    <row r="2152" spans="18:19" x14ac:dyDescent="0.35">
      <c r="R2152" s="10">
        <v>42241</v>
      </c>
      <c r="S2152">
        <v>221.71180000000001</v>
      </c>
    </row>
    <row r="2153" spans="18:19" x14ac:dyDescent="0.35">
      <c r="R2153" s="10">
        <v>42242</v>
      </c>
      <c r="S2153">
        <v>225.37979999999999</v>
      </c>
    </row>
    <row r="2154" spans="18:19" x14ac:dyDescent="0.35">
      <c r="R2154" s="10">
        <v>42243</v>
      </c>
      <c r="S2154">
        <v>224.261</v>
      </c>
    </row>
    <row r="2155" spans="18:19" x14ac:dyDescent="0.35">
      <c r="R2155" s="10">
        <v>42244</v>
      </c>
      <c r="S2155">
        <v>230.98249999999999</v>
      </c>
    </row>
    <row r="2156" spans="18:19" x14ac:dyDescent="0.35">
      <c r="R2156" s="10">
        <v>42245</v>
      </c>
      <c r="S2156">
        <v>229.75620000000001</v>
      </c>
    </row>
    <row r="2157" spans="18:19" x14ac:dyDescent="0.35">
      <c r="R2157" s="10">
        <v>42246</v>
      </c>
      <c r="S2157">
        <v>228.6088</v>
      </c>
    </row>
    <row r="2158" spans="18:19" x14ac:dyDescent="0.35">
      <c r="R2158" s="10">
        <v>42247</v>
      </c>
      <c r="S2158">
        <v>230.01730000000001</v>
      </c>
    </row>
    <row r="2159" spans="18:19" x14ac:dyDescent="0.35">
      <c r="R2159" s="10">
        <v>42248</v>
      </c>
      <c r="S2159">
        <v>227.34690000000001</v>
      </c>
    </row>
    <row r="2160" spans="18:19" x14ac:dyDescent="0.35">
      <c r="R2160" s="10">
        <v>42249</v>
      </c>
      <c r="S2160">
        <v>228.85509999999999</v>
      </c>
    </row>
    <row r="2161" spans="18:19" x14ac:dyDescent="0.35">
      <c r="R2161" s="10">
        <v>42250</v>
      </c>
      <c r="S2161">
        <v>226.76499999999999</v>
      </c>
    </row>
    <row r="2162" spans="18:19" x14ac:dyDescent="0.35">
      <c r="R2162" s="10">
        <v>42251</v>
      </c>
      <c r="S2162">
        <v>230.08510000000001</v>
      </c>
    </row>
    <row r="2163" spans="18:19" x14ac:dyDescent="0.35">
      <c r="R2163" s="10">
        <v>42252</v>
      </c>
      <c r="S2163">
        <v>234.6771</v>
      </c>
    </row>
    <row r="2164" spans="18:19" x14ac:dyDescent="0.35">
      <c r="R2164" s="10">
        <v>42253</v>
      </c>
      <c r="S2164">
        <v>239.4383</v>
      </c>
    </row>
    <row r="2165" spans="18:19" x14ac:dyDescent="0.35">
      <c r="R2165" s="10">
        <v>42254</v>
      </c>
      <c r="S2165">
        <v>240.02019999999999</v>
      </c>
    </row>
    <row r="2166" spans="18:19" x14ac:dyDescent="0.35">
      <c r="R2166" s="10">
        <v>42255</v>
      </c>
      <c r="S2166">
        <v>243.54730000000001</v>
      </c>
    </row>
    <row r="2167" spans="18:19" x14ac:dyDescent="0.35">
      <c r="R2167" s="10">
        <v>42256</v>
      </c>
      <c r="S2167">
        <v>238.29159999999999</v>
      </c>
    </row>
    <row r="2168" spans="18:19" x14ac:dyDescent="0.35">
      <c r="R2168" s="10">
        <v>42257</v>
      </c>
      <c r="S2168">
        <v>238.58959999999999</v>
      </c>
    </row>
    <row r="2169" spans="18:19" x14ac:dyDescent="0.35">
      <c r="R2169" s="10">
        <v>42258</v>
      </c>
      <c r="S2169">
        <v>240.0838</v>
      </c>
    </row>
    <row r="2170" spans="18:19" x14ac:dyDescent="0.35">
      <c r="R2170" s="10">
        <v>42259</v>
      </c>
      <c r="S2170">
        <v>234.8185</v>
      </c>
    </row>
    <row r="2171" spans="18:19" x14ac:dyDescent="0.35">
      <c r="R2171" s="10">
        <v>42260</v>
      </c>
      <c r="S2171">
        <v>230.328</v>
      </c>
    </row>
    <row r="2172" spans="18:19" x14ac:dyDescent="0.35">
      <c r="R2172" s="10">
        <v>42261</v>
      </c>
      <c r="S2172">
        <v>230.2406</v>
      </c>
    </row>
    <row r="2173" spans="18:19" x14ac:dyDescent="0.35">
      <c r="R2173" s="10">
        <v>42262</v>
      </c>
      <c r="S2173">
        <v>229.92410000000001</v>
      </c>
    </row>
    <row r="2174" spans="18:19" x14ac:dyDescent="0.35">
      <c r="R2174" s="10">
        <v>42263</v>
      </c>
      <c r="S2174">
        <v>228.79759999999999</v>
      </c>
    </row>
    <row r="2175" spans="18:19" x14ac:dyDescent="0.35">
      <c r="R2175" s="10">
        <v>42264</v>
      </c>
      <c r="S2175">
        <v>232.79239999999999</v>
      </c>
    </row>
    <row r="2176" spans="18:19" x14ac:dyDescent="0.35">
      <c r="R2176" s="10">
        <v>42265</v>
      </c>
      <c r="S2176">
        <v>232.7167</v>
      </c>
    </row>
    <row r="2177" spans="18:19" x14ac:dyDescent="0.35">
      <c r="R2177" s="10">
        <v>42266</v>
      </c>
      <c r="S2177">
        <v>231.23820000000001</v>
      </c>
    </row>
    <row r="2178" spans="18:19" x14ac:dyDescent="0.35">
      <c r="R2178" s="10">
        <v>42267</v>
      </c>
      <c r="S2178">
        <v>230.8605</v>
      </c>
    </row>
    <row r="2179" spans="18:19" x14ac:dyDescent="0.35">
      <c r="R2179" s="10">
        <v>42268</v>
      </c>
      <c r="S2179">
        <v>226.60560000000001</v>
      </c>
    </row>
    <row r="2180" spans="18:19" x14ac:dyDescent="0.35">
      <c r="R2180" s="10">
        <v>42269</v>
      </c>
      <c r="S2180">
        <v>230.52369999999999</v>
      </c>
    </row>
    <row r="2181" spans="18:19" x14ac:dyDescent="0.35">
      <c r="R2181" s="10">
        <v>42270</v>
      </c>
      <c r="S2181">
        <v>229.9556</v>
      </c>
    </row>
    <row r="2182" spans="18:19" x14ac:dyDescent="0.35">
      <c r="R2182" s="10">
        <v>42271</v>
      </c>
      <c r="S2182">
        <v>234.2833</v>
      </c>
    </row>
    <row r="2183" spans="18:19" x14ac:dyDescent="0.35">
      <c r="R2183" s="10">
        <v>42272</v>
      </c>
      <c r="S2183">
        <v>234.83789999999999</v>
      </c>
    </row>
    <row r="2184" spans="18:19" x14ac:dyDescent="0.35">
      <c r="R2184" s="10">
        <v>42273</v>
      </c>
      <c r="S2184">
        <v>234.20830000000001</v>
      </c>
    </row>
    <row r="2185" spans="18:19" x14ac:dyDescent="0.35">
      <c r="R2185" s="10">
        <v>42274</v>
      </c>
      <c r="S2185">
        <v>232.8486</v>
      </c>
    </row>
    <row r="2186" spans="18:19" x14ac:dyDescent="0.35">
      <c r="R2186" s="10">
        <v>42275</v>
      </c>
      <c r="S2186">
        <v>239.34280000000001</v>
      </c>
    </row>
    <row r="2187" spans="18:19" x14ac:dyDescent="0.35">
      <c r="R2187" s="10">
        <v>42276</v>
      </c>
      <c r="S2187">
        <v>236.62139999999999</v>
      </c>
    </row>
    <row r="2188" spans="18:19" x14ac:dyDescent="0.35">
      <c r="R2188" s="10">
        <v>42277</v>
      </c>
      <c r="S2188">
        <v>236.24549999999999</v>
      </c>
    </row>
    <row r="2189" spans="18:19" x14ac:dyDescent="0.35">
      <c r="R2189" s="10">
        <v>42278</v>
      </c>
      <c r="S2189">
        <v>237.56979999999999</v>
      </c>
    </row>
    <row r="2190" spans="18:19" x14ac:dyDescent="0.35">
      <c r="R2190" s="10">
        <v>42279</v>
      </c>
      <c r="S2190">
        <v>237.40209999999999</v>
      </c>
    </row>
    <row r="2191" spans="18:19" x14ac:dyDescent="0.35">
      <c r="R2191" s="10">
        <v>42280</v>
      </c>
      <c r="S2191">
        <v>239.0891</v>
      </c>
    </row>
    <row r="2192" spans="18:19" x14ac:dyDescent="0.35">
      <c r="R2192" s="10">
        <v>42281</v>
      </c>
      <c r="S2192">
        <v>238.6874</v>
      </c>
    </row>
    <row r="2193" spans="18:19" x14ac:dyDescent="0.35">
      <c r="R2193" s="10">
        <v>42282</v>
      </c>
      <c r="S2193">
        <v>240.5872</v>
      </c>
    </row>
    <row r="2194" spans="18:19" x14ac:dyDescent="0.35">
      <c r="R2194" s="10">
        <v>42283</v>
      </c>
      <c r="S2194">
        <v>246.42179999999999</v>
      </c>
    </row>
    <row r="2195" spans="18:19" x14ac:dyDescent="0.35">
      <c r="R2195" s="10">
        <v>42284</v>
      </c>
      <c r="S2195">
        <v>243.2664</v>
      </c>
    </row>
    <row r="2196" spans="18:19" x14ac:dyDescent="0.35">
      <c r="R2196" s="10">
        <v>42285</v>
      </c>
      <c r="S2196">
        <v>242.69049999999999</v>
      </c>
    </row>
    <row r="2197" spans="18:19" x14ac:dyDescent="0.35">
      <c r="R2197" s="10">
        <v>42286</v>
      </c>
      <c r="S2197">
        <v>244.32130000000001</v>
      </c>
    </row>
    <row r="2198" spans="18:19" x14ac:dyDescent="0.35">
      <c r="R2198" s="10">
        <v>42287</v>
      </c>
      <c r="S2198">
        <v>245.3313</v>
      </c>
    </row>
    <row r="2199" spans="18:19" x14ac:dyDescent="0.35">
      <c r="R2199" s="10">
        <v>42288</v>
      </c>
      <c r="S2199">
        <v>247.52529999999999</v>
      </c>
    </row>
    <row r="2200" spans="18:19" x14ac:dyDescent="0.35">
      <c r="R2200" s="10">
        <v>42289</v>
      </c>
      <c r="S2200">
        <v>245.5856</v>
      </c>
    </row>
    <row r="2201" spans="18:19" x14ac:dyDescent="0.35">
      <c r="R2201" s="10">
        <v>42290</v>
      </c>
      <c r="S2201">
        <v>249.93520000000001</v>
      </c>
    </row>
    <row r="2202" spans="18:19" x14ac:dyDescent="0.35">
      <c r="R2202" s="10">
        <v>42291</v>
      </c>
      <c r="S2202">
        <v>252.5949</v>
      </c>
    </row>
    <row r="2203" spans="18:19" x14ac:dyDescent="0.35">
      <c r="R2203" s="10">
        <v>42292</v>
      </c>
      <c r="S2203">
        <v>254.8133</v>
      </c>
    </row>
    <row r="2204" spans="18:19" x14ac:dyDescent="0.35">
      <c r="R2204" s="10">
        <v>42293</v>
      </c>
      <c r="S2204">
        <v>262.93529999999998</v>
      </c>
    </row>
    <row r="2205" spans="18:19" x14ac:dyDescent="0.35">
      <c r="R2205" s="10">
        <v>42294</v>
      </c>
      <c r="S2205">
        <v>271.20389999999998</v>
      </c>
    </row>
    <row r="2206" spans="18:19" x14ac:dyDescent="0.35">
      <c r="R2206" s="10">
        <v>42295</v>
      </c>
      <c r="S2206">
        <v>262.90030000000002</v>
      </c>
    </row>
    <row r="2207" spans="18:19" x14ac:dyDescent="0.35">
      <c r="R2207" s="10">
        <v>42296</v>
      </c>
      <c r="S2207">
        <v>264.41579999999999</v>
      </c>
    </row>
    <row r="2208" spans="18:19" x14ac:dyDescent="0.35">
      <c r="R2208" s="10">
        <v>42297</v>
      </c>
      <c r="S2208">
        <v>270.21879999999999</v>
      </c>
    </row>
    <row r="2209" spans="18:19" x14ac:dyDescent="0.35">
      <c r="R2209" s="10">
        <v>42298</v>
      </c>
      <c r="S2209">
        <v>267.3272</v>
      </c>
    </row>
    <row r="2210" spans="18:19" x14ac:dyDescent="0.35">
      <c r="R2210" s="10">
        <v>42299</v>
      </c>
      <c r="S2210">
        <v>274.41079999999999</v>
      </c>
    </row>
    <row r="2211" spans="18:19" x14ac:dyDescent="0.35">
      <c r="R2211" s="10">
        <v>42300</v>
      </c>
      <c r="S2211">
        <v>277.4554</v>
      </c>
    </row>
    <row r="2212" spans="18:19" x14ac:dyDescent="0.35">
      <c r="R2212" s="10">
        <v>42301</v>
      </c>
      <c r="S2212">
        <v>282.66050000000001</v>
      </c>
    </row>
    <row r="2213" spans="18:19" x14ac:dyDescent="0.35">
      <c r="R2213" s="10">
        <v>42302</v>
      </c>
      <c r="S2213">
        <v>283.07170000000002</v>
      </c>
    </row>
    <row r="2214" spans="18:19" x14ac:dyDescent="0.35">
      <c r="R2214" s="10">
        <v>42303</v>
      </c>
      <c r="S2214">
        <v>286.13249999999999</v>
      </c>
    </row>
    <row r="2215" spans="18:19" x14ac:dyDescent="0.35">
      <c r="R2215" s="10">
        <v>42304</v>
      </c>
      <c r="S2215">
        <v>294.39980000000003</v>
      </c>
    </row>
    <row r="2216" spans="18:19" x14ac:dyDescent="0.35">
      <c r="R2216" s="10">
        <v>42305</v>
      </c>
      <c r="S2216">
        <v>303.88659999999999</v>
      </c>
    </row>
    <row r="2217" spans="18:19" x14ac:dyDescent="0.35">
      <c r="R2217" s="10">
        <v>42306</v>
      </c>
      <c r="S2217">
        <v>313.58609999999999</v>
      </c>
    </row>
    <row r="2218" spans="18:19" x14ac:dyDescent="0.35">
      <c r="R2218" s="10">
        <v>42307</v>
      </c>
      <c r="S2218">
        <v>326.00450000000001</v>
      </c>
    </row>
    <row r="2219" spans="18:19" x14ac:dyDescent="0.35">
      <c r="R2219" s="10">
        <v>42308</v>
      </c>
      <c r="S2219">
        <v>312.43209999999999</v>
      </c>
    </row>
    <row r="2220" spans="18:19" x14ac:dyDescent="0.35">
      <c r="R2220" s="10">
        <v>42309</v>
      </c>
      <c r="S2220">
        <v>325.08199999999999</v>
      </c>
    </row>
    <row r="2221" spans="18:19" x14ac:dyDescent="0.35">
      <c r="R2221" s="10">
        <v>42310</v>
      </c>
      <c r="S2221">
        <v>359.35230000000001</v>
      </c>
    </row>
    <row r="2222" spans="18:19" x14ac:dyDescent="0.35">
      <c r="R2222" s="10">
        <v>42311</v>
      </c>
      <c r="S2222">
        <v>400.7063</v>
      </c>
    </row>
    <row r="2223" spans="18:19" x14ac:dyDescent="0.35">
      <c r="R2223" s="10">
        <v>42312</v>
      </c>
      <c r="S2223">
        <v>408.7414</v>
      </c>
    </row>
    <row r="2224" spans="18:19" x14ac:dyDescent="0.35">
      <c r="R2224" s="10">
        <v>42313</v>
      </c>
      <c r="S2224">
        <v>387.51</v>
      </c>
    </row>
    <row r="2225" spans="18:19" x14ac:dyDescent="0.35">
      <c r="R2225" s="10">
        <v>42314</v>
      </c>
      <c r="S2225">
        <v>374.95</v>
      </c>
    </row>
    <row r="2226" spans="18:19" x14ac:dyDescent="0.35">
      <c r="R2226" s="10">
        <v>42315</v>
      </c>
      <c r="S2226">
        <v>384.8</v>
      </c>
    </row>
    <row r="2227" spans="18:19" x14ac:dyDescent="0.35">
      <c r="R2227" s="10">
        <v>42316</v>
      </c>
      <c r="S2227">
        <v>373.48700000000002</v>
      </c>
    </row>
    <row r="2228" spans="18:19" x14ac:dyDescent="0.35">
      <c r="R2228" s="10">
        <v>42317</v>
      </c>
      <c r="S2228">
        <v>380.04300000000001</v>
      </c>
    </row>
    <row r="2229" spans="18:19" x14ac:dyDescent="0.35">
      <c r="R2229" s="10">
        <v>42318</v>
      </c>
      <c r="S2229">
        <v>337.93200000000002</v>
      </c>
    </row>
    <row r="2230" spans="18:19" x14ac:dyDescent="0.35">
      <c r="R2230" s="10">
        <v>42319</v>
      </c>
      <c r="S2230">
        <v>312.57799999999997</v>
      </c>
    </row>
    <row r="2231" spans="18:19" x14ac:dyDescent="0.35">
      <c r="R2231" s="10">
        <v>42320</v>
      </c>
      <c r="S2231">
        <v>336.85599999999999</v>
      </c>
    </row>
    <row r="2232" spans="18:19" x14ac:dyDescent="0.35">
      <c r="R2232" s="10">
        <v>42321</v>
      </c>
      <c r="S2232">
        <v>337.29199999999997</v>
      </c>
    </row>
    <row r="2233" spans="18:19" x14ac:dyDescent="0.35">
      <c r="R2233" s="10">
        <v>42322</v>
      </c>
      <c r="S2233">
        <v>333.553</v>
      </c>
    </row>
    <row r="2234" spans="18:19" x14ac:dyDescent="0.35">
      <c r="R2234" s="10">
        <v>42323</v>
      </c>
      <c r="S2234">
        <v>319.92829999999998</v>
      </c>
    </row>
    <row r="2235" spans="18:19" x14ac:dyDescent="0.35">
      <c r="R2235" s="10">
        <v>42324</v>
      </c>
      <c r="S2235">
        <v>331.59</v>
      </c>
    </row>
    <row r="2236" spans="18:19" x14ac:dyDescent="0.35">
      <c r="R2236" s="10">
        <v>42325</v>
      </c>
      <c r="S2236">
        <v>335.77</v>
      </c>
    </row>
    <row r="2237" spans="18:19" x14ac:dyDescent="0.35">
      <c r="R2237" s="10">
        <v>42326</v>
      </c>
      <c r="S2237">
        <v>334.97300000000001</v>
      </c>
    </row>
    <row r="2238" spans="18:19" x14ac:dyDescent="0.35">
      <c r="R2238" s="10">
        <v>42327</v>
      </c>
      <c r="S2238">
        <v>326.315</v>
      </c>
    </row>
    <row r="2239" spans="18:19" x14ac:dyDescent="0.35">
      <c r="R2239" s="10">
        <v>42328</v>
      </c>
      <c r="S2239">
        <v>321.988</v>
      </c>
    </row>
    <row r="2240" spans="18:19" x14ac:dyDescent="0.35">
      <c r="R2240" s="10">
        <v>42329</v>
      </c>
      <c r="S2240">
        <v>327.17399999999998</v>
      </c>
    </row>
    <row r="2241" spans="18:19" x14ac:dyDescent="0.35">
      <c r="R2241" s="10">
        <v>42330</v>
      </c>
      <c r="S2241">
        <v>324.34399999999999</v>
      </c>
    </row>
    <row r="2242" spans="18:19" x14ac:dyDescent="0.35">
      <c r="R2242" s="10">
        <v>42331</v>
      </c>
      <c r="S2242">
        <v>323.25700000000001</v>
      </c>
    </row>
    <row r="2243" spans="18:19" x14ac:dyDescent="0.35">
      <c r="R2243" s="10">
        <v>42332</v>
      </c>
      <c r="S2243">
        <v>320.161</v>
      </c>
    </row>
    <row r="2244" spans="18:19" x14ac:dyDescent="0.35">
      <c r="R2244" s="10">
        <v>42333</v>
      </c>
      <c r="S2244">
        <v>328.983</v>
      </c>
    </row>
    <row r="2245" spans="18:19" x14ac:dyDescent="0.35">
      <c r="R2245" s="10">
        <v>42334</v>
      </c>
      <c r="S2245">
        <v>353.30399999999997</v>
      </c>
    </row>
    <row r="2246" spans="18:19" x14ac:dyDescent="0.35">
      <c r="R2246" s="10">
        <v>42335</v>
      </c>
      <c r="S2246">
        <v>358.185</v>
      </c>
    </row>
    <row r="2247" spans="18:19" x14ac:dyDescent="0.35">
      <c r="R2247" s="10">
        <v>42336</v>
      </c>
      <c r="S2247">
        <v>357.66300000000001</v>
      </c>
    </row>
    <row r="2248" spans="18:19" x14ac:dyDescent="0.35">
      <c r="R2248" s="10">
        <v>42337</v>
      </c>
      <c r="S2248">
        <v>371.86399999999998</v>
      </c>
    </row>
    <row r="2249" spans="18:19" x14ac:dyDescent="0.35">
      <c r="R2249" s="10">
        <v>42338</v>
      </c>
      <c r="S2249">
        <v>376.90699999999998</v>
      </c>
    </row>
    <row r="2250" spans="18:19" x14ac:dyDescent="0.35">
      <c r="R2250" s="10">
        <v>42339</v>
      </c>
      <c r="S2250">
        <v>362.72899999999998</v>
      </c>
    </row>
    <row r="2251" spans="18:19" x14ac:dyDescent="0.35">
      <c r="R2251" s="10">
        <v>42340</v>
      </c>
      <c r="S2251">
        <v>359.43</v>
      </c>
    </row>
    <row r="2252" spans="18:19" x14ac:dyDescent="0.35">
      <c r="R2252" s="10">
        <v>42341</v>
      </c>
      <c r="S2252">
        <v>361.30799999999999</v>
      </c>
    </row>
    <row r="2253" spans="18:19" x14ac:dyDescent="0.35">
      <c r="R2253" s="10">
        <v>42342</v>
      </c>
      <c r="S2253">
        <v>363.48250000000002</v>
      </c>
    </row>
    <row r="2254" spans="18:19" x14ac:dyDescent="0.35">
      <c r="R2254" s="10">
        <v>42343</v>
      </c>
      <c r="S2254">
        <v>388.86099999999999</v>
      </c>
    </row>
    <row r="2255" spans="18:19" x14ac:dyDescent="0.35">
      <c r="R2255" s="10">
        <v>42344</v>
      </c>
      <c r="S2255">
        <v>388.45800000000003</v>
      </c>
    </row>
    <row r="2256" spans="18:19" x14ac:dyDescent="0.35">
      <c r="R2256" s="10">
        <v>42345</v>
      </c>
      <c r="S2256">
        <v>395.86500000000001</v>
      </c>
    </row>
    <row r="2257" spans="18:19" x14ac:dyDescent="0.35">
      <c r="R2257" s="10">
        <v>42346</v>
      </c>
      <c r="S2257">
        <v>418.13600000000002</v>
      </c>
    </row>
    <row r="2258" spans="18:19" x14ac:dyDescent="0.35">
      <c r="R2258" s="10">
        <v>42347</v>
      </c>
      <c r="S2258">
        <v>418.036</v>
      </c>
    </row>
    <row r="2259" spans="18:19" x14ac:dyDescent="0.35">
      <c r="R2259" s="10">
        <v>42348</v>
      </c>
      <c r="S2259">
        <v>415.25200000000001</v>
      </c>
    </row>
    <row r="2260" spans="18:19" x14ac:dyDescent="0.35">
      <c r="R2260" s="10">
        <v>42349</v>
      </c>
      <c r="S2260">
        <v>453.9</v>
      </c>
    </row>
    <row r="2261" spans="18:19" x14ac:dyDescent="0.35">
      <c r="R2261" s="10">
        <v>42350</v>
      </c>
      <c r="S2261">
        <v>435.89699999999999</v>
      </c>
    </row>
    <row r="2262" spans="18:19" x14ac:dyDescent="0.35">
      <c r="R2262" s="10">
        <v>42351</v>
      </c>
      <c r="S2262">
        <v>433.53699999999998</v>
      </c>
    </row>
    <row r="2263" spans="18:19" x14ac:dyDescent="0.35">
      <c r="R2263" s="10">
        <v>42352</v>
      </c>
      <c r="S2263">
        <v>443.839</v>
      </c>
    </row>
    <row r="2264" spans="18:19" x14ac:dyDescent="0.35">
      <c r="R2264" s="10">
        <v>42353</v>
      </c>
      <c r="S2264">
        <v>465.50200000000001</v>
      </c>
    </row>
    <row r="2265" spans="18:19" x14ac:dyDescent="0.35">
      <c r="R2265" s="10">
        <v>42354</v>
      </c>
      <c r="S2265">
        <v>455.375</v>
      </c>
    </row>
    <row r="2266" spans="18:19" x14ac:dyDescent="0.35">
      <c r="R2266" s="10">
        <v>42355</v>
      </c>
      <c r="S2266">
        <v>455.98700000000002</v>
      </c>
    </row>
    <row r="2267" spans="18:19" x14ac:dyDescent="0.35">
      <c r="R2267" s="10">
        <v>42356</v>
      </c>
      <c r="S2267">
        <v>463.84399999999999</v>
      </c>
    </row>
    <row r="2268" spans="18:19" x14ac:dyDescent="0.35">
      <c r="R2268" s="10">
        <v>42357</v>
      </c>
      <c r="S2268">
        <v>462.226</v>
      </c>
    </row>
    <row r="2269" spans="18:19" x14ac:dyDescent="0.35">
      <c r="R2269" s="10">
        <v>42358</v>
      </c>
      <c r="S2269">
        <v>442.49599999999998</v>
      </c>
    </row>
    <row r="2270" spans="18:19" x14ac:dyDescent="0.35">
      <c r="R2270" s="10">
        <v>42359</v>
      </c>
      <c r="S2270">
        <v>437.76100000000002</v>
      </c>
    </row>
    <row r="2271" spans="18:19" x14ac:dyDescent="0.35">
      <c r="R2271" s="10">
        <v>42360</v>
      </c>
      <c r="S2271">
        <v>435.5</v>
      </c>
    </row>
    <row r="2272" spans="18:19" x14ac:dyDescent="0.35">
      <c r="R2272" s="10">
        <v>42361</v>
      </c>
      <c r="S2272">
        <v>442.839</v>
      </c>
    </row>
    <row r="2273" spans="18:19" x14ac:dyDescent="0.35">
      <c r="R2273" s="10">
        <v>42362</v>
      </c>
      <c r="S2273">
        <v>454.84800000000001</v>
      </c>
    </row>
    <row r="2274" spans="18:19" x14ac:dyDescent="0.35">
      <c r="R2274" s="10">
        <v>42363</v>
      </c>
      <c r="S2274">
        <v>455.31200000000001</v>
      </c>
    </row>
    <row r="2275" spans="18:19" x14ac:dyDescent="0.35">
      <c r="R2275" s="10">
        <v>42364</v>
      </c>
      <c r="S2275">
        <v>417.21600000000001</v>
      </c>
    </row>
    <row r="2276" spans="18:19" x14ac:dyDescent="0.35">
      <c r="R2276" s="10">
        <v>42365</v>
      </c>
      <c r="S2276">
        <v>422.52300000000002</v>
      </c>
    </row>
    <row r="2277" spans="18:19" x14ac:dyDescent="0.35">
      <c r="R2277" s="10">
        <v>42366</v>
      </c>
      <c r="S2277">
        <v>421.26499999999999</v>
      </c>
    </row>
    <row r="2278" spans="18:19" x14ac:dyDescent="0.35">
      <c r="R2278" s="10">
        <v>42367</v>
      </c>
      <c r="S2278">
        <v>432.61799999999999</v>
      </c>
    </row>
    <row r="2279" spans="18:19" x14ac:dyDescent="0.35">
      <c r="R2279" s="10">
        <v>42368</v>
      </c>
      <c r="S2279">
        <v>426.14499999999998</v>
      </c>
    </row>
    <row r="2280" spans="18:19" x14ac:dyDescent="0.35">
      <c r="R2280" s="10">
        <v>42369</v>
      </c>
      <c r="S2280">
        <v>430.05</v>
      </c>
    </row>
    <row r="2281" spans="18:19" x14ac:dyDescent="0.35">
      <c r="R2281" s="10">
        <v>42370</v>
      </c>
      <c r="S2281">
        <v>434.46300000000002</v>
      </c>
    </row>
    <row r="2282" spans="18:19" x14ac:dyDescent="0.35">
      <c r="R2282" s="10">
        <v>42371</v>
      </c>
      <c r="S2282">
        <v>433.58600000000001</v>
      </c>
    </row>
    <row r="2283" spans="18:19" x14ac:dyDescent="0.35">
      <c r="R2283" s="10">
        <v>42372</v>
      </c>
      <c r="S2283">
        <v>430.36099999999999</v>
      </c>
    </row>
    <row r="2284" spans="18:19" x14ac:dyDescent="0.35">
      <c r="R2284" s="10">
        <v>42373</v>
      </c>
      <c r="S2284">
        <v>433.49299999999999</v>
      </c>
    </row>
    <row r="2285" spans="18:19" x14ac:dyDescent="0.35">
      <c r="R2285" s="10">
        <v>42374</v>
      </c>
      <c r="S2285">
        <v>432.25299999999999</v>
      </c>
    </row>
    <row r="2286" spans="18:19" x14ac:dyDescent="0.35">
      <c r="R2286" s="10">
        <v>42375</v>
      </c>
      <c r="S2286">
        <v>429.464</v>
      </c>
    </row>
    <row r="2287" spans="18:19" x14ac:dyDescent="0.35">
      <c r="R2287" s="10">
        <v>42376</v>
      </c>
      <c r="S2287">
        <v>458.28</v>
      </c>
    </row>
    <row r="2288" spans="18:19" x14ac:dyDescent="0.35">
      <c r="R2288" s="10">
        <v>42377</v>
      </c>
      <c r="S2288">
        <v>453.37</v>
      </c>
    </row>
    <row r="2289" spans="18:19" x14ac:dyDescent="0.35">
      <c r="R2289" s="10">
        <v>42378</v>
      </c>
      <c r="S2289">
        <v>449.14299999999997</v>
      </c>
    </row>
    <row r="2290" spans="18:19" x14ac:dyDescent="0.35">
      <c r="R2290" s="10">
        <v>42379</v>
      </c>
      <c r="S2290">
        <v>448.964</v>
      </c>
    </row>
    <row r="2291" spans="18:19" x14ac:dyDescent="0.35">
      <c r="R2291" s="10">
        <v>42380</v>
      </c>
      <c r="S2291">
        <v>448.38499999999999</v>
      </c>
    </row>
    <row r="2292" spans="18:19" x14ac:dyDescent="0.35">
      <c r="R2292" s="10">
        <v>42381</v>
      </c>
      <c r="S2292">
        <v>432.88400000000001</v>
      </c>
    </row>
    <row r="2293" spans="18:19" x14ac:dyDescent="0.35">
      <c r="R2293" s="10">
        <v>42382</v>
      </c>
      <c r="S2293">
        <v>432.04</v>
      </c>
    </row>
    <row r="2294" spans="18:19" x14ac:dyDescent="0.35">
      <c r="R2294" s="10">
        <v>42383</v>
      </c>
      <c r="S2294">
        <v>429.72899999999998</v>
      </c>
    </row>
    <row r="2295" spans="18:19" x14ac:dyDescent="0.35">
      <c r="R2295" s="10">
        <v>42384</v>
      </c>
      <c r="S2295">
        <v>358.76600000000002</v>
      </c>
    </row>
    <row r="2296" spans="18:19" x14ac:dyDescent="0.35">
      <c r="R2296" s="10">
        <v>42385</v>
      </c>
      <c r="S2296">
        <v>387.66500000000002</v>
      </c>
    </row>
    <row r="2297" spans="18:19" x14ac:dyDescent="0.35">
      <c r="R2297" s="10">
        <v>42386</v>
      </c>
      <c r="S2297">
        <v>380.20800000000003</v>
      </c>
    </row>
    <row r="2298" spans="18:19" x14ac:dyDescent="0.35">
      <c r="R2298" s="10">
        <v>42387</v>
      </c>
      <c r="S2298">
        <v>385.84399999999999</v>
      </c>
    </row>
    <row r="2299" spans="18:19" x14ac:dyDescent="0.35">
      <c r="R2299" s="10">
        <v>42388</v>
      </c>
      <c r="S2299">
        <v>377.745</v>
      </c>
    </row>
    <row r="2300" spans="18:19" x14ac:dyDescent="0.35">
      <c r="R2300" s="10">
        <v>42389</v>
      </c>
      <c r="S2300">
        <v>418.74200000000002</v>
      </c>
    </row>
    <row r="2301" spans="18:19" x14ac:dyDescent="0.35">
      <c r="R2301" s="10">
        <v>42390</v>
      </c>
      <c r="S2301">
        <v>409.94499999999999</v>
      </c>
    </row>
    <row r="2302" spans="18:19" x14ac:dyDescent="0.35">
      <c r="R2302" s="10">
        <v>42391</v>
      </c>
      <c r="S2302">
        <v>381.76100000000002</v>
      </c>
    </row>
    <row r="2303" spans="18:19" x14ac:dyDescent="0.35">
      <c r="R2303" s="10">
        <v>42392</v>
      </c>
      <c r="S2303">
        <v>386.19099999999997</v>
      </c>
    </row>
    <row r="2304" spans="18:19" x14ac:dyDescent="0.35">
      <c r="R2304" s="10">
        <v>42393</v>
      </c>
      <c r="S2304">
        <v>402.61</v>
      </c>
    </row>
    <row r="2305" spans="18:19" x14ac:dyDescent="0.35">
      <c r="R2305" s="10">
        <v>42394</v>
      </c>
      <c r="S2305">
        <v>390.66300000000001</v>
      </c>
    </row>
    <row r="2306" spans="18:19" x14ac:dyDescent="0.35">
      <c r="R2306" s="10">
        <v>42395</v>
      </c>
      <c r="S2306">
        <v>391.43</v>
      </c>
    </row>
    <row r="2307" spans="18:19" x14ac:dyDescent="0.35">
      <c r="R2307" s="10">
        <v>42396</v>
      </c>
      <c r="S2307">
        <v>394.62900000000002</v>
      </c>
    </row>
    <row r="2308" spans="18:19" x14ac:dyDescent="0.35">
      <c r="R2308" s="10">
        <v>42397</v>
      </c>
      <c r="S2308">
        <v>379.38400000000001</v>
      </c>
    </row>
    <row r="2309" spans="18:19" x14ac:dyDescent="0.35">
      <c r="R2309" s="10">
        <v>42398</v>
      </c>
      <c r="S2309">
        <v>378.2</v>
      </c>
    </row>
    <row r="2310" spans="18:19" x14ac:dyDescent="0.35">
      <c r="R2310" s="10">
        <v>42399</v>
      </c>
      <c r="S2310">
        <v>376.93700000000001</v>
      </c>
    </row>
    <row r="2311" spans="18:19" x14ac:dyDescent="0.35">
      <c r="R2311" s="10">
        <v>42400</v>
      </c>
      <c r="S2311">
        <v>367.13499999999999</v>
      </c>
    </row>
    <row r="2312" spans="18:19" x14ac:dyDescent="0.35">
      <c r="R2312" s="10">
        <v>42401</v>
      </c>
      <c r="S2312">
        <v>371.24799999999999</v>
      </c>
    </row>
    <row r="2313" spans="18:19" x14ac:dyDescent="0.35">
      <c r="R2313" s="10">
        <v>42402</v>
      </c>
      <c r="S2313">
        <v>372.87700000000001</v>
      </c>
    </row>
    <row r="2314" spans="18:19" x14ac:dyDescent="0.35">
      <c r="R2314" s="10">
        <v>42403</v>
      </c>
      <c r="S2314">
        <v>368.93299999999999</v>
      </c>
    </row>
    <row r="2315" spans="18:19" x14ac:dyDescent="0.35">
      <c r="R2315" s="10">
        <v>42404</v>
      </c>
      <c r="S2315">
        <v>388.61200000000002</v>
      </c>
    </row>
    <row r="2316" spans="18:19" x14ac:dyDescent="0.35">
      <c r="R2316" s="10">
        <v>42405</v>
      </c>
      <c r="S2316">
        <v>385.33800000000002</v>
      </c>
    </row>
    <row r="2317" spans="18:19" x14ac:dyDescent="0.35">
      <c r="R2317" s="10">
        <v>42406</v>
      </c>
      <c r="S2317">
        <v>375.40499999999997</v>
      </c>
    </row>
    <row r="2318" spans="18:19" x14ac:dyDescent="0.35">
      <c r="R2318" s="10">
        <v>42407</v>
      </c>
      <c r="S2318">
        <v>375.28399999999999</v>
      </c>
    </row>
    <row r="2319" spans="18:19" x14ac:dyDescent="0.35">
      <c r="R2319" s="10">
        <v>42408</v>
      </c>
      <c r="S2319">
        <v>371.101</v>
      </c>
    </row>
    <row r="2320" spans="18:19" x14ac:dyDescent="0.35">
      <c r="R2320" s="10">
        <v>42409</v>
      </c>
      <c r="S2320">
        <v>373.32100000000003</v>
      </c>
    </row>
    <row r="2321" spans="18:19" x14ac:dyDescent="0.35">
      <c r="R2321" s="10">
        <v>42410</v>
      </c>
      <c r="S2321">
        <v>379.96</v>
      </c>
    </row>
    <row r="2322" spans="18:19" x14ac:dyDescent="0.35">
      <c r="R2322" s="10">
        <v>42411</v>
      </c>
      <c r="S2322">
        <v>377.72</v>
      </c>
    </row>
    <row r="2323" spans="18:19" x14ac:dyDescent="0.35">
      <c r="R2323" s="10">
        <v>42412</v>
      </c>
      <c r="S2323">
        <v>383.12599999999998</v>
      </c>
    </row>
    <row r="2324" spans="18:19" x14ac:dyDescent="0.35">
      <c r="R2324" s="10">
        <v>42413</v>
      </c>
      <c r="S2324">
        <v>392.18200000000002</v>
      </c>
    </row>
    <row r="2325" spans="18:19" x14ac:dyDescent="0.35">
      <c r="R2325" s="10">
        <v>42414</v>
      </c>
      <c r="S2325">
        <v>406.738</v>
      </c>
    </row>
    <row r="2326" spans="18:19" x14ac:dyDescent="0.35">
      <c r="R2326" s="10">
        <v>42415</v>
      </c>
      <c r="S2326">
        <v>399.48500000000001</v>
      </c>
    </row>
    <row r="2327" spans="18:19" x14ac:dyDescent="0.35">
      <c r="R2327" s="10">
        <v>42416</v>
      </c>
      <c r="S2327">
        <v>407.36099999999999</v>
      </c>
    </row>
    <row r="2328" spans="18:19" x14ac:dyDescent="0.35">
      <c r="R2328" s="10">
        <v>42417</v>
      </c>
      <c r="S2328">
        <v>415.56099999999998</v>
      </c>
    </row>
    <row r="2329" spans="18:19" x14ac:dyDescent="0.35">
      <c r="R2329" s="10">
        <v>42418</v>
      </c>
      <c r="S2329">
        <v>421.637</v>
      </c>
    </row>
    <row r="2330" spans="18:19" x14ac:dyDescent="0.35">
      <c r="R2330" s="10">
        <v>42419</v>
      </c>
      <c r="S2330">
        <v>420.334</v>
      </c>
    </row>
    <row r="2331" spans="18:19" x14ac:dyDescent="0.35">
      <c r="R2331" s="10">
        <v>42420</v>
      </c>
      <c r="S2331">
        <v>436.517</v>
      </c>
    </row>
    <row r="2332" spans="18:19" x14ac:dyDescent="0.35">
      <c r="R2332" s="10">
        <v>42421</v>
      </c>
      <c r="S2332">
        <v>438.98500000000001</v>
      </c>
    </row>
    <row r="2333" spans="18:19" x14ac:dyDescent="0.35">
      <c r="R2333" s="10">
        <v>42422</v>
      </c>
      <c r="S2333">
        <v>438.072</v>
      </c>
    </row>
    <row r="2334" spans="18:19" x14ac:dyDescent="0.35">
      <c r="R2334" s="10">
        <v>42423</v>
      </c>
      <c r="S2334">
        <v>419.98099999999999</v>
      </c>
    </row>
    <row r="2335" spans="18:19" x14ac:dyDescent="0.35">
      <c r="R2335" s="10">
        <v>42424</v>
      </c>
      <c r="S2335">
        <v>424.36200000000002</v>
      </c>
    </row>
    <row r="2336" spans="18:19" x14ac:dyDescent="0.35">
      <c r="R2336" s="10">
        <v>42425</v>
      </c>
      <c r="S2336">
        <v>423.517</v>
      </c>
    </row>
    <row r="2337" spans="18:19" x14ac:dyDescent="0.35">
      <c r="R2337" s="10">
        <v>42426</v>
      </c>
      <c r="S2337">
        <v>432.06400000000002</v>
      </c>
    </row>
    <row r="2338" spans="18:19" x14ac:dyDescent="0.35">
      <c r="R2338" s="10">
        <v>42427</v>
      </c>
      <c r="S2338">
        <v>432.13799999999998</v>
      </c>
    </row>
    <row r="2339" spans="18:19" x14ac:dyDescent="0.35">
      <c r="R2339" s="10">
        <v>42428</v>
      </c>
      <c r="S2339">
        <v>432.64</v>
      </c>
    </row>
    <row r="2340" spans="18:19" x14ac:dyDescent="0.35">
      <c r="R2340" s="10">
        <v>42429</v>
      </c>
      <c r="S2340">
        <v>436.608</v>
      </c>
    </row>
    <row r="2341" spans="18:19" x14ac:dyDescent="0.35">
      <c r="R2341" s="10">
        <v>42430</v>
      </c>
      <c r="S2341">
        <v>433.637</v>
      </c>
    </row>
    <row r="2342" spans="18:19" x14ac:dyDescent="0.35">
      <c r="R2342" s="10">
        <v>42431</v>
      </c>
      <c r="S2342">
        <v>421.59800000000001</v>
      </c>
    </row>
    <row r="2343" spans="18:19" x14ac:dyDescent="0.35">
      <c r="R2343" s="10">
        <v>42432</v>
      </c>
      <c r="S2343">
        <v>419.46600000000001</v>
      </c>
    </row>
    <row r="2344" spans="18:19" x14ac:dyDescent="0.35">
      <c r="R2344" s="10">
        <v>42433</v>
      </c>
      <c r="S2344">
        <v>407.98200000000003</v>
      </c>
    </row>
    <row r="2345" spans="18:19" x14ac:dyDescent="0.35">
      <c r="R2345" s="10">
        <v>42434</v>
      </c>
      <c r="S2345">
        <v>397.83300000000003</v>
      </c>
    </row>
    <row r="2346" spans="18:19" x14ac:dyDescent="0.35">
      <c r="R2346" s="10">
        <v>42435</v>
      </c>
      <c r="S2346">
        <v>404.55</v>
      </c>
    </row>
    <row r="2347" spans="18:19" x14ac:dyDescent="0.35">
      <c r="R2347" s="10">
        <v>42436</v>
      </c>
      <c r="S2347">
        <v>412.98200000000003</v>
      </c>
    </row>
    <row r="2348" spans="18:19" x14ac:dyDescent="0.35">
      <c r="R2348" s="10">
        <v>42437</v>
      </c>
      <c r="S2348">
        <v>411.75799999999998</v>
      </c>
    </row>
    <row r="2349" spans="18:19" x14ac:dyDescent="0.35">
      <c r="R2349" s="10">
        <v>42438</v>
      </c>
      <c r="S2349">
        <v>412.61799999999999</v>
      </c>
    </row>
    <row r="2350" spans="18:19" x14ac:dyDescent="0.35">
      <c r="R2350" s="10">
        <v>42439</v>
      </c>
      <c r="S2350">
        <v>416.16</v>
      </c>
    </row>
    <row r="2351" spans="18:19" x14ac:dyDescent="0.35">
      <c r="R2351" s="10">
        <v>42440</v>
      </c>
      <c r="S2351">
        <v>419.887</v>
      </c>
    </row>
    <row r="2352" spans="18:19" x14ac:dyDescent="0.35">
      <c r="R2352" s="10">
        <v>42441</v>
      </c>
      <c r="S2352">
        <v>410.13200000000001</v>
      </c>
    </row>
    <row r="2353" spans="18:19" x14ac:dyDescent="0.35">
      <c r="R2353" s="10">
        <v>42442</v>
      </c>
      <c r="S2353">
        <v>412.291</v>
      </c>
    </row>
    <row r="2354" spans="18:19" x14ac:dyDescent="0.35">
      <c r="R2354" s="10">
        <v>42443</v>
      </c>
      <c r="S2354">
        <v>415.09100000000001</v>
      </c>
    </row>
    <row r="2355" spans="18:19" x14ac:dyDescent="0.35">
      <c r="R2355" s="10">
        <v>42444</v>
      </c>
      <c r="S2355">
        <v>415.38299999999998</v>
      </c>
    </row>
    <row r="2356" spans="18:19" x14ac:dyDescent="0.35">
      <c r="R2356" s="10">
        <v>42445</v>
      </c>
      <c r="S2356">
        <v>416.25299999999999</v>
      </c>
    </row>
    <row r="2357" spans="18:19" x14ac:dyDescent="0.35">
      <c r="R2357" s="10">
        <v>42446</v>
      </c>
      <c r="S2357">
        <v>418.452</v>
      </c>
    </row>
    <row r="2358" spans="18:19" x14ac:dyDescent="0.35">
      <c r="R2358" s="10">
        <v>42447</v>
      </c>
      <c r="S2358">
        <v>408.036</v>
      </c>
    </row>
    <row r="2359" spans="18:19" x14ac:dyDescent="0.35">
      <c r="R2359" s="10">
        <v>42448</v>
      </c>
      <c r="S2359">
        <v>408.52</v>
      </c>
    </row>
    <row r="2360" spans="18:19" x14ac:dyDescent="0.35">
      <c r="R2360" s="10">
        <v>42449</v>
      </c>
      <c r="S2360">
        <v>410.75099999999998</v>
      </c>
    </row>
    <row r="2361" spans="18:19" x14ac:dyDescent="0.35">
      <c r="R2361" s="10">
        <v>42450</v>
      </c>
      <c r="S2361">
        <v>411.423</v>
      </c>
    </row>
    <row r="2362" spans="18:19" x14ac:dyDescent="0.35">
      <c r="R2362" s="10">
        <v>42451</v>
      </c>
      <c r="S2362">
        <v>416.92599999999999</v>
      </c>
    </row>
    <row r="2363" spans="18:19" x14ac:dyDescent="0.35">
      <c r="R2363" s="10">
        <v>42452</v>
      </c>
      <c r="S2363">
        <v>417.38600000000002</v>
      </c>
    </row>
    <row r="2364" spans="18:19" x14ac:dyDescent="0.35">
      <c r="R2364" s="10">
        <v>42453</v>
      </c>
      <c r="S2364">
        <v>414.34100000000001</v>
      </c>
    </row>
    <row r="2365" spans="18:19" x14ac:dyDescent="0.35">
      <c r="R2365" s="10">
        <v>42454</v>
      </c>
      <c r="S2365">
        <v>415.68700000000001</v>
      </c>
    </row>
    <row r="2366" spans="18:19" x14ac:dyDescent="0.35">
      <c r="R2366" s="10">
        <v>42455</v>
      </c>
      <c r="S2366">
        <v>416.73</v>
      </c>
    </row>
    <row r="2367" spans="18:19" x14ac:dyDescent="0.35">
      <c r="R2367" s="10">
        <v>42456</v>
      </c>
      <c r="S2367">
        <v>425.37799999999999</v>
      </c>
    </row>
    <row r="2368" spans="18:19" x14ac:dyDescent="0.35">
      <c r="R2368" s="10">
        <v>42457</v>
      </c>
      <c r="S2368">
        <v>422.75599999999997</v>
      </c>
    </row>
    <row r="2369" spans="18:19" x14ac:dyDescent="0.35">
      <c r="R2369" s="10">
        <v>42458</v>
      </c>
      <c r="S2369">
        <v>415.553</v>
      </c>
    </row>
    <row r="2370" spans="18:19" x14ac:dyDescent="0.35">
      <c r="R2370" s="10">
        <v>42459</v>
      </c>
      <c r="S2370">
        <v>412.69</v>
      </c>
    </row>
    <row r="2371" spans="18:19" x14ac:dyDescent="0.35">
      <c r="R2371" s="10">
        <v>42460</v>
      </c>
      <c r="S2371">
        <v>415.161</v>
      </c>
    </row>
    <row r="2372" spans="18:19" x14ac:dyDescent="0.35">
      <c r="R2372" s="10">
        <v>42461</v>
      </c>
      <c r="S2372">
        <v>417.00900000000001</v>
      </c>
    </row>
    <row r="2373" spans="18:19" x14ac:dyDescent="0.35">
      <c r="R2373" s="10">
        <v>42462</v>
      </c>
      <c r="S2373">
        <v>419.68599999999998</v>
      </c>
    </row>
    <row r="2374" spans="18:19" x14ac:dyDescent="0.35">
      <c r="R2374" s="10">
        <v>42463</v>
      </c>
      <c r="S2374">
        <v>419.38499999999999</v>
      </c>
    </row>
    <row r="2375" spans="18:19" x14ac:dyDescent="0.35">
      <c r="R2375" s="10">
        <v>42464</v>
      </c>
      <c r="S2375">
        <v>419.416</v>
      </c>
    </row>
    <row r="2376" spans="18:19" x14ac:dyDescent="0.35">
      <c r="R2376" s="10">
        <v>42465</v>
      </c>
      <c r="S2376">
        <v>422.65300000000002</v>
      </c>
    </row>
    <row r="2377" spans="18:19" x14ac:dyDescent="0.35">
      <c r="R2377" s="10">
        <v>42466</v>
      </c>
      <c r="S2377">
        <v>421.7</v>
      </c>
    </row>
    <row r="2378" spans="18:19" x14ac:dyDescent="0.35">
      <c r="R2378" s="10">
        <v>42467</v>
      </c>
      <c r="S2378">
        <v>421.20400000000001</v>
      </c>
    </row>
    <row r="2379" spans="18:19" x14ac:dyDescent="0.35">
      <c r="R2379" s="10">
        <v>42468</v>
      </c>
      <c r="S2379">
        <v>418.089</v>
      </c>
    </row>
    <row r="2380" spans="18:19" x14ac:dyDescent="0.35">
      <c r="R2380" s="10">
        <v>42469</v>
      </c>
      <c r="S2380">
        <v>418.41899999999998</v>
      </c>
    </row>
    <row r="2381" spans="18:19" x14ac:dyDescent="0.35">
      <c r="R2381" s="10">
        <v>42470</v>
      </c>
      <c r="S2381">
        <v>421.11099999999999</v>
      </c>
    </row>
    <row r="2382" spans="18:19" x14ac:dyDescent="0.35">
      <c r="R2382" s="10">
        <v>42471</v>
      </c>
      <c r="S2382">
        <v>422.99</v>
      </c>
    </row>
    <row r="2383" spans="18:19" x14ac:dyDescent="0.35">
      <c r="R2383" s="10">
        <v>42472</v>
      </c>
      <c r="S2383">
        <v>425.99</v>
      </c>
    </row>
    <row r="2384" spans="18:19" x14ac:dyDescent="0.35">
      <c r="R2384" s="10">
        <v>42473</v>
      </c>
      <c r="S2384">
        <v>424.40100000000001</v>
      </c>
    </row>
    <row r="2385" spans="18:19" x14ac:dyDescent="0.35">
      <c r="R2385" s="10">
        <v>42474</v>
      </c>
      <c r="S2385">
        <v>425.10599999999999</v>
      </c>
    </row>
    <row r="2386" spans="18:19" x14ac:dyDescent="0.35">
      <c r="R2386" s="10">
        <v>42475</v>
      </c>
      <c r="S2386">
        <v>429.98</v>
      </c>
    </row>
    <row r="2387" spans="18:19" x14ac:dyDescent="0.35">
      <c r="R2387" s="10">
        <v>42476</v>
      </c>
      <c r="S2387">
        <v>430.83699999999999</v>
      </c>
    </row>
    <row r="2388" spans="18:19" x14ac:dyDescent="0.35">
      <c r="R2388" s="10">
        <v>42477</v>
      </c>
      <c r="S2388">
        <v>427.86200000000002</v>
      </c>
    </row>
    <row r="2389" spans="18:19" x14ac:dyDescent="0.35">
      <c r="R2389" s="10">
        <v>42478</v>
      </c>
      <c r="S2389">
        <v>429.05399999999997</v>
      </c>
    </row>
    <row r="2390" spans="18:19" x14ac:dyDescent="0.35">
      <c r="R2390" s="10">
        <v>42479</v>
      </c>
      <c r="S2390">
        <v>436.10500000000002</v>
      </c>
    </row>
    <row r="2391" spans="18:19" x14ac:dyDescent="0.35">
      <c r="R2391" s="10">
        <v>42480</v>
      </c>
      <c r="S2391">
        <v>442.15600000000001</v>
      </c>
    </row>
    <row r="2392" spans="18:19" x14ac:dyDescent="0.35">
      <c r="R2392" s="10">
        <v>42481</v>
      </c>
      <c r="S2392">
        <v>451.10199999999998</v>
      </c>
    </row>
    <row r="2393" spans="18:19" x14ac:dyDescent="0.35">
      <c r="R2393" s="10">
        <v>42482</v>
      </c>
      <c r="S2393">
        <v>447.63600000000002</v>
      </c>
    </row>
    <row r="2394" spans="18:19" x14ac:dyDescent="0.35">
      <c r="R2394" s="10">
        <v>42483</v>
      </c>
      <c r="S2394">
        <v>452.584</v>
      </c>
    </row>
    <row r="2395" spans="18:19" x14ac:dyDescent="0.35">
      <c r="R2395" s="10">
        <v>42484</v>
      </c>
      <c r="S2395">
        <v>460.327</v>
      </c>
    </row>
    <row r="2396" spans="18:19" x14ac:dyDescent="0.35">
      <c r="R2396" s="10">
        <v>42485</v>
      </c>
      <c r="S2396">
        <v>462.51</v>
      </c>
    </row>
    <row r="2397" spans="18:19" x14ac:dyDescent="0.35">
      <c r="R2397" s="10">
        <v>42486</v>
      </c>
      <c r="S2397">
        <v>467.803</v>
      </c>
    </row>
    <row r="2398" spans="18:19" x14ac:dyDescent="0.35">
      <c r="R2398" s="10">
        <v>42487</v>
      </c>
      <c r="S2398">
        <v>445.012</v>
      </c>
    </row>
    <row r="2399" spans="18:19" x14ac:dyDescent="0.35">
      <c r="R2399" s="10">
        <v>42488</v>
      </c>
      <c r="S2399">
        <v>449.85599999999999</v>
      </c>
    </row>
    <row r="2400" spans="18:19" x14ac:dyDescent="0.35">
      <c r="R2400" s="10">
        <v>42489</v>
      </c>
      <c r="S2400">
        <v>456.35</v>
      </c>
    </row>
    <row r="2401" spans="18:19" x14ac:dyDescent="0.35">
      <c r="R2401" s="10">
        <v>42490</v>
      </c>
      <c r="S2401">
        <v>449.33300000000003</v>
      </c>
    </row>
    <row r="2402" spans="18:19" x14ac:dyDescent="0.35">
      <c r="R2402" s="10">
        <v>42491</v>
      </c>
      <c r="S2402">
        <v>453.04199999999997</v>
      </c>
    </row>
    <row r="2403" spans="18:19" x14ac:dyDescent="0.35">
      <c r="R2403" s="10">
        <v>42492</v>
      </c>
      <c r="S2403">
        <v>444.51299999999998</v>
      </c>
    </row>
    <row r="2404" spans="18:19" x14ac:dyDescent="0.35">
      <c r="R2404" s="10">
        <v>42493</v>
      </c>
      <c r="S2404">
        <v>450.274</v>
      </c>
    </row>
    <row r="2405" spans="18:19" x14ac:dyDescent="0.35">
      <c r="R2405" s="10">
        <v>42494</v>
      </c>
      <c r="S2405">
        <v>446.96199999999999</v>
      </c>
    </row>
    <row r="2406" spans="18:19" x14ac:dyDescent="0.35">
      <c r="R2406" s="10">
        <v>42495</v>
      </c>
      <c r="S2406">
        <v>448.52699999999999</v>
      </c>
    </row>
    <row r="2407" spans="18:19" x14ac:dyDescent="0.35">
      <c r="R2407" s="10">
        <v>42496</v>
      </c>
      <c r="S2407">
        <v>460.37400000000002</v>
      </c>
    </row>
    <row r="2408" spans="18:19" x14ac:dyDescent="0.35">
      <c r="R2408" s="10">
        <v>42497</v>
      </c>
      <c r="S2408">
        <v>459.46499999999997</v>
      </c>
    </row>
    <row r="2409" spans="18:19" x14ac:dyDescent="0.35">
      <c r="R2409" s="10">
        <v>42498</v>
      </c>
      <c r="S2409">
        <v>459.43700000000001</v>
      </c>
    </row>
    <row r="2410" spans="18:19" x14ac:dyDescent="0.35">
      <c r="R2410" s="10">
        <v>42499</v>
      </c>
      <c r="S2410">
        <v>461.49099999999999</v>
      </c>
    </row>
    <row r="2411" spans="18:19" x14ac:dyDescent="0.35">
      <c r="R2411" s="10">
        <v>42500</v>
      </c>
      <c r="S2411">
        <v>450.98700000000002</v>
      </c>
    </row>
    <row r="2412" spans="18:19" x14ac:dyDescent="0.35">
      <c r="R2412" s="10">
        <v>42501</v>
      </c>
      <c r="S2412">
        <v>452.113</v>
      </c>
    </row>
    <row r="2413" spans="18:19" x14ac:dyDescent="0.35">
      <c r="R2413" s="10">
        <v>42502</v>
      </c>
      <c r="S2413">
        <v>454.81799999999998</v>
      </c>
    </row>
    <row r="2414" spans="18:19" x14ac:dyDescent="0.35">
      <c r="R2414" s="10">
        <v>42503</v>
      </c>
      <c r="S2414">
        <v>455.73500000000001</v>
      </c>
    </row>
    <row r="2415" spans="18:19" x14ac:dyDescent="0.35">
      <c r="R2415" s="10">
        <v>42504</v>
      </c>
      <c r="S2415">
        <v>455.75299999999999</v>
      </c>
    </row>
    <row r="2416" spans="18:19" x14ac:dyDescent="0.35">
      <c r="R2416" s="10">
        <v>42505</v>
      </c>
      <c r="S2416">
        <v>457.84800000000001</v>
      </c>
    </row>
    <row r="2417" spans="18:19" x14ac:dyDescent="0.35">
      <c r="R2417" s="10">
        <v>42506</v>
      </c>
      <c r="S2417">
        <v>453.41</v>
      </c>
    </row>
    <row r="2418" spans="18:19" x14ac:dyDescent="0.35">
      <c r="R2418" s="10">
        <v>42507</v>
      </c>
      <c r="S2418">
        <v>452.74599999999998</v>
      </c>
    </row>
    <row r="2419" spans="18:19" x14ac:dyDescent="0.35">
      <c r="R2419" s="10">
        <v>42508</v>
      </c>
      <c r="S2419">
        <v>453.37799999999999</v>
      </c>
    </row>
    <row r="2420" spans="18:19" x14ac:dyDescent="0.35">
      <c r="R2420" s="10">
        <v>42509</v>
      </c>
      <c r="S2420">
        <v>436.72899999999998</v>
      </c>
    </row>
    <row r="2421" spans="18:19" x14ac:dyDescent="0.35">
      <c r="R2421" s="10">
        <v>42510</v>
      </c>
      <c r="S2421">
        <v>442.95299999999997</v>
      </c>
    </row>
    <row r="2422" spans="18:19" x14ac:dyDescent="0.35">
      <c r="R2422" s="10">
        <v>42511</v>
      </c>
      <c r="S2422">
        <v>443.13499999999999</v>
      </c>
    </row>
    <row r="2423" spans="18:19" x14ac:dyDescent="0.35">
      <c r="R2423" s="10">
        <v>42512</v>
      </c>
      <c r="S2423">
        <v>438.77300000000002</v>
      </c>
    </row>
    <row r="2424" spans="18:19" x14ac:dyDescent="0.35">
      <c r="R2424" s="10">
        <v>42513</v>
      </c>
      <c r="S2424">
        <v>443.73399999999998</v>
      </c>
    </row>
    <row r="2425" spans="18:19" x14ac:dyDescent="0.35">
      <c r="R2425" s="10">
        <v>42514</v>
      </c>
      <c r="S2425">
        <v>445.13</v>
      </c>
    </row>
    <row r="2426" spans="18:19" x14ac:dyDescent="0.35">
      <c r="R2426" s="10">
        <v>42515</v>
      </c>
      <c r="S2426">
        <v>449.23399999999998</v>
      </c>
    </row>
    <row r="2427" spans="18:19" x14ac:dyDescent="0.35">
      <c r="R2427" s="10">
        <v>42516</v>
      </c>
      <c r="S2427">
        <v>453.81900000000002</v>
      </c>
    </row>
    <row r="2428" spans="18:19" x14ac:dyDescent="0.35">
      <c r="R2428" s="10">
        <v>42517</v>
      </c>
      <c r="S2428">
        <v>473.46699999999998</v>
      </c>
    </row>
    <row r="2429" spans="18:19" x14ac:dyDescent="0.35">
      <c r="R2429" s="10">
        <v>42518</v>
      </c>
      <c r="S2429">
        <v>525.43299999999999</v>
      </c>
    </row>
    <row r="2430" spans="18:19" x14ac:dyDescent="0.35">
      <c r="R2430" s="10">
        <v>42519</v>
      </c>
      <c r="S2430">
        <v>524.08299999999997</v>
      </c>
    </row>
    <row r="2431" spans="18:19" x14ac:dyDescent="0.35">
      <c r="R2431" s="10">
        <v>42520</v>
      </c>
      <c r="S2431">
        <v>532.58600000000001</v>
      </c>
    </row>
    <row r="2432" spans="18:19" x14ac:dyDescent="0.35">
      <c r="R2432" s="10">
        <v>42521</v>
      </c>
      <c r="S2432">
        <v>531.79700000000003</v>
      </c>
    </row>
    <row r="2433" spans="18:19" x14ac:dyDescent="0.35">
      <c r="R2433" s="10">
        <v>42522</v>
      </c>
      <c r="S2433">
        <v>536.42399999999998</v>
      </c>
    </row>
    <row r="2434" spans="18:19" x14ac:dyDescent="0.35">
      <c r="R2434" s="10">
        <v>42523</v>
      </c>
      <c r="S2434">
        <v>538.14499999999998</v>
      </c>
    </row>
    <row r="2435" spans="18:19" x14ac:dyDescent="0.35">
      <c r="R2435" s="10">
        <v>42524</v>
      </c>
      <c r="S2435">
        <v>570.471</v>
      </c>
    </row>
    <row r="2436" spans="18:19" x14ac:dyDescent="0.35">
      <c r="R2436" s="10">
        <v>42525</v>
      </c>
      <c r="S2436">
        <v>573.45000000000005</v>
      </c>
    </row>
    <row r="2437" spans="18:19" x14ac:dyDescent="0.35">
      <c r="R2437" s="10">
        <v>42526</v>
      </c>
      <c r="S2437">
        <v>574.10599999999999</v>
      </c>
    </row>
    <row r="2438" spans="18:19" x14ac:dyDescent="0.35">
      <c r="R2438" s="10">
        <v>42527</v>
      </c>
      <c r="S2438">
        <v>585.53099999999995</v>
      </c>
    </row>
    <row r="2439" spans="18:19" x14ac:dyDescent="0.35">
      <c r="R2439" s="10">
        <v>42528</v>
      </c>
      <c r="S2439">
        <v>577.85599999999999</v>
      </c>
    </row>
    <row r="2440" spans="18:19" x14ac:dyDescent="0.35">
      <c r="R2440" s="10">
        <v>42529</v>
      </c>
      <c r="S2440">
        <v>583.10500000000002</v>
      </c>
    </row>
    <row r="2441" spans="18:19" x14ac:dyDescent="0.35">
      <c r="R2441" s="10">
        <v>42530</v>
      </c>
      <c r="S2441">
        <v>576.45399999999995</v>
      </c>
    </row>
    <row r="2442" spans="18:19" x14ac:dyDescent="0.35">
      <c r="R2442" s="10">
        <v>42531</v>
      </c>
      <c r="S2442">
        <v>579.13099999999997</v>
      </c>
    </row>
    <row r="2443" spans="18:19" x14ac:dyDescent="0.35">
      <c r="R2443" s="10">
        <v>42532</v>
      </c>
      <c r="S2443">
        <v>611.77700000000004</v>
      </c>
    </row>
    <row r="2444" spans="18:19" x14ac:dyDescent="0.35">
      <c r="R2444" s="10">
        <v>42533</v>
      </c>
      <c r="S2444">
        <v>675.34299999999996</v>
      </c>
    </row>
    <row r="2445" spans="18:19" x14ac:dyDescent="0.35">
      <c r="R2445" s="10">
        <v>42534</v>
      </c>
      <c r="S2445">
        <v>705.61900000000003</v>
      </c>
    </row>
    <row r="2446" spans="18:19" x14ac:dyDescent="0.35">
      <c r="R2446" s="10">
        <v>42535</v>
      </c>
      <c r="S2446">
        <v>685.98900000000003</v>
      </c>
    </row>
    <row r="2447" spans="18:19" x14ac:dyDescent="0.35">
      <c r="R2447" s="10">
        <v>42536</v>
      </c>
      <c r="S2447">
        <v>696.32299999999998</v>
      </c>
    </row>
    <row r="2448" spans="18:19" x14ac:dyDescent="0.35">
      <c r="R2448" s="10">
        <v>42537</v>
      </c>
      <c r="S2448">
        <v>768.24199999999996</v>
      </c>
    </row>
    <row r="2449" spans="18:19" x14ac:dyDescent="0.35">
      <c r="R2449" s="10">
        <v>42538</v>
      </c>
      <c r="S2449">
        <v>747.55399999999997</v>
      </c>
    </row>
    <row r="2450" spans="18:19" x14ac:dyDescent="0.35">
      <c r="R2450" s="10">
        <v>42539</v>
      </c>
      <c r="S2450">
        <v>755.68399999999997</v>
      </c>
    </row>
    <row r="2451" spans="18:19" x14ac:dyDescent="0.35">
      <c r="R2451" s="10">
        <v>42540</v>
      </c>
      <c r="S2451">
        <v>764.04499999999996</v>
      </c>
    </row>
    <row r="2452" spans="18:19" x14ac:dyDescent="0.35">
      <c r="R2452" s="10">
        <v>42541</v>
      </c>
      <c r="S2452">
        <v>727.94899999999996</v>
      </c>
    </row>
    <row r="2453" spans="18:19" x14ac:dyDescent="0.35">
      <c r="R2453" s="10">
        <v>42542</v>
      </c>
      <c r="S2453">
        <v>665.87599999999998</v>
      </c>
    </row>
    <row r="2454" spans="18:19" x14ac:dyDescent="0.35">
      <c r="R2454" s="10">
        <v>42543</v>
      </c>
      <c r="S2454">
        <v>602.88699999999994</v>
      </c>
    </row>
    <row r="2455" spans="18:19" x14ac:dyDescent="0.35">
      <c r="R2455" s="10">
        <v>42544</v>
      </c>
      <c r="S2455">
        <v>625.495</v>
      </c>
    </row>
    <row r="2456" spans="18:19" x14ac:dyDescent="0.35">
      <c r="R2456" s="10">
        <v>42545</v>
      </c>
      <c r="S2456">
        <v>665.16200000000003</v>
      </c>
    </row>
    <row r="2457" spans="18:19" x14ac:dyDescent="0.35">
      <c r="R2457" s="10">
        <v>42546</v>
      </c>
      <c r="S2457">
        <v>665.32899999999995</v>
      </c>
    </row>
    <row r="2458" spans="18:19" x14ac:dyDescent="0.35">
      <c r="R2458" s="10">
        <v>42547</v>
      </c>
      <c r="S2458">
        <v>630.24599999999998</v>
      </c>
    </row>
    <row r="2459" spans="18:19" x14ac:dyDescent="0.35">
      <c r="R2459" s="10">
        <v>42548</v>
      </c>
      <c r="S2459">
        <v>658.399</v>
      </c>
    </row>
    <row r="2460" spans="18:19" x14ac:dyDescent="0.35">
      <c r="R2460" s="10">
        <v>42549</v>
      </c>
      <c r="S2460">
        <v>646.30399999999997</v>
      </c>
    </row>
    <row r="2461" spans="18:19" x14ac:dyDescent="0.35">
      <c r="R2461" s="10">
        <v>42550</v>
      </c>
      <c r="S2461">
        <v>639.08199999999999</v>
      </c>
    </row>
    <row r="2462" spans="18:19" x14ac:dyDescent="0.35">
      <c r="R2462" s="10">
        <v>42551</v>
      </c>
      <c r="S2462">
        <v>672.48500000000001</v>
      </c>
    </row>
    <row r="2463" spans="18:19" x14ac:dyDescent="0.35">
      <c r="R2463" s="10">
        <v>42552</v>
      </c>
      <c r="S2463">
        <v>676.52300000000002</v>
      </c>
    </row>
    <row r="2464" spans="18:19" x14ac:dyDescent="0.35">
      <c r="R2464" s="10">
        <v>42553</v>
      </c>
      <c r="S2464">
        <v>703.68600000000004</v>
      </c>
    </row>
    <row r="2465" spans="18:19" x14ac:dyDescent="0.35">
      <c r="R2465" s="10">
        <v>42554</v>
      </c>
      <c r="S2465">
        <v>659.68799999999999</v>
      </c>
    </row>
    <row r="2466" spans="18:19" x14ac:dyDescent="0.35">
      <c r="R2466" s="10">
        <v>42555</v>
      </c>
      <c r="S2466">
        <v>681.63</v>
      </c>
    </row>
    <row r="2467" spans="18:19" x14ac:dyDescent="0.35">
      <c r="R2467" s="10">
        <v>42556</v>
      </c>
      <c r="S2467">
        <v>668.09199999999998</v>
      </c>
    </row>
    <row r="2468" spans="18:19" x14ac:dyDescent="0.35">
      <c r="R2468" s="10">
        <v>42557</v>
      </c>
      <c r="S2468">
        <v>676.11300000000006</v>
      </c>
    </row>
    <row r="2469" spans="18:19" x14ac:dyDescent="0.35">
      <c r="R2469" s="10">
        <v>42558</v>
      </c>
      <c r="S2469">
        <v>639.76099999999997</v>
      </c>
    </row>
    <row r="2470" spans="18:19" x14ac:dyDescent="0.35">
      <c r="R2470" s="10">
        <v>42559</v>
      </c>
      <c r="S2470">
        <v>664.74300000000005</v>
      </c>
    </row>
    <row r="2471" spans="18:19" x14ac:dyDescent="0.35">
      <c r="R2471" s="10">
        <v>42560</v>
      </c>
      <c r="S2471">
        <v>650.62699999999995</v>
      </c>
    </row>
    <row r="2472" spans="18:19" x14ac:dyDescent="0.35">
      <c r="R2472" s="10">
        <v>42561</v>
      </c>
      <c r="S2472">
        <v>649.96199999999999</v>
      </c>
    </row>
    <row r="2473" spans="18:19" x14ac:dyDescent="0.35">
      <c r="R2473" s="10">
        <v>42562</v>
      </c>
      <c r="S2473">
        <v>649.02700000000004</v>
      </c>
    </row>
    <row r="2474" spans="18:19" x14ac:dyDescent="0.35">
      <c r="R2474" s="10">
        <v>42563</v>
      </c>
      <c r="S2474">
        <v>664.83900000000006</v>
      </c>
    </row>
    <row r="2475" spans="18:19" x14ac:dyDescent="0.35">
      <c r="R2475" s="10">
        <v>42564</v>
      </c>
      <c r="S2475">
        <v>653.93399999999997</v>
      </c>
    </row>
    <row r="2476" spans="18:19" x14ac:dyDescent="0.35">
      <c r="R2476" s="10">
        <v>42565</v>
      </c>
      <c r="S2476">
        <v>659.63599999999997</v>
      </c>
    </row>
    <row r="2477" spans="18:19" x14ac:dyDescent="0.35">
      <c r="R2477" s="10">
        <v>42566</v>
      </c>
      <c r="S2477">
        <v>664.87599999999998</v>
      </c>
    </row>
    <row r="2478" spans="18:19" x14ac:dyDescent="0.35">
      <c r="R2478" s="10">
        <v>42567</v>
      </c>
      <c r="S2478">
        <v>663.54100000000005</v>
      </c>
    </row>
    <row r="2479" spans="18:19" x14ac:dyDescent="0.35">
      <c r="R2479" s="10">
        <v>42568</v>
      </c>
      <c r="S2479">
        <v>679.05100000000004</v>
      </c>
    </row>
    <row r="2480" spans="18:19" x14ac:dyDescent="0.35">
      <c r="R2480" s="10">
        <v>42569</v>
      </c>
      <c r="S2480">
        <v>673.59400000000005</v>
      </c>
    </row>
    <row r="2481" spans="18:19" x14ac:dyDescent="0.35">
      <c r="R2481" s="10">
        <v>42570</v>
      </c>
      <c r="S2481">
        <v>673.84299999999996</v>
      </c>
    </row>
    <row r="2482" spans="18:19" x14ac:dyDescent="0.35">
      <c r="R2482" s="10">
        <v>42571</v>
      </c>
      <c r="S2482">
        <v>666.18</v>
      </c>
    </row>
    <row r="2483" spans="18:19" x14ac:dyDescent="0.35">
      <c r="R2483" s="10">
        <v>42572</v>
      </c>
      <c r="S2483">
        <v>665.09900000000005</v>
      </c>
    </row>
    <row r="2484" spans="18:19" x14ac:dyDescent="0.35">
      <c r="R2484" s="10">
        <v>42573</v>
      </c>
      <c r="S2484">
        <v>650.822</v>
      </c>
    </row>
    <row r="2485" spans="18:19" x14ac:dyDescent="0.35">
      <c r="R2485" s="10">
        <v>42574</v>
      </c>
      <c r="S2485">
        <v>654.86199999999997</v>
      </c>
    </row>
    <row r="2486" spans="18:19" x14ac:dyDescent="0.35">
      <c r="R2486" s="10">
        <v>42575</v>
      </c>
      <c r="S2486">
        <v>661.05</v>
      </c>
    </row>
    <row r="2487" spans="18:19" x14ac:dyDescent="0.35">
      <c r="R2487" s="10">
        <v>42576</v>
      </c>
      <c r="S2487">
        <v>655.13499999999999</v>
      </c>
    </row>
    <row r="2488" spans="18:19" x14ac:dyDescent="0.35">
      <c r="R2488" s="10">
        <v>42577</v>
      </c>
      <c r="S2488">
        <v>651.077</v>
      </c>
    </row>
    <row r="2489" spans="18:19" x14ac:dyDescent="0.35">
      <c r="R2489" s="10">
        <v>42578</v>
      </c>
      <c r="S2489">
        <v>655.44200000000001</v>
      </c>
    </row>
    <row r="2490" spans="18:19" x14ac:dyDescent="0.35">
      <c r="R2490" s="10">
        <v>42579</v>
      </c>
      <c r="S2490">
        <v>655.62699999999995</v>
      </c>
    </row>
    <row r="2491" spans="18:19" x14ac:dyDescent="0.35">
      <c r="R2491" s="10">
        <v>42580</v>
      </c>
      <c r="S2491">
        <v>656.66899999999998</v>
      </c>
    </row>
    <row r="2492" spans="18:19" x14ac:dyDescent="0.35">
      <c r="R2492" s="10">
        <v>42581</v>
      </c>
      <c r="S2492">
        <v>654.976</v>
      </c>
    </row>
    <row r="2493" spans="18:19" x14ac:dyDescent="0.35">
      <c r="R2493" s="10">
        <v>42582</v>
      </c>
      <c r="S2493">
        <v>625.88099999999997</v>
      </c>
    </row>
    <row r="2494" spans="18:19" x14ac:dyDescent="0.35">
      <c r="R2494" s="10">
        <v>42583</v>
      </c>
      <c r="S2494">
        <v>607.37400000000002</v>
      </c>
    </row>
    <row r="2495" spans="18:19" x14ac:dyDescent="0.35">
      <c r="R2495" s="10">
        <v>42584</v>
      </c>
      <c r="S2495">
        <v>552.82100000000003</v>
      </c>
    </row>
    <row r="2496" spans="18:19" x14ac:dyDescent="0.35">
      <c r="R2496" s="10">
        <v>42585</v>
      </c>
      <c r="S2496">
        <v>565.26379999999995</v>
      </c>
    </row>
    <row r="2497" spans="18:19" x14ac:dyDescent="0.35">
      <c r="R2497" s="10">
        <v>42586</v>
      </c>
      <c r="S2497">
        <v>578.32129999999995</v>
      </c>
    </row>
    <row r="2498" spans="18:19" x14ac:dyDescent="0.35">
      <c r="R2498" s="10">
        <v>42587</v>
      </c>
      <c r="S2498">
        <v>574.95630000000006</v>
      </c>
    </row>
    <row r="2499" spans="18:19" x14ac:dyDescent="0.35">
      <c r="R2499" s="10">
        <v>42588</v>
      </c>
      <c r="S2499">
        <v>588.42250000000001</v>
      </c>
    </row>
    <row r="2500" spans="18:19" x14ac:dyDescent="0.35">
      <c r="R2500" s="10">
        <v>42589</v>
      </c>
      <c r="S2500">
        <v>592.78</v>
      </c>
    </row>
    <row r="2501" spans="18:19" x14ac:dyDescent="0.35">
      <c r="R2501" s="10">
        <v>42590</v>
      </c>
      <c r="S2501">
        <v>590.62249999999995</v>
      </c>
    </row>
    <row r="2502" spans="18:19" x14ac:dyDescent="0.35">
      <c r="R2502" s="10">
        <v>42591</v>
      </c>
      <c r="S2502">
        <v>584.75879999999995</v>
      </c>
    </row>
    <row r="2503" spans="18:19" x14ac:dyDescent="0.35">
      <c r="R2503" s="10">
        <v>42592</v>
      </c>
      <c r="S2503">
        <v>592.89250000000004</v>
      </c>
    </row>
    <row r="2504" spans="18:19" x14ac:dyDescent="0.35">
      <c r="R2504" s="10">
        <v>42593</v>
      </c>
      <c r="S2504">
        <v>586.52499999999998</v>
      </c>
    </row>
    <row r="2505" spans="18:19" x14ac:dyDescent="0.35">
      <c r="R2505" s="10">
        <v>42594</v>
      </c>
      <c r="S2505">
        <v>586.02629999999999</v>
      </c>
    </row>
    <row r="2506" spans="18:19" x14ac:dyDescent="0.35">
      <c r="R2506" s="10">
        <v>42595</v>
      </c>
      <c r="S2506">
        <v>585.08130000000006</v>
      </c>
    </row>
    <row r="2507" spans="18:19" x14ac:dyDescent="0.35">
      <c r="R2507" s="10">
        <v>42596</v>
      </c>
      <c r="S2507">
        <v>571.44380000000001</v>
      </c>
    </row>
    <row r="2508" spans="18:19" x14ac:dyDescent="0.35">
      <c r="R2508" s="10">
        <v>42597</v>
      </c>
      <c r="S2508">
        <v>567.20249999999999</v>
      </c>
    </row>
    <row r="2509" spans="18:19" x14ac:dyDescent="0.35">
      <c r="R2509" s="10">
        <v>42598</v>
      </c>
      <c r="S2509">
        <v>576.24879999999996</v>
      </c>
    </row>
    <row r="2510" spans="18:19" x14ac:dyDescent="0.35">
      <c r="R2510" s="10">
        <v>42599</v>
      </c>
      <c r="S2510">
        <v>571.745</v>
      </c>
    </row>
    <row r="2511" spans="18:19" x14ac:dyDescent="0.35">
      <c r="R2511" s="10">
        <v>42600</v>
      </c>
      <c r="S2511">
        <v>572.50250000000005</v>
      </c>
    </row>
    <row r="2512" spans="18:19" x14ac:dyDescent="0.35">
      <c r="R2512" s="10">
        <v>42601</v>
      </c>
      <c r="S2512">
        <v>573.66380000000004</v>
      </c>
    </row>
    <row r="2513" spans="18:19" x14ac:dyDescent="0.35">
      <c r="R2513" s="10">
        <v>42602</v>
      </c>
      <c r="S2513">
        <v>580.70249999999999</v>
      </c>
    </row>
    <row r="2514" spans="18:19" x14ac:dyDescent="0.35">
      <c r="R2514" s="10">
        <v>42603</v>
      </c>
      <c r="S2514">
        <v>580.69000000000005</v>
      </c>
    </row>
    <row r="2515" spans="18:19" x14ac:dyDescent="0.35">
      <c r="R2515" s="10">
        <v>42604</v>
      </c>
      <c r="S2515">
        <v>584.73249999999996</v>
      </c>
    </row>
    <row r="2516" spans="18:19" x14ac:dyDescent="0.35">
      <c r="R2516" s="10">
        <v>42605</v>
      </c>
      <c r="S2516">
        <v>581.28129999999999</v>
      </c>
    </row>
    <row r="2517" spans="18:19" x14ac:dyDescent="0.35">
      <c r="R2517" s="10">
        <v>42606</v>
      </c>
      <c r="S2517">
        <v>577.995</v>
      </c>
    </row>
    <row r="2518" spans="18:19" x14ac:dyDescent="0.35">
      <c r="R2518" s="10">
        <v>42607</v>
      </c>
      <c r="S2518">
        <v>575.73379999999997</v>
      </c>
    </row>
    <row r="2519" spans="18:19" x14ac:dyDescent="0.35">
      <c r="R2519" s="10">
        <v>42608</v>
      </c>
      <c r="S2519">
        <v>578.15629999999999</v>
      </c>
    </row>
    <row r="2520" spans="18:19" x14ac:dyDescent="0.35">
      <c r="R2520" s="10">
        <v>42609</v>
      </c>
      <c r="S2520">
        <v>568.66629999999998</v>
      </c>
    </row>
    <row r="2521" spans="18:19" x14ac:dyDescent="0.35">
      <c r="R2521" s="10">
        <v>42610</v>
      </c>
      <c r="S2521">
        <v>573.55499999999995</v>
      </c>
    </row>
    <row r="2522" spans="18:19" x14ac:dyDescent="0.35">
      <c r="R2522" s="10">
        <v>42611</v>
      </c>
      <c r="S2522">
        <v>572.36130000000003</v>
      </c>
    </row>
    <row r="2523" spans="18:19" x14ac:dyDescent="0.35">
      <c r="R2523" s="10">
        <v>42612</v>
      </c>
      <c r="S2523">
        <v>575.99879999999996</v>
      </c>
    </row>
    <row r="2524" spans="18:19" x14ac:dyDescent="0.35">
      <c r="R2524" s="10">
        <v>42613</v>
      </c>
      <c r="S2524">
        <v>572.3338</v>
      </c>
    </row>
    <row r="2525" spans="18:19" x14ac:dyDescent="0.35">
      <c r="R2525" s="10">
        <v>42614</v>
      </c>
      <c r="S2525">
        <v>571.69380000000001</v>
      </c>
    </row>
    <row r="2526" spans="18:19" x14ac:dyDescent="0.35">
      <c r="R2526" s="10">
        <v>42615</v>
      </c>
      <c r="S2526">
        <v>574.14750000000004</v>
      </c>
    </row>
    <row r="2527" spans="18:19" x14ac:dyDescent="0.35">
      <c r="R2527" s="10">
        <v>42616</v>
      </c>
      <c r="S2527">
        <v>598.38379999999995</v>
      </c>
    </row>
    <row r="2528" spans="18:19" x14ac:dyDescent="0.35">
      <c r="R2528" s="10">
        <v>42617</v>
      </c>
      <c r="S2528">
        <v>608.91750000000002</v>
      </c>
    </row>
    <row r="2529" spans="18:19" x14ac:dyDescent="0.35">
      <c r="R2529" s="10">
        <v>42618</v>
      </c>
      <c r="S2529">
        <v>606.02750000000003</v>
      </c>
    </row>
    <row r="2530" spans="18:19" x14ac:dyDescent="0.35">
      <c r="R2530" s="10">
        <v>42619</v>
      </c>
      <c r="S2530">
        <v>611.07000000000005</v>
      </c>
    </row>
    <row r="2531" spans="18:19" x14ac:dyDescent="0.35">
      <c r="R2531" s="10">
        <v>42620</v>
      </c>
      <c r="S2531">
        <v>614.78750000000002</v>
      </c>
    </row>
    <row r="2532" spans="18:19" x14ac:dyDescent="0.35">
      <c r="R2532" s="10">
        <v>42621</v>
      </c>
      <c r="S2532">
        <v>624.94880000000001</v>
      </c>
    </row>
    <row r="2533" spans="18:19" x14ac:dyDescent="0.35">
      <c r="R2533" s="10">
        <v>42622</v>
      </c>
      <c r="S2533">
        <v>621.79629999999997</v>
      </c>
    </row>
    <row r="2534" spans="18:19" x14ac:dyDescent="0.35">
      <c r="R2534" s="10">
        <v>42623</v>
      </c>
      <c r="S2534">
        <v>622.21249999999998</v>
      </c>
    </row>
    <row r="2535" spans="18:19" x14ac:dyDescent="0.35">
      <c r="R2535" s="10">
        <v>42624</v>
      </c>
      <c r="S2535">
        <v>605.80880000000002</v>
      </c>
    </row>
    <row r="2536" spans="18:19" x14ac:dyDescent="0.35">
      <c r="R2536" s="10">
        <v>42625</v>
      </c>
      <c r="S2536">
        <v>606.3075</v>
      </c>
    </row>
    <row r="2537" spans="18:19" x14ac:dyDescent="0.35">
      <c r="R2537" s="10">
        <v>42626</v>
      </c>
      <c r="S2537">
        <v>606.92129999999997</v>
      </c>
    </row>
    <row r="2538" spans="18:19" x14ac:dyDescent="0.35">
      <c r="R2538" s="10">
        <v>42627</v>
      </c>
      <c r="S2538">
        <v>608.22</v>
      </c>
    </row>
    <row r="2539" spans="18:19" x14ac:dyDescent="0.35">
      <c r="R2539" s="10">
        <v>42628</v>
      </c>
      <c r="S2539">
        <v>605.21</v>
      </c>
    </row>
    <row r="2540" spans="18:19" x14ac:dyDescent="0.35">
      <c r="R2540" s="10">
        <v>42629</v>
      </c>
      <c r="S2540">
        <v>606.3338</v>
      </c>
    </row>
    <row r="2541" spans="18:19" x14ac:dyDescent="0.35">
      <c r="R2541" s="10">
        <v>42630</v>
      </c>
      <c r="S2541">
        <v>605.29380000000003</v>
      </c>
    </row>
    <row r="2542" spans="18:19" x14ac:dyDescent="0.35">
      <c r="R2542" s="10">
        <v>42631</v>
      </c>
      <c r="S2542">
        <v>608.69880000000001</v>
      </c>
    </row>
    <row r="2543" spans="18:19" x14ac:dyDescent="0.35">
      <c r="R2543" s="10">
        <v>42632</v>
      </c>
      <c r="S2543">
        <v>608.52750000000003</v>
      </c>
    </row>
    <row r="2544" spans="18:19" x14ac:dyDescent="0.35">
      <c r="R2544" s="10">
        <v>42633</v>
      </c>
      <c r="S2544">
        <v>599.47379999999998</v>
      </c>
    </row>
    <row r="2545" spans="18:19" x14ac:dyDescent="0.35">
      <c r="R2545" s="10">
        <v>42634</v>
      </c>
      <c r="S2545">
        <v>595.79880000000003</v>
      </c>
    </row>
    <row r="2546" spans="18:19" x14ac:dyDescent="0.35">
      <c r="R2546" s="10">
        <v>42635</v>
      </c>
      <c r="S2546">
        <v>595.03499999999997</v>
      </c>
    </row>
    <row r="2547" spans="18:19" x14ac:dyDescent="0.35">
      <c r="R2547" s="10">
        <v>42636</v>
      </c>
      <c r="S2547">
        <v>601.71379999999999</v>
      </c>
    </row>
    <row r="2548" spans="18:19" x14ac:dyDescent="0.35">
      <c r="R2548" s="10">
        <v>42637</v>
      </c>
      <c r="S2548">
        <v>601.34130000000005</v>
      </c>
    </row>
    <row r="2549" spans="18:19" x14ac:dyDescent="0.35">
      <c r="R2549" s="10">
        <v>42638</v>
      </c>
      <c r="S2549">
        <v>599.17629999999997</v>
      </c>
    </row>
    <row r="2550" spans="18:19" x14ac:dyDescent="0.35">
      <c r="R2550" s="10">
        <v>42639</v>
      </c>
      <c r="S2550">
        <v>606.8125</v>
      </c>
    </row>
    <row r="2551" spans="18:19" x14ac:dyDescent="0.35">
      <c r="R2551" s="10">
        <v>42640</v>
      </c>
      <c r="S2551">
        <v>604.76250000000005</v>
      </c>
    </row>
    <row r="2552" spans="18:19" x14ac:dyDescent="0.35">
      <c r="R2552" s="10">
        <v>42641</v>
      </c>
      <c r="S2552">
        <v>603.51880000000006</v>
      </c>
    </row>
    <row r="2553" spans="18:19" x14ac:dyDescent="0.35">
      <c r="R2553" s="10">
        <v>42642</v>
      </c>
      <c r="S2553">
        <v>605.05880000000002</v>
      </c>
    </row>
    <row r="2554" spans="18:19" x14ac:dyDescent="0.35">
      <c r="R2554" s="10">
        <v>42643</v>
      </c>
      <c r="S2554">
        <v>608.4375</v>
      </c>
    </row>
    <row r="2555" spans="18:19" x14ac:dyDescent="0.35">
      <c r="R2555" s="10">
        <v>42644</v>
      </c>
      <c r="S2555">
        <v>613.93380000000002</v>
      </c>
    </row>
    <row r="2556" spans="18:19" x14ac:dyDescent="0.35">
      <c r="R2556" s="10">
        <v>42645</v>
      </c>
      <c r="S2556">
        <v>610.29129999999998</v>
      </c>
    </row>
    <row r="2557" spans="18:19" x14ac:dyDescent="0.35">
      <c r="R2557" s="10">
        <v>42646</v>
      </c>
      <c r="S2557">
        <v>612.33749999999998</v>
      </c>
    </row>
    <row r="2558" spans="18:19" x14ac:dyDescent="0.35">
      <c r="R2558" s="10">
        <v>42647</v>
      </c>
      <c r="S2558">
        <v>609.375</v>
      </c>
    </row>
    <row r="2559" spans="18:19" x14ac:dyDescent="0.35">
      <c r="R2559" s="10">
        <v>42648</v>
      </c>
      <c r="S2559">
        <v>610.88499999999999</v>
      </c>
    </row>
    <row r="2560" spans="18:19" x14ac:dyDescent="0.35">
      <c r="R2560" s="10">
        <v>42649</v>
      </c>
      <c r="S2560">
        <v>610.9</v>
      </c>
    </row>
    <row r="2561" spans="18:19" x14ac:dyDescent="0.35">
      <c r="R2561" s="10">
        <v>42650</v>
      </c>
      <c r="S2561">
        <v>616.48879999999997</v>
      </c>
    </row>
    <row r="2562" spans="18:19" x14ac:dyDescent="0.35">
      <c r="R2562" s="10">
        <v>42651</v>
      </c>
      <c r="S2562">
        <v>616.59630000000004</v>
      </c>
    </row>
    <row r="2563" spans="18:19" x14ac:dyDescent="0.35">
      <c r="R2563" s="10">
        <v>42652</v>
      </c>
      <c r="S2563">
        <v>614.62379999999996</v>
      </c>
    </row>
    <row r="2564" spans="18:19" x14ac:dyDescent="0.35">
      <c r="R2564" s="10">
        <v>42653</v>
      </c>
      <c r="S2564">
        <v>617.42250000000001</v>
      </c>
    </row>
    <row r="2565" spans="18:19" x14ac:dyDescent="0.35">
      <c r="R2565" s="10">
        <v>42654</v>
      </c>
      <c r="S2565">
        <v>639.37379999999996</v>
      </c>
    </row>
    <row r="2566" spans="18:19" x14ac:dyDescent="0.35">
      <c r="R2566" s="10">
        <v>42655</v>
      </c>
      <c r="S2566">
        <v>635.08130000000006</v>
      </c>
    </row>
    <row r="2567" spans="18:19" x14ac:dyDescent="0.35">
      <c r="R2567" s="10">
        <v>42656</v>
      </c>
      <c r="S2567">
        <v>635.02</v>
      </c>
    </row>
    <row r="2568" spans="18:19" x14ac:dyDescent="0.35">
      <c r="R2568" s="10">
        <v>42657</v>
      </c>
      <c r="S2568">
        <v>638.36749999999995</v>
      </c>
    </row>
    <row r="2569" spans="18:19" x14ac:dyDescent="0.35">
      <c r="R2569" s="10">
        <v>42658</v>
      </c>
      <c r="S2569">
        <v>637.37130000000002</v>
      </c>
    </row>
    <row r="2570" spans="18:19" x14ac:dyDescent="0.35">
      <c r="R2570" s="10">
        <v>42659</v>
      </c>
      <c r="S2570">
        <v>639.82749999999999</v>
      </c>
    </row>
    <row r="2571" spans="18:19" x14ac:dyDescent="0.35">
      <c r="R2571" s="10">
        <v>42660</v>
      </c>
      <c r="S2571">
        <v>636.91999999999996</v>
      </c>
    </row>
    <row r="2572" spans="18:19" x14ac:dyDescent="0.35">
      <c r="R2572" s="10">
        <v>42661</v>
      </c>
      <c r="S2572">
        <v>635.50879999999995</v>
      </c>
    </row>
    <row r="2573" spans="18:19" x14ac:dyDescent="0.35">
      <c r="R2573" s="10">
        <v>42662</v>
      </c>
      <c r="S2573">
        <v>628.15380000000005</v>
      </c>
    </row>
    <row r="2574" spans="18:19" x14ac:dyDescent="0.35">
      <c r="R2574" s="10">
        <v>42663</v>
      </c>
      <c r="S2574">
        <v>628.62249999999995</v>
      </c>
    </row>
    <row r="2575" spans="18:19" x14ac:dyDescent="0.35">
      <c r="R2575" s="10">
        <v>42664</v>
      </c>
      <c r="S2575">
        <v>630.15380000000005</v>
      </c>
    </row>
    <row r="2576" spans="18:19" x14ac:dyDescent="0.35">
      <c r="R2576" s="10">
        <v>42665</v>
      </c>
      <c r="S2576">
        <v>652.71500000000003</v>
      </c>
    </row>
    <row r="2577" spans="18:19" x14ac:dyDescent="0.35">
      <c r="R2577" s="10">
        <v>42666</v>
      </c>
      <c r="S2577">
        <v>649.245</v>
      </c>
    </row>
    <row r="2578" spans="18:19" x14ac:dyDescent="0.35">
      <c r="R2578" s="10">
        <v>42667</v>
      </c>
      <c r="S2578">
        <v>648.39880000000005</v>
      </c>
    </row>
    <row r="2579" spans="18:19" x14ac:dyDescent="0.35">
      <c r="R2579" s="10">
        <v>42668</v>
      </c>
      <c r="S2579">
        <v>652.89499999999998</v>
      </c>
    </row>
    <row r="2580" spans="18:19" x14ac:dyDescent="0.35">
      <c r="R2580" s="10">
        <v>42669</v>
      </c>
      <c r="S2580">
        <v>674.35749999999996</v>
      </c>
    </row>
    <row r="2581" spans="18:19" x14ac:dyDescent="0.35">
      <c r="R2581" s="10">
        <v>42670</v>
      </c>
      <c r="S2581">
        <v>686.52</v>
      </c>
    </row>
    <row r="2582" spans="18:19" x14ac:dyDescent="0.35">
      <c r="R2582" s="10">
        <v>42671</v>
      </c>
      <c r="S2582">
        <v>688.09630000000004</v>
      </c>
    </row>
    <row r="2583" spans="18:19" x14ac:dyDescent="0.35">
      <c r="R2583" s="10">
        <v>42672</v>
      </c>
      <c r="S2583">
        <v>712.87</v>
      </c>
    </row>
    <row r="2584" spans="18:19" x14ac:dyDescent="0.35">
      <c r="R2584" s="10">
        <v>42673</v>
      </c>
      <c r="S2584">
        <v>696.35379999999998</v>
      </c>
    </row>
    <row r="2585" spans="18:19" x14ac:dyDescent="0.35">
      <c r="R2585" s="10">
        <v>42674</v>
      </c>
      <c r="S2585">
        <v>697.36879999999996</v>
      </c>
    </row>
    <row r="2586" spans="18:19" x14ac:dyDescent="0.35">
      <c r="R2586" s="10">
        <v>42675</v>
      </c>
      <c r="S2586">
        <v>729.2713</v>
      </c>
    </row>
    <row r="2587" spans="18:19" x14ac:dyDescent="0.35">
      <c r="R2587" s="10">
        <v>42676</v>
      </c>
      <c r="S2587">
        <v>742.46500000000003</v>
      </c>
    </row>
    <row r="2588" spans="18:19" x14ac:dyDescent="0.35">
      <c r="R2588" s="10">
        <v>42677</v>
      </c>
      <c r="S2588">
        <v>687.50750000000005</v>
      </c>
    </row>
    <row r="2589" spans="18:19" x14ac:dyDescent="0.35">
      <c r="R2589" s="10">
        <v>42678</v>
      </c>
      <c r="S2589">
        <v>702.53750000000002</v>
      </c>
    </row>
    <row r="2590" spans="18:19" x14ac:dyDescent="0.35">
      <c r="R2590" s="10">
        <v>42679</v>
      </c>
      <c r="S2590">
        <v>704.16380000000004</v>
      </c>
    </row>
    <row r="2591" spans="18:19" x14ac:dyDescent="0.35">
      <c r="R2591" s="10">
        <v>42680</v>
      </c>
      <c r="S2591">
        <v>712.23630000000003</v>
      </c>
    </row>
    <row r="2592" spans="18:19" x14ac:dyDescent="0.35">
      <c r="R2592" s="10">
        <v>42681</v>
      </c>
      <c r="S2592">
        <v>704.01880000000006</v>
      </c>
    </row>
    <row r="2593" spans="18:19" x14ac:dyDescent="0.35">
      <c r="R2593" s="10">
        <v>42682</v>
      </c>
      <c r="S2593">
        <v>709.15250000000003</v>
      </c>
    </row>
    <row r="2594" spans="18:19" x14ac:dyDescent="0.35">
      <c r="R2594" s="10">
        <v>42683</v>
      </c>
      <c r="S2594">
        <v>721.19129999999996</v>
      </c>
    </row>
    <row r="2595" spans="18:19" x14ac:dyDescent="0.35">
      <c r="R2595" s="10">
        <v>42684</v>
      </c>
      <c r="S2595">
        <v>713.66750000000002</v>
      </c>
    </row>
    <row r="2596" spans="18:19" x14ac:dyDescent="0.35">
      <c r="R2596" s="10">
        <v>42685</v>
      </c>
      <c r="S2596">
        <v>716.55629999999996</v>
      </c>
    </row>
    <row r="2597" spans="18:19" x14ac:dyDescent="0.35">
      <c r="R2597" s="10">
        <v>42686</v>
      </c>
      <c r="S2597">
        <v>703.54629999999997</v>
      </c>
    </row>
    <row r="2598" spans="18:19" x14ac:dyDescent="0.35">
      <c r="R2598" s="10">
        <v>42687</v>
      </c>
      <c r="S2598">
        <v>702.50379999999996</v>
      </c>
    </row>
    <row r="2599" spans="18:19" x14ac:dyDescent="0.35">
      <c r="R2599" s="10">
        <v>42688</v>
      </c>
      <c r="S2599">
        <v>706.39499999999998</v>
      </c>
    </row>
    <row r="2600" spans="18:19" x14ac:dyDescent="0.35">
      <c r="R2600" s="10">
        <v>42689</v>
      </c>
      <c r="S2600">
        <v>711.95630000000006</v>
      </c>
    </row>
    <row r="2601" spans="18:19" x14ac:dyDescent="0.35">
      <c r="R2601" s="10">
        <v>42690</v>
      </c>
      <c r="S2601">
        <v>742.07</v>
      </c>
    </row>
    <row r="2602" spans="18:19" x14ac:dyDescent="0.35">
      <c r="R2602" s="10">
        <v>42691</v>
      </c>
      <c r="S2602">
        <v>735.40629999999999</v>
      </c>
    </row>
    <row r="2603" spans="18:19" x14ac:dyDescent="0.35">
      <c r="R2603" s="10">
        <v>42692</v>
      </c>
      <c r="S2603">
        <v>749.67750000000001</v>
      </c>
    </row>
    <row r="2604" spans="18:19" x14ac:dyDescent="0.35">
      <c r="R2604" s="10">
        <v>42693</v>
      </c>
      <c r="S2604">
        <v>750.63250000000005</v>
      </c>
    </row>
    <row r="2605" spans="18:19" x14ac:dyDescent="0.35">
      <c r="R2605" s="10">
        <v>42694</v>
      </c>
      <c r="S2605">
        <v>728.60749999999996</v>
      </c>
    </row>
    <row r="2606" spans="18:19" x14ac:dyDescent="0.35">
      <c r="R2606" s="10">
        <v>42695</v>
      </c>
      <c r="S2606">
        <v>736.71630000000005</v>
      </c>
    </row>
    <row r="2607" spans="18:19" x14ac:dyDescent="0.35">
      <c r="R2607" s="10">
        <v>42696</v>
      </c>
      <c r="S2607">
        <v>748.22500000000002</v>
      </c>
    </row>
    <row r="2608" spans="18:19" x14ac:dyDescent="0.35">
      <c r="R2608" s="10">
        <v>42697</v>
      </c>
      <c r="S2608">
        <v>741.59630000000004</v>
      </c>
    </row>
    <row r="2609" spans="18:19" x14ac:dyDescent="0.35">
      <c r="R2609" s="10">
        <v>42698</v>
      </c>
      <c r="S2609">
        <v>736.39880000000005</v>
      </c>
    </row>
    <row r="2610" spans="18:19" x14ac:dyDescent="0.35">
      <c r="R2610" s="10">
        <v>42699</v>
      </c>
      <c r="S2610">
        <v>738.27750000000003</v>
      </c>
    </row>
    <row r="2611" spans="18:19" x14ac:dyDescent="0.35">
      <c r="R2611" s="10">
        <v>42700</v>
      </c>
      <c r="S2611">
        <v>732.82380000000001</v>
      </c>
    </row>
    <row r="2612" spans="18:19" x14ac:dyDescent="0.35">
      <c r="R2612" s="10">
        <v>42701</v>
      </c>
      <c r="S2612">
        <v>728.42499999999995</v>
      </c>
    </row>
    <row r="2613" spans="18:19" x14ac:dyDescent="0.35">
      <c r="R2613" s="10">
        <v>42702</v>
      </c>
      <c r="S2613">
        <v>731.74630000000002</v>
      </c>
    </row>
    <row r="2614" spans="18:19" x14ac:dyDescent="0.35">
      <c r="R2614" s="10">
        <v>42703</v>
      </c>
      <c r="S2614">
        <v>731.76499999999999</v>
      </c>
    </row>
    <row r="2615" spans="18:19" x14ac:dyDescent="0.35">
      <c r="R2615" s="10">
        <v>42704</v>
      </c>
      <c r="S2615">
        <v>742.00750000000005</v>
      </c>
    </row>
    <row r="2616" spans="18:19" x14ac:dyDescent="0.35">
      <c r="R2616" s="10">
        <v>42705</v>
      </c>
      <c r="S2616">
        <v>753.255</v>
      </c>
    </row>
    <row r="2617" spans="18:19" x14ac:dyDescent="0.35">
      <c r="R2617" s="10">
        <v>42706</v>
      </c>
      <c r="S2617">
        <v>771.40750000000003</v>
      </c>
    </row>
    <row r="2618" spans="18:19" x14ac:dyDescent="0.35">
      <c r="R2618" s="10">
        <v>42707</v>
      </c>
      <c r="S2618">
        <v>764.97249999999997</v>
      </c>
    </row>
    <row r="2619" spans="18:19" x14ac:dyDescent="0.35">
      <c r="R2619" s="10">
        <v>42708</v>
      </c>
      <c r="S2619">
        <v>766.46379999999999</v>
      </c>
    </row>
    <row r="2620" spans="18:19" x14ac:dyDescent="0.35">
      <c r="R2620" s="10">
        <v>42709</v>
      </c>
      <c r="S2620">
        <v>750.7088</v>
      </c>
    </row>
    <row r="2621" spans="18:19" x14ac:dyDescent="0.35">
      <c r="R2621" s="10">
        <v>42710</v>
      </c>
      <c r="S2621">
        <v>758.81</v>
      </c>
    </row>
    <row r="2622" spans="18:19" x14ac:dyDescent="0.35">
      <c r="R2622" s="10">
        <v>42711</v>
      </c>
      <c r="S2622">
        <v>763.89750000000004</v>
      </c>
    </row>
    <row r="2623" spans="18:19" x14ac:dyDescent="0.35">
      <c r="R2623" s="10">
        <v>42712</v>
      </c>
      <c r="S2623">
        <v>766.75130000000001</v>
      </c>
    </row>
    <row r="2624" spans="18:19" x14ac:dyDescent="0.35">
      <c r="R2624" s="10">
        <v>42713</v>
      </c>
      <c r="S2624">
        <v>770.41499999999996</v>
      </c>
    </row>
    <row r="2625" spans="18:19" x14ac:dyDescent="0.35">
      <c r="R2625" s="10">
        <v>42714</v>
      </c>
      <c r="S2625">
        <v>773.21130000000005</v>
      </c>
    </row>
    <row r="2626" spans="18:19" x14ac:dyDescent="0.35">
      <c r="R2626" s="10">
        <v>42715</v>
      </c>
      <c r="S2626">
        <v>768.62130000000002</v>
      </c>
    </row>
    <row r="2627" spans="18:19" x14ac:dyDescent="0.35">
      <c r="R2627" s="10">
        <v>42716</v>
      </c>
      <c r="S2627">
        <v>777.91129999999998</v>
      </c>
    </row>
    <row r="2628" spans="18:19" x14ac:dyDescent="0.35">
      <c r="R2628" s="10">
        <v>42717</v>
      </c>
      <c r="S2628">
        <v>775.25</v>
      </c>
    </row>
    <row r="2629" spans="18:19" x14ac:dyDescent="0.35">
      <c r="R2629" s="10">
        <v>42718</v>
      </c>
      <c r="S2629">
        <v>776.63630000000001</v>
      </c>
    </row>
    <row r="2630" spans="18:19" x14ac:dyDescent="0.35">
      <c r="R2630" s="10">
        <v>42719</v>
      </c>
      <c r="S2630">
        <v>775.48</v>
      </c>
    </row>
    <row r="2631" spans="18:19" x14ac:dyDescent="0.35">
      <c r="R2631" s="10">
        <v>42720</v>
      </c>
      <c r="S2631">
        <v>780.85</v>
      </c>
    </row>
    <row r="2632" spans="18:19" x14ac:dyDescent="0.35">
      <c r="R2632" s="10">
        <v>42721</v>
      </c>
      <c r="S2632">
        <v>788.57629999999995</v>
      </c>
    </row>
    <row r="2633" spans="18:19" x14ac:dyDescent="0.35">
      <c r="R2633" s="10">
        <v>42722</v>
      </c>
      <c r="S2633">
        <v>788.58879999999999</v>
      </c>
    </row>
    <row r="2634" spans="18:19" x14ac:dyDescent="0.35">
      <c r="R2634" s="10">
        <v>42723</v>
      </c>
      <c r="S2634">
        <v>790.15629999999999</v>
      </c>
    </row>
    <row r="2635" spans="18:19" x14ac:dyDescent="0.35">
      <c r="R2635" s="10">
        <v>42724</v>
      </c>
      <c r="S2635">
        <v>798.78499999999997</v>
      </c>
    </row>
    <row r="2636" spans="18:19" x14ac:dyDescent="0.35">
      <c r="R2636" s="10">
        <v>42725</v>
      </c>
      <c r="S2636">
        <v>833.10249999999996</v>
      </c>
    </row>
    <row r="2637" spans="18:19" x14ac:dyDescent="0.35">
      <c r="R2637" s="10">
        <v>42726</v>
      </c>
      <c r="S2637">
        <v>858.73630000000003</v>
      </c>
    </row>
    <row r="2638" spans="18:19" x14ac:dyDescent="0.35">
      <c r="R2638" s="10">
        <v>42727</v>
      </c>
      <c r="S2638">
        <v>916.78750000000002</v>
      </c>
    </row>
    <row r="2639" spans="18:19" x14ac:dyDescent="0.35">
      <c r="R2639" s="10">
        <v>42728</v>
      </c>
      <c r="S2639">
        <v>894.20249999999999</v>
      </c>
    </row>
    <row r="2640" spans="18:19" x14ac:dyDescent="0.35">
      <c r="R2640" s="10">
        <v>42729</v>
      </c>
      <c r="S2640">
        <v>894.48249999999996</v>
      </c>
    </row>
    <row r="2641" spans="18:19" x14ac:dyDescent="0.35">
      <c r="R2641" s="10">
        <v>42730</v>
      </c>
      <c r="S2641">
        <v>902.55380000000002</v>
      </c>
    </row>
    <row r="2642" spans="18:19" x14ac:dyDescent="0.35">
      <c r="R2642" s="10">
        <v>42731</v>
      </c>
      <c r="S2642">
        <v>931.11379999999997</v>
      </c>
    </row>
    <row r="2643" spans="18:19" x14ac:dyDescent="0.35">
      <c r="R2643" s="10">
        <v>42732</v>
      </c>
      <c r="S2643">
        <v>978.00879999999995</v>
      </c>
    </row>
    <row r="2644" spans="18:19" x14ac:dyDescent="0.35">
      <c r="R2644" s="10">
        <v>42733</v>
      </c>
      <c r="S2644">
        <v>969.625</v>
      </c>
    </row>
    <row r="2645" spans="18:19" x14ac:dyDescent="0.35">
      <c r="R2645" s="10">
        <v>42734</v>
      </c>
      <c r="S2645">
        <v>960.47130000000004</v>
      </c>
    </row>
    <row r="2646" spans="18:19" x14ac:dyDescent="0.35">
      <c r="R2646" s="10">
        <v>42735</v>
      </c>
      <c r="S2646">
        <v>968.22749999999996</v>
      </c>
    </row>
    <row r="2647" spans="18:19" x14ac:dyDescent="0.35">
      <c r="R2647" s="10">
        <v>42736</v>
      </c>
      <c r="S2647">
        <v>997.68880000000001</v>
      </c>
    </row>
    <row r="2648" spans="18:19" x14ac:dyDescent="0.35">
      <c r="R2648" s="10">
        <v>42737</v>
      </c>
      <c r="S2648">
        <v>1018.05</v>
      </c>
    </row>
    <row r="2649" spans="18:19" x14ac:dyDescent="0.35">
      <c r="R2649" s="10">
        <v>42738</v>
      </c>
      <c r="S2649">
        <v>1030.817</v>
      </c>
    </row>
    <row r="2650" spans="18:19" x14ac:dyDescent="0.35">
      <c r="R2650" s="10">
        <v>42739</v>
      </c>
      <c r="S2650">
        <v>1129.8699999999999</v>
      </c>
    </row>
    <row r="2651" spans="18:19" x14ac:dyDescent="0.35">
      <c r="R2651" s="10">
        <v>42740</v>
      </c>
      <c r="S2651">
        <v>1005.8150000000001</v>
      </c>
    </row>
    <row r="2652" spans="18:19" x14ac:dyDescent="0.35">
      <c r="R2652" s="10">
        <v>42741</v>
      </c>
      <c r="S2652">
        <v>895.67</v>
      </c>
    </row>
    <row r="2653" spans="18:19" x14ac:dyDescent="0.35">
      <c r="R2653" s="10">
        <v>42742</v>
      </c>
      <c r="S2653">
        <v>905.17</v>
      </c>
    </row>
    <row r="2654" spans="18:19" x14ac:dyDescent="0.35">
      <c r="R2654" s="10">
        <v>42743</v>
      </c>
      <c r="S2654">
        <v>913.52380000000005</v>
      </c>
    </row>
    <row r="2655" spans="18:19" x14ac:dyDescent="0.35">
      <c r="R2655" s="10">
        <v>42744</v>
      </c>
      <c r="S2655">
        <v>899.35</v>
      </c>
    </row>
    <row r="2656" spans="18:19" x14ac:dyDescent="0.35">
      <c r="R2656" s="10">
        <v>42745</v>
      </c>
      <c r="S2656">
        <v>904.79250000000002</v>
      </c>
    </row>
    <row r="2657" spans="18:19" x14ac:dyDescent="0.35">
      <c r="R2657" s="10">
        <v>42746</v>
      </c>
      <c r="S2657">
        <v>775.98130000000003</v>
      </c>
    </row>
    <row r="2658" spans="18:19" x14ac:dyDescent="0.35">
      <c r="R2658" s="10">
        <v>42747</v>
      </c>
      <c r="S2658">
        <v>802.8288</v>
      </c>
    </row>
    <row r="2659" spans="18:19" x14ac:dyDescent="0.35">
      <c r="R2659" s="10">
        <v>42748</v>
      </c>
      <c r="S2659">
        <v>826.12130000000002</v>
      </c>
    </row>
    <row r="2660" spans="18:19" x14ac:dyDescent="0.35">
      <c r="R2660" s="10">
        <v>42749</v>
      </c>
      <c r="S2660">
        <v>818.63879999999995</v>
      </c>
    </row>
    <row r="2661" spans="18:19" x14ac:dyDescent="0.35">
      <c r="R2661" s="10">
        <v>42750</v>
      </c>
      <c r="S2661">
        <v>822.42250000000001</v>
      </c>
    </row>
    <row r="2662" spans="18:19" x14ac:dyDescent="0.35">
      <c r="R2662" s="10">
        <v>42751</v>
      </c>
      <c r="S2662">
        <v>830.26379999999995</v>
      </c>
    </row>
    <row r="2663" spans="18:19" x14ac:dyDescent="0.35">
      <c r="R2663" s="10">
        <v>42752</v>
      </c>
      <c r="S2663">
        <v>904.4538</v>
      </c>
    </row>
    <row r="2664" spans="18:19" x14ac:dyDescent="0.35">
      <c r="R2664" s="10">
        <v>42753</v>
      </c>
      <c r="S2664">
        <v>884.25130000000001</v>
      </c>
    </row>
    <row r="2665" spans="18:19" x14ac:dyDescent="0.35">
      <c r="R2665" s="10">
        <v>42754</v>
      </c>
      <c r="S2665">
        <v>898.0213</v>
      </c>
    </row>
    <row r="2666" spans="18:19" x14ac:dyDescent="0.35">
      <c r="R2666" s="10">
        <v>42755</v>
      </c>
      <c r="S2666">
        <v>891.62379999999996</v>
      </c>
    </row>
    <row r="2667" spans="18:19" x14ac:dyDescent="0.35">
      <c r="R2667" s="10">
        <v>42756</v>
      </c>
      <c r="S2667">
        <v>920.01130000000001</v>
      </c>
    </row>
    <row r="2668" spans="18:19" x14ac:dyDescent="0.35">
      <c r="R2668" s="10">
        <v>42757</v>
      </c>
      <c r="S2668">
        <v>925.33130000000006</v>
      </c>
    </row>
    <row r="2669" spans="18:19" x14ac:dyDescent="0.35">
      <c r="R2669" s="10">
        <v>42758</v>
      </c>
      <c r="S2669">
        <v>912.6875</v>
      </c>
    </row>
    <row r="2670" spans="18:19" x14ac:dyDescent="0.35">
      <c r="R2670" s="10">
        <v>42759</v>
      </c>
      <c r="S2670">
        <v>885.64750000000004</v>
      </c>
    </row>
    <row r="2671" spans="18:19" x14ac:dyDescent="0.35">
      <c r="R2671" s="10">
        <v>42760</v>
      </c>
      <c r="S2671">
        <v>894.11</v>
      </c>
    </row>
    <row r="2672" spans="18:19" x14ac:dyDescent="0.35">
      <c r="R2672" s="10">
        <v>42761</v>
      </c>
      <c r="S2672">
        <v>915.1</v>
      </c>
    </row>
    <row r="2673" spans="18:19" x14ac:dyDescent="0.35">
      <c r="R2673" s="10">
        <v>42762</v>
      </c>
      <c r="S2673">
        <v>918.5625</v>
      </c>
    </row>
    <row r="2674" spans="18:19" x14ac:dyDescent="0.35">
      <c r="R2674" s="10">
        <v>42763</v>
      </c>
      <c r="S2674">
        <v>920.28</v>
      </c>
    </row>
    <row r="2675" spans="18:19" x14ac:dyDescent="0.35">
      <c r="R2675" s="10">
        <v>42764</v>
      </c>
      <c r="S2675">
        <v>914.04380000000003</v>
      </c>
    </row>
    <row r="2676" spans="18:19" x14ac:dyDescent="0.35">
      <c r="R2676" s="10">
        <v>42765</v>
      </c>
      <c r="S2676">
        <v>920.24130000000002</v>
      </c>
    </row>
    <row r="2677" spans="18:19" x14ac:dyDescent="0.35">
      <c r="R2677" s="10">
        <v>42766</v>
      </c>
      <c r="S2677">
        <v>967.66750000000002</v>
      </c>
    </row>
    <row r="2678" spans="18:19" x14ac:dyDescent="0.35">
      <c r="R2678" s="10">
        <v>42767</v>
      </c>
      <c r="S2678">
        <v>987.34630000000004</v>
      </c>
    </row>
    <row r="2679" spans="18:19" x14ac:dyDescent="0.35">
      <c r="R2679" s="10">
        <v>42768</v>
      </c>
      <c r="S2679">
        <v>1007.795</v>
      </c>
    </row>
    <row r="2680" spans="18:19" x14ac:dyDescent="0.35">
      <c r="R2680" s="10">
        <v>42769</v>
      </c>
      <c r="S2680">
        <v>1018.111</v>
      </c>
    </row>
    <row r="2681" spans="18:19" x14ac:dyDescent="0.35">
      <c r="R2681" s="10">
        <v>42770</v>
      </c>
      <c r="S2681">
        <v>1033.652</v>
      </c>
    </row>
    <row r="2682" spans="18:19" x14ac:dyDescent="0.35">
      <c r="R2682" s="10">
        <v>42771</v>
      </c>
      <c r="S2682">
        <v>1013.9930000000001</v>
      </c>
    </row>
    <row r="2683" spans="18:19" x14ac:dyDescent="0.35">
      <c r="R2683" s="10">
        <v>42772</v>
      </c>
      <c r="S2683">
        <v>1024.6120000000001</v>
      </c>
    </row>
    <row r="2684" spans="18:19" x14ac:dyDescent="0.35">
      <c r="R2684" s="10">
        <v>42773</v>
      </c>
      <c r="S2684">
        <v>1052.538</v>
      </c>
    </row>
    <row r="2685" spans="18:19" x14ac:dyDescent="0.35">
      <c r="R2685" s="10">
        <v>42774</v>
      </c>
      <c r="S2685">
        <v>1054.3430000000001</v>
      </c>
    </row>
    <row r="2686" spans="18:19" x14ac:dyDescent="0.35">
      <c r="R2686" s="10">
        <v>42775</v>
      </c>
      <c r="S2686">
        <v>988.94749999999999</v>
      </c>
    </row>
    <row r="2687" spans="18:19" x14ac:dyDescent="0.35">
      <c r="R2687" s="10">
        <v>42776</v>
      </c>
      <c r="S2687">
        <v>993.0788</v>
      </c>
    </row>
    <row r="2688" spans="18:19" x14ac:dyDescent="0.35">
      <c r="R2688" s="10">
        <v>42777</v>
      </c>
      <c r="S2688">
        <v>1010.002</v>
      </c>
    </row>
    <row r="2689" spans="18:19" x14ac:dyDescent="0.35">
      <c r="R2689" s="10">
        <v>42778</v>
      </c>
      <c r="S2689">
        <v>999.51250000000005</v>
      </c>
    </row>
    <row r="2690" spans="18:19" x14ac:dyDescent="0.35">
      <c r="R2690" s="10">
        <v>42779</v>
      </c>
      <c r="S2690">
        <v>996.85749999999996</v>
      </c>
    </row>
    <row r="2691" spans="18:19" x14ac:dyDescent="0.35">
      <c r="R2691" s="10">
        <v>42780</v>
      </c>
      <c r="S2691">
        <v>1009.251</v>
      </c>
    </row>
    <row r="2692" spans="18:19" x14ac:dyDescent="0.35">
      <c r="R2692" s="10">
        <v>42781</v>
      </c>
      <c r="S2692">
        <v>1009.116</v>
      </c>
    </row>
    <row r="2693" spans="18:19" x14ac:dyDescent="0.35">
      <c r="R2693" s="10">
        <v>42782</v>
      </c>
      <c r="S2693">
        <v>1034.0820000000001</v>
      </c>
    </row>
    <row r="2694" spans="18:19" x14ac:dyDescent="0.35">
      <c r="R2694" s="10">
        <v>42783</v>
      </c>
      <c r="S2694">
        <v>1053.1220000000001</v>
      </c>
    </row>
    <row r="2695" spans="18:19" x14ac:dyDescent="0.35">
      <c r="R2695" s="10">
        <v>42784</v>
      </c>
      <c r="S2695">
        <v>1058.4059999999999</v>
      </c>
    </row>
    <row r="2696" spans="18:19" x14ac:dyDescent="0.35">
      <c r="R2696" s="10">
        <v>42785</v>
      </c>
      <c r="S2696">
        <v>1052.817</v>
      </c>
    </row>
    <row r="2697" spans="18:19" x14ac:dyDescent="0.35">
      <c r="R2697" s="10">
        <v>42786</v>
      </c>
      <c r="S2697">
        <v>1083.241</v>
      </c>
    </row>
    <row r="2698" spans="18:19" x14ac:dyDescent="0.35">
      <c r="R2698" s="10">
        <v>42787</v>
      </c>
      <c r="S2698">
        <v>1123.6559999999999</v>
      </c>
    </row>
    <row r="2699" spans="18:19" x14ac:dyDescent="0.35">
      <c r="R2699" s="10">
        <v>42788</v>
      </c>
      <c r="S2699">
        <v>1122.1949999999999</v>
      </c>
    </row>
    <row r="2700" spans="18:19" x14ac:dyDescent="0.35">
      <c r="R2700" s="10">
        <v>42789</v>
      </c>
      <c r="S2700">
        <v>1178.384</v>
      </c>
    </row>
    <row r="2701" spans="18:19" x14ac:dyDescent="0.35">
      <c r="R2701" s="10">
        <v>42790</v>
      </c>
      <c r="S2701">
        <v>1180.9179999999999</v>
      </c>
    </row>
    <row r="2702" spans="18:19" x14ac:dyDescent="0.35">
      <c r="R2702" s="10">
        <v>42791</v>
      </c>
      <c r="S2702">
        <v>1151.5809999999999</v>
      </c>
    </row>
    <row r="2703" spans="18:19" x14ac:dyDescent="0.35">
      <c r="R2703" s="10">
        <v>42792</v>
      </c>
      <c r="S2703">
        <v>1179.9680000000001</v>
      </c>
    </row>
    <row r="2704" spans="18:19" x14ac:dyDescent="0.35">
      <c r="R2704" s="10">
        <v>42793</v>
      </c>
      <c r="S2704">
        <v>1194.278</v>
      </c>
    </row>
    <row r="2705" spans="18:19" x14ac:dyDescent="0.35">
      <c r="R2705" s="10">
        <v>42794</v>
      </c>
      <c r="S2705">
        <v>1190.8879999999999</v>
      </c>
    </row>
    <row r="2706" spans="18:19" x14ac:dyDescent="0.35">
      <c r="R2706" s="10">
        <v>42795</v>
      </c>
      <c r="S2706">
        <v>1230.0160000000001</v>
      </c>
    </row>
    <row r="2707" spans="18:19" x14ac:dyDescent="0.35">
      <c r="R2707" s="10">
        <v>42796</v>
      </c>
      <c r="S2707">
        <v>1260.924</v>
      </c>
    </row>
    <row r="2708" spans="18:19" x14ac:dyDescent="0.35">
      <c r="R2708" s="10">
        <v>42797</v>
      </c>
      <c r="S2708">
        <v>1290.7860000000001</v>
      </c>
    </row>
    <row r="2709" spans="18:19" x14ac:dyDescent="0.35">
      <c r="R2709" s="10">
        <v>42798</v>
      </c>
      <c r="S2709">
        <v>1267.68</v>
      </c>
    </row>
    <row r="2710" spans="18:19" x14ac:dyDescent="0.35">
      <c r="R2710" s="10">
        <v>42799</v>
      </c>
      <c r="S2710">
        <v>1277.6849999999999</v>
      </c>
    </row>
    <row r="2711" spans="18:19" x14ac:dyDescent="0.35">
      <c r="R2711" s="10">
        <v>42800</v>
      </c>
      <c r="S2711">
        <v>1280.8679999999999</v>
      </c>
    </row>
    <row r="2712" spans="18:19" x14ac:dyDescent="0.35">
      <c r="R2712" s="10">
        <v>42801</v>
      </c>
      <c r="S2712">
        <v>1232.431</v>
      </c>
    </row>
    <row r="2713" spans="18:19" x14ac:dyDescent="0.35">
      <c r="R2713" s="10">
        <v>42802</v>
      </c>
      <c r="S2713">
        <v>1150.481</v>
      </c>
    </row>
    <row r="2714" spans="18:19" x14ac:dyDescent="0.35">
      <c r="R2714" s="10">
        <v>42803</v>
      </c>
      <c r="S2714">
        <v>1191.8150000000001</v>
      </c>
    </row>
    <row r="2715" spans="18:19" x14ac:dyDescent="0.35">
      <c r="R2715" s="10">
        <v>42804</v>
      </c>
      <c r="S2715">
        <v>1117.0250000000001</v>
      </c>
    </row>
    <row r="2716" spans="18:19" x14ac:dyDescent="0.35">
      <c r="R2716" s="10">
        <v>42805</v>
      </c>
      <c r="S2716">
        <v>1181.645</v>
      </c>
    </row>
    <row r="2717" spans="18:19" x14ac:dyDescent="0.35">
      <c r="R2717" s="10">
        <v>42806</v>
      </c>
      <c r="S2717">
        <v>1229.5050000000001</v>
      </c>
    </row>
    <row r="2718" spans="18:19" x14ac:dyDescent="0.35">
      <c r="R2718" s="10">
        <v>42807</v>
      </c>
      <c r="S2718">
        <v>1243.242</v>
      </c>
    </row>
    <row r="2719" spans="18:19" x14ac:dyDescent="0.35">
      <c r="R2719" s="10">
        <v>42808</v>
      </c>
      <c r="S2719">
        <v>1246.309</v>
      </c>
    </row>
    <row r="2720" spans="18:19" x14ac:dyDescent="0.35">
      <c r="R2720" s="10">
        <v>42809</v>
      </c>
      <c r="S2720">
        <v>1259.6010000000001</v>
      </c>
    </row>
    <row r="2721" spans="18:19" x14ac:dyDescent="0.35">
      <c r="R2721" s="10">
        <v>42810</v>
      </c>
      <c r="S2721">
        <v>1172.9090000000001</v>
      </c>
    </row>
    <row r="2722" spans="18:19" x14ac:dyDescent="0.35">
      <c r="R2722" s="10">
        <v>42811</v>
      </c>
      <c r="S2722">
        <v>1070.1279999999999</v>
      </c>
    </row>
    <row r="2723" spans="18:19" x14ac:dyDescent="0.35">
      <c r="R2723" s="10">
        <v>42812</v>
      </c>
      <c r="S2723">
        <v>970.59799999999996</v>
      </c>
    </row>
    <row r="2724" spans="18:19" x14ac:dyDescent="0.35">
      <c r="R2724" s="10">
        <v>42813</v>
      </c>
      <c r="S2724">
        <v>1017.8</v>
      </c>
    </row>
    <row r="2725" spans="18:19" x14ac:dyDescent="0.35">
      <c r="R2725" s="10">
        <v>42814</v>
      </c>
      <c r="S2725">
        <v>1041.3430000000001</v>
      </c>
    </row>
    <row r="2726" spans="18:19" x14ac:dyDescent="0.35">
      <c r="R2726" s="10">
        <v>42815</v>
      </c>
      <c r="S2726">
        <v>1115.039</v>
      </c>
    </row>
    <row r="2727" spans="18:19" x14ac:dyDescent="0.35">
      <c r="R2727" s="10">
        <v>42816</v>
      </c>
      <c r="S2727">
        <v>1037.44</v>
      </c>
    </row>
    <row r="2728" spans="18:19" x14ac:dyDescent="0.35">
      <c r="R2728" s="10">
        <v>42817</v>
      </c>
      <c r="S2728">
        <v>1029.95</v>
      </c>
    </row>
    <row r="2729" spans="18:19" x14ac:dyDescent="0.35">
      <c r="R2729" s="10">
        <v>42818</v>
      </c>
      <c r="S2729">
        <v>935.94600000000003</v>
      </c>
    </row>
    <row r="2730" spans="18:19" x14ac:dyDescent="0.35">
      <c r="R2730" s="10">
        <v>42819</v>
      </c>
      <c r="S2730">
        <v>964.69200000000001</v>
      </c>
    </row>
    <row r="2731" spans="18:19" x14ac:dyDescent="0.35">
      <c r="R2731" s="10">
        <v>42820</v>
      </c>
      <c r="S2731">
        <v>965.22900000000004</v>
      </c>
    </row>
    <row r="2732" spans="18:19" x14ac:dyDescent="0.35">
      <c r="R2732" s="10">
        <v>42821</v>
      </c>
      <c r="S2732">
        <v>1040.491</v>
      </c>
    </row>
    <row r="2733" spans="18:19" x14ac:dyDescent="0.35">
      <c r="R2733" s="10">
        <v>42822</v>
      </c>
      <c r="S2733">
        <v>1044.251</v>
      </c>
    </row>
    <row r="2734" spans="18:19" x14ac:dyDescent="0.35">
      <c r="R2734" s="10">
        <v>42823</v>
      </c>
      <c r="S2734">
        <v>1040.3920000000001</v>
      </c>
    </row>
    <row r="2735" spans="18:19" x14ac:dyDescent="0.35">
      <c r="R2735" s="10">
        <v>42824</v>
      </c>
      <c r="S2735">
        <v>1037.527</v>
      </c>
    </row>
    <row r="2736" spans="18:19" x14ac:dyDescent="0.35">
      <c r="R2736" s="10">
        <v>42825</v>
      </c>
      <c r="S2736">
        <v>1079.748</v>
      </c>
    </row>
    <row r="2737" spans="18:19" x14ac:dyDescent="0.35">
      <c r="R2737" s="10">
        <v>42826</v>
      </c>
      <c r="S2737">
        <v>1089.511</v>
      </c>
    </row>
    <row r="2738" spans="18:19" x14ac:dyDescent="0.35">
      <c r="R2738" s="10">
        <v>42827</v>
      </c>
      <c r="S2738">
        <v>1098.7760000000001</v>
      </c>
    </row>
    <row r="2739" spans="18:19" x14ac:dyDescent="0.35">
      <c r="R2739" s="10">
        <v>42828</v>
      </c>
      <c r="S2739">
        <v>1147.6310000000001</v>
      </c>
    </row>
    <row r="2740" spans="18:19" x14ac:dyDescent="0.35">
      <c r="R2740" s="10">
        <v>42829</v>
      </c>
      <c r="S2740">
        <v>1143.7460000000001</v>
      </c>
    </row>
    <row r="2741" spans="18:19" x14ac:dyDescent="0.35">
      <c r="R2741" s="10">
        <v>42830</v>
      </c>
      <c r="S2741">
        <v>1134.998</v>
      </c>
    </row>
    <row r="2742" spans="18:19" x14ac:dyDescent="0.35">
      <c r="R2742" s="10">
        <v>42831</v>
      </c>
      <c r="S2742">
        <v>1190.597</v>
      </c>
    </row>
    <row r="2743" spans="18:19" x14ac:dyDescent="0.35">
      <c r="R2743" s="10">
        <v>42832</v>
      </c>
      <c r="S2743">
        <v>1193.019</v>
      </c>
    </row>
    <row r="2744" spans="18:19" x14ac:dyDescent="0.35">
      <c r="R2744" s="10">
        <v>42833</v>
      </c>
      <c r="S2744">
        <v>1184.8240000000001</v>
      </c>
    </row>
    <row r="2745" spans="18:19" x14ac:dyDescent="0.35">
      <c r="R2745" s="10">
        <v>42834</v>
      </c>
      <c r="S2745">
        <v>1210.0550000000001</v>
      </c>
    </row>
    <row r="2746" spans="18:19" x14ac:dyDescent="0.35">
      <c r="R2746" s="10">
        <v>42835</v>
      </c>
      <c r="S2746">
        <v>1213.3389999999999</v>
      </c>
    </row>
    <row r="2747" spans="18:19" x14ac:dyDescent="0.35">
      <c r="R2747" s="10">
        <v>42836</v>
      </c>
      <c r="S2747">
        <v>1224.7670000000001</v>
      </c>
    </row>
    <row r="2748" spans="18:19" x14ac:dyDescent="0.35">
      <c r="R2748" s="10">
        <v>42837</v>
      </c>
      <c r="S2748">
        <v>1216.5050000000001</v>
      </c>
    </row>
    <row r="2749" spans="18:19" x14ac:dyDescent="0.35">
      <c r="R2749" s="10">
        <v>42838</v>
      </c>
      <c r="S2749">
        <v>1178.5329999999999</v>
      </c>
    </row>
    <row r="2750" spans="18:19" x14ac:dyDescent="0.35">
      <c r="R2750" s="10">
        <v>42839</v>
      </c>
      <c r="S2750">
        <v>1183.44</v>
      </c>
    </row>
    <row r="2751" spans="18:19" x14ac:dyDescent="0.35">
      <c r="R2751" s="10">
        <v>42840</v>
      </c>
      <c r="S2751">
        <v>1180.6990000000001</v>
      </c>
    </row>
    <row r="2752" spans="18:19" x14ac:dyDescent="0.35">
      <c r="R2752" s="10">
        <v>42841</v>
      </c>
      <c r="S2752">
        <v>1184.787</v>
      </c>
    </row>
    <row r="2753" spans="18:19" x14ac:dyDescent="0.35">
      <c r="R2753" s="10">
        <v>42842</v>
      </c>
      <c r="S2753">
        <v>1203.731</v>
      </c>
    </row>
    <row r="2754" spans="18:19" x14ac:dyDescent="0.35">
      <c r="R2754" s="10">
        <v>42843</v>
      </c>
      <c r="S2754">
        <v>1217.596</v>
      </c>
    </row>
    <row r="2755" spans="18:19" x14ac:dyDescent="0.35">
      <c r="R2755" s="10">
        <v>42844</v>
      </c>
      <c r="S2755">
        <v>1226.9390000000001</v>
      </c>
    </row>
    <row r="2756" spans="18:19" x14ac:dyDescent="0.35">
      <c r="R2756" s="10">
        <v>42845</v>
      </c>
      <c r="S2756">
        <v>1255.403</v>
      </c>
    </row>
    <row r="2757" spans="18:19" x14ac:dyDescent="0.35">
      <c r="R2757" s="10">
        <v>42846</v>
      </c>
      <c r="S2757">
        <v>1257.135</v>
      </c>
    </row>
    <row r="2758" spans="18:19" x14ac:dyDescent="0.35">
      <c r="R2758" s="10">
        <v>42847</v>
      </c>
      <c r="S2758">
        <v>1244.375</v>
      </c>
    </row>
    <row r="2759" spans="18:19" x14ac:dyDescent="0.35">
      <c r="R2759" s="10">
        <v>42848</v>
      </c>
      <c r="S2759">
        <v>1248.2170000000001</v>
      </c>
    </row>
    <row r="2760" spans="18:19" x14ac:dyDescent="0.35">
      <c r="R2760" s="10">
        <v>42849</v>
      </c>
      <c r="S2760">
        <v>1248.325</v>
      </c>
    </row>
    <row r="2761" spans="18:19" x14ac:dyDescent="0.35">
      <c r="R2761" s="10">
        <v>42850</v>
      </c>
      <c r="S2761">
        <v>1263.5450000000001</v>
      </c>
    </row>
    <row r="2762" spans="18:19" x14ac:dyDescent="0.35">
      <c r="R2762" s="10">
        <v>42851</v>
      </c>
      <c r="S2762">
        <v>1284.845</v>
      </c>
    </row>
    <row r="2763" spans="18:19" x14ac:dyDescent="0.35">
      <c r="R2763" s="10">
        <v>42852</v>
      </c>
      <c r="S2763">
        <v>1329.19</v>
      </c>
    </row>
    <row r="2764" spans="18:19" x14ac:dyDescent="0.35">
      <c r="R2764" s="10">
        <v>42853</v>
      </c>
      <c r="S2764">
        <v>1320.0509999999999</v>
      </c>
    </row>
    <row r="2765" spans="18:19" x14ac:dyDescent="0.35">
      <c r="R2765" s="10">
        <v>42854</v>
      </c>
      <c r="S2765">
        <v>1327.038</v>
      </c>
    </row>
    <row r="2766" spans="18:19" x14ac:dyDescent="0.35">
      <c r="R2766" s="10">
        <v>42855</v>
      </c>
      <c r="S2766">
        <v>1347.9580000000001</v>
      </c>
    </row>
    <row r="2767" spans="18:19" x14ac:dyDescent="0.35">
      <c r="R2767" s="10">
        <v>42856</v>
      </c>
      <c r="S2767">
        <v>1402.0830000000001</v>
      </c>
    </row>
    <row r="2768" spans="18:19" x14ac:dyDescent="0.35">
      <c r="R2768" s="10">
        <v>42857</v>
      </c>
      <c r="S2768">
        <v>1443.682</v>
      </c>
    </row>
    <row r="2769" spans="18:19" x14ac:dyDescent="0.35">
      <c r="R2769" s="10">
        <v>42858</v>
      </c>
      <c r="S2769">
        <v>1491.998</v>
      </c>
    </row>
    <row r="2770" spans="18:19" x14ac:dyDescent="0.35">
      <c r="R2770" s="10">
        <v>42859</v>
      </c>
      <c r="S2770">
        <v>1515.6279999999999</v>
      </c>
    </row>
    <row r="2771" spans="18:19" x14ac:dyDescent="0.35">
      <c r="R2771" s="10">
        <v>42860</v>
      </c>
      <c r="S2771">
        <v>1512.2080000000001</v>
      </c>
    </row>
    <row r="2772" spans="18:19" x14ac:dyDescent="0.35">
      <c r="R2772" s="10">
        <v>42861</v>
      </c>
      <c r="S2772">
        <v>1548.2860000000001</v>
      </c>
    </row>
    <row r="2773" spans="18:19" x14ac:dyDescent="0.35">
      <c r="R2773" s="10">
        <v>42862</v>
      </c>
      <c r="S2773">
        <v>1555.471</v>
      </c>
    </row>
    <row r="2774" spans="18:19" x14ac:dyDescent="0.35">
      <c r="R2774" s="10">
        <v>42863</v>
      </c>
      <c r="S2774">
        <v>1639.3219999999999</v>
      </c>
    </row>
    <row r="2775" spans="18:19" x14ac:dyDescent="0.35">
      <c r="R2775" s="10">
        <v>42864</v>
      </c>
      <c r="S2775">
        <v>1706.931</v>
      </c>
    </row>
    <row r="2776" spans="18:19" x14ac:dyDescent="0.35">
      <c r="R2776" s="10">
        <v>42865</v>
      </c>
      <c r="S2776">
        <v>1756.8019999999999</v>
      </c>
    </row>
    <row r="2777" spans="18:19" x14ac:dyDescent="0.35">
      <c r="R2777" s="10">
        <v>42866</v>
      </c>
      <c r="S2777">
        <v>1807.3720000000001</v>
      </c>
    </row>
    <row r="2778" spans="18:19" x14ac:dyDescent="0.35">
      <c r="R2778" s="10">
        <v>42867</v>
      </c>
      <c r="S2778">
        <v>1676.9929999999999</v>
      </c>
    </row>
    <row r="2779" spans="18:19" x14ac:dyDescent="0.35">
      <c r="R2779" s="10">
        <v>42868</v>
      </c>
      <c r="S2779">
        <v>1759.961</v>
      </c>
    </row>
    <row r="2780" spans="18:19" x14ac:dyDescent="0.35">
      <c r="R2780" s="10">
        <v>42869</v>
      </c>
      <c r="S2780">
        <v>1772.4159999999999</v>
      </c>
    </row>
    <row r="2781" spans="18:19" x14ac:dyDescent="0.35">
      <c r="R2781" s="10">
        <v>42870</v>
      </c>
      <c r="S2781">
        <v>1697.3779999999999</v>
      </c>
    </row>
    <row r="2782" spans="18:19" x14ac:dyDescent="0.35">
      <c r="R2782" s="10">
        <v>42871</v>
      </c>
      <c r="S2782">
        <v>1718.201</v>
      </c>
    </row>
    <row r="2783" spans="18:19" x14ac:dyDescent="0.35">
      <c r="R2783" s="10">
        <v>42872</v>
      </c>
      <c r="S2783">
        <v>1802.163</v>
      </c>
    </row>
    <row r="2784" spans="18:19" x14ac:dyDescent="0.35">
      <c r="R2784" s="10">
        <v>42873</v>
      </c>
      <c r="S2784">
        <v>1887.326</v>
      </c>
    </row>
    <row r="2785" spans="18:19" x14ac:dyDescent="0.35">
      <c r="R2785" s="10">
        <v>42874</v>
      </c>
      <c r="S2785">
        <v>1968.1020000000001</v>
      </c>
    </row>
    <row r="2786" spans="18:19" x14ac:dyDescent="0.35">
      <c r="R2786" s="10">
        <v>42875</v>
      </c>
      <c r="S2786">
        <v>2051.7350000000001</v>
      </c>
    </row>
    <row r="2787" spans="18:19" x14ac:dyDescent="0.35">
      <c r="R2787" s="10">
        <v>42876</v>
      </c>
      <c r="S2787">
        <v>2055.6170000000002</v>
      </c>
    </row>
    <row r="2788" spans="18:19" x14ac:dyDescent="0.35">
      <c r="R2788" s="10">
        <v>42877</v>
      </c>
      <c r="S2788">
        <v>2139.027</v>
      </c>
    </row>
    <row r="2789" spans="18:19" x14ac:dyDescent="0.35">
      <c r="R2789" s="10">
        <v>42878</v>
      </c>
      <c r="S2789">
        <v>2291.4769999999999</v>
      </c>
    </row>
    <row r="2790" spans="18:19" x14ac:dyDescent="0.35">
      <c r="R2790" s="10">
        <v>42879</v>
      </c>
      <c r="S2790">
        <v>2476.2959999999998</v>
      </c>
    </row>
    <row r="2791" spans="18:19" x14ac:dyDescent="0.35">
      <c r="R2791" s="10">
        <v>42880</v>
      </c>
      <c r="S2791">
        <v>2357.5030000000002</v>
      </c>
    </row>
    <row r="2792" spans="18:19" x14ac:dyDescent="0.35">
      <c r="R2792" s="10">
        <v>42881</v>
      </c>
      <c r="S2792">
        <v>2247.482</v>
      </c>
    </row>
    <row r="2793" spans="18:19" x14ac:dyDescent="0.35">
      <c r="R2793" s="10">
        <v>42882</v>
      </c>
      <c r="S2793">
        <v>2106.3069999999998</v>
      </c>
    </row>
    <row r="2794" spans="18:19" x14ac:dyDescent="0.35">
      <c r="R2794" s="10">
        <v>42883</v>
      </c>
      <c r="S2794">
        <v>2207.5770000000002</v>
      </c>
    </row>
    <row r="2795" spans="18:19" x14ac:dyDescent="0.35">
      <c r="R2795" s="10">
        <v>42884</v>
      </c>
      <c r="S2795">
        <v>2289.87</v>
      </c>
    </row>
    <row r="2796" spans="18:19" x14ac:dyDescent="0.35">
      <c r="R2796" s="10">
        <v>42885</v>
      </c>
      <c r="S2796">
        <v>2197.2330000000002</v>
      </c>
    </row>
    <row r="2797" spans="18:19" x14ac:dyDescent="0.35">
      <c r="R2797" s="10">
        <v>42886</v>
      </c>
      <c r="S2797">
        <v>2330.2330000000002</v>
      </c>
    </row>
    <row r="2798" spans="18:19" x14ac:dyDescent="0.35">
      <c r="R2798" s="10">
        <v>42887</v>
      </c>
      <c r="S2798">
        <v>2452.181</v>
      </c>
    </row>
    <row r="2799" spans="18:19" x14ac:dyDescent="0.35">
      <c r="R2799" s="10">
        <v>42888</v>
      </c>
      <c r="S2799">
        <v>2517.4079999999999</v>
      </c>
    </row>
    <row r="2800" spans="18:19" x14ac:dyDescent="0.35">
      <c r="R2800" s="10">
        <v>42889</v>
      </c>
      <c r="S2800">
        <v>2555.6529999999998</v>
      </c>
    </row>
    <row r="2801" spans="18:19" x14ac:dyDescent="0.35">
      <c r="R2801" s="10">
        <v>42890</v>
      </c>
      <c r="S2801">
        <v>2552.808</v>
      </c>
    </row>
    <row r="2802" spans="18:19" x14ac:dyDescent="0.35">
      <c r="R2802" s="10">
        <v>42891</v>
      </c>
      <c r="S2802">
        <v>2736.5949999999998</v>
      </c>
    </row>
    <row r="2803" spans="18:19" x14ac:dyDescent="0.35">
      <c r="R2803" s="10">
        <v>42892</v>
      </c>
      <c r="S2803">
        <v>2914.0819999999999</v>
      </c>
    </row>
    <row r="2804" spans="18:19" x14ac:dyDescent="0.35">
      <c r="R2804" s="10">
        <v>42893</v>
      </c>
      <c r="S2804">
        <v>2694.2179999999998</v>
      </c>
    </row>
    <row r="2805" spans="18:19" x14ac:dyDescent="0.35">
      <c r="R2805" s="10">
        <v>42894</v>
      </c>
      <c r="S2805">
        <v>2825.0309999999999</v>
      </c>
    </row>
    <row r="2806" spans="18:19" x14ac:dyDescent="0.35">
      <c r="R2806" s="10">
        <v>42895</v>
      </c>
      <c r="S2806">
        <v>2826.7</v>
      </c>
    </row>
    <row r="2807" spans="18:19" x14ac:dyDescent="0.35">
      <c r="R2807" s="10">
        <v>42896</v>
      </c>
      <c r="S2807">
        <v>2942.3449999999998</v>
      </c>
    </row>
    <row r="2808" spans="18:19" x14ac:dyDescent="0.35">
      <c r="R2808" s="10">
        <v>42897</v>
      </c>
      <c r="S2808">
        <v>3018.5450000000001</v>
      </c>
    </row>
    <row r="2809" spans="18:19" x14ac:dyDescent="0.35">
      <c r="R2809" s="10">
        <v>42898</v>
      </c>
      <c r="S2809">
        <v>2682.5949999999998</v>
      </c>
    </row>
    <row r="2810" spans="18:19" x14ac:dyDescent="0.35">
      <c r="R2810" s="10">
        <v>42899</v>
      </c>
      <c r="S2810">
        <v>2738.931</v>
      </c>
    </row>
    <row r="2811" spans="18:19" x14ac:dyDescent="0.35">
      <c r="R2811" s="10">
        <v>42900</v>
      </c>
      <c r="S2811">
        <v>2494.4850000000001</v>
      </c>
    </row>
    <row r="2812" spans="18:19" x14ac:dyDescent="0.35">
      <c r="R2812" s="10">
        <v>42901</v>
      </c>
      <c r="S2812">
        <v>2456.9229999999998</v>
      </c>
    </row>
    <row r="2813" spans="18:19" x14ac:dyDescent="0.35">
      <c r="R2813" s="10">
        <v>42902</v>
      </c>
      <c r="S2813">
        <v>2528.1019999999999</v>
      </c>
    </row>
    <row r="2814" spans="18:19" x14ac:dyDescent="0.35">
      <c r="R2814" s="10">
        <v>42903</v>
      </c>
      <c r="S2814">
        <v>2663.9969999999998</v>
      </c>
    </row>
    <row r="2815" spans="18:19" x14ac:dyDescent="0.35">
      <c r="R2815" s="10">
        <v>42904</v>
      </c>
      <c r="S2815">
        <v>2576.1709999999998</v>
      </c>
    </row>
    <row r="2816" spans="18:19" x14ac:dyDescent="0.35">
      <c r="R2816" s="10">
        <v>42905</v>
      </c>
      <c r="S2816">
        <v>2641.665</v>
      </c>
    </row>
    <row r="2817" spans="18:19" x14ac:dyDescent="0.35">
      <c r="R2817" s="10">
        <v>42906</v>
      </c>
      <c r="S2817">
        <v>2778.8270000000002</v>
      </c>
    </row>
    <row r="2818" spans="18:19" x14ac:dyDescent="0.35">
      <c r="R2818" s="10">
        <v>42907</v>
      </c>
      <c r="S2818">
        <v>2712.1570000000002</v>
      </c>
    </row>
    <row r="2819" spans="18:19" x14ac:dyDescent="0.35">
      <c r="R2819" s="10">
        <v>42908</v>
      </c>
      <c r="S2819">
        <v>2740.79</v>
      </c>
    </row>
    <row r="2820" spans="18:19" x14ac:dyDescent="0.35">
      <c r="R2820" s="10">
        <v>42909</v>
      </c>
      <c r="S2820">
        <v>2738.2249999999999</v>
      </c>
    </row>
    <row r="2821" spans="18:19" x14ac:dyDescent="0.35">
      <c r="R2821" s="10">
        <v>42910</v>
      </c>
      <c r="S2821">
        <v>2619.1179999999999</v>
      </c>
    </row>
    <row r="2822" spans="18:19" x14ac:dyDescent="0.35">
      <c r="R2822" s="10">
        <v>42911</v>
      </c>
      <c r="S2822">
        <v>2594.453</v>
      </c>
    </row>
    <row r="2823" spans="18:19" x14ac:dyDescent="0.35">
      <c r="R2823" s="10">
        <v>42912</v>
      </c>
      <c r="S2823">
        <v>2485.3580000000002</v>
      </c>
    </row>
    <row r="2824" spans="18:19" x14ac:dyDescent="0.35">
      <c r="R2824" s="10">
        <v>42913</v>
      </c>
      <c r="S2824">
        <v>2593.17</v>
      </c>
    </row>
    <row r="2825" spans="18:19" x14ac:dyDescent="0.35">
      <c r="R2825" s="10">
        <v>42914</v>
      </c>
      <c r="S2825">
        <v>2584.5630000000001</v>
      </c>
    </row>
    <row r="2826" spans="18:19" x14ac:dyDescent="0.35">
      <c r="R2826" s="10">
        <v>42915</v>
      </c>
      <c r="S2826">
        <v>2561.5610000000001</v>
      </c>
    </row>
    <row r="2827" spans="18:19" x14ac:dyDescent="0.35">
      <c r="R2827" s="10">
        <v>42916</v>
      </c>
      <c r="S2827">
        <v>2499.9830000000002</v>
      </c>
    </row>
    <row r="2828" spans="18:19" x14ac:dyDescent="0.35">
      <c r="R2828" s="10">
        <v>42917</v>
      </c>
      <c r="S2828">
        <v>2460.1999999999998</v>
      </c>
    </row>
    <row r="2829" spans="18:19" x14ac:dyDescent="0.35">
      <c r="R2829" s="10">
        <v>42918</v>
      </c>
      <c r="S2829">
        <v>2529.7829999999999</v>
      </c>
    </row>
    <row r="2830" spans="18:19" x14ac:dyDescent="0.35">
      <c r="R2830" s="10">
        <v>42919</v>
      </c>
      <c r="S2830">
        <v>2581.0659999999998</v>
      </c>
    </row>
    <row r="2831" spans="18:19" x14ac:dyDescent="0.35">
      <c r="R2831" s="10">
        <v>42920</v>
      </c>
      <c r="S2831">
        <v>2625.0709999999999</v>
      </c>
    </row>
    <row r="2832" spans="18:19" x14ac:dyDescent="0.35">
      <c r="R2832" s="10">
        <v>42921</v>
      </c>
      <c r="S2832">
        <v>2629.2719999999999</v>
      </c>
    </row>
    <row r="2833" spans="18:19" x14ac:dyDescent="0.35">
      <c r="R2833" s="10">
        <v>42922</v>
      </c>
      <c r="S2833">
        <v>2619.1120000000001</v>
      </c>
    </row>
    <row r="2834" spans="18:19" x14ac:dyDescent="0.35">
      <c r="R2834" s="10">
        <v>42923</v>
      </c>
      <c r="S2834">
        <v>2521.2359999999999</v>
      </c>
    </row>
    <row r="2835" spans="18:19" x14ac:dyDescent="0.35">
      <c r="R2835" s="10">
        <v>42924</v>
      </c>
      <c r="S2835">
        <v>2579.933</v>
      </c>
    </row>
    <row r="2836" spans="18:19" x14ac:dyDescent="0.35">
      <c r="R2836" s="10">
        <v>42925</v>
      </c>
      <c r="S2836">
        <v>2525.6750000000002</v>
      </c>
    </row>
    <row r="2837" spans="18:19" x14ac:dyDescent="0.35">
      <c r="R2837" s="10">
        <v>42926</v>
      </c>
      <c r="S2837">
        <v>2371.96</v>
      </c>
    </row>
    <row r="2838" spans="18:19" x14ac:dyDescent="0.35">
      <c r="R2838" s="10">
        <v>42927</v>
      </c>
      <c r="S2838">
        <v>2332.1869999999999</v>
      </c>
    </row>
    <row r="2839" spans="18:19" x14ac:dyDescent="0.35">
      <c r="R2839" s="10">
        <v>42928</v>
      </c>
      <c r="S2839">
        <v>2423.16</v>
      </c>
    </row>
    <row r="2840" spans="18:19" x14ac:dyDescent="0.35">
      <c r="R2840" s="10">
        <v>42929</v>
      </c>
      <c r="S2840">
        <v>2364.5160000000001</v>
      </c>
    </row>
    <row r="2841" spans="18:19" x14ac:dyDescent="0.35">
      <c r="R2841" s="10">
        <v>42930</v>
      </c>
      <c r="S2841">
        <v>2232.6550000000002</v>
      </c>
    </row>
    <row r="2842" spans="18:19" x14ac:dyDescent="0.35">
      <c r="R2842" s="10">
        <v>42931</v>
      </c>
      <c r="S2842">
        <v>1993.258</v>
      </c>
    </row>
    <row r="2843" spans="18:19" x14ac:dyDescent="0.35">
      <c r="R2843" s="10">
        <v>42932</v>
      </c>
      <c r="S2843">
        <v>1938.942</v>
      </c>
    </row>
    <row r="2844" spans="18:19" x14ac:dyDescent="0.35">
      <c r="R2844" s="10">
        <v>42933</v>
      </c>
      <c r="S2844">
        <v>2244.2649999999999</v>
      </c>
    </row>
    <row r="2845" spans="18:19" x14ac:dyDescent="0.35">
      <c r="R2845" s="10">
        <v>42934</v>
      </c>
      <c r="S2845">
        <v>2327.8969999999999</v>
      </c>
    </row>
    <row r="2846" spans="18:19" x14ac:dyDescent="0.35">
      <c r="R2846" s="10">
        <v>42935</v>
      </c>
      <c r="S2846">
        <v>2294.4050000000002</v>
      </c>
    </row>
    <row r="2847" spans="18:19" x14ac:dyDescent="0.35">
      <c r="R2847" s="10">
        <v>42936</v>
      </c>
      <c r="S2847">
        <v>2877.386</v>
      </c>
    </row>
    <row r="2848" spans="18:19" x14ac:dyDescent="0.35">
      <c r="R2848" s="10">
        <v>42937</v>
      </c>
      <c r="S2848">
        <v>2694.2910000000002</v>
      </c>
    </row>
    <row r="2849" spans="18:19" x14ac:dyDescent="0.35">
      <c r="R2849" s="10">
        <v>42938</v>
      </c>
      <c r="S2849">
        <v>2838.81</v>
      </c>
    </row>
    <row r="2850" spans="18:19" x14ac:dyDescent="0.35">
      <c r="R2850" s="10">
        <v>42939</v>
      </c>
      <c r="S2850">
        <v>2762.6260000000002</v>
      </c>
    </row>
    <row r="2851" spans="18:19" x14ac:dyDescent="0.35">
      <c r="R2851" s="10">
        <v>42940</v>
      </c>
      <c r="S2851">
        <v>2779.0430000000001</v>
      </c>
    </row>
    <row r="2852" spans="18:19" x14ac:dyDescent="0.35">
      <c r="R2852" s="10">
        <v>42941</v>
      </c>
      <c r="S2852">
        <v>2591.2159999999999</v>
      </c>
    </row>
    <row r="2853" spans="18:19" x14ac:dyDescent="0.35">
      <c r="R2853" s="10">
        <v>42942</v>
      </c>
      <c r="S2853">
        <v>2550.1799999999998</v>
      </c>
    </row>
    <row r="2854" spans="18:19" x14ac:dyDescent="0.35">
      <c r="R2854" s="10">
        <v>42943</v>
      </c>
      <c r="S2854">
        <v>2697.4720000000002</v>
      </c>
    </row>
    <row r="2855" spans="18:19" x14ac:dyDescent="0.35">
      <c r="R2855" s="10">
        <v>42944</v>
      </c>
      <c r="S2855">
        <v>2805.1779999999999</v>
      </c>
    </row>
    <row r="2856" spans="18:19" x14ac:dyDescent="0.35">
      <c r="R2856" s="10">
        <v>42945</v>
      </c>
      <c r="S2856">
        <v>2720.08</v>
      </c>
    </row>
    <row r="2857" spans="18:19" x14ac:dyDescent="0.35">
      <c r="R2857" s="10">
        <v>42946</v>
      </c>
      <c r="S2857">
        <v>2746.326</v>
      </c>
    </row>
    <row r="2858" spans="18:19" x14ac:dyDescent="0.35">
      <c r="R2858" s="10">
        <v>42947</v>
      </c>
      <c r="S2858">
        <v>2873.8319999999999</v>
      </c>
    </row>
    <row r="2859" spans="18:19" x14ac:dyDescent="0.35">
      <c r="R2859" s="10">
        <v>42948</v>
      </c>
      <c r="S2859">
        <v>2735.587</v>
      </c>
    </row>
    <row r="2860" spans="18:19" x14ac:dyDescent="0.35">
      <c r="R2860" s="10">
        <v>42949</v>
      </c>
      <c r="S2860">
        <v>2723.58</v>
      </c>
    </row>
    <row r="2861" spans="18:19" x14ac:dyDescent="0.35">
      <c r="R2861" s="10">
        <v>42950</v>
      </c>
      <c r="S2861">
        <v>2814.3609999999999</v>
      </c>
    </row>
    <row r="2862" spans="18:19" x14ac:dyDescent="0.35">
      <c r="R2862" s="10">
        <v>42951</v>
      </c>
      <c r="S2862">
        <v>2883.681</v>
      </c>
    </row>
    <row r="2863" spans="18:19" x14ac:dyDescent="0.35">
      <c r="R2863" s="10">
        <v>42952</v>
      </c>
      <c r="S2863">
        <v>3301.7579999999998</v>
      </c>
    </row>
    <row r="2864" spans="18:19" x14ac:dyDescent="0.35">
      <c r="R2864" s="10">
        <v>42953</v>
      </c>
      <c r="S2864">
        <v>3255.002</v>
      </c>
    </row>
    <row r="2865" spans="18:19" x14ac:dyDescent="0.35">
      <c r="R2865" s="10">
        <v>42954</v>
      </c>
      <c r="S2865">
        <v>3431.9679999999998</v>
      </c>
    </row>
    <row r="2866" spans="18:19" x14ac:dyDescent="0.35">
      <c r="R2866" s="10">
        <v>42955</v>
      </c>
      <c r="S2866">
        <v>3453.1619999999998</v>
      </c>
    </row>
    <row r="2867" spans="18:19" x14ac:dyDescent="0.35">
      <c r="R2867" s="10">
        <v>42956</v>
      </c>
      <c r="S2867">
        <v>3377.5430000000001</v>
      </c>
    </row>
    <row r="2868" spans="18:19" x14ac:dyDescent="0.35">
      <c r="R2868" s="10">
        <v>42957</v>
      </c>
      <c r="S2868">
        <v>3445.28</v>
      </c>
    </row>
    <row r="2869" spans="18:19" x14ac:dyDescent="0.35">
      <c r="R2869" s="10">
        <v>42958</v>
      </c>
      <c r="S2869">
        <v>3679.607</v>
      </c>
    </row>
    <row r="2870" spans="18:19" x14ac:dyDescent="0.35">
      <c r="R2870" s="10">
        <v>42959</v>
      </c>
      <c r="S2870">
        <v>3917.6480000000001</v>
      </c>
    </row>
    <row r="2871" spans="18:19" x14ac:dyDescent="0.35">
      <c r="R2871" s="10">
        <v>42960</v>
      </c>
      <c r="S2871">
        <v>4111.1959999999999</v>
      </c>
    </row>
    <row r="2872" spans="18:19" x14ac:dyDescent="0.35">
      <c r="R2872" s="10">
        <v>42961</v>
      </c>
      <c r="S2872">
        <v>4382.741</v>
      </c>
    </row>
    <row r="2873" spans="18:19" x14ac:dyDescent="0.35">
      <c r="R2873" s="10">
        <v>42962</v>
      </c>
      <c r="S2873">
        <v>4204.43</v>
      </c>
    </row>
    <row r="2874" spans="18:19" x14ac:dyDescent="0.35">
      <c r="R2874" s="10">
        <v>42963</v>
      </c>
      <c r="S2874">
        <v>4425.2960000000003</v>
      </c>
    </row>
    <row r="2875" spans="18:19" x14ac:dyDescent="0.35">
      <c r="R2875" s="10">
        <v>42964</v>
      </c>
      <c r="S2875">
        <v>4316.34</v>
      </c>
    </row>
    <row r="2876" spans="18:19" x14ac:dyDescent="0.35">
      <c r="R2876" s="10">
        <v>42965</v>
      </c>
      <c r="S2876">
        <v>4159.4570000000003</v>
      </c>
    </row>
    <row r="2877" spans="18:19" x14ac:dyDescent="0.35">
      <c r="R2877" s="10">
        <v>42966</v>
      </c>
      <c r="S2877">
        <v>4206.1310000000003</v>
      </c>
    </row>
    <row r="2878" spans="18:19" x14ac:dyDescent="0.35">
      <c r="R2878" s="10">
        <v>42967</v>
      </c>
      <c r="S2878">
        <v>4111.22</v>
      </c>
    </row>
    <row r="2879" spans="18:19" x14ac:dyDescent="0.35">
      <c r="R2879" s="10">
        <v>42968</v>
      </c>
      <c r="S2879">
        <v>4054.942</v>
      </c>
    </row>
    <row r="2880" spans="18:19" x14ac:dyDescent="0.35">
      <c r="R2880" s="10">
        <v>42969</v>
      </c>
      <c r="S2880">
        <v>4137.6719999999996</v>
      </c>
    </row>
    <row r="2881" spans="18:19" x14ac:dyDescent="0.35">
      <c r="R2881" s="10">
        <v>42970</v>
      </c>
      <c r="S2881">
        <v>4191.2169999999996</v>
      </c>
    </row>
    <row r="2882" spans="18:19" x14ac:dyDescent="0.35">
      <c r="R2882" s="10">
        <v>42971</v>
      </c>
      <c r="S2882">
        <v>4362.4750000000004</v>
      </c>
    </row>
    <row r="2883" spans="18:19" x14ac:dyDescent="0.35">
      <c r="R2883" s="10">
        <v>42972</v>
      </c>
      <c r="S2883">
        <v>4408.3230000000003</v>
      </c>
    </row>
    <row r="2884" spans="18:19" x14ac:dyDescent="0.35">
      <c r="R2884" s="10">
        <v>42973</v>
      </c>
      <c r="S2884">
        <v>4387.4610000000002</v>
      </c>
    </row>
    <row r="2885" spans="18:19" x14ac:dyDescent="0.35">
      <c r="R2885" s="10">
        <v>42974</v>
      </c>
      <c r="S2885">
        <v>4394.5150000000003</v>
      </c>
    </row>
    <row r="2886" spans="18:19" x14ac:dyDescent="0.35">
      <c r="R2886" s="10">
        <v>42975</v>
      </c>
      <c r="S2886">
        <v>4439.6580000000004</v>
      </c>
    </row>
    <row r="2887" spans="18:19" x14ac:dyDescent="0.35">
      <c r="R2887" s="10">
        <v>42976</v>
      </c>
      <c r="S2887">
        <v>4648.1329999999998</v>
      </c>
    </row>
    <row r="2888" spans="18:19" x14ac:dyDescent="0.35">
      <c r="R2888" s="10">
        <v>42977</v>
      </c>
      <c r="S2888">
        <v>4630.7269999999999</v>
      </c>
    </row>
    <row r="2889" spans="18:19" x14ac:dyDescent="0.35">
      <c r="R2889" s="10">
        <v>42978</v>
      </c>
      <c r="S2889">
        <v>4764.8670000000002</v>
      </c>
    </row>
    <row r="2890" spans="18:19" x14ac:dyDescent="0.35">
      <c r="R2890" s="10">
        <v>42979</v>
      </c>
      <c r="S2890">
        <v>4950.723</v>
      </c>
    </row>
    <row r="2891" spans="18:19" x14ac:dyDescent="0.35">
      <c r="R2891" s="10">
        <v>42980</v>
      </c>
      <c r="S2891">
        <v>4643.9750000000004</v>
      </c>
    </row>
    <row r="2892" spans="18:19" x14ac:dyDescent="0.35">
      <c r="R2892" s="10">
        <v>42981</v>
      </c>
      <c r="S2892">
        <v>4631.6949999999997</v>
      </c>
    </row>
    <row r="2893" spans="18:19" x14ac:dyDescent="0.35">
      <c r="R2893" s="10">
        <v>42982</v>
      </c>
      <c r="S2893">
        <v>4319.7209999999995</v>
      </c>
    </row>
    <row r="2894" spans="18:19" x14ac:dyDescent="0.35">
      <c r="R2894" s="10">
        <v>42983</v>
      </c>
      <c r="S2894">
        <v>4422.1210000000001</v>
      </c>
    </row>
    <row r="2895" spans="18:19" x14ac:dyDescent="0.35">
      <c r="R2895" s="10">
        <v>42984</v>
      </c>
      <c r="S2895">
        <v>4626.72</v>
      </c>
    </row>
    <row r="2896" spans="18:19" x14ac:dyDescent="0.35">
      <c r="R2896" s="10">
        <v>42985</v>
      </c>
      <c r="S2896">
        <v>4638.0969999999998</v>
      </c>
    </row>
    <row r="2897" spans="18:19" x14ac:dyDescent="0.35">
      <c r="R2897" s="10">
        <v>42986</v>
      </c>
      <c r="S2897">
        <v>4317.5370000000003</v>
      </c>
    </row>
    <row r="2898" spans="18:19" x14ac:dyDescent="0.35">
      <c r="R2898" s="10">
        <v>42987</v>
      </c>
      <c r="S2898">
        <v>4291.88</v>
      </c>
    </row>
    <row r="2899" spans="18:19" x14ac:dyDescent="0.35">
      <c r="R2899" s="10">
        <v>42988</v>
      </c>
      <c r="S2899">
        <v>4191.1750000000002</v>
      </c>
    </row>
    <row r="2900" spans="18:19" x14ac:dyDescent="0.35">
      <c r="R2900" s="10">
        <v>42989</v>
      </c>
      <c r="S2900">
        <v>4188.8450000000003</v>
      </c>
    </row>
    <row r="2901" spans="18:19" x14ac:dyDescent="0.35">
      <c r="R2901" s="10">
        <v>42990</v>
      </c>
      <c r="S2901">
        <v>4148.2669999999998</v>
      </c>
    </row>
    <row r="2902" spans="18:19" x14ac:dyDescent="0.35">
      <c r="R2902" s="10">
        <v>42991</v>
      </c>
      <c r="S2902">
        <v>3874.2579999999998</v>
      </c>
    </row>
    <row r="2903" spans="18:19" x14ac:dyDescent="0.35">
      <c r="R2903" s="10">
        <v>42992</v>
      </c>
      <c r="S2903">
        <v>3226.4119999999998</v>
      </c>
    </row>
    <row r="2904" spans="18:19" x14ac:dyDescent="0.35">
      <c r="R2904" s="10">
        <v>42993</v>
      </c>
      <c r="S2904">
        <v>3686.9</v>
      </c>
    </row>
    <row r="2905" spans="18:19" x14ac:dyDescent="0.35">
      <c r="R2905" s="10">
        <v>42994</v>
      </c>
      <c r="S2905">
        <v>3678.7370000000001</v>
      </c>
    </row>
    <row r="2906" spans="18:19" x14ac:dyDescent="0.35">
      <c r="R2906" s="10">
        <v>42995</v>
      </c>
      <c r="S2906">
        <v>3672.5659999999998</v>
      </c>
    </row>
    <row r="2907" spans="18:19" x14ac:dyDescent="0.35">
      <c r="R2907" s="10">
        <v>42996</v>
      </c>
      <c r="S2907">
        <v>4067.0770000000002</v>
      </c>
    </row>
    <row r="2908" spans="18:19" x14ac:dyDescent="0.35">
      <c r="R2908" s="10">
        <v>42997</v>
      </c>
      <c r="S2908">
        <v>3896.998</v>
      </c>
    </row>
    <row r="2909" spans="18:19" x14ac:dyDescent="0.35">
      <c r="R2909" s="10">
        <v>42998</v>
      </c>
      <c r="S2909">
        <v>3858.0880000000002</v>
      </c>
    </row>
    <row r="2910" spans="18:19" x14ac:dyDescent="0.35">
      <c r="R2910" s="10">
        <v>42999</v>
      </c>
      <c r="S2910">
        <v>3612.681</v>
      </c>
    </row>
    <row r="2911" spans="18:19" x14ac:dyDescent="0.35">
      <c r="R2911" s="10">
        <v>43000</v>
      </c>
      <c r="S2911">
        <v>3603.308</v>
      </c>
    </row>
    <row r="2912" spans="18:19" x14ac:dyDescent="0.35">
      <c r="R2912" s="10">
        <v>43001</v>
      </c>
      <c r="S2912">
        <v>3777.2930000000001</v>
      </c>
    </row>
    <row r="2913" spans="18:19" x14ac:dyDescent="0.35">
      <c r="R2913" s="10">
        <v>43002</v>
      </c>
      <c r="S2913">
        <v>3662.12</v>
      </c>
    </row>
    <row r="2914" spans="18:19" x14ac:dyDescent="0.35">
      <c r="R2914" s="10">
        <v>43003</v>
      </c>
      <c r="S2914">
        <v>3927.498</v>
      </c>
    </row>
    <row r="2915" spans="18:19" x14ac:dyDescent="0.35">
      <c r="R2915" s="10">
        <v>43004</v>
      </c>
      <c r="S2915">
        <v>3895.5120000000002</v>
      </c>
    </row>
    <row r="2916" spans="18:19" x14ac:dyDescent="0.35">
      <c r="R2916" s="10">
        <v>43005</v>
      </c>
      <c r="S2916">
        <v>4208.5609999999997</v>
      </c>
    </row>
    <row r="2917" spans="18:19" x14ac:dyDescent="0.35">
      <c r="R2917" s="10">
        <v>43006</v>
      </c>
      <c r="S2917">
        <v>4185.2920000000004</v>
      </c>
    </row>
    <row r="2918" spans="18:19" x14ac:dyDescent="0.35">
      <c r="R2918" s="10">
        <v>43007</v>
      </c>
      <c r="S2918">
        <v>4164.1030000000001</v>
      </c>
    </row>
    <row r="2919" spans="18:19" x14ac:dyDescent="0.35">
      <c r="R2919" s="10">
        <v>43008</v>
      </c>
      <c r="S2919">
        <v>4353.0469999999996</v>
      </c>
    </row>
    <row r="2920" spans="18:19" x14ac:dyDescent="0.35">
      <c r="R2920" s="10">
        <v>43009</v>
      </c>
      <c r="S2920">
        <v>4394.6379999999999</v>
      </c>
    </row>
    <row r="2921" spans="18:19" x14ac:dyDescent="0.35">
      <c r="R2921" s="10">
        <v>43010</v>
      </c>
      <c r="S2921">
        <v>4404.0969999999998</v>
      </c>
    </row>
    <row r="2922" spans="18:19" x14ac:dyDescent="0.35">
      <c r="R2922" s="10">
        <v>43011</v>
      </c>
      <c r="S2922">
        <v>4320.09</v>
      </c>
    </row>
    <row r="2923" spans="18:19" x14ac:dyDescent="0.35">
      <c r="R2923" s="10">
        <v>43012</v>
      </c>
      <c r="S2923">
        <v>4225.9229999999998</v>
      </c>
    </row>
    <row r="2924" spans="18:19" x14ac:dyDescent="0.35">
      <c r="R2924" s="10">
        <v>43013</v>
      </c>
      <c r="S2924">
        <v>4322.7550000000001</v>
      </c>
    </row>
    <row r="2925" spans="18:19" x14ac:dyDescent="0.35">
      <c r="R2925" s="10">
        <v>43014</v>
      </c>
      <c r="S2925">
        <v>4370.2449999999999</v>
      </c>
    </row>
    <row r="2926" spans="18:19" x14ac:dyDescent="0.35">
      <c r="R2926" s="10">
        <v>43015</v>
      </c>
      <c r="S2926">
        <v>4437.0330000000004</v>
      </c>
    </row>
    <row r="2927" spans="18:19" x14ac:dyDescent="0.35">
      <c r="R2927" s="10">
        <v>43016</v>
      </c>
      <c r="S2927">
        <v>4596.9620000000004</v>
      </c>
    </row>
    <row r="2928" spans="18:19" x14ac:dyDescent="0.35">
      <c r="R2928" s="10">
        <v>43017</v>
      </c>
      <c r="S2928">
        <v>4772.9750000000004</v>
      </c>
    </row>
    <row r="2929" spans="18:19" x14ac:dyDescent="0.35">
      <c r="R2929" s="10">
        <v>43018</v>
      </c>
      <c r="S2929">
        <v>4754.6980000000003</v>
      </c>
    </row>
    <row r="2930" spans="18:19" x14ac:dyDescent="0.35">
      <c r="R2930" s="10">
        <v>43019</v>
      </c>
      <c r="S2930">
        <v>4830.7659999999996</v>
      </c>
    </row>
    <row r="2931" spans="18:19" x14ac:dyDescent="0.35">
      <c r="R2931" s="10">
        <v>43020</v>
      </c>
      <c r="S2931">
        <v>5439.1329999999998</v>
      </c>
    </row>
    <row r="2932" spans="18:19" x14ac:dyDescent="0.35">
      <c r="R2932" s="10">
        <v>43021</v>
      </c>
      <c r="S2932">
        <v>5640.1270000000004</v>
      </c>
    </row>
    <row r="2933" spans="18:19" x14ac:dyDescent="0.35">
      <c r="R2933" s="10">
        <v>43022</v>
      </c>
      <c r="S2933">
        <v>5809.6930000000002</v>
      </c>
    </row>
    <row r="2934" spans="18:19" x14ac:dyDescent="0.35">
      <c r="R2934" s="10">
        <v>43023</v>
      </c>
      <c r="S2934">
        <v>5697.3909999999996</v>
      </c>
    </row>
    <row r="2935" spans="18:19" x14ac:dyDescent="0.35">
      <c r="R2935" s="10">
        <v>43024</v>
      </c>
      <c r="S2935">
        <v>5754.2209999999995</v>
      </c>
    </row>
    <row r="2936" spans="18:19" x14ac:dyDescent="0.35">
      <c r="R2936" s="10">
        <v>43025</v>
      </c>
      <c r="S2936">
        <v>5595.2349999999997</v>
      </c>
    </row>
    <row r="2937" spans="18:19" x14ac:dyDescent="0.35">
      <c r="R2937" s="10">
        <v>43026</v>
      </c>
      <c r="S2937">
        <v>5572.1980000000003</v>
      </c>
    </row>
    <row r="2938" spans="18:19" x14ac:dyDescent="0.35">
      <c r="R2938" s="10">
        <v>43027</v>
      </c>
      <c r="S2938">
        <v>5699.5829999999996</v>
      </c>
    </row>
    <row r="2939" spans="18:19" x14ac:dyDescent="0.35">
      <c r="R2939" s="10">
        <v>43028</v>
      </c>
      <c r="S2939">
        <v>5984.0860000000002</v>
      </c>
    </row>
    <row r="2940" spans="18:19" x14ac:dyDescent="0.35">
      <c r="R2940" s="10">
        <v>43029</v>
      </c>
      <c r="S2940">
        <v>6013.2280000000001</v>
      </c>
    </row>
    <row r="2941" spans="18:19" x14ac:dyDescent="0.35">
      <c r="R2941" s="10">
        <v>43030</v>
      </c>
      <c r="S2941">
        <v>5984.9560000000001</v>
      </c>
    </row>
    <row r="2942" spans="18:19" x14ac:dyDescent="0.35">
      <c r="R2942" s="10">
        <v>43031</v>
      </c>
      <c r="S2942">
        <v>5895.2979999999998</v>
      </c>
    </row>
    <row r="2943" spans="18:19" x14ac:dyDescent="0.35">
      <c r="R2943" s="10">
        <v>43032</v>
      </c>
      <c r="S2943">
        <v>5518.85</v>
      </c>
    </row>
    <row r="2944" spans="18:19" x14ac:dyDescent="0.35">
      <c r="R2944" s="10">
        <v>43033</v>
      </c>
      <c r="S2944">
        <v>5733.9030000000002</v>
      </c>
    </row>
    <row r="2945" spans="18:19" x14ac:dyDescent="0.35">
      <c r="R2945" s="10">
        <v>43034</v>
      </c>
      <c r="S2945">
        <v>5888.1450000000004</v>
      </c>
    </row>
    <row r="2946" spans="18:19" x14ac:dyDescent="0.35">
      <c r="R2946" s="10">
        <v>43035</v>
      </c>
      <c r="S2946">
        <v>5767.68</v>
      </c>
    </row>
    <row r="2947" spans="18:19" x14ac:dyDescent="0.35">
      <c r="R2947" s="10">
        <v>43036</v>
      </c>
      <c r="S2947">
        <v>5732.8249999999998</v>
      </c>
    </row>
    <row r="2948" spans="18:19" x14ac:dyDescent="0.35">
      <c r="R2948" s="10">
        <v>43037</v>
      </c>
      <c r="S2948">
        <v>6140.5309999999999</v>
      </c>
    </row>
    <row r="2949" spans="18:19" x14ac:dyDescent="0.35">
      <c r="R2949" s="10">
        <v>43038</v>
      </c>
      <c r="S2949">
        <v>6121.8</v>
      </c>
    </row>
    <row r="2950" spans="18:19" x14ac:dyDescent="0.35">
      <c r="R2950" s="10">
        <v>43039</v>
      </c>
      <c r="S2950">
        <v>6447.6670000000004</v>
      </c>
    </row>
    <row r="2951" spans="18:19" x14ac:dyDescent="0.35">
      <c r="R2951" s="10">
        <v>43040</v>
      </c>
      <c r="S2951">
        <v>6750.1719999999996</v>
      </c>
    </row>
    <row r="2952" spans="18:19" x14ac:dyDescent="0.35">
      <c r="R2952" s="10">
        <v>43041</v>
      </c>
      <c r="S2952">
        <v>7030.0020000000004</v>
      </c>
    </row>
    <row r="2953" spans="18:19" x14ac:dyDescent="0.35">
      <c r="R2953" s="10">
        <v>43042</v>
      </c>
      <c r="S2953">
        <v>7161.451</v>
      </c>
    </row>
    <row r="2954" spans="18:19" x14ac:dyDescent="0.35">
      <c r="R2954" s="10">
        <v>43043</v>
      </c>
      <c r="S2954">
        <v>7386.9979999999996</v>
      </c>
    </row>
    <row r="2955" spans="18:19" x14ac:dyDescent="0.35">
      <c r="R2955" s="10">
        <v>43044</v>
      </c>
      <c r="S2955">
        <v>7382.4480000000003</v>
      </c>
    </row>
    <row r="2956" spans="18:19" x14ac:dyDescent="0.35">
      <c r="R2956" s="10">
        <v>43045</v>
      </c>
      <c r="S2956">
        <v>6958.2110000000002</v>
      </c>
    </row>
    <row r="2957" spans="18:19" x14ac:dyDescent="0.35">
      <c r="R2957" s="10">
        <v>43046</v>
      </c>
      <c r="S2957">
        <v>7118.8010000000004</v>
      </c>
    </row>
    <row r="2958" spans="18:19" x14ac:dyDescent="0.35">
      <c r="R2958" s="10">
        <v>43047</v>
      </c>
      <c r="S2958">
        <v>7458.7950000000001</v>
      </c>
    </row>
    <row r="2959" spans="18:19" x14ac:dyDescent="0.35">
      <c r="R2959" s="10">
        <v>43048</v>
      </c>
      <c r="S2959">
        <v>7146.7809999999999</v>
      </c>
    </row>
    <row r="2960" spans="18:19" x14ac:dyDescent="0.35">
      <c r="R2960" s="10">
        <v>43049</v>
      </c>
      <c r="S2960">
        <v>6570.3119999999999</v>
      </c>
    </row>
    <row r="2961" spans="18:19" x14ac:dyDescent="0.35">
      <c r="R2961" s="10">
        <v>43050</v>
      </c>
      <c r="S2961">
        <v>6337</v>
      </c>
    </row>
    <row r="2962" spans="18:19" x14ac:dyDescent="0.35">
      <c r="R2962" s="10">
        <v>43051</v>
      </c>
      <c r="S2962">
        <v>5857.317</v>
      </c>
    </row>
    <row r="2963" spans="18:19" x14ac:dyDescent="0.35">
      <c r="R2963" s="10">
        <v>43052</v>
      </c>
      <c r="S2963">
        <v>6517.6760000000004</v>
      </c>
    </row>
    <row r="2964" spans="18:19" x14ac:dyDescent="0.35">
      <c r="R2964" s="10">
        <v>43053</v>
      </c>
      <c r="S2964">
        <v>6598.768</v>
      </c>
    </row>
    <row r="2965" spans="18:19" x14ac:dyDescent="0.35">
      <c r="R2965" s="10">
        <v>43054</v>
      </c>
      <c r="S2965">
        <v>7279.0010000000002</v>
      </c>
    </row>
    <row r="2966" spans="18:19" x14ac:dyDescent="0.35">
      <c r="R2966" s="10">
        <v>43055</v>
      </c>
      <c r="S2966">
        <v>7843.9369999999999</v>
      </c>
    </row>
    <row r="2967" spans="18:19" x14ac:dyDescent="0.35">
      <c r="R2967" s="10">
        <v>43056</v>
      </c>
      <c r="S2967">
        <v>7689.9080000000004</v>
      </c>
    </row>
    <row r="2968" spans="18:19" x14ac:dyDescent="0.35">
      <c r="R2968" s="10">
        <v>43057</v>
      </c>
      <c r="S2968">
        <v>7776.94</v>
      </c>
    </row>
    <row r="2969" spans="18:19" x14ac:dyDescent="0.35">
      <c r="R2969" s="10">
        <v>43058</v>
      </c>
      <c r="S2969">
        <v>8033.9359999999997</v>
      </c>
    </row>
    <row r="2970" spans="18:19" x14ac:dyDescent="0.35">
      <c r="R2970" s="10">
        <v>43059</v>
      </c>
      <c r="S2970">
        <v>8238.2019999999993</v>
      </c>
    </row>
    <row r="2971" spans="18:19" x14ac:dyDescent="0.35">
      <c r="R2971" s="10">
        <v>43060</v>
      </c>
      <c r="S2971">
        <v>8095.5929999999998</v>
      </c>
    </row>
    <row r="2972" spans="18:19" x14ac:dyDescent="0.35">
      <c r="R2972" s="10">
        <v>43061</v>
      </c>
      <c r="S2972">
        <v>8230.6919999999991</v>
      </c>
    </row>
    <row r="2973" spans="18:19" x14ac:dyDescent="0.35">
      <c r="R2973" s="10">
        <v>43062</v>
      </c>
      <c r="S2973">
        <v>8002.6409999999996</v>
      </c>
    </row>
    <row r="2974" spans="18:19" x14ac:dyDescent="0.35">
      <c r="R2974" s="10">
        <v>43063</v>
      </c>
      <c r="S2974">
        <v>8201.4609999999993</v>
      </c>
    </row>
    <row r="2975" spans="18:19" x14ac:dyDescent="0.35">
      <c r="R2975" s="10">
        <v>43064</v>
      </c>
      <c r="S2975">
        <v>8763.7849999999999</v>
      </c>
    </row>
    <row r="2976" spans="18:19" x14ac:dyDescent="0.35">
      <c r="R2976" s="10">
        <v>43065</v>
      </c>
      <c r="S2976">
        <v>9326.5879999999997</v>
      </c>
    </row>
    <row r="2977" spans="18:19" x14ac:dyDescent="0.35">
      <c r="R2977" s="10">
        <v>43066</v>
      </c>
      <c r="S2977">
        <v>9739.0550000000003</v>
      </c>
    </row>
    <row r="2978" spans="18:19" x14ac:dyDescent="0.35">
      <c r="R2978" s="10">
        <v>43067</v>
      </c>
      <c r="S2978">
        <v>9908.2279999999992</v>
      </c>
    </row>
    <row r="2979" spans="18:19" x14ac:dyDescent="0.35">
      <c r="R2979" s="10">
        <v>43068</v>
      </c>
      <c r="S2979">
        <v>9816.3469999999998</v>
      </c>
    </row>
    <row r="2980" spans="18:19" x14ac:dyDescent="0.35">
      <c r="R2980" s="10">
        <v>43069</v>
      </c>
      <c r="S2980">
        <v>9916.5360000000001</v>
      </c>
    </row>
    <row r="2981" spans="18:19" x14ac:dyDescent="0.35">
      <c r="R2981" s="10">
        <v>43070</v>
      </c>
      <c r="S2981">
        <v>10859.56</v>
      </c>
    </row>
    <row r="2982" spans="18:19" x14ac:dyDescent="0.35">
      <c r="R2982" s="10">
        <v>43071</v>
      </c>
      <c r="S2982">
        <v>10895.01</v>
      </c>
    </row>
    <row r="2983" spans="18:19" x14ac:dyDescent="0.35">
      <c r="R2983" s="10">
        <v>43072</v>
      </c>
      <c r="S2983">
        <v>11180.88</v>
      </c>
    </row>
    <row r="2984" spans="18:19" x14ac:dyDescent="0.35">
      <c r="R2984" s="10">
        <v>43073</v>
      </c>
      <c r="S2984">
        <v>11616.85</v>
      </c>
    </row>
    <row r="2985" spans="18:19" x14ac:dyDescent="0.35">
      <c r="R2985" s="10">
        <v>43074</v>
      </c>
      <c r="S2985">
        <v>11696.05</v>
      </c>
    </row>
    <row r="2986" spans="18:19" x14ac:dyDescent="0.35">
      <c r="R2986" s="10">
        <v>43075</v>
      </c>
      <c r="S2986">
        <v>13708.99</v>
      </c>
    </row>
    <row r="2987" spans="18:19" x14ac:dyDescent="0.35">
      <c r="R2987" s="10">
        <v>43076</v>
      </c>
      <c r="S2987">
        <v>16858.02</v>
      </c>
    </row>
    <row r="2988" spans="18:19" x14ac:dyDescent="0.35">
      <c r="R2988" s="10">
        <v>43077</v>
      </c>
      <c r="S2988">
        <v>16057.14</v>
      </c>
    </row>
    <row r="2989" spans="18:19" x14ac:dyDescent="0.35">
      <c r="R2989" s="10">
        <v>43078</v>
      </c>
      <c r="S2989">
        <v>14913.4</v>
      </c>
    </row>
    <row r="2990" spans="18:19" x14ac:dyDescent="0.35">
      <c r="R2990" s="10">
        <v>43079</v>
      </c>
      <c r="S2990">
        <v>15036.95</v>
      </c>
    </row>
    <row r="2991" spans="18:19" x14ac:dyDescent="0.35">
      <c r="R2991" s="10">
        <v>43080</v>
      </c>
      <c r="S2991">
        <v>16699.669999999998</v>
      </c>
    </row>
    <row r="2992" spans="18:19" x14ac:dyDescent="0.35">
      <c r="R2992" s="10">
        <v>43081</v>
      </c>
      <c r="S2992">
        <v>17178.099999999999</v>
      </c>
    </row>
    <row r="2993" spans="18:19" x14ac:dyDescent="0.35">
      <c r="R2993" s="10">
        <v>43082</v>
      </c>
      <c r="S2993">
        <v>16407.2</v>
      </c>
    </row>
    <row r="2994" spans="18:19" x14ac:dyDescent="0.35">
      <c r="R2994" s="10">
        <v>43083</v>
      </c>
      <c r="S2994">
        <v>16531.080000000002</v>
      </c>
    </row>
    <row r="2995" spans="18:19" x14ac:dyDescent="0.35">
      <c r="R2995" s="10">
        <v>43084</v>
      </c>
      <c r="S2995">
        <v>17601.939999999999</v>
      </c>
    </row>
    <row r="2996" spans="18:19" x14ac:dyDescent="0.35">
      <c r="R2996" s="10">
        <v>43085</v>
      </c>
      <c r="S2996">
        <v>19343.04</v>
      </c>
    </row>
    <row r="2997" spans="18:19" x14ac:dyDescent="0.35">
      <c r="R2997" s="10">
        <v>43086</v>
      </c>
      <c r="S2997">
        <v>19086.64</v>
      </c>
    </row>
    <row r="2998" spans="18:19" x14ac:dyDescent="0.35">
      <c r="R2998" s="10">
        <v>43087</v>
      </c>
      <c r="S2998">
        <v>18960.52</v>
      </c>
    </row>
    <row r="2999" spans="18:19" x14ac:dyDescent="0.35">
      <c r="R2999" s="10">
        <v>43088</v>
      </c>
      <c r="S2999">
        <v>17608.349999999999</v>
      </c>
    </row>
    <row r="3000" spans="18:19" x14ac:dyDescent="0.35">
      <c r="R3000" s="10">
        <v>43089</v>
      </c>
      <c r="S3000">
        <v>16454.72</v>
      </c>
    </row>
    <row r="3001" spans="18:19" x14ac:dyDescent="0.35">
      <c r="R3001" s="10">
        <v>43090</v>
      </c>
      <c r="S3001">
        <v>15561.05</v>
      </c>
    </row>
    <row r="3002" spans="18:19" x14ac:dyDescent="0.35">
      <c r="R3002" s="10">
        <v>43091</v>
      </c>
      <c r="S3002">
        <v>13857.14</v>
      </c>
    </row>
    <row r="3003" spans="18:19" x14ac:dyDescent="0.35">
      <c r="R3003" s="10">
        <v>43092</v>
      </c>
      <c r="S3003">
        <v>14548.71</v>
      </c>
    </row>
    <row r="3004" spans="18:19" x14ac:dyDescent="0.35">
      <c r="R3004" s="10">
        <v>43093</v>
      </c>
      <c r="S3004">
        <v>13975.43</v>
      </c>
    </row>
    <row r="3005" spans="18:19" x14ac:dyDescent="0.35">
      <c r="R3005" s="10">
        <v>43094</v>
      </c>
      <c r="S3005">
        <v>13917.02</v>
      </c>
    </row>
    <row r="3006" spans="18:19" x14ac:dyDescent="0.35">
      <c r="R3006" s="10">
        <v>43095</v>
      </c>
      <c r="S3006">
        <v>15745.25</v>
      </c>
    </row>
    <row r="3007" spans="18:19" x14ac:dyDescent="0.35">
      <c r="R3007" s="10">
        <v>43096</v>
      </c>
      <c r="S3007">
        <v>15378.28</v>
      </c>
    </row>
    <row r="3008" spans="18:19" x14ac:dyDescent="0.35">
      <c r="R3008" s="10">
        <v>43097</v>
      </c>
      <c r="S3008">
        <v>14428.76</v>
      </c>
    </row>
    <row r="3009" spans="18:19" x14ac:dyDescent="0.35">
      <c r="R3009" s="10">
        <v>43098</v>
      </c>
      <c r="S3009">
        <v>14427.87</v>
      </c>
    </row>
    <row r="3010" spans="18:19" x14ac:dyDescent="0.35">
      <c r="R3010" s="10">
        <v>43099</v>
      </c>
      <c r="S3010">
        <v>12629.81</v>
      </c>
    </row>
    <row r="3011" spans="18:19" x14ac:dyDescent="0.35">
      <c r="R3011" s="10">
        <v>43100</v>
      </c>
      <c r="S3011">
        <v>13860.13</v>
      </c>
    </row>
    <row r="3012" spans="18:19" x14ac:dyDescent="0.35">
      <c r="R3012" s="10">
        <v>43101</v>
      </c>
      <c r="S3012">
        <v>13412.44</v>
      </c>
    </row>
    <row r="3013" spans="18:19" x14ac:dyDescent="0.35">
      <c r="R3013" s="10">
        <v>43102</v>
      </c>
      <c r="S3013">
        <v>14740.75</v>
      </c>
    </row>
    <row r="3014" spans="18:19" x14ac:dyDescent="0.35">
      <c r="R3014" s="10">
        <v>43103</v>
      </c>
      <c r="S3014">
        <v>15134.65</v>
      </c>
    </row>
    <row r="3015" spans="18:19" x14ac:dyDescent="0.35">
      <c r="R3015" s="10">
        <v>43104</v>
      </c>
      <c r="S3015">
        <v>15155.22</v>
      </c>
    </row>
    <row r="3016" spans="18:19" x14ac:dyDescent="0.35">
      <c r="R3016" s="10">
        <v>43105</v>
      </c>
      <c r="S3016">
        <v>16937.169999999998</v>
      </c>
    </row>
    <row r="3017" spans="18:19" x14ac:dyDescent="0.35">
      <c r="R3017" s="10">
        <v>43106</v>
      </c>
      <c r="S3017">
        <v>17135.830000000002</v>
      </c>
    </row>
    <row r="3018" spans="18:19" x14ac:dyDescent="0.35">
      <c r="R3018" s="10">
        <v>43107</v>
      </c>
      <c r="S3018">
        <v>16178.49</v>
      </c>
    </row>
    <row r="3019" spans="18:19" x14ac:dyDescent="0.35">
      <c r="R3019" s="10">
        <v>43108</v>
      </c>
      <c r="S3019">
        <v>14970.35</v>
      </c>
    </row>
    <row r="3020" spans="18:19" x14ac:dyDescent="0.35">
      <c r="R3020" s="10">
        <v>43109</v>
      </c>
      <c r="S3020">
        <v>14439.47</v>
      </c>
    </row>
    <row r="3021" spans="18:19" x14ac:dyDescent="0.35">
      <c r="R3021" s="10">
        <v>43110</v>
      </c>
      <c r="S3021">
        <v>14890.72</v>
      </c>
    </row>
    <row r="3022" spans="18:19" x14ac:dyDescent="0.35">
      <c r="R3022" s="10">
        <v>43111</v>
      </c>
      <c r="S3022">
        <v>13287.26</v>
      </c>
    </row>
    <row r="3023" spans="18:19" x14ac:dyDescent="0.35">
      <c r="R3023" s="10">
        <v>43112</v>
      </c>
      <c r="S3023">
        <v>13812.71</v>
      </c>
    </row>
    <row r="3024" spans="18:19" x14ac:dyDescent="0.35">
      <c r="R3024" s="10">
        <v>43113</v>
      </c>
      <c r="S3024">
        <v>14188.78</v>
      </c>
    </row>
    <row r="3025" spans="18:19" x14ac:dyDescent="0.35">
      <c r="R3025" s="10">
        <v>43114</v>
      </c>
      <c r="S3025">
        <v>13619.02</v>
      </c>
    </row>
    <row r="3026" spans="18:19" x14ac:dyDescent="0.35">
      <c r="R3026" s="10">
        <v>43115</v>
      </c>
      <c r="S3026">
        <v>13585.9</v>
      </c>
    </row>
    <row r="3027" spans="18:19" x14ac:dyDescent="0.35">
      <c r="R3027" s="10">
        <v>43116</v>
      </c>
      <c r="S3027">
        <v>11348.02</v>
      </c>
    </row>
    <row r="3028" spans="18:19" x14ac:dyDescent="0.35">
      <c r="R3028" s="10">
        <v>43117</v>
      </c>
      <c r="S3028">
        <v>11141.24</v>
      </c>
    </row>
    <row r="3029" spans="18:19" x14ac:dyDescent="0.35">
      <c r="R3029" s="10">
        <v>43118</v>
      </c>
      <c r="S3029">
        <v>11250.64</v>
      </c>
    </row>
    <row r="3030" spans="18:19" x14ac:dyDescent="0.35">
      <c r="R3030" s="10">
        <v>43119</v>
      </c>
      <c r="S3030">
        <v>11514.92</v>
      </c>
    </row>
    <row r="3031" spans="18:19" x14ac:dyDescent="0.35">
      <c r="R3031" s="10">
        <v>43120</v>
      </c>
      <c r="S3031">
        <v>12759.64</v>
      </c>
    </row>
    <row r="3032" spans="18:19" x14ac:dyDescent="0.35">
      <c r="R3032" s="10">
        <v>43121</v>
      </c>
      <c r="S3032">
        <v>11522.85</v>
      </c>
    </row>
    <row r="3033" spans="18:19" x14ac:dyDescent="0.35">
      <c r="R3033" s="10">
        <v>43122</v>
      </c>
      <c r="S3033">
        <v>10772.15</v>
      </c>
    </row>
    <row r="3034" spans="18:19" x14ac:dyDescent="0.35">
      <c r="R3034" s="10">
        <v>43123</v>
      </c>
      <c r="S3034">
        <v>10839.82</v>
      </c>
    </row>
    <row r="3035" spans="18:19" x14ac:dyDescent="0.35">
      <c r="R3035" s="10">
        <v>43124</v>
      </c>
      <c r="S3035">
        <v>11399.52</v>
      </c>
    </row>
    <row r="3036" spans="18:19" x14ac:dyDescent="0.35">
      <c r="R3036" s="10">
        <v>43125</v>
      </c>
      <c r="S3036">
        <v>11137.23</v>
      </c>
    </row>
    <row r="3037" spans="18:19" x14ac:dyDescent="0.35">
      <c r="R3037" s="10">
        <v>43126</v>
      </c>
      <c r="S3037">
        <v>11090.06</v>
      </c>
    </row>
    <row r="3038" spans="18:19" x14ac:dyDescent="0.35">
      <c r="R3038" s="10">
        <v>43127</v>
      </c>
      <c r="S3038">
        <v>11407.15</v>
      </c>
    </row>
    <row r="3039" spans="18:19" x14ac:dyDescent="0.35">
      <c r="R3039" s="10">
        <v>43128</v>
      </c>
      <c r="S3039">
        <v>11694.46</v>
      </c>
    </row>
    <row r="3040" spans="18:19" x14ac:dyDescent="0.35">
      <c r="R3040" s="10">
        <v>43129</v>
      </c>
      <c r="S3040">
        <v>11158.39</v>
      </c>
    </row>
    <row r="3041" spans="18:19" x14ac:dyDescent="0.35">
      <c r="R3041" s="10">
        <v>43130</v>
      </c>
      <c r="S3041">
        <v>10034.99</v>
      </c>
    </row>
    <row r="3042" spans="18:19" x14ac:dyDescent="0.35">
      <c r="R3042" s="10">
        <v>43131</v>
      </c>
      <c r="S3042">
        <v>10166.5</v>
      </c>
    </row>
    <row r="3043" spans="18:19" x14ac:dyDescent="0.35">
      <c r="R3043" s="10">
        <v>43132</v>
      </c>
      <c r="S3043">
        <v>9052.5759999999991</v>
      </c>
    </row>
    <row r="3044" spans="18:19" x14ac:dyDescent="0.35">
      <c r="R3044" s="10">
        <v>43133</v>
      </c>
      <c r="S3044">
        <v>8827.6299999999992</v>
      </c>
    </row>
    <row r="3045" spans="18:19" x14ac:dyDescent="0.35">
      <c r="R3045" s="10">
        <v>43134</v>
      </c>
      <c r="S3045">
        <v>9224.3909999999996</v>
      </c>
    </row>
    <row r="3046" spans="18:19" x14ac:dyDescent="0.35">
      <c r="R3046" s="10">
        <v>43135</v>
      </c>
      <c r="S3046">
        <v>8186.6480000000001</v>
      </c>
    </row>
    <row r="3047" spans="18:19" x14ac:dyDescent="0.35">
      <c r="R3047" s="10">
        <v>43136</v>
      </c>
      <c r="S3047">
        <v>6914.26</v>
      </c>
    </row>
    <row r="3048" spans="18:19" x14ac:dyDescent="0.35">
      <c r="R3048" s="10">
        <v>43137</v>
      </c>
      <c r="S3048">
        <v>7700.3860000000004</v>
      </c>
    </row>
    <row r="3049" spans="18:19" x14ac:dyDescent="0.35">
      <c r="R3049" s="10">
        <v>43138</v>
      </c>
      <c r="S3049">
        <v>7581.8029999999999</v>
      </c>
    </row>
    <row r="3050" spans="18:19" x14ac:dyDescent="0.35">
      <c r="R3050" s="10">
        <v>43139</v>
      </c>
      <c r="S3050">
        <v>8237.2360000000008</v>
      </c>
    </row>
    <row r="3051" spans="18:19" x14ac:dyDescent="0.35">
      <c r="R3051" s="10">
        <v>43140</v>
      </c>
      <c r="S3051">
        <v>8689.8379999999997</v>
      </c>
    </row>
    <row r="3052" spans="18:19" x14ac:dyDescent="0.35">
      <c r="R3052" s="10">
        <v>43141</v>
      </c>
      <c r="S3052">
        <v>8556.6119999999992</v>
      </c>
    </row>
    <row r="3053" spans="18:19" x14ac:dyDescent="0.35">
      <c r="R3053" s="10">
        <v>43142</v>
      </c>
      <c r="S3053">
        <v>8070.7960000000003</v>
      </c>
    </row>
    <row r="3054" spans="18:19" x14ac:dyDescent="0.35">
      <c r="R3054" s="10">
        <v>43143</v>
      </c>
      <c r="S3054">
        <v>8891.2119999999995</v>
      </c>
    </row>
    <row r="3055" spans="18:19" x14ac:dyDescent="0.35">
      <c r="R3055" s="10">
        <v>43144</v>
      </c>
      <c r="S3055">
        <v>8516.2430000000004</v>
      </c>
    </row>
    <row r="3056" spans="18:19" x14ac:dyDescent="0.35">
      <c r="R3056" s="10">
        <v>43145</v>
      </c>
      <c r="S3056">
        <v>9477.84</v>
      </c>
    </row>
    <row r="3057" spans="18:19" x14ac:dyDescent="0.35">
      <c r="R3057" s="10">
        <v>43146</v>
      </c>
      <c r="S3057">
        <v>10016.48</v>
      </c>
    </row>
    <row r="3058" spans="18:19" x14ac:dyDescent="0.35">
      <c r="R3058" s="10">
        <v>43147</v>
      </c>
      <c r="S3058">
        <v>10178.709999999999</v>
      </c>
    </row>
    <row r="3059" spans="18:19" x14ac:dyDescent="0.35">
      <c r="R3059" s="10">
        <v>43148</v>
      </c>
      <c r="S3059">
        <v>11092.14</v>
      </c>
    </row>
    <row r="3060" spans="18:19" x14ac:dyDescent="0.35">
      <c r="R3060" s="10">
        <v>43149</v>
      </c>
      <c r="S3060">
        <v>10396.629999999999</v>
      </c>
    </row>
    <row r="3061" spans="18:19" x14ac:dyDescent="0.35">
      <c r="R3061" s="10">
        <v>43150</v>
      </c>
      <c r="S3061">
        <v>11159.72</v>
      </c>
    </row>
    <row r="3062" spans="18:19" x14ac:dyDescent="0.35">
      <c r="R3062" s="10">
        <v>43151</v>
      </c>
      <c r="S3062">
        <v>11228.24</v>
      </c>
    </row>
    <row r="3063" spans="18:19" x14ac:dyDescent="0.35">
      <c r="R3063" s="10">
        <v>43152</v>
      </c>
      <c r="S3063">
        <v>10456.17</v>
      </c>
    </row>
    <row r="3064" spans="18:19" x14ac:dyDescent="0.35">
      <c r="R3064" s="10">
        <v>43153</v>
      </c>
      <c r="S3064">
        <v>9830.4259999999995</v>
      </c>
    </row>
    <row r="3065" spans="18:19" x14ac:dyDescent="0.35">
      <c r="R3065" s="10">
        <v>43154</v>
      </c>
      <c r="S3065">
        <v>10149.459999999999</v>
      </c>
    </row>
    <row r="3066" spans="18:19" x14ac:dyDescent="0.35">
      <c r="R3066" s="10">
        <v>43155</v>
      </c>
      <c r="S3066">
        <v>9682.3819999999996</v>
      </c>
    </row>
    <row r="3067" spans="18:19" x14ac:dyDescent="0.35">
      <c r="R3067" s="10">
        <v>43156</v>
      </c>
      <c r="S3067">
        <v>9586.4599999999991</v>
      </c>
    </row>
    <row r="3068" spans="18:19" x14ac:dyDescent="0.35">
      <c r="R3068" s="10">
        <v>43157</v>
      </c>
      <c r="S3068">
        <v>10313.08</v>
      </c>
    </row>
    <row r="3069" spans="18:19" x14ac:dyDescent="0.35">
      <c r="R3069" s="10">
        <v>43158</v>
      </c>
      <c r="S3069">
        <v>10564.41</v>
      </c>
    </row>
    <row r="3070" spans="18:19" x14ac:dyDescent="0.35">
      <c r="R3070" s="10">
        <v>43159</v>
      </c>
      <c r="S3070">
        <v>10309.64</v>
      </c>
    </row>
    <row r="3071" spans="18:19" x14ac:dyDescent="0.35">
      <c r="R3071" s="10">
        <v>43160</v>
      </c>
      <c r="S3071">
        <v>10907.59</v>
      </c>
    </row>
    <row r="3072" spans="18:19" x14ac:dyDescent="0.35">
      <c r="R3072" s="10">
        <v>43161</v>
      </c>
      <c r="S3072">
        <v>11019.52</v>
      </c>
    </row>
    <row r="3073" spans="18:19" x14ac:dyDescent="0.35">
      <c r="R3073" s="10">
        <v>43162</v>
      </c>
      <c r="S3073">
        <v>11438.65</v>
      </c>
    </row>
    <row r="3074" spans="18:19" x14ac:dyDescent="0.35">
      <c r="R3074" s="10">
        <v>43163</v>
      </c>
      <c r="S3074">
        <v>11479.73</v>
      </c>
    </row>
    <row r="3075" spans="18:19" x14ac:dyDescent="0.35">
      <c r="R3075" s="10">
        <v>43164</v>
      </c>
      <c r="S3075">
        <v>11432.98</v>
      </c>
    </row>
    <row r="3076" spans="18:19" x14ac:dyDescent="0.35">
      <c r="R3076" s="10">
        <v>43165</v>
      </c>
      <c r="S3076">
        <v>10709.52</v>
      </c>
    </row>
    <row r="3077" spans="18:19" x14ac:dyDescent="0.35">
      <c r="R3077" s="10">
        <v>43166</v>
      </c>
      <c r="S3077">
        <v>9906.7999999999993</v>
      </c>
    </row>
    <row r="3078" spans="18:19" x14ac:dyDescent="0.35">
      <c r="R3078" s="10">
        <v>43167</v>
      </c>
      <c r="S3078">
        <v>9299.2829999999994</v>
      </c>
    </row>
    <row r="3079" spans="18:19" x14ac:dyDescent="0.35">
      <c r="R3079" s="10">
        <v>43168</v>
      </c>
      <c r="S3079">
        <v>9237.0499999999993</v>
      </c>
    </row>
    <row r="3080" spans="18:19" x14ac:dyDescent="0.35">
      <c r="R3080" s="10">
        <v>43169</v>
      </c>
      <c r="S3080">
        <v>8787.1630000000005</v>
      </c>
    </row>
    <row r="3081" spans="18:19" x14ac:dyDescent="0.35">
      <c r="R3081" s="10">
        <v>43170</v>
      </c>
      <c r="S3081">
        <v>9532.741</v>
      </c>
    </row>
    <row r="3082" spans="18:19" x14ac:dyDescent="0.35">
      <c r="R3082" s="10">
        <v>43171</v>
      </c>
      <c r="S3082">
        <v>9118.2710000000006</v>
      </c>
    </row>
    <row r="3083" spans="18:19" x14ac:dyDescent="0.35">
      <c r="R3083" s="10">
        <v>43172</v>
      </c>
      <c r="S3083">
        <v>9144.1470000000008</v>
      </c>
    </row>
    <row r="3084" spans="18:19" x14ac:dyDescent="0.35">
      <c r="R3084" s="10">
        <v>43173</v>
      </c>
      <c r="S3084">
        <v>8196.8970000000008</v>
      </c>
    </row>
    <row r="3085" spans="18:19" x14ac:dyDescent="0.35">
      <c r="R3085" s="10">
        <v>43174</v>
      </c>
      <c r="S3085">
        <v>8256.9930000000004</v>
      </c>
    </row>
    <row r="3086" spans="18:19" x14ac:dyDescent="0.35">
      <c r="R3086" s="10">
        <v>43175</v>
      </c>
      <c r="S3086">
        <v>8269.3269999999993</v>
      </c>
    </row>
    <row r="3087" spans="18:19" x14ac:dyDescent="0.35">
      <c r="R3087" s="10">
        <v>43176</v>
      </c>
      <c r="S3087">
        <v>7862.1080000000002</v>
      </c>
    </row>
    <row r="3088" spans="18:19" x14ac:dyDescent="0.35">
      <c r="R3088" s="10">
        <v>43177</v>
      </c>
      <c r="S3088">
        <v>8196.0220000000008</v>
      </c>
    </row>
    <row r="3089" spans="18:19" x14ac:dyDescent="0.35">
      <c r="R3089" s="10">
        <v>43178</v>
      </c>
      <c r="S3089">
        <v>8594.1910000000007</v>
      </c>
    </row>
    <row r="3090" spans="18:19" x14ac:dyDescent="0.35">
      <c r="R3090" s="10">
        <v>43179</v>
      </c>
      <c r="S3090">
        <v>8915.9030000000002</v>
      </c>
    </row>
    <row r="3091" spans="18:19" x14ac:dyDescent="0.35">
      <c r="R3091" s="10">
        <v>43180</v>
      </c>
      <c r="S3091">
        <v>8895.4</v>
      </c>
    </row>
    <row r="3092" spans="18:19" x14ac:dyDescent="0.35">
      <c r="R3092" s="10">
        <v>43181</v>
      </c>
      <c r="S3092">
        <v>8712.8909999999996</v>
      </c>
    </row>
    <row r="3093" spans="18:19" x14ac:dyDescent="0.35">
      <c r="R3093" s="10">
        <v>43182</v>
      </c>
      <c r="S3093">
        <v>8918.7430000000004</v>
      </c>
    </row>
    <row r="3094" spans="18:19" x14ac:dyDescent="0.35">
      <c r="R3094" s="10">
        <v>43183</v>
      </c>
      <c r="S3094">
        <v>8535.893</v>
      </c>
    </row>
    <row r="3095" spans="18:19" x14ac:dyDescent="0.35">
      <c r="R3095" s="10">
        <v>43184</v>
      </c>
      <c r="S3095">
        <v>8449.8349999999991</v>
      </c>
    </row>
    <row r="3096" spans="18:19" x14ac:dyDescent="0.35">
      <c r="R3096" s="10">
        <v>43185</v>
      </c>
      <c r="S3096">
        <v>8138.3360000000002</v>
      </c>
    </row>
    <row r="3097" spans="18:19" x14ac:dyDescent="0.35">
      <c r="R3097" s="10">
        <v>43186</v>
      </c>
      <c r="S3097">
        <v>7790.1570000000002</v>
      </c>
    </row>
    <row r="3098" spans="18:19" x14ac:dyDescent="0.35">
      <c r="R3098" s="10">
        <v>43187</v>
      </c>
      <c r="S3098">
        <v>7937.2049999999999</v>
      </c>
    </row>
    <row r="3099" spans="18:19" x14ac:dyDescent="0.35">
      <c r="R3099" s="10">
        <v>43188</v>
      </c>
      <c r="S3099">
        <v>7086.4870000000001</v>
      </c>
    </row>
    <row r="3100" spans="18:19" x14ac:dyDescent="0.35">
      <c r="R3100" s="10">
        <v>43189</v>
      </c>
      <c r="S3100">
        <v>6844.3209999999999</v>
      </c>
    </row>
    <row r="3101" spans="18:19" x14ac:dyDescent="0.35">
      <c r="R3101" s="10">
        <v>43190</v>
      </c>
      <c r="S3101">
        <v>6926.0169999999998</v>
      </c>
    </row>
    <row r="3102" spans="18:19" x14ac:dyDescent="0.35">
      <c r="R3102" s="10">
        <v>43191</v>
      </c>
      <c r="S3102">
        <v>6816.74</v>
      </c>
    </row>
    <row r="3103" spans="18:19" x14ac:dyDescent="0.35">
      <c r="R3103" s="10">
        <v>43192</v>
      </c>
      <c r="S3103">
        <v>7049.7929999999997</v>
      </c>
    </row>
    <row r="3104" spans="18:19" x14ac:dyDescent="0.35">
      <c r="R3104" s="10">
        <v>43193</v>
      </c>
      <c r="S3104">
        <v>7417.8869999999997</v>
      </c>
    </row>
    <row r="3105" spans="18:19" x14ac:dyDescent="0.35">
      <c r="R3105" s="10">
        <v>43194</v>
      </c>
      <c r="S3105">
        <v>6789.3010000000004</v>
      </c>
    </row>
    <row r="3106" spans="18:19" x14ac:dyDescent="0.35">
      <c r="R3106" s="10">
        <v>43195</v>
      </c>
      <c r="S3106">
        <v>6774.7510000000002</v>
      </c>
    </row>
    <row r="3107" spans="18:19" x14ac:dyDescent="0.35">
      <c r="R3107" s="10">
        <v>43196</v>
      </c>
      <c r="S3107">
        <v>6620.4080000000004</v>
      </c>
    </row>
    <row r="3108" spans="18:19" x14ac:dyDescent="0.35">
      <c r="R3108" s="10">
        <v>43197</v>
      </c>
      <c r="S3108">
        <v>6896.2809999999999</v>
      </c>
    </row>
    <row r="3109" spans="18:19" x14ac:dyDescent="0.35">
      <c r="R3109" s="10">
        <v>43198</v>
      </c>
      <c r="S3109">
        <v>7022.7079999999996</v>
      </c>
    </row>
    <row r="3110" spans="18:19" x14ac:dyDescent="0.35">
      <c r="R3110" s="10">
        <v>43199</v>
      </c>
      <c r="S3110">
        <v>6773.9380000000001</v>
      </c>
    </row>
    <row r="3111" spans="18:19" x14ac:dyDescent="0.35">
      <c r="R3111" s="10">
        <v>43200</v>
      </c>
      <c r="S3111">
        <v>6830.9030000000002</v>
      </c>
    </row>
    <row r="3112" spans="18:19" x14ac:dyDescent="0.35">
      <c r="R3112" s="10">
        <v>43201</v>
      </c>
      <c r="S3112">
        <v>6939.55</v>
      </c>
    </row>
    <row r="3113" spans="18:19" x14ac:dyDescent="0.35">
      <c r="R3113" s="10">
        <v>43202</v>
      </c>
      <c r="S3113">
        <v>7916.3720000000003</v>
      </c>
    </row>
    <row r="3114" spans="18:19" x14ac:dyDescent="0.35">
      <c r="R3114" s="10">
        <v>43203</v>
      </c>
      <c r="S3114">
        <v>7889.2309999999998</v>
      </c>
    </row>
    <row r="3115" spans="18:19" x14ac:dyDescent="0.35">
      <c r="R3115" s="10">
        <v>43204</v>
      </c>
      <c r="S3115">
        <v>8003.6809999999996</v>
      </c>
    </row>
    <row r="3116" spans="18:19" x14ac:dyDescent="0.35">
      <c r="R3116" s="10">
        <v>43205</v>
      </c>
      <c r="S3116">
        <v>8357.0370000000003</v>
      </c>
    </row>
    <row r="3117" spans="18:19" x14ac:dyDescent="0.35">
      <c r="R3117" s="10">
        <v>43206</v>
      </c>
      <c r="S3117">
        <v>8051.3450000000003</v>
      </c>
    </row>
    <row r="3118" spans="18:19" x14ac:dyDescent="0.35">
      <c r="R3118" s="10">
        <v>43207</v>
      </c>
      <c r="S3118">
        <v>7890.15</v>
      </c>
    </row>
    <row r="3119" spans="18:19" x14ac:dyDescent="0.35">
      <c r="R3119" s="10">
        <v>43208</v>
      </c>
      <c r="S3119">
        <v>8163.69</v>
      </c>
    </row>
    <row r="3120" spans="18:19" x14ac:dyDescent="0.35">
      <c r="R3120" s="10">
        <v>43209</v>
      </c>
      <c r="S3120">
        <v>8273.741</v>
      </c>
    </row>
    <row r="3121" spans="18:19" x14ac:dyDescent="0.35">
      <c r="R3121" s="10">
        <v>43210</v>
      </c>
      <c r="S3121">
        <v>8863.5020000000004</v>
      </c>
    </row>
    <row r="3122" spans="18:19" x14ac:dyDescent="0.35">
      <c r="R3122" s="10">
        <v>43211</v>
      </c>
      <c r="S3122">
        <v>8917.5959999999995</v>
      </c>
    </row>
    <row r="3123" spans="18:19" x14ac:dyDescent="0.35">
      <c r="R3123" s="10">
        <v>43212</v>
      </c>
      <c r="S3123">
        <v>8792.83</v>
      </c>
    </row>
    <row r="3124" spans="18:19" x14ac:dyDescent="0.35">
      <c r="R3124" s="10">
        <v>43213</v>
      </c>
      <c r="S3124">
        <v>8938.3029999999999</v>
      </c>
    </row>
    <row r="3125" spans="18:19" x14ac:dyDescent="0.35">
      <c r="R3125" s="10">
        <v>43214</v>
      </c>
      <c r="S3125">
        <v>9652.1560000000009</v>
      </c>
    </row>
    <row r="3126" spans="18:19" x14ac:dyDescent="0.35">
      <c r="R3126" s="10">
        <v>43215</v>
      </c>
      <c r="S3126">
        <v>8864.0869999999995</v>
      </c>
    </row>
    <row r="3127" spans="18:19" x14ac:dyDescent="0.35">
      <c r="R3127" s="10">
        <v>43216</v>
      </c>
      <c r="S3127">
        <v>9278.9969999999994</v>
      </c>
    </row>
    <row r="3128" spans="18:19" x14ac:dyDescent="0.35">
      <c r="R3128" s="10">
        <v>43217</v>
      </c>
      <c r="S3128">
        <v>8978.3320000000003</v>
      </c>
    </row>
    <row r="3129" spans="18:19" x14ac:dyDescent="0.35">
      <c r="R3129" s="10">
        <v>43218</v>
      </c>
      <c r="S3129">
        <v>9342.4709999999995</v>
      </c>
    </row>
    <row r="3130" spans="18:19" x14ac:dyDescent="0.35">
      <c r="R3130" s="10">
        <v>43219</v>
      </c>
      <c r="S3130">
        <v>9392.0310000000009</v>
      </c>
    </row>
    <row r="3131" spans="18:19" x14ac:dyDescent="0.35">
      <c r="R3131" s="10">
        <v>43220</v>
      </c>
      <c r="S3131">
        <v>9244.3220000000001</v>
      </c>
    </row>
    <row r="3132" spans="18:19" x14ac:dyDescent="0.35">
      <c r="R3132" s="10">
        <v>43221</v>
      </c>
      <c r="S3132">
        <v>9067.7150000000001</v>
      </c>
    </row>
    <row r="3133" spans="18:19" x14ac:dyDescent="0.35">
      <c r="R3133" s="10">
        <v>43222</v>
      </c>
      <c r="S3133">
        <v>9219.8629999999994</v>
      </c>
    </row>
    <row r="3134" spans="18:19" x14ac:dyDescent="0.35">
      <c r="R3134" s="10">
        <v>43223</v>
      </c>
      <c r="S3134">
        <v>9734.6749999999993</v>
      </c>
    </row>
    <row r="3135" spans="18:19" x14ac:dyDescent="0.35">
      <c r="R3135" s="10">
        <v>43224</v>
      </c>
      <c r="S3135">
        <v>9692.7170000000006</v>
      </c>
    </row>
    <row r="3136" spans="18:19" x14ac:dyDescent="0.35">
      <c r="R3136" s="10">
        <v>43225</v>
      </c>
      <c r="S3136">
        <v>9826.5969999999998</v>
      </c>
    </row>
    <row r="3137" spans="18:19" x14ac:dyDescent="0.35">
      <c r="R3137" s="10">
        <v>43226</v>
      </c>
      <c r="S3137">
        <v>9619.143</v>
      </c>
    </row>
    <row r="3138" spans="18:19" x14ac:dyDescent="0.35">
      <c r="R3138" s="10">
        <v>43227</v>
      </c>
      <c r="S3138">
        <v>9362.5329999999994</v>
      </c>
    </row>
    <row r="3139" spans="18:19" x14ac:dyDescent="0.35">
      <c r="R3139" s="10">
        <v>43228</v>
      </c>
      <c r="S3139">
        <v>9180.1579999999994</v>
      </c>
    </row>
    <row r="3140" spans="18:19" x14ac:dyDescent="0.35">
      <c r="R3140" s="10">
        <v>43229</v>
      </c>
      <c r="S3140">
        <v>9306</v>
      </c>
    </row>
    <row r="3141" spans="18:19" x14ac:dyDescent="0.35">
      <c r="R3141" s="10">
        <v>43230</v>
      </c>
      <c r="S3141">
        <v>9014.6149999999998</v>
      </c>
    </row>
    <row r="3142" spans="18:19" x14ac:dyDescent="0.35">
      <c r="R3142" s="10">
        <v>43231</v>
      </c>
      <c r="S3142">
        <v>8406.1749999999993</v>
      </c>
    </row>
    <row r="3143" spans="18:19" x14ac:dyDescent="0.35">
      <c r="R3143" s="10">
        <v>43232</v>
      </c>
      <c r="S3143">
        <v>8467.6560000000009</v>
      </c>
    </row>
    <row r="3144" spans="18:19" x14ac:dyDescent="0.35">
      <c r="R3144" s="10">
        <v>43233</v>
      </c>
      <c r="S3144">
        <v>8688.0280000000002</v>
      </c>
    </row>
    <row r="3145" spans="18:19" x14ac:dyDescent="0.35">
      <c r="R3145" s="10">
        <v>43234</v>
      </c>
      <c r="S3145">
        <v>8675.2060000000001</v>
      </c>
    </row>
    <row r="3146" spans="18:19" x14ac:dyDescent="0.35">
      <c r="R3146" s="10">
        <v>43235</v>
      </c>
      <c r="S3146">
        <v>8474.2379999999994</v>
      </c>
    </row>
    <row r="3147" spans="18:19" x14ac:dyDescent="0.35">
      <c r="R3147" s="10">
        <v>43236</v>
      </c>
      <c r="S3147">
        <v>8340.2980000000007</v>
      </c>
    </row>
    <row r="3148" spans="18:19" x14ac:dyDescent="0.35">
      <c r="R3148" s="10">
        <v>43237</v>
      </c>
      <c r="S3148">
        <v>8058.6030000000001</v>
      </c>
    </row>
    <row r="3149" spans="18:19" x14ac:dyDescent="0.35">
      <c r="R3149" s="10">
        <v>43238</v>
      </c>
      <c r="S3149">
        <v>8240.7250000000004</v>
      </c>
    </row>
    <row r="3150" spans="18:19" x14ac:dyDescent="0.35">
      <c r="R3150" s="10">
        <v>43239</v>
      </c>
      <c r="S3150">
        <v>8234.152</v>
      </c>
    </row>
    <row r="3151" spans="18:19" x14ac:dyDescent="0.35">
      <c r="R3151" s="10">
        <v>43240</v>
      </c>
      <c r="S3151">
        <v>8520.8119999999999</v>
      </c>
    </row>
    <row r="3152" spans="18:19" x14ac:dyDescent="0.35">
      <c r="R3152" s="10">
        <v>43241</v>
      </c>
      <c r="S3152">
        <v>8395.232</v>
      </c>
    </row>
    <row r="3153" spans="18:19" x14ac:dyDescent="0.35">
      <c r="R3153" s="10">
        <v>43242</v>
      </c>
      <c r="S3153">
        <v>7983.5169999999998</v>
      </c>
    </row>
    <row r="3154" spans="18:19" x14ac:dyDescent="0.35">
      <c r="R3154" s="10">
        <v>43243</v>
      </c>
      <c r="S3154">
        <v>7502.558</v>
      </c>
    </row>
    <row r="3155" spans="18:19" x14ac:dyDescent="0.35">
      <c r="R3155" s="10">
        <v>43244</v>
      </c>
      <c r="S3155">
        <v>7578.6909999999998</v>
      </c>
    </row>
    <row r="3156" spans="18:19" x14ac:dyDescent="0.35">
      <c r="R3156" s="10">
        <v>43245</v>
      </c>
      <c r="S3156">
        <v>7460.6930000000002</v>
      </c>
    </row>
    <row r="3157" spans="18:19" x14ac:dyDescent="0.35">
      <c r="R3157" s="10">
        <v>43246</v>
      </c>
      <c r="S3157">
        <v>7334.1629999999996</v>
      </c>
    </row>
    <row r="3158" spans="18:19" x14ac:dyDescent="0.35">
      <c r="R3158" s="10">
        <v>43247</v>
      </c>
      <c r="S3158">
        <v>7344.9669999999996</v>
      </c>
    </row>
    <row r="3159" spans="18:19" x14ac:dyDescent="0.35">
      <c r="R3159" s="10">
        <v>43248</v>
      </c>
      <c r="S3159">
        <v>7105.6719999999996</v>
      </c>
    </row>
    <row r="3160" spans="18:19" x14ac:dyDescent="0.35">
      <c r="R3160" s="10">
        <v>43249</v>
      </c>
      <c r="S3160">
        <v>7460.5829999999996</v>
      </c>
    </row>
    <row r="3161" spans="18:19" x14ac:dyDescent="0.35">
      <c r="R3161" s="10">
        <v>43250</v>
      </c>
      <c r="S3161">
        <v>7375.67</v>
      </c>
    </row>
    <row r="3162" spans="18:19" x14ac:dyDescent="0.35">
      <c r="R3162" s="10">
        <v>43251</v>
      </c>
      <c r="S3162">
        <v>7487.1869999999999</v>
      </c>
    </row>
    <row r="3163" spans="18:19" x14ac:dyDescent="0.35">
      <c r="R3163" s="10">
        <v>43252</v>
      </c>
      <c r="S3163">
        <v>7518.2449999999999</v>
      </c>
    </row>
    <row r="3164" spans="18:19" x14ac:dyDescent="0.35">
      <c r="R3164" s="10">
        <v>43253</v>
      </c>
      <c r="S3164">
        <v>7636.1930000000002</v>
      </c>
    </row>
    <row r="3165" spans="18:19" x14ac:dyDescent="0.35">
      <c r="R3165" s="10">
        <v>43254</v>
      </c>
      <c r="S3165">
        <v>7711.3649999999998</v>
      </c>
    </row>
    <row r="3166" spans="18:19" x14ac:dyDescent="0.35">
      <c r="R3166" s="10">
        <v>43255</v>
      </c>
      <c r="S3166">
        <v>7490.59</v>
      </c>
    </row>
    <row r="3167" spans="18:19" x14ac:dyDescent="0.35">
      <c r="R3167" s="10">
        <v>43256</v>
      </c>
      <c r="S3167">
        <v>7616.8909999999996</v>
      </c>
    </row>
    <row r="3168" spans="18:19" x14ac:dyDescent="0.35">
      <c r="R3168" s="10">
        <v>43257</v>
      </c>
      <c r="S3168">
        <v>7655.9780000000001</v>
      </c>
    </row>
    <row r="3169" spans="18:19" x14ac:dyDescent="0.35">
      <c r="R3169" s="10">
        <v>43258</v>
      </c>
      <c r="S3169">
        <v>7688.0029999999997</v>
      </c>
    </row>
    <row r="3170" spans="18:19" x14ac:dyDescent="0.35">
      <c r="R3170" s="10">
        <v>43259</v>
      </c>
      <c r="S3170">
        <v>7616.1019999999999</v>
      </c>
    </row>
    <row r="3171" spans="18:19" x14ac:dyDescent="0.35">
      <c r="R3171" s="10">
        <v>43260</v>
      </c>
      <c r="S3171">
        <v>7497.3429999999998</v>
      </c>
    </row>
    <row r="3172" spans="18:19" x14ac:dyDescent="0.35">
      <c r="R3172" s="10">
        <v>43261</v>
      </c>
      <c r="S3172">
        <v>6765.8010000000004</v>
      </c>
    </row>
    <row r="3173" spans="18:19" x14ac:dyDescent="0.35">
      <c r="R3173" s="10">
        <v>43262</v>
      </c>
      <c r="S3173">
        <v>6877.1819999999998</v>
      </c>
    </row>
    <row r="3174" spans="18:19" x14ac:dyDescent="0.35">
      <c r="R3174" s="10">
        <v>43263</v>
      </c>
      <c r="S3174">
        <v>6548.33</v>
      </c>
    </row>
    <row r="3175" spans="18:19" x14ac:dyDescent="0.35">
      <c r="R3175" s="10">
        <v>43264</v>
      </c>
      <c r="S3175">
        <v>6299.5219999999999</v>
      </c>
    </row>
    <row r="3176" spans="18:19" x14ac:dyDescent="0.35">
      <c r="R3176" s="10">
        <v>43265</v>
      </c>
      <c r="S3176">
        <v>6637.7380000000003</v>
      </c>
    </row>
    <row r="3177" spans="18:19" x14ac:dyDescent="0.35">
      <c r="R3177" s="10">
        <v>43266</v>
      </c>
      <c r="S3177">
        <v>6410.7219999999998</v>
      </c>
    </row>
    <row r="3178" spans="18:19" x14ac:dyDescent="0.35">
      <c r="R3178" s="10">
        <v>43267</v>
      </c>
      <c r="S3178">
        <v>6485.8680000000004</v>
      </c>
    </row>
    <row r="3179" spans="18:19" x14ac:dyDescent="0.35">
      <c r="R3179" s="10">
        <v>43268</v>
      </c>
      <c r="S3179">
        <v>6443.6719999999996</v>
      </c>
    </row>
    <row r="3180" spans="18:19" x14ac:dyDescent="0.35">
      <c r="R3180" s="10">
        <v>43269</v>
      </c>
      <c r="S3180">
        <v>6709.48</v>
      </c>
    </row>
    <row r="3181" spans="18:19" x14ac:dyDescent="0.35">
      <c r="R3181" s="10">
        <v>43270</v>
      </c>
      <c r="S3181">
        <v>6737.4129999999996</v>
      </c>
    </row>
    <row r="3182" spans="18:19" x14ac:dyDescent="0.35">
      <c r="R3182" s="10">
        <v>43271</v>
      </c>
      <c r="S3182">
        <v>6758.3779999999997</v>
      </c>
    </row>
    <row r="3183" spans="18:19" x14ac:dyDescent="0.35">
      <c r="R3183" s="10">
        <v>43272</v>
      </c>
      <c r="S3183">
        <v>6717.2020000000002</v>
      </c>
    </row>
    <row r="3184" spans="18:19" x14ac:dyDescent="0.35">
      <c r="R3184" s="10">
        <v>43273</v>
      </c>
      <c r="S3184">
        <v>6053.8959999999997</v>
      </c>
    </row>
    <row r="3185" spans="18:19" x14ac:dyDescent="0.35">
      <c r="R3185" s="10">
        <v>43274</v>
      </c>
      <c r="S3185">
        <v>6170.56</v>
      </c>
    </row>
    <row r="3186" spans="18:19" x14ac:dyDescent="0.35">
      <c r="R3186" s="10">
        <v>43275</v>
      </c>
      <c r="S3186">
        <v>6150.1880000000001</v>
      </c>
    </row>
    <row r="3187" spans="18:19" x14ac:dyDescent="0.35">
      <c r="R3187" s="10">
        <v>43276</v>
      </c>
      <c r="S3187">
        <v>6247.4669999999996</v>
      </c>
    </row>
    <row r="3188" spans="18:19" x14ac:dyDescent="0.35">
      <c r="R3188" s="10">
        <v>43277</v>
      </c>
      <c r="S3188">
        <v>6074.9170000000004</v>
      </c>
    </row>
    <row r="3189" spans="18:19" x14ac:dyDescent="0.35">
      <c r="R3189" s="10">
        <v>43278</v>
      </c>
      <c r="S3189">
        <v>6132.5619999999999</v>
      </c>
    </row>
    <row r="3190" spans="18:19" x14ac:dyDescent="0.35">
      <c r="R3190" s="10">
        <v>43279</v>
      </c>
      <c r="S3190">
        <v>5848.2629999999999</v>
      </c>
    </row>
    <row r="3191" spans="18:19" x14ac:dyDescent="0.35">
      <c r="R3191" s="10">
        <v>43280</v>
      </c>
      <c r="S3191">
        <v>6203.9009999999998</v>
      </c>
    </row>
    <row r="3192" spans="18:19" x14ac:dyDescent="0.35">
      <c r="R3192" s="10">
        <v>43281</v>
      </c>
      <c r="S3192">
        <v>6387.3059999999996</v>
      </c>
    </row>
    <row r="3193" spans="18:19" x14ac:dyDescent="0.35">
      <c r="R3193" s="10">
        <v>43282</v>
      </c>
      <c r="S3193">
        <v>6347.8580000000002</v>
      </c>
    </row>
    <row r="3194" spans="18:19" x14ac:dyDescent="0.35">
      <c r="R3194" s="10">
        <v>43283</v>
      </c>
      <c r="S3194">
        <v>6613.27</v>
      </c>
    </row>
    <row r="3195" spans="18:19" x14ac:dyDescent="0.35">
      <c r="R3195" s="10">
        <v>43284</v>
      </c>
      <c r="S3195">
        <v>6504.9260000000004</v>
      </c>
    </row>
    <row r="3196" spans="18:19" x14ac:dyDescent="0.35">
      <c r="R3196" s="10">
        <v>43285</v>
      </c>
      <c r="S3196">
        <v>6584.7659999999996</v>
      </c>
    </row>
    <row r="3197" spans="18:19" x14ac:dyDescent="0.35">
      <c r="R3197" s="10">
        <v>43286</v>
      </c>
      <c r="S3197">
        <v>6531.2</v>
      </c>
    </row>
    <row r="3198" spans="18:19" x14ac:dyDescent="0.35">
      <c r="R3198" s="10">
        <v>43287</v>
      </c>
      <c r="S3198">
        <v>6600.9859999999999</v>
      </c>
    </row>
    <row r="3199" spans="18:19" x14ac:dyDescent="0.35">
      <c r="R3199" s="10">
        <v>43288</v>
      </c>
      <c r="S3199">
        <v>6755.5609999999997</v>
      </c>
    </row>
    <row r="3200" spans="18:19" x14ac:dyDescent="0.35">
      <c r="R3200" s="10">
        <v>43289</v>
      </c>
      <c r="S3200">
        <v>6704.1819999999998</v>
      </c>
    </row>
    <row r="3201" spans="18:19" x14ac:dyDescent="0.35">
      <c r="R3201" s="10">
        <v>43290</v>
      </c>
      <c r="S3201">
        <v>6664.2060000000001</v>
      </c>
    </row>
    <row r="3202" spans="18:19" x14ac:dyDescent="0.35">
      <c r="R3202" s="10">
        <v>43291</v>
      </c>
      <c r="S3202">
        <v>6302.49</v>
      </c>
    </row>
    <row r="3203" spans="18:19" x14ac:dyDescent="0.35">
      <c r="R3203" s="10">
        <v>43292</v>
      </c>
      <c r="S3203">
        <v>6381.8720000000003</v>
      </c>
    </row>
    <row r="3204" spans="18:19" x14ac:dyDescent="0.35">
      <c r="R3204" s="10">
        <v>43293</v>
      </c>
      <c r="S3204">
        <v>6245.6329999999998</v>
      </c>
    </row>
    <row r="3205" spans="18:19" x14ac:dyDescent="0.35">
      <c r="R3205" s="10">
        <v>43294</v>
      </c>
      <c r="S3205">
        <v>6217.6059999999998</v>
      </c>
    </row>
    <row r="3206" spans="18:19" x14ac:dyDescent="0.35">
      <c r="R3206" s="10">
        <v>43295</v>
      </c>
      <c r="S3206">
        <v>6247.2269999999999</v>
      </c>
    </row>
    <row r="3207" spans="18:19" x14ac:dyDescent="0.35">
      <c r="R3207" s="10">
        <v>43296</v>
      </c>
      <c r="S3207">
        <v>6349.0370000000003</v>
      </c>
    </row>
    <row r="3208" spans="18:19" x14ac:dyDescent="0.35">
      <c r="R3208" s="10">
        <v>43297</v>
      </c>
      <c r="S3208">
        <v>6726.4049999999997</v>
      </c>
    </row>
    <row r="3209" spans="18:19" x14ac:dyDescent="0.35">
      <c r="R3209" s="10">
        <v>43298</v>
      </c>
      <c r="S3209">
        <v>7314.942</v>
      </c>
    </row>
    <row r="3210" spans="18:19" x14ac:dyDescent="0.35">
      <c r="R3210" s="10">
        <v>43299</v>
      </c>
      <c r="S3210">
        <v>7378.7569999999996</v>
      </c>
    </row>
    <row r="3211" spans="18:19" x14ac:dyDescent="0.35">
      <c r="R3211" s="10">
        <v>43300</v>
      </c>
      <c r="S3211">
        <v>7470.8249999999998</v>
      </c>
    </row>
    <row r="3212" spans="18:19" x14ac:dyDescent="0.35">
      <c r="R3212" s="10">
        <v>43301</v>
      </c>
      <c r="S3212">
        <v>7330.5360000000001</v>
      </c>
    </row>
    <row r="3213" spans="18:19" x14ac:dyDescent="0.35">
      <c r="R3213" s="10">
        <v>43302</v>
      </c>
      <c r="S3213">
        <v>7404.2870000000003</v>
      </c>
    </row>
    <row r="3214" spans="18:19" x14ac:dyDescent="0.35">
      <c r="R3214" s="10">
        <v>43303</v>
      </c>
      <c r="S3214">
        <v>7396.2860000000001</v>
      </c>
    </row>
    <row r="3215" spans="18:19" x14ac:dyDescent="0.35">
      <c r="R3215" s="10">
        <v>43304</v>
      </c>
      <c r="S3215">
        <v>7717.5</v>
      </c>
    </row>
    <row r="3216" spans="18:19" x14ac:dyDescent="0.35">
      <c r="R3216" s="10">
        <v>43305</v>
      </c>
      <c r="S3216">
        <v>8397.6350000000002</v>
      </c>
    </row>
    <row r="3217" spans="18:19" x14ac:dyDescent="0.35">
      <c r="R3217" s="10">
        <v>43306</v>
      </c>
      <c r="S3217">
        <v>8166.76</v>
      </c>
    </row>
    <row r="3218" spans="18:19" x14ac:dyDescent="0.35">
      <c r="R3218" s="10">
        <v>43307</v>
      </c>
      <c r="S3218">
        <v>7929.61</v>
      </c>
    </row>
    <row r="3219" spans="18:19" x14ac:dyDescent="0.35">
      <c r="R3219" s="10">
        <v>43308</v>
      </c>
      <c r="S3219">
        <v>8183.0249999999996</v>
      </c>
    </row>
    <row r="3220" spans="18:19" x14ac:dyDescent="0.35">
      <c r="R3220" s="10">
        <v>43309</v>
      </c>
      <c r="S3220">
        <v>8229.9599999999991</v>
      </c>
    </row>
    <row r="3221" spans="18:19" x14ac:dyDescent="0.35">
      <c r="R3221" s="10">
        <v>43310</v>
      </c>
      <c r="S3221">
        <v>8215.56</v>
      </c>
    </row>
    <row r="3222" spans="18:19" x14ac:dyDescent="0.35">
      <c r="R3222" s="10">
        <v>43311</v>
      </c>
      <c r="S3222">
        <v>8167.9979999999996</v>
      </c>
    </row>
    <row r="3223" spans="18:19" x14ac:dyDescent="0.35">
      <c r="R3223" s="10">
        <v>43312</v>
      </c>
      <c r="S3223">
        <v>7726.8909999999996</v>
      </c>
    </row>
    <row r="3224" spans="18:19" x14ac:dyDescent="0.35">
      <c r="R3224" s="10">
        <v>43313</v>
      </c>
      <c r="S3224">
        <v>7603.7479999999996</v>
      </c>
    </row>
    <row r="3225" spans="18:19" x14ac:dyDescent="0.35">
      <c r="R3225" s="10">
        <v>43314</v>
      </c>
      <c r="S3225">
        <v>7535.02</v>
      </c>
    </row>
    <row r="3226" spans="18:19" x14ac:dyDescent="0.35">
      <c r="R3226" s="10">
        <v>43315</v>
      </c>
      <c r="S3226">
        <v>7415.5609999999997</v>
      </c>
    </row>
    <row r="3227" spans="18:19" x14ac:dyDescent="0.35">
      <c r="R3227" s="10">
        <v>43316</v>
      </c>
      <c r="S3227">
        <v>7009.0879999999997</v>
      </c>
    </row>
    <row r="3228" spans="18:19" x14ac:dyDescent="0.35">
      <c r="R3228" s="10">
        <v>43317</v>
      </c>
      <c r="S3228">
        <v>7026.991</v>
      </c>
    </row>
    <row r="3229" spans="18:19" x14ac:dyDescent="0.35">
      <c r="R3229" s="10">
        <v>43318</v>
      </c>
      <c r="S3229">
        <v>6937.0730000000003</v>
      </c>
    </row>
    <row r="3230" spans="18:19" x14ac:dyDescent="0.35">
      <c r="R3230" s="10">
        <v>43319</v>
      </c>
      <c r="S3230">
        <v>6717.2079999999996</v>
      </c>
    </row>
    <row r="3231" spans="18:19" x14ac:dyDescent="0.35">
      <c r="R3231" s="10">
        <v>43320</v>
      </c>
      <c r="S3231">
        <v>6280.58</v>
      </c>
    </row>
    <row r="3232" spans="18:19" x14ac:dyDescent="0.35">
      <c r="R3232" s="10">
        <v>43321</v>
      </c>
      <c r="S3232">
        <v>6537.902</v>
      </c>
    </row>
    <row r="3233" spans="18:19" x14ac:dyDescent="0.35">
      <c r="R3233" s="10">
        <v>43322</v>
      </c>
      <c r="S3233">
        <v>6143.3050000000003</v>
      </c>
    </row>
    <row r="3234" spans="18:19" x14ac:dyDescent="0.35">
      <c r="R3234" s="10">
        <v>43323</v>
      </c>
      <c r="S3234">
        <v>6233.3810000000003</v>
      </c>
    </row>
    <row r="3235" spans="18:19" x14ac:dyDescent="0.35">
      <c r="R3235" s="10">
        <v>43324</v>
      </c>
      <c r="S3235">
        <v>6312.8329999999996</v>
      </c>
    </row>
    <row r="3236" spans="18:19" x14ac:dyDescent="0.35">
      <c r="R3236" s="10">
        <v>43325</v>
      </c>
      <c r="S3236">
        <v>6252.37</v>
      </c>
    </row>
    <row r="3237" spans="18:19" x14ac:dyDescent="0.35">
      <c r="R3237" s="10">
        <v>43326</v>
      </c>
      <c r="S3237">
        <v>6192.3059999999996</v>
      </c>
    </row>
    <row r="3238" spans="18:19" x14ac:dyDescent="0.35">
      <c r="R3238" s="10">
        <v>43327</v>
      </c>
      <c r="S3238">
        <v>6270.0420000000004</v>
      </c>
    </row>
    <row r="3239" spans="18:19" x14ac:dyDescent="0.35">
      <c r="R3239" s="10">
        <v>43328</v>
      </c>
      <c r="S3239">
        <v>6314.241</v>
      </c>
    </row>
    <row r="3240" spans="18:19" x14ac:dyDescent="0.35">
      <c r="R3240" s="10">
        <v>43329</v>
      </c>
      <c r="S3240">
        <v>6583.2380000000003</v>
      </c>
    </row>
    <row r="3241" spans="18:19" x14ac:dyDescent="0.35">
      <c r="R3241" s="10">
        <v>43330</v>
      </c>
      <c r="S3241">
        <v>6395.3519999999999</v>
      </c>
    </row>
    <row r="3242" spans="18:19" x14ac:dyDescent="0.35">
      <c r="R3242" s="10">
        <v>43331</v>
      </c>
      <c r="S3242">
        <v>6485.7460000000001</v>
      </c>
    </row>
    <row r="3243" spans="18:19" x14ac:dyDescent="0.35">
      <c r="R3243" s="10">
        <v>43332</v>
      </c>
      <c r="S3243">
        <v>6256.6059999999998</v>
      </c>
    </row>
    <row r="3244" spans="18:19" x14ac:dyDescent="0.35">
      <c r="R3244" s="10">
        <v>43333</v>
      </c>
      <c r="S3244">
        <v>6477.3760000000002</v>
      </c>
    </row>
    <row r="3245" spans="18:19" x14ac:dyDescent="0.35">
      <c r="R3245" s="10">
        <v>43334</v>
      </c>
      <c r="S3245">
        <v>6357.5870000000004</v>
      </c>
    </row>
    <row r="3246" spans="18:19" x14ac:dyDescent="0.35">
      <c r="R3246" s="10">
        <v>43335</v>
      </c>
      <c r="S3246">
        <v>6525.6080000000002</v>
      </c>
    </row>
    <row r="3247" spans="18:19" x14ac:dyDescent="0.35">
      <c r="R3247" s="10">
        <v>43336</v>
      </c>
      <c r="S3247">
        <v>6692.6210000000001</v>
      </c>
    </row>
    <row r="3248" spans="18:19" x14ac:dyDescent="0.35">
      <c r="R3248" s="10">
        <v>43337</v>
      </c>
      <c r="S3248">
        <v>6732.5020000000004</v>
      </c>
    </row>
    <row r="3249" spans="18:19" x14ac:dyDescent="0.35">
      <c r="R3249" s="10">
        <v>43338</v>
      </c>
      <c r="S3249">
        <v>6707.6319999999996</v>
      </c>
    </row>
    <row r="3250" spans="18:19" x14ac:dyDescent="0.35">
      <c r="R3250" s="10">
        <v>43339</v>
      </c>
      <c r="S3250">
        <v>6907.6610000000001</v>
      </c>
    </row>
    <row r="3251" spans="18:19" x14ac:dyDescent="0.35">
      <c r="R3251" s="10">
        <v>43340</v>
      </c>
      <c r="S3251">
        <v>7076.7449999999999</v>
      </c>
    </row>
    <row r="3252" spans="18:19" x14ac:dyDescent="0.35">
      <c r="R3252" s="10">
        <v>43341</v>
      </c>
      <c r="S3252">
        <v>7035.8119999999999</v>
      </c>
    </row>
    <row r="3253" spans="18:19" x14ac:dyDescent="0.35">
      <c r="R3253" s="10">
        <v>43342</v>
      </c>
      <c r="S3253">
        <v>6982.4</v>
      </c>
    </row>
    <row r="3254" spans="18:19" x14ac:dyDescent="0.35">
      <c r="R3254" s="10">
        <v>43343</v>
      </c>
      <c r="S3254">
        <v>7013.973</v>
      </c>
    </row>
    <row r="3255" spans="18:19" x14ac:dyDescent="0.35">
      <c r="R3255" s="10">
        <v>43344</v>
      </c>
      <c r="S3255">
        <v>7192.2979999999998</v>
      </c>
    </row>
    <row r="3256" spans="18:19" x14ac:dyDescent="0.35">
      <c r="R3256" s="10">
        <v>43345</v>
      </c>
      <c r="S3256">
        <v>7295.13</v>
      </c>
    </row>
    <row r="3257" spans="18:19" x14ac:dyDescent="0.35">
      <c r="R3257" s="10">
        <v>43346</v>
      </c>
      <c r="S3257">
        <v>7261.4859999999999</v>
      </c>
    </row>
    <row r="3258" spans="18:19" x14ac:dyDescent="0.35">
      <c r="R3258" s="10">
        <v>43347</v>
      </c>
      <c r="S3258">
        <v>7358.4960000000001</v>
      </c>
    </row>
    <row r="3259" spans="18:19" x14ac:dyDescent="0.35">
      <c r="R3259" s="10">
        <v>43348</v>
      </c>
      <c r="S3259">
        <v>6687.0119999999997</v>
      </c>
    </row>
    <row r="3260" spans="18:19" x14ac:dyDescent="0.35">
      <c r="R3260" s="10">
        <v>43349</v>
      </c>
      <c r="S3260">
        <v>6498.6180000000004</v>
      </c>
    </row>
    <row r="3261" spans="18:19" x14ac:dyDescent="0.35">
      <c r="R3261" s="10">
        <v>43350</v>
      </c>
      <c r="S3261">
        <v>6396.268</v>
      </c>
    </row>
    <row r="3262" spans="18:19" x14ac:dyDescent="0.35">
      <c r="R3262" s="10">
        <v>43351</v>
      </c>
      <c r="S3262">
        <v>6183.38</v>
      </c>
    </row>
    <row r="3263" spans="18:19" x14ac:dyDescent="0.35">
      <c r="R3263" s="10">
        <v>43352</v>
      </c>
      <c r="S3263">
        <v>6238.54</v>
      </c>
    </row>
    <row r="3264" spans="18:19" x14ac:dyDescent="0.35">
      <c r="R3264" s="10">
        <v>43353</v>
      </c>
      <c r="S3264">
        <v>6305.5730000000003</v>
      </c>
    </row>
    <row r="3265" spans="18:19" x14ac:dyDescent="0.35">
      <c r="R3265" s="10">
        <v>43354</v>
      </c>
      <c r="S3265">
        <v>6282.9210000000003</v>
      </c>
    </row>
    <row r="3266" spans="18:19" x14ac:dyDescent="0.35">
      <c r="R3266" s="10">
        <v>43355</v>
      </c>
      <c r="S3266">
        <v>6328.93</v>
      </c>
    </row>
    <row r="3267" spans="18:19" x14ac:dyDescent="0.35">
      <c r="R3267" s="10">
        <v>43356</v>
      </c>
      <c r="S3267">
        <v>6486.6210000000001</v>
      </c>
    </row>
    <row r="3268" spans="18:19" x14ac:dyDescent="0.35">
      <c r="R3268" s="10">
        <v>43357</v>
      </c>
      <c r="S3268">
        <v>6492.375</v>
      </c>
    </row>
    <row r="3269" spans="18:19" x14ac:dyDescent="0.35">
      <c r="R3269" s="10">
        <v>43358</v>
      </c>
      <c r="S3269">
        <v>6515.8980000000001</v>
      </c>
    </row>
    <row r="3270" spans="18:19" x14ac:dyDescent="0.35">
      <c r="R3270" s="10">
        <v>43359</v>
      </c>
      <c r="S3270">
        <v>6497.366</v>
      </c>
    </row>
    <row r="3271" spans="18:19" x14ac:dyDescent="0.35">
      <c r="R3271" s="10">
        <v>43360</v>
      </c>
      <c r="S3271">
        <v>6251.16</v>
      </c>
    </row>
    <row r="3272" spans="18:19" x14ac:dyDescent="0.35">
      <c r="R3272" s="10">
        <v>43361</v>
      </c>
      <c r="S3272">
        <v>6334.1959999999999</v>
      </c>
    </row>
    <row r="3273" spans="18:19" x14ac:dyDescent="0.35">
      <c r="R3273" s="10">
        <v>43362</v>
      </c>
      <c r="S3273">
        <v>6388.9780000000001</v>
      </c>
    </row>
    <row r="3274" spans="18:19" x14ac:dyDescent="0.35">
      <c r="R3274" s="10">
        <v>43363</v>
      </c>
      <c r="S3274">
        <v>6491.64</v>
      </c>
    </row>
    <row r="3275" spans="18:19" x14ac:dyDescent="0.35">
      <c r="R3275" s="10">
        <v>43364</v>
      </c>
      <c r="S3275">
        <v>6753.18</v>
      </c>
    </row>
    <row r="3276" spans="18:19" x14ac:dyDescent="0.35">
      <c r="R3276" s="10">
        <v>43365</v>
      </c>
      <c r="S3276">
        <v>6712.1670000000004</v>
      </c>
    </row>
    <row r="3277" spans="18:19" x14ac:dyDescent="0.35">
      <c r="R3277" s="10">
        <v>43366</v>
      </c>
      <c r="S3277">
        <v>6701.2969999999996</v>
      </c>
    </row>
    <row r="3278" spans="18:19" x14ac:dyDescent="0.35">
      <c r="R3278" s="10">
        <v>43367</v>
      </c>
      <c r="S3278">
        <v>6581.51</v>
      </c>
    </row>
    <row r="3279" spans="18:19" x14ac:dyDescent="0.35">
      <c r="R3279" s="10">
        <v>43368</v>
      </c>
      <c r="S3279">
        <v>6434.6480000000001</v>
      </c>
    </row>
    <row r="3280" spans="18:19" x14ac:dyDescent="0.35">
      <c r="R3280" s="10">
        <v>43369</v>
      </c>
      <c r="S3280">
        <v>6458.652</v>
      </c>
    </row>
    <row r="3281" spans="18:19" x14ac:dyDescent="0.35">
      <c r="R3281" s="10">
        <v>43370</v>
      </c>
      <c r="S3281">
        <v>6684.1310000000003</v>
      </c>
    </row>
    <row r="3282" spans="18:19" x14ac:dyDescent="0.35">
      <c r="R3282" s="10">
        <v>43371</v>
      </c>
      <c r="S3282">
        <v>6621.665</v>
      </c>
    </row>
    <row r="3283" spans="18:19" x14ac:dyDescent="0.35">
      <c r="R3283" s="10">
        <v>43372</v>
      </c>
      <c r="S3283">
        <v>6583.7709999999997</v>
      </c>
    </row>
    <row r="3284" spans="18:19" x14ac:dyDescent="0.35">
      <c r="R3284" s="10">
        <v>43373</v>
      </c>
      <c r="S3284">
        <v>6606.085</v>
      </c>
    </row>
    <row r="3285" spans="18:19" x14ac:dyDescent="0.35">
      <c r="R3285" s="10">
        <v>43374</v>
      </c>
      <c r="S3285">
        <v>6578.7929999999997</v>
      </c>
    </row>
    <row r="3286" spans="18:19" x14ac:dyDescent="0.35">
      <c r="R3286" s="10">
        <v>43375</v>
      </c>
      <c r="S3286">
        <v>6506.6570000000002</v>
      </c>
    </row>
    <row r="3287" spans="18:19" x14ac:dyDescent="0.35">
      <c r="R3287" s="10">
        <v>43376</v>
      </c>
      <c r="S3287">
        <v>6470.7129999999997</v>
      </c>
    </row>
    <row r="3288" spans="18:19" x14ac:dyDescent="0.35">
      <c r="R3288" s="10">
        <v>43377</v>
      </c>
      <c r="S3288">
        <v>6555.875</v>
      </c>
    </row>
    <row r="3289" spans="18:19" x14ac:dyDescent="0.35">
      <c r="R3289" s="10">
        <v>43378</v>
      </c>
      <c r="S3289">
        <v>6589.4030000000002</v>
      </c>
    </row>
    <row r="3290" spans="18:19" x14ac:dyDescent="0.35">
      <c r="R3290" s="10">
        <v>43379</v>
      </c>
      <c r="S3290">
        <v>6563.4250000000002</v>
      </c>
    </row>
    <row r="3291" spans="18:19" x14ac:dyDescent="0.35">
      <c r="R3291" s="10">
        <v>43380</v>
      </c>
      <c r="S3291">
        <v>6582.4009999999998</v>
      </c>
    </row>
    <row r="3292" spans="18:19" x14ac:dyDescent="0.35">
      <c r="R3292" s="10">
        <v>43381</v>
      </c>
      <c r="S3292">
        <v>6622.4009999999998</v>
      </c>
    </row>
    <row r="3293" spans="18:19" x14ac:dyDescent="0.35">
      <c r="R3293" s="10">
        <v>43382</v>
      </c>
      <c r="S3293">
        <v>6606.8819999999996</v>
      </c>
    </row>
    <row r="3294" spans="18:19" x14ac:dyDescent="0.35">
      <c r="R3294" s="10">
        <v>43383</v>
      </c>
      <c r="S3294">
        <v>6550.7309999999998</v>
      </c>
    </row>
    <row r="3295" spans="18:19" x14ac:dyDescent="0.35">
      <c r="R3295" s="10">
        <v>43384</v>
      </c>
      <c r="S3295">
        <v>6177.2330000000002</v>
      </c>
    </row>
    <row r="3296" spans="18:19" x14ac:dyDescent="0.35">
      <c r="R3296" s="10">
        <v>43385</v>
      </c>
      <c r="S3296">
        <v>6211.6679999999997</v>
      </c>
    </row>
    <row r="3297" spans="18:19" x14ac:dyDescent="0.35">
      <c r="R3297" s="10">
        <v>43386</v>
      </c>
      <c r="S3297">
        <v>6227.51</v>
      </c>
    </row>
    <row r="3298" spans="18:19" x14ac:dyDescent="0.35">
      <c r="R3298" s="10">
        <v>43387</v>
      </c>
      <c r="S3298">
        <v>6222.2150000000001</v>
      </c>
    </row>
    <row r="3299" spans="18:19" x14ac:dyDescent="0.35">
      <c r="R3299" s="10">
        <v>43388</v>
      </c>
      <c r="S3299">
        <v>6513.3829999999998</v>
      </c>
    </row>
    <row r="3300" spans="18:19" x14ac:dyDescent="0.35">
      <c r="R3300" s="10">
        <v>43389</v>
      </c>
      <c r="S3300">
        <v>6531.3620000000001</v>
      </c>
    </row>
    <row r="3301" spans="18:19" x14ac:dyDescent="0.35">
      <c r="R3301" s="10">
        <v>43390</v>
      </c>
      <c r="S3301">
        <v>6514.6409999999996</v>
      </c>
    </row>
    <row r="3302" spans="18:19" x14ac:dyDescent="0.35">
      <c r="R3302" s="10">
        <v>43391</v>
      </c>
      <c r="S3302">
        <v>6450.7849999999999</v>
      </c>
    </row>
    <row r="3303" spans="18:19" x14ac:dyDescent="0.35">
      <c r="R3303" s="10">
        <v>43392</v>
      </c>
      <c r="S3303">
        <v>6418.8519999999999</v>
      </c>
    </row>
    <row r="3304" spans="18:19" x14ac:dyDescent="0.35">
      <c r="R3304" s="10">
        <v>43393</v>
      </c>
      <c r="S3304">
        <v>6455.4849999999997</v>
      </c>
    </row>
    <row r="3305" spans="18:19" x14ac:dyDescent="0.35">
      <c r="R3305" s="10">
        <v>43394</v>
      </c>
      <c r="S3305">
        <v>6453.82</v>
      </c>
    </row>
    <row r="3306" spans="18:19" x14ac:dyDescent="0.35">
      <c r="R3306" s="10">
        <v>43395</v>
      </c>
      <c r="S3306">
        <v>6448.098</v>
      </c>
    </row>
    <row r="3307" spans="18:19" x14ac:dyDescent="0.35">
      <c r="R3307" s="10">
        <v>43396</v>
      </c>
      <c r="S3307">
        <v>6434.2529999999997</v>
      </c>
    </row>
    <row r="3308" spans="18:19" x14ac:dyDescent="0.35">
      <c r="R3308" s="10">
        <v>43397</v>
      </c>
      <c r="S3308">
        <v>6450.31</v>
      </c>
    </row>
    <row r="3309" spans="18:19" x14ac:dyDescent="0.35">
      <c r="R3309" s="10">
        <v>43398</v>
      </c>
      <c r="S3309">
        <v>6427.3969999999999</v>
      </c>
    </row>
    <row r="3310" spans="18:19" x14ac:dyDescent="0.35">
      <c r="R3310" s="10">
        <v>43399</v>
      </c>
      <c r="S3310">
        <v>6436.9709999999995</v>
      </c>
    </row>
    <row r="3311" spans="18:19" x14ac:dyDescent="0.35">
      <c r="R3311" s="10">
        <v>43400</v>
      </c>
      <c r="S3311">
        <v>6431.0879999999997</v>
      </c>
    </row>
    <row r="3312" spans="18:19" x14ac:dyDescent="0.35">
      <c r="R3312" s="10">
        <v>43401</v>
      </c>
      <c r="S3312">
        <v>6426.55</v>
      </c>
    </row>
    <row r="3313" spans="18:19" x14ac:dyDescent="0.35">
      <c r="R3313" s="10">
        <v>43402</v>
      </c>
      <c r="S3313">
        <v>6285.2330000000002</v>
      </c>
    </row>
    <row r="3314" spans="18:19" x14ac:dyDescent="0.35">
      <c r="R3314" s="10">
        <v>43403</v>
      </c>
      <c r="S3314">
        <v>6283.5259999999998</v>
      </c>
    </row>
    <row r="3315" spans="18:19" x14ac:dyDescent="0.35">
      <c r="R3315" s="10">
        <v>43404</v>
      </c>
      <c r="S3315">
        <v>6320.4579999999996</v>
      </c>
    </row>
    <row r="3316" spans="18:19" x14ac:dyDescent="0.35">
      <c r="R3316" s="10">
        <v>43405</v>
      </c>
      <c r="S3316">
        <v>6358.4</v>
      </c>
    </row>
    <row r="3317" spans="18:19" x14ac:dyDescent="0.35">
      <c r="R3317" s="10">
        <v>43406</v>
      </c>
      <c r="S3317">
        <v>6368.8549999999996</v>
      </c>
    </row>
    <row r="3318" spans="18:19" x14ac:dyDescent="0.35">
      <c r="R3318" s="10">
        <v>43407</v>
      </c>
      <c r="S3318">
        <v>6346.8059999999996</v>
      </c>
    </row>
    <row r="3319" spans="18:19" x14ac:dyDescent="0.35">
      <c r="R3319" s="10">
        <v>43408</v>
      </c>
      <c r="S3319">
        <v>6439.4780000000001</v>
      </c>
    </row>
    <row r="3320" spans="18:19" x14ac:dyDescent="0.35">
      <c r="R3320" s="10">
        <v>43409</v>
      </c>
      <c r="S3320">
        <v>6420.8649999999998</v>
      </c>
    </row>
    <row r="3321" spans="18:19" x14ac:dyDescent="0.35">
      <c r="R3321" s="10">
        <v>43410</v>
      </c>
      <c r="S3321">
        <v>6465.9870000000001</v>
      </c>
    </row>
    <row r="3322" spans="18:19" x14ac:dyDescent="0.35">
      <c r="R3322" s="10">
        <v>43411</v>
      </c>
      <c r="S3322">
        <v>6520.1080000000002</v>
      </c>
    </row>
    <row r="3323" spans="18:19" x14ac:dyDescent="0.35">
      <c r="R3323" s="10">
        <v>43412</v>
      </c>
      <c r="S3323">
        <v>6425.2629999999999</v>
      </c>
    </row>
    <row r="3324" spans="18:19" x14ac:dyDescent="0.35">
      <c r="R3324" s="10">
        <v>43413</v>
      </c>
      <c r="S3324">
        <v>6353.8760000000002</v>
      </c>
    </row>
    <row r="3325" spans="18:19" x14ac:dyDescent="0.35">
      <c r="R3325" s="10">
        <v>43414</v>
      </c>
      <c r="S3325">
        <v>6368.6750000000002</v>
      </c>
    </row>
    <row r="3326" spans="18:19" x14ac:dyDescent="0.35">
      <c r="R3326" s="10">
        <v>43415</v>
      </c>
      <c r="S3326">
        <v>6380.8149999999996</v>
      </c>
    </row>
    <row r="3327" spans="18:19" x14ac:dyDescent="0.35">
      <c r="R3327" s="10">
        <v>43416</v>
      </c>
      <c r="S3327">
        <v>6356.0230000000001</v>
      </c>
    </row>
    <row r="3328" spans="18:19" x14ac:dyDescent="0.35">
      <c r="R3328" s="10">
        <v>43417</v>
      </c>
      <c r="S3328">
        <v>6307.2449999999999</v>
      </c>
    </row>
    <row r="3329" spans="18:19" x14ac:dyDescent="0.35">
      <c r="R3329" s="10">
        <v>43418</v>
      </c>
      <c r="S3329">
        <v>5681.9809999999998</v>
      </c>
    </row>
    <row r="3330" spans="18:19" x14ac:dyDescent="0.35">
      <c r="R3330" s="10">
        <v>43419</v>
      </c>
      <c r="S3330">
        <v>5620.8770000000004</v>
      </c>
    </row>
    <row r="3331" spans="18:19" x14ac:dyDescent="0.35">
      <c r="R3331" s="10">
        <v>43420</v>
      </c>
      <c r="S3331">
        <v>5548.2330000000002</v>
      </c>
    </row>
    <row r="3332" spans="18:19" x14ac:dyDescent="0.35">
      <c r="R3332" s="10">
        <v>43421</v>
      </c>
      <c r="S3332">
        <v>5536.0709999999999</v>
      </c>
    </row>
    <row r="3333" spans="18:19" x14ac:dyDescent="0.35">
      <c r="R3333" s="10">
        <v>43422</v>
      </c>
      <c r="S3333">
        <v>5582.7</v>
      </c>
    </row>
    <row r="3334" spans="18:19" x14ac:dyDescent="0.35">
      <c r="R3334" s="10">
        <v>43423</v>
      </c>
      <c r="S3334">
        <v>4785.1530000000002</v>
      </c>
    </row>
    <row r="3335" spans="18:19" x14ac:dyDescent="0.35">
      <c r="R3335" s="10">
        <v>43424</v>
      </c>
      <c r="S3335">
        <v>4413.8019999999997</v>
      </c>
    </row>
    <row r="3336" spans="18:19" x14ac:dyDescent="0.35">
      <c r="R3336" s="10">
        <v>43425</v>
      </c>
      <c r="S3336">
        <v>4574.3580000000002</v>
      </c>
    </row>
    <row r="3337" spans="18:19" x14ac:dyDescent="0.35">
      <c r="R3337" s="10">
        <v>43426</v>
      </c>
      <c r="S3337">
        <v>4289.6880000000001</v>
      </c>
    </row>
    <row r="3338" spans="18:19" x14ac:dyDescent="0.35">
      <c r="R3338" s="10">
        <v>43427</v>
      </c>
      <c r="S3338">
        <v>4319.9930000000004</v>
      </c>
    </row>
    <row r="3339" spans="18:19" x14ac:dyDescent="0.35">
      <c r="R3339" s="10">
        <v>43428</v>
      </c>
      <c r="S3339">
        <v>3815.9209999999998</v>
      </c>
    </row>
    <row r="3340" spans="18:19" x14ac:dyDescent="0.35">
      <c r="R3340" s="10">
        <v>43429</v>
      </c>
      <c r="S3340">
        <v>3976.5709999999999</v>
      </c>
    </row>
    <row r="3341" spans="18:19" x14ac:dyDescent="0.35">
      <c r="R3341" s="10">
        <v>43430</v>
      </c>
      <c r="S3341">
        <v>3761.4209999999998</v>
      </c>
    </row>
    <row r="3342" spans="18:19" x14ac:dyDescent="0.35">
      <c r="R3342" s="10">
        <v>43431</v>
      </c>
      <c r="S3342">
        <v>3800.1959999999999</v>
      </c>
    </row>
    <row r="3343" spans="18:19" x14ac:dyDescent="0.35">
      <c r="R3343" s="10">
        <v>43432</v>
      </c>
      <c r="S3343">
        <v>4241.5749999999998</v>
      </c>
    </row>
    <row r="3344" spans="18:19" x14ac:dyDescent="0.35">
      <c r="R3344" s="10">
        <v>43433</v>
      </c>
      <c r="S3344">
        <v>4263.875</v>
      </c>
    </row>
    <row r="3345" spans="18:19" x14ac:dyDescent="0.35">
      <c r="R3345" s="10">
        <v>43434</v>
      </c>
      <c r="S3345">
        <v>3992.1550000000002</v>
      </c>
    </row>
    <row r="3346" spans="18:19" x14ac:dyDescent="0.35">
      <c r="R3346" s="10">
        <v>43435</v>
      </c>
      <c r="S3346">
        <v>4165.6059999999998</v>
      </c>
    </row>
    <row r="3347" spans="18:19" x14ac:dyDescent="0.35">
      <c r="R3347" s="10">
        <v>43436</v>
      </c>
      <c r="S3347">
        <v>4116.6130000000003</v>
      </c>
    </row>
    <row r="3348" spans="18:19" x14ac:dyDescent="0.35">
      <c r="R3348" s="10">
        <v>43437</v>
      </c>
      <c r="S3348">
        <v>3855.683</v>
      </c>
    </row>
    <row r="3349" spans="18:19" x14ac:dyDescent="0.35">
      <c r="R3349" s="10">
        <v>43438</v>
      </c>
      <c r="S3349">
        <v>3929.6280000000002</v>
      </c>
    </row>
    <row r="3350" spans="18:19" x14ac:dyDescent="0.35">
      <c r="R3350" s="10">
        <v>43439</v>
      </c>
      <c r="S3350">
        <v>3722.3910000000001</v>
      </c>
    </row>
    <row r="3351" spans="18:19" x14ac:dyDescent="0.35">
      <c r="R3351" s="10">
        <v>43440</v>
      </c>
      <c r="S3351">
        <v>3466.15</v>
      </c>
    </row>
    <row r="3352" spans="18:19" x14ac:dyDescent="0.35">
      <c r="R3352" s="10">
        <v>43441</v>
      </c>
      <c r="S3352">
        <v>3404.4560000000001</v>
      </c>
    </row>
    <row r="3353" spans="18:19" x14ac:dyDescent="0.35">
      <c r="R3353" s="10">
        <v>43442</v>
      </c>
      <c r="S3353">
        <v>3433.3629999999998</v>
      </c>
    </row>
    <row r="3354" spans="18:19" x14ac:dyDescent="0.35">
      <c r="R3354" s="10">
        <v>43443</v>
      </c>
      <c r="S3354">
        <v>3566.3409999999999</v>
      </c>
    </row>
    <row r="3355" spans="18:19" x14ac:dyDescent="0.35">
      <c r="R3355" s="10">
        <v>43444</v>
      </c>
      <c r="S3355">
        <v>3447.3449999999998</v>
      </c>
    </row>
    <row r="3356" spans="18:19" x14ac:dyDescent="0.35">
      <c r="R3356" s="10">
        <v>43445</v>
      </c>
      <c r="S3356">
        <v>3378.1149999999998</v>
      </c>
    </row>
    <row r="3357" spans="18:19" x14ac:dyDescent="0.35">
      <c r="R3357" s="10">
        <v>43446</v>
      </c>
      <c r="S3357">
        <v>3465.3359999999998</v>
      </c>
    </row>
    <row r="3358" spans="18:19" x14ac:dyDescent="0.35">
      <c r="R3358" s="10">
        <v>43447</v>
      </c>
      <c r="S3358">
        <v>3292.0880000000002</v>
      </c>
    </row>
    <row r="3359" spans="18:19" x14ac:dyDescent="0.35">
      <c r="R3359" s="10">
        <v>43448</v>
      </c>
      <c r="S3359">
        <v>3223.7629999999999</v>
      </c>
    </row>
    <row r="3360" spans="18:19" x14ac:dyDescent="0.35">
      <c r="R3360" s="10">
        <v>43449</v>
      </c>
      <c r="S3360">
        <v>3214.3850000000002</v>
      </c>
    </row>
    <row r="3361" spans="18:19" x14ac:dyDescent="0.35">
      <c r="R3361" s="10">
        <v>43450</v>
      </c>
      <c r="S3361">
        <v>3229.1680000000001</v>
      </c>
    </row>
    <row r="3362" spans="18:19" x14ac:dyDescent="0.35">
      <c r="R3362" s="10">
        <v>43451</v>
      </c>
      <c r="S3362">
        <v>3540.1959999999999</v>
      </c>
    </row>
    <row r="3363" spans="18:19" x14ac:dyDescent="0.35">
      <c r="R3363" s="10">
        <v>43452</v>
      </c>
      <c r="S3363">
        <v>3703.8049999999998</v>
      </c>
    </row>
    <row r="3364" spans="18:19" x14ac:dyDescent="0.35">
      <c r="R3364" s="10">
        <v>43453</v>
      </c>
      <c r="S3364">
        <v>3724.9929999999999</v>
      </c>
    </row>
    <row r="3365" spans="18:19" x14ac:dyDescent="0.35">
      <c r="R3365" s="10">
        <v>43454</v>
      </c>
      <c r="S3365">
        <v>4107.6859999999997</v>
      </c>
    </row>
    <row r="3366" spans="18:19" x14ac:dyDescent="0.35">
      <c r="R3366" s="10">
        <v>43455</v>
      </c>
      <c r="S3366">
        <v>3886.3049999999998</v>
      </c>
    </row>
    <row r="3367" spans="18:19" x14ac:dyDescent="0.35">
      <c r="R3367" s="10">
        <v>43456</v>
      </c>
      <c r="S3367">
        <v>4031.895</v>
      </c>
    </row>
    <row r="3368" spans="18:19" x14ac:dyDescent="0.35">
      <c r="R3368" s="10">
        <v>43457</v>
      </c>
      <c r="S3368">
        <v>3987.8809999999999</v>
      </c>
    </row>
    <row r="3369" spans="18:19" x14ac:dyDescent="0.35">
      <c r="R3369" s="10">
        <v>43458</v>
      </c>
      <c r="S3369">
        <v>4069.806</v>
      </c>
    </row>
    <row r="3370" spans="18:19" x14ac:dyDescent="0.35">
      <c r="R3370" s="10">
        <v>43459</v>
      </c>
      <c r="S3370">
        <v>3823.058</v>
      </c>
    </row>
    <row r="3371" spans="18:19" x14ac:dyDescent="0.35">
      <c r="R3371" s="10">
        <v>43460</v>
      </c>
      <c r="S3371">
        <v>3809.19</v>
      </c>
    </row>
    <row r="3372" spans="18:19" x14ac:dyDescent="0.35">
      <c r="R3372" s="10">
        <v>43461</v>
      </c>
      <c r="S3372">
        <v>3632.68</v>
      </c>
    </row>
    <row r="3373" spans="18:19" x14ac:dyDescent="0.35">
      <c r="R3373" s="10">
        <v>43462</v>
      </c>
      <c r="S3373">
        <v>3937.05</v>
      </c>
    </row>
    <row r="3374" spans="18:19" x14ac:dyDescent="0.35">
      <c r="R3374" s="10">
        <v>43463</v>
      </c>
      <c r="S3374">
        <v>3779.7130000000002</v>
      </c>
    </row>
    <row r="3375" spans="18:19" x14ac:dyDescent="0.35">
      <c r="R3375" s="10">
        <v>43464</v>
      </c>
      <c r="S3375">
        <v>3880.9059999999999</v>
      </c>
    </row>
    <row r="3376" spans="18:19" x14ac:dyDescent="0.35">
      <c r="R3376" s="10">
        <v>43465</v>
      </c>
      <c r="S3376">
        <v>3740.5</v>
      </c>
    </row>
    <row r="3377" spans="18:19" x14ac:dyDescent="0.35">
      <c r="R3377" s="10">
        <v>43466</v>
      </c>
      <c r="S3377">
        <v>3869.47</v>
      </c>
    </row>
    <row r="3378" spans="18:19" x14ac:dyDescent="0.35">
      <c r="R3378" s="10">
        <v>43467</v>
      </c>
      <c r="S3378">
        <v>3941.2159999999999</v>
      </c>
    </row>
    <row r="3379" spans="18:19" x14ac:dyDescent="0.35">
      <c r="R3379" s="10">
        <v>43468</v>
      </c>
      <c r="S3379">
        <v>3832.1550000000002</v>
      </c>
    </row>
    <row r="3380" spans="18:19" x14ac:dyDescent="0.35">
      <c r="R3380" s="10">
        <v>43469</v>
      </c>
      <c r="S3380">
        <v>3863.6260000000002</v>
      </c>
    </row>
    <row r="3381" spans="18:19" x14ac:dyDescent="0.35">
      <c r="R3381" s="10">
        <v>43470</v>
      </c>
      <c r="S3381">
        <v>3835.598</v>
      </c>
    </row>
    <row r="3382" spans="18:19" x14ac:dyDescent="0.35">
      <c r="R3382" s="10">
        <v>43471</v>
      </c>
      <c r="S3382">
        <v>4083.165</v>
      </c>
    </row>
    <row r="3383" spans="18:19" x14ac:dyDescent="0.35">
      <c r="R3383" s="10">
        <v>43472</v>
      </c>
      <c r="S3383">
        <v>4041.4580000000001</v>
      </c>
    </row>
    <row r="3384" spans="18:19" x14ac:dyDescent="0.35">
      <c r="R3384" s="10">
        <v>43473</v>
      </c>
      <c r="S3384">
        <v>4029.991</v>
      </c>
    </row>
    <row r="3385" spans="18:19" x14ac:dyDescent="0.35">
      <c r="R3385" s="10">
        <v>43474</v>
      </c>
      <c r="S3385">
        <v>4028.2910000000002</v>
      </c>
    </row>
    <row r="3386" spans="18:19" x14ac:dyDescent="0.35">
      <c r="R3386" s="10">
        <v>43475</v>
      </c>
      <c r="S3386">
        <v>3669.5819999999999</v>
      </c>
    </row>
    <row r="3387" spans="18:19" x14ac:dyDescent="0.35">
      <c r="R3387" s="10">
        <v>43476</v>
      </c>
      <c r="S3387">
        <v>3660.9580000000001</v>
      </c>
    </row>
    <row r="3388" spans="18:19" x14ac:dyDescent="0.35">
      <c r="R3388" s="10">
        <v>43477</v>
      </c>
      <c r="S3388">
        <v>3658.672</v>
      </c>
    </row>
    <row r="3389" spans="18:19" x14ac:dyDescent="0.35">
      <c r="R3389" s="10">
        <v>43478</v>
      </c>
      <c r="S3389">
        <v>3540.1579999999999</v>
      </c>
    </row>
    <row r="3390" spans="18:19" x14ac:dyDescent="0.35">
      <c r="R3390" s="10">
        <v>43479</v>
      </c>
      <c r="S3390">
        <v>3706.172</v>
      </c>
    </row>
    <row r="3391" spans="18:19" x14ac:dyDescent="0.35">
      <c r="R3391" s="10">
        <v>43480</v>
      </c>
      <c r="S3391">
        <v>3604.1329999999998</v>
      </c>
    </row>
    <row r="3392" spans="18:19" x14ac:dyDescent="0.35">
      <c r="R3392" s="10">
        <v>43481</v>
      </c>
      <c r="S3392">
        <v>3630.2559999999999</v>
      </c>
    </row>
    <row r="3393" spans="18:19" x14ac:dyDescent="0.35">
      <c r="R3393" s="10">
        <v>43482</v>
      </c>
      <c r="S3393">
        <v>3665.41</v>
      </c>
    </row>
    <row r="3394" spans="18:19" x14ac:dyDescent="0.35">
      <c r="R3394" s="10">
        <v>43483</v>
      </c>
      <c r="S3394">
        <v>3630.7849999999999</v>
      </c>
    </row>
    <row r="3395" spans="18:19" x14ac:dyDescent="0.35">
      <c r="R3395" s="10">
        <v>43484</v>
      </c>
      <c r="S3395">
        <v>3708.9630000000002</v>
      </c>
    </row>
    <row r="3396" spans="18:19" x14ac:dyDescent="0.35">
      <c r="R3396" s="10">
        <v>43485</v>
      </c>
      <c r="S3396">
        <v>3552.893</v>
      </c>
    </row>
    <row r="3397" spans="18:19" x14ac:dyDescent="0.35">
      <c r="R3397" s="10">
        <v>43486</v>
      </c>
      <c r="S3397">
        <v>3548.69</v>
      </c>
    </row>
    <row r="3398" spans="18:19" x14ac:dyDescent="0.35">
      <c r="R3398" s="10">
        <v>43487</v>
      </c>
      <c r="S3398">
        <v>3598.2179999999998</v>
      </c>
    </row>
    <row r="3399" spans="18:19" x14ac:dyDescent="0.35">
      <c r="R3399" s="10">
        <v>43488</v>
      </c>
      <c r="S3399">
        <v>3576.01</v>
      </c>
    </row>
    <row r="3400" spans="18:19" x14ac:dyDescent="0.35">
      <c r="R3400" s="10">
        <v>43489</v>
      </c>
      <c r="S3400">
        <v>3598.2710000000002</v>
      </c>
    </row>
    <row r="3401" spans="18:19" x14ac:dyDescent="0.35">
      <c r="R3401" s="10">
        <v>43490</v>
      </c>
      <c r="S3401">
        <v>3582.2</v>
      </c>
    </row>
    <row r="3402" spans="18:19" x14ac:dyDescent="0.35">
      <c r="R3402" s="10">
        <v>43491</v>
      </c>
      <c r="S3402">
        <v>3580.7750000000001</v>
      </c>
    </row>
    <row r="3403" spans="18:19" x14ac:dyDescent="0.35">
      <c r="R3403" s="10">
        <v>43492</v>
      </c>
      <c r="S3403">
        <v>3553.0129999999999</v>
      </c>
    </row>
    <row r="3404" spans="18:19" x14ac:dyDescent="0.35">
      <c r="R3404" s="10">
        <v>43493</v>
      </c>
      <c r="S3404">
        <v>3454.48</v>
      </c>
    </row>
    <row r="3405" spans="18:19" x14ac:dyDescent="0.35">
      <c r="R3405" s="10">
        <v>43494</v>
      </c>
      <c r="S3405">
        <v>3421.12</v>
      </c>
    </row>
    <row r="3406" spans="18:19" x14ac:dyDescent="0.35">
      <c r="R3406" s="10">
        <v>43495</v>
      </c>
      <c r="S3406">
        <v>3482.3</v>
      </c>
    </row>
    <row r="3407" spans="18:19" x14ac:dyDescent="0.35">
      <c r="R3407" s="10">
        <v>43496</v>
      </c>
      <c r="S3407">
        <v>3441.9850000000001</v>
      </c>
    </row>
    <row r="3408" spans="18:19" x14ac:dyDescent="0.35">
      <c r="R3408" s="10">
        <v>43497</v>
      </c>
      <c r="S3408">
        <v>3468.2510000000002</v>
      </c>
    </row>
    <row r="3409" spans="18:19" x14ac:dyDescent="0.35">
      <c r="R3409" s="10">
        <v>43498</v>
      </c>
      <c r="S3409">
        <v>3466.2170000000001</v>
      </c>
    </row>
    <row r="3410" spans="18:19" x14ac:dyDescent="0.35">
      <c r="R3410" s="10">
        <v>43499</v>
      </c>
      <c r="S3410">
        <v>3443.1660000000002</v>
      </c>
    </row>
    <row r="3411" spans="18:19" x14ac:dyDescent="0.35">
      <c r="R3411" s="10">
        <v>43500</v>
      </c>
      <c r="S3411">
        <v>3451.1149999999998</v>
      </c>
    </row>
    <row r="3412" spans="18:19" x14ac:dyDescent="0.35">
      <c r="R3412" s="10">
        <v>43501</v>
      </c>
      <c r="S3412">
        <v>3472.0349999999999</v>
      </c>
    </row>
    <row r="3413" spans="18:19" x14ac:dyDescent="0.35">
      <c r="R3413" s="10">
        <v>43502</v>
      </c>
      <c r="S3413">
        <v>3393.6709999999998</v>
      </c>
    </row>
    <row r="3414" spans="18:19" x14ac:dyDescent="0.35">
      <c r="R3414" s="10">
        <v>43503</v>
      </c>
      <c r="S3414">
        <v>3385.97</v>
      </c>
    </row>
    <row r="3415" spans="18:19" x14ac:dyDescent="0.35">
      <c r="R3415" s="10">
        <v>43504</v>
      </c>
      <c r="S3415">
        <v>3657.4009999999998</v>
      </c>
    </row>
    <row r="3416" spans="18:19" x14ac:dyDescent="0.35">
      <c r="R3416" s="10">
        <v>43505</v>
      </c>
      <c r="S3416">
        <v>3654.3</v>
      </c>
    </row>
    <row r="3417" spans="18:19" x14ac:dyDescent="0.35">
      <c r="R3417" s="10">
        <v>43506</v>
      </c>
      <c r="S3417">
        <v>3681.0509999999999</v>
      </c>
    </row>
    <row r="3418" spans="18:19" x14ac:dyDescent="0.35">
      <c r="R3418" s="10">
        <v>43507</v>
      </c>
      <c r="S3418">
        <v>3621.0279999999998</v>
      </c>
    </row>
    <row r="3419" spans="18:19" x14ac:dyDescent="0.35">
      <c r="R3419" s="10">
        <v>43508</v>
      </c>
      <c r="S3419">
        <v>3622.7130000000002</v>
      </c>
    </row>
    <row r="3420" spans="18:19" x14ac:dyDescent="0.35">
      <c r="R3420" s="10">
        <v>43509</v>
      </c>
      <c r="S3420">
        <v>3605.3130000000001</v>
      </c>
    </row>
    <row r="3421" spans="18:19" x14ac:dyDescent="0.35">
      <c r="R3421" s="10">
        <v>43510</v>
      </c>
      <c r="S3421">
        <v>3592.91</v>
      </c>
    </row>
    <row r="3422" spans="18:19" x14ac:dyDescent="0.35">
      <c r="R3422" s="10">
        <v>43511</v>
      </c>
      <c r="S3422">
        <v>3601.058</v>
      </c>
    </row>
    <row r="3423" spans="18:19" x14ac:dyDescent="0.35">
      <c r="R3423" s="10">
        <v>43512</v>
      </c>
      <c r="S3423">
        <v>3611.9749999999999</v>
      </c>
    </row>
    <row r="3424" spans="18:19" x14ac:dyDescent="0.35">
      <c r="R3424" s="10">
        <v>43513</v>
      </c>
      <c r="S3424">
        <v>3661.741</v>
      </c>
    </row>
    <row r="3425" spans="18:19" x14ac:dyDescent="0.35">
      <c r="R3425" s="10">
        <v>43514</v>
      </c>
      <c r="S3425">
        <v>3905.7429999999999</v>
      </c>
    </row>
    <row r="3426" spans="18:19" x14ac:dyDescent="0.35">
      <c r="R3426" s="10">
        <v>43515</v>
      </c>
      <c r="S3426">
        <v>3922.098</v>
      </c>
    </row>
    <row r="3427" spans="18:19" x14ac:dyDescent="0.35">
      <c r="R3427" s="10">
        <v>43516</v>
      </c>
      <c r="S3427">
        <v>3976.79</v>
      </c>
    </row>
    <row r="3428" spans="18:19" x14ac:dyDescent="0.35">
      <c r="R3428" s="10">
        <v>43517</v>
      </c>
      <c r="S3428">
        <v>3936.34</v>
      </c>
    </row>
    <row r="3429" spans="18:19" x14ac:dyDescent="0.35">
      <c r="R3429" s="10">
        <v>43518</v>
      </c>
      <c r="S3429">
        <v>3979.9949999999999</v>
      </c>
    </row>
    <row r="3430" spans="18:19" x14ac:dyDescent="0.35">
      <c r="R3430" s="10">
        <v>43519</v>
      </c>
      <c r="S3430">
        <v>4145.4380000000001</v>
      </c>
    </row>
    <row r="3431" spans="18:19" x14ac:dyDescent="0.35">
      <c r="R3431" s="10">
        <v>43520</v>
      </c>
      <c r="S3431">
        <v>3767.3049999999998</v>
      </c>
    </row>
    <row r="3432" spans="18:19" x14ac:dyDescent="0.35">
      <c r="R3432" s="10">
        <v>43521</v>
      </c>
      <c r="S3432">
        <v>3852.16</v>
      </c>
    </row>
    <row r="3433" spans="18:19" x14ac:dyDescent="0.35">
      <c r="R3433" s="10">
        <v>43522</v>
      </c>
      <c r="S3433">
        <v>3830.6729999999998</v>
      </c>
    </row>
    <row r="3434" spans="18:19" x14ac:dyDescent="0.35">
      <c r="R3434" s="10">
        <v>43523</v>
      </c>
      <c r="S3434">
        <v>3832.26</v>
      </c>
    </row>
    <row r="3435" spans="18:19" x14ac:dyDescent="0.35">
      <c r="R3435" s="10">
        <v>43524</v>
      </c>
      <c r="S3435">
        <v>3826.0230000000001</v>
      </c>
    </row>
    <row r="3436" spans="18:19" x14ac:dyDescent="0.35">
      <c r="R3436" s="10">
        <v>43525</v>
      </c>
      <c r="S3436">
        <v>3850.0709999999999</v>
      </c>
    </row>
    <row r="3437" spans="18:19" x14ac:dyDescent="0.35">
      <c r="R3437" s="10">
        <v>43526</v>
      </c>
      <c r="S3437">
        <v>3845.1129999999998</v>
      </c>
    </row>
    <row r="3438" spans="18:19" x14ac:dyDescent="0.35">
      <c r="R3438" s="10">
        <v>43527</v>
      </c>
      <c r="S3438">
        <v>3820.1460000000002</v>
      </c>
    </row>
    <row r="3439" spans="18:19" x14ac:dyDescent="0.35">
      <c r="R3439" s="10">
        <v>43528</v>
      </c>
      <c r="S3439">
        <v>3732.5729999999999</v>
      </c>
    </row>
    <row r="3440" spans="18:19" x14ac:dyDescent="0.35">
      <c r="R3440" s="10">
        <v>43529</v>
      </c>
      <c r="S3440">
        <v>3880.8</v>
      </c>
    </row>
    <row r="3441" spans="18:19" x14ac:dyDescent="0.35">
      <c r="R3441" s="10">
        <v>43530</v>
      </c>
      <c r="S3441">
        <v>3884.998</v>
      </c>
    </row>
    <row r="3442" spans="18:19" x14ac:dyDescent="0.35">
      <c r="R3442" s="10">
        <v>43531</v>
      </c>
      <c r="S3442">
        <v>3891.7310000000002</v>
      </c>
    </row>
    <row r="3443" spans="18:19" x14ac:dyDescent="0.35">
      <c r="R3443" s="10">
        <v>43532</v>
      </c>
      <c r="S3443">
        <v>3875.47</v>
      </c>
    </row>
    <row r="3444" spans="18:19" x14ac:dyDescent="0.35">
      <c r="R3444" s="10">
        <v>43533</v>
      </c>
      <c r="S3444">
        <v>3950.61</v>
      </c>
    </row>
    <row r="3445" spans="18:19" x14ac:dyDescent="0.35">
      <c r="R3445" s="10">
        <v>43534</v>
      </c>
      <c r="S3445">
        <v>3932.0430000000001</v>
      </c>
    </row>
    <row r="3446" spans="18:19" x14ac:dyDescent="0.35">
      <c r="R3446" s="10">
        <v>43535</v>
      </c>
      <c r="S3446">
        <v>3882.6149999999998</v>
      </c>
    </row>
    <row r="3447" spans="18:19" x14ac:dyDescent="0.35">
      <c r="R3447" s="10">
        <v>43536</v>
      </c>
      <c r="S3447">
        <v>3891.346</v>
      </c>
    </row>
    <row r="3448" spans="18:19" x14ac:dyDescent="0.35">
      <c r="R3448" s="10">
        <v>43537</v>
      </c>
      <c r="S3448">
        <v>3882.8009999999999</v>
      </c>
    </row>
    <row r="3449" spans="18:19" x14ac:dyDescent="0.35">
      <c r="R3449" s="10">
        <v>43538</v>
      </c>
      <c r="S3449">
        <v>3885.9879999999998</v>
      </c>
    </row>
    <row r="3450" spans="18:19" x14ac:dyDescent="0.35">
      <c r="R3450" s="10">
        <v>43539</v>
      </c>
      <c r="S3450">
        <v>3935.415</v>
      </c>
    </row>
    <row r="3451" spans="18:19" x14ac:dyDescent="0.35">
      <c r="R3451" s="10">
        <v>43540</v>
      </c>
      <c r="S3451">
        <v>4022.538</v>
      </c>
    </row>
    <row r="3452" spans="18:19" x14ac:dyDescent="0.35">
      <c r="R3452" s="10">
        <v>43541</v>
      </c>
      <c r="S3452">
        <v>3999.6610000000001</v>
      </c>
    </row>
    <row r="3453" spans="18:19" x14ac:dyDescent="0.35">
      <c r="R3453" s="10">
        <v>43542</v>
      </c>
      <c r="S3453">
        <v>4004.8110000000001</v>
      </c>
    </row>
    <row r="3454" spans="18:19" x14ac:dyDescent="0.35">
      <c r="R3454" s="10">
        <v>43543</v>
      </c>
      <c r="S3454">
        <v>4033.7179999999998</v>
      </c>
    </row>
    <row r="3455" spans="18:19" x14ac:dyDescent="0.35">
      <c r="R3455" s="10">
        <v>43544</v>
      </c>
      <c r="S3455">
        <v>4064.0859999999998</v>
      </c>
    </row>
    <row r="3456" spans="18:19" x14ac:dyDescent="0.35">
      <c r="R3456" s="10">
        <v>43545</v>
      </c>
      <c r="S3456">
        <v>3999.3229999999999</v>
      </c>
    </row>
    <row r="3457" spans="18:19" x14ac:dyDescent="0.35">
      <c r="R3457" s="10">
        <v>43546</v>
      </c>
      <c r="S3457">
        <v>4003.55</v>
      </c>
    </row>
    <row r="3458" spans="18:19" x14ac:dyDescent="0.35">
      <c r="R3458" s="10">
        <v>43547</v>
      </c>
      <c r="S3458">
        <v>4009.4679999999998</v>
      </c>
    </row>
    <row r="3459" spans="18:19" x14ac:dyDescent="0.35">
      <c r="R3459" s="10">
        <v>43548</v>
      </c>
      <c r="S3459">
        <v>3994.0279999999998</v>
      </c>
    </row>
    <row r="3460" spans="18:19" x14ac:dyDescent="0.35">
      <c r="R3460" s="10">
        <v>43549</v>
      </c>
      <c r="S3460">
        <v>3929.308</v>
      </c>
    </row>
    <row r="3461" spans="18:19" x14ac:dyDescent="0.35">
      <c r="R3461" s="10">
        <v>43550</v>
      </c>
      <c r="S3461">
        <v>3945.3249999999998</v>
      </c>
    </row>
    <row r="3462" spans="18:19" x14ac:dyDescent="0.35">
      <c r="R3462" s="10">
        <v>43551</v>
      </c>
      <c r="S3462">
        <v>4051.9029999999998</v>
      </c>
    </row>
    <row r="3463" spans="18:19" x14ac:dyDescent="0.35">
      <c r="R3463" s="10">
        <v>43552</v>
      </c>
      <c r="S3463">
        <v>4039.0010000000002</v>
      </c>
    </row>
    <row r="3464" spans="18:19" x14ac:dyDescent="0.35">
      <c r="R3464" s="10">
        <v>43553</v>
      </c>
      <c r="S3464">
        <v>4119.018</v>
      </c>
    </row>
    <row r="3465" spans="18:19" x14ac:dyDescent="0.35">
      <c r="R3465" s="10">
        <v>43554</v>
      </c>
      <c r="S3465">
        <v>4117.848</v>
      </c>
    </row>
    <row r="3466" spans="18:19" x14ac:dyDescent="0.35">
      <c r="R3466" s="10">
        <v>43555</v>
      </c>
      <c r="S3466">
        <v>4117.51</v>
      </c>
    </row>
    <row r="3467" spans="18:19" x14ac:dyDescent="0.35">
      <c r="R3467" s="10">
        <v>43556</v>
      </c>
      <c r="S3467">
        <v>4156.3900000000003</v>
      </c>
    </row>
    <row r="3468" spans="18:19" x14ac:dyDescent="0.35">
      <c r="R3468" s="10">
        <v>43557</v>
      </c>
      <c r="S3468">
        <v>4908.6880000000001</v>
      </c>
    </row>
    <row r="3469" spans="18:19" x14ac:dyDescent="0.35">
      <c r="R3469" s="10">
        <v>43558</v>
      </c>
      <c r="S3469">
        <v>4977.0010000000002</v>
      </c>
    </row>
    <row r="3470" spans="18:19" x14ac:dyDescent="0.35">
      <c r="R3470" s="10">
        <v>43559</v>
      </c>
      <c r="S3470">
        <v>4917.8459999999995</v>
      </c>
    </row>
    <row r="3471" spans="18:19" x14ac:dyDescent="0.35">
      <c r="R3471" s="10">
        <v>43560</v>
      </c>
      <c r="S3471">
        <v>5053.72</v>
      </c>
    </row>
    <row r="3472" spans="18:19" x14ac:dyDescent="0.35">
      <c r="R3472" s="10">
        <v>43561</v>
      </c>
      <c r="S3472">
        <v>5058.34</v>
      </c>
    </row>
    <row r="3473" spans="18:19" x14ac:dyDescent="0.35">
      <c r="R3473" s="10">
        <v>43562</v>
      </c>
      <c r="S3473">
        <v>5208.0200000000004</v>
      </c>
    </row>
    <row r="3474" spans="18:19" x14ac:dyDescent="0.35">
      <c r="R3474" s="10">
        <v>43563</v>
      </c>
      <c r="S3474">
        <v>5296.9309999999996</v>
      </c>
    </row>
    <row r="3475" spans="18:19" x14ac:dyDescent="0.35">
      <c r="R3475" s="10">
        <v>43564</v>
      </c>
      <c r="S3475">
        <v>5196.9849999999997</v>
      </c>
    </row>
    <row r="3476" spans="18:19" x14ac:dyDescent="0.35">
      <c r="R3476" s="10">
        <v>43565</v>
      </c>
      <c r="S3476">
        <v>5319.7049999999999</v>
      </c>
    </row>
    <row r="3477" spans="18:19" x14ac:dyDescent="0.35">
      <c r="R3477" s="10">
        <v>43566</v>
      </c>
      <c r="S3477">
        <v>5046.8649999999998</v>
      </c>
    </row>
    <row r="3478" spans="18:19" x14ac:dyDescent="0.35">
      <c r="R3478" s="10">
        <v>43567</v>
      </c>
      <c r="S3478">
        <v>5088.7479999999996</v>
      </c>
    </row>
    <row r="3479" spans="18:19" x14ac:dyDescent="0.35">
      <c r="R3479" s="10">
        <v>43568</v>
      </c>
      <c r="S3479">
        <v>5077.7179999999998</v>
      </c>
    </row>
    <row r="3480" spans="18:19" x14ac:dyDescent="0.35">
      <c r="R3480" s="10">
        <v>43569</v>
      </c>
      <c r="S3480">
        <v>5172.451</v>
      </c>
    </row>
    <row r="3481" spans="18:19" x14ac:dyDescent="0.35">
      <c r="R3481" s="10">
        <v>43570</v>
      </c>
      <c r="S3481">
        <v>5033.0950000000003</v>
      </c>
    </row>
    <row r="3482" spans="18:19" x14ac:dyDescent="0.35">
      <c r="R3482" s="10">
        <v>43571</v>
      </c>
      <c r="S3482">
        <v>5214.55</v>
      </c>
    </row>
    <row r="3483" spans="18:19" x14ac:dyDescent="0.35">
      <c r="R3483" s="10">
        <v>43572</v>
      </c>
      <c r="S3483">
        <v>5237.38</v>
      </c>
    </row>
    <row r="3484" spans="18:19" x14ac:dyDescent="0.35">
      <c r="R3484" s="10">
        <v>43573</v>
      </c>
      <c r="S3484">
        <v>5290.7430000000004</v>
      </c>
    </row>
    <row r="3485" spans="18:19" x14ac:dyDescent="0.35">
      <c r="R3485" s="10">
        <v>43574</v>
      </c>
      <c r="S3485">
        <v>5297.5659999999998</v>
      </c>
    </row>
    <row r="3486" spans="18:19" x14ac:dyDescent="0.35">
      <c r="R3486" s="10">
        <v>43575</v>
      </c>
      <c r="S3486">
        <v>5326.9380000000001</v>
      </c>
    </row>
    <row r="3487" spans="18:19" x14ac:dyDescent="0.35">
      <c r="R3487" s="10">
        <v>43576</v>
      </c>
      <c r="S3487">
        <v>5305.9960000000001</v>
      </c>
    </row>
    <row r="3488" spans="18:19" x14ac:dyDescent="0.35">
      <c r="R3488" s="10">
        <v>43577</v>
      </c>
      <c r="S3488">
        <v>5396.5780000000004</v>
      </c>
    </row>
    <row r="3489" spans="18:19" x14ac:dyDescent="0.35">
      <c r="R3489" s="10">
        <v>43578</v>
      </c>
      <c r="S3489">
        <v>5540.1109999999999</v>
      </c>
    </row>
    <row r="3490" spans="18:19" x14ac:dyDescent="0.35">
      <c r="R3490" s="10">
        <v>43579</v>
      </c>
      <c r="S3490">
        <v>5454.4480000000003</v>
      </c>
    </row>
    <row r="3491" spans="18:19" x14ac:dyDescent="0.35">
      <c r="R3491" s="10">
        <v>43580</v>
      </c>
      <c r="S3491">
        <v>5160.6400000000003</v>
      </c>
    </row>
    <row r="3492" spans="18:19" x14ac:dyDescent="0.35">
      <c r="R3492" s="10">
        <v>43581</v>
      </c>
      <c r="S3492">
        <v>5241.0249999999996</v>
      </c>
    </row>
    <row r="3493" spans="18:19" x14ac:dyDescent="0.35">
      <c r="R3493" s="10">
        <v>43582</v>
      </c>
      <c r="S3493">
        <v>5247.24</v>
      </c>
    </row>
    <row r="3494" spans="18:19" x14ac:dyDescent="0.35">
      <c r="R3494" s="10">
        <v>43583</v>
      </c>
      <c r="S3494">
        <v>5266.3459999999995</v>
      </c>
    </row>
    <row r="3495" spans="18:19" x14ac:dyDescent="0.35">
      <c r="R3495" s="10">
        <v>43584</v>
      </c>
      <c r="S3495">
        <v>5259.6260000000002</v>
      </c>
    </row>
    <row r="3496" spans="18:19" x14ac:dyDescent="0.35">
      <c r="R3496" s="10">
        <v>43585</v>
      </c>
      <c r="S3496">
        <v>5378.6180000000004</v>
      </c>
    </row>
    <row r="3497" spans="18:19" x14ac:dyDescent="0.35">
      <c r="R3497" s="10">
        <v>43586</v>
      </c>
      <c r="S3497">
        <v>5423.66</v>
      </c>
    </row>
    <row r="3498" spans="18:19" x14ac:dyDescent="0.35">
      <c r="R3498" s="10">
        <v>43587</v>
      </c>
      <c r="S3498">
        <v>5503.3010000000004</v>
      </c>
    </row>
    <row r="3499" spans="18:19" x14ac:dyDescent="0.35">
      <c r="R3499" s="10">
        <v>43588</v>
      </c>
      <c r="S3499">
        <v>5775.8810000000003</v>
      </c>
    </row>
    <row r="3500" spans="18:19" x14ac:dyDescent="0.35">
      <c r="R3500" s="10">
        <v>43589</v>
      </c>
      <c r="S3500">
        <v>5876.01</v>
      </c>
    </row>
    <row r="3501" spans="18:19" x14ac:dyDescent="0.35">
      <c r="R3501" s="10">
        <v>43590</v>
      </c>
      <c r="S3501">
        <v>5823.7950000000001</v>
      </c>
    </row>
    <row r="3502" spans="18:19" x14ac:dyDescent="0.35">
      <c r="R3502" s="10">
        <v>43591</v>
      </c>
      <c r="S3502">
        <v>5799.616</v>
      </c>
    </row>
    <row r="3503" spans="18:19" x14ac:dyDescent="0.35">
      <c r="R3503" s="10">
        <v>43592</v>
      </c>
      <c r="S3503">
        <v>5861.5910000000003</v>
      </c>
    </row>
    <row r="3504" spans="18:19" x14ac:dyDescent="0.35">
      <c r="R3504" s="10">
        <v>43593</v>
      </c>
      <c r="S3504">
        <v>6029.08</v>
      </c>
    </row>
    <row r="3505" spans="18:19" x14ac:dyDescent="0.35">
      <c r="R3505" s="10">
        <v>43594</v>
      </c>
      <c r="S3505">
        <v>6187.28</v>
      </c>
    </row>
    <row r="3506" spans="18:19" x14ac:dyDescent="0.35">
      <c r="R3506" s="10">
        <v>43595</v>
      </c>
      <c r="S3506">
        <v>6375.5609999999997</v>
      </c>
    </row>
    <row r="3507" spans="18:19" x14ac:dyDescent="0.35">
      <c r="R3507" s="10">
        <v>43596</v>
      </c>
      <c r="S3507">
        <v>7184.64</v>
      </c>
    </row>
    <row r="3508" spans="18:19" x14ac:dyDescent="0.35">
      <c r="R3508" s="10">
        <v>43597</v>
      </c>
      <c r="S3508">
        <v>6979.1310000000003</v>
      </c>
    </row>
    <row r="3509" spans="18:19" x14ac:dyDescent="0.35">
      <c r="R3509" s="10">
        <v>43598</v>
      </c>
      <c r="S3509">
        <v>7801.2960000000003</v>
      </c>
    </row>
    <row r="3510" spans="18:19" x14ac:dyDescent="0.35">
      <c r="R3510" s="10">
        <v>43599</v>
      </c>
      <c r="S3510">
        <v>7978.01</v>
      </c>
    </row>
    <row r="3511" spans="18:19" x14ac:dyDescent="0.35">
      <c r="R3511" s="10">
        <v>43600</v>
      </c>
      <c r="S3511">
        <v>8180.4250000000002</v>
      </c>
    </row>
    <row r="3512" spans="18:19" x14ac:dyDescent="0.35">
      <c r="R3512" s="10">
        <v>43601</v>
      </c>
      <c r="S3512">
        <v>7875.1629999999996</v>
      </c>
    </row>
    <row r="3513" spans="18:19" x14ac:dyDescent="0.35">
      <c r="R3513" s="10">
        <v>43602</v>
      </c>
      <c r="S3513">
        <v>7376.8530000000001</v>
      </c>
    </row>
    <row r="3514" spans="18:19" x14ac:dyDescent="0.35">
      <c r="R3514" s="10">
        <v>43603</v>
      </c>
      <c r="S3514">
        <v>7259.5060000000003</v>
      </c>
    </row>
    <row r="3515" spans="18:19" x14ac:dyDescent="0.35">
      <c r="R3515" s="10">
        <v>43604</v>
      </c>
      <c r="S3515">
        <v>8189.3760000000002</v>
      </c>
    </row>
    <row r="3516" spans="18:19" x14ac:dyDescent="0.35">
      <c r="R3516" s="10">
        <v>43605</v>
      </c>
      <c r="S3516">
        <v>7995.9650000000001</v>
      </c>
    </row>
    <row r="3517" spans="18:19" x14ac:dyDescent="0.35">
      <c r="R3517" s="10">
        <v>43606</v>
      </c>
      <c r="S3517">
        <v>7945.0450000000001</v>
      </c>
    </row>
    <row r="3518" spans="18:19" x14ac:dyDescent="0.35">
      <c r="R3518" s="10">
        <v>43607</v>
      </c>
      <c r="S3518">
        <v>7623.5129999999999</v>
      </c>
    </row>
    <row r="3519" spans="18:19" x14ac:dyDescent="0.35">
      <c r="R3519" s="10">
        <v>43608</v>
      </c>
      <c r="S3519">
        <v>7875.9960000000001</v>
      </c>
    </row>
    <row r="3520" spans="18:19" x14ac:dyDescent="0.35">
      <c r="R3520" s="10">
        <v>43609</v>
      </c>
      <c r="S3520">
        <v>7998.22</v>
      </c>
    </row>
    <row r="3521" spans="18:19" x14ac:dyDescent="0.35">
      <c r="R3521" s="10">
        <v>43610</v>
      </c>
      <c r="S3521">
        <v>8063.9480000000003</v>
      </c>
    </row>
    <row r="3522" spans="18:19" x14ac:dyDescent="0.35">
      <c r="R3522" s="10">
        <v>43611</v>
      </c>
      <c r="S3522">
        <v>8738.18</v>
      </c>
    </row>
    <row r="3523" spans="18:19" x14ac:dyDescent="0.35">
      <c r="R3523" s="10">
        <v>43612</v>
      </c>
      <c r="S3523">
        <v>8783.0679999999993</v>
      </c>
    </row>
    <row r="3524" spans="18:19" x14ac:dyDescent="0.35">
      <c r="R3524" s="10">
        <v>43613</v>
      </c>
      <c r="S3524">
        <v>8724.4549999999999</v>
      </c>
    </row>
    <row r="3525" spans="18:19" x14ac:dyDescent="0.35">
      <c r="R3525" s="10">
        <v>43614</v>
      </c>
      <c r="S3525">
        <v>8670.2649999999994</v>
      </c>
    </row>
    <row r="3526" spans="18:19" x14ac:dyDescent="0.35">
      <c r="R3526" s="10">
        <v>43615</v>
      </c>
      <c r="S3526">
        <v>8273.0110000000004</v>
      </c>
    </row>
    <row r="3527" spans="18:19" x14ac:dyDescent="0.35">
      <c r="R3527" s="10">
        <v>43616</v>
      </c>
      <c r="S3527">
        <v>8544.9699999999993</v>
      </c>
    </row>
    <row r="3528" spans="18:19" x14ac:dyDescent="0.35">
      <c r="R3528" s="10">
        <v>43617</v>
      </c>
      <c r="S3528">
        <v>8553.1260000000002</v>
      </c>
    </row>
    <row r="3529" spans="18:19" x14ac:dyDescent="0.35">
      <c r="R3529" s="10">
        <v>43618</v>
      </c>
      <c r="S3529">
        <v>8737.3610000000008</v>
      </c>
    </row>
    <row r="3530" spans="18:19" x14ac:dyDescent="0.35">
      <c r="R3530" s="10">
        <v>43619</v>
      </c>
      <c r="S3530">
        <v>8105.13</v>
      </c>
    </row>
    <row r="3531" spans="18:19" x14ac:dyDescent="0.35">
      <c r="R3531" s="10">
        <v>43620</v>
      </c>
      <c r="S3531">
        <v>7677.3980000000001</v>
      </c>
    </row>
    <row r="3532" spans="18:19" x14ac:dyDescent="0.35">
      <c r="R3532" s="10">
        <v>43621</v>
      </c>
      <c r="S3532">
        <v>7785.9849999999997</v>
      </c>
    </row>
    <row r="3533" spans="18:19" x14ac:dyDescent="0.35">
      <c r="R3533" s="10">
        <v>43622</v>
      </c>
      <c r="S3533">
        <v>7806.7150000000001</v>
      </c>
    </row>
    <row r="3534" spans="18:19" x14ac:dyDescent="0.35">
      <c r="R3534" s="10">
        <v>43623</v>
      </c>
      <c r="S3534">
        <v>8001.2759999999998</v>
      </c>
    </row>
    <row r="3535" spans="18:19" x14ac:dyDescent="0.35">
      <c r="R3535" s="10">
        <v>43624</v>
      </c>
      <c r="S3535">
        <v>7928.5410000000002</v>
      </c>
    </row>
    <row r="3536" spans="18:19" x14ac:dyDescent="0.35">
      <c r="R3536" s="10">
        <v>43625</v>
      </c>
      <c r="S3536">
        <v>7634.6480000000001</v>
      </c>
    </row>
    <row r="3537" spans="18:19" x14ac:dyDescent="0.35">
      <c r="R3537" s="10">
        <v>43626</v>
      </c>
      <c r="S3537">
        <v>8016.6909999999998</v>
      </c>
    </row>
    <row r="3538" spans="18:19" x14ac:dyDescent="0.35">
      <c r="R3538" s="10">
        <v>43627</v>
      </c>
      <c r="S3538">
        <v>7913.893</v>
      </c>
    </row>
    <row r="3539" spans="18:19" x14ac:dyDescent="0.35">
      <c r="R3539" s="10">
        <v>43628</v>
      </c>
      <c r="S3539">
        <v>8173.3559999999998</v>
      </c>
    </row>
    <row r="3540" spans="18:19" x14ac:dyDescent="0.35">
      <c r="R3540" s="10">
        <v>43629</v>
      </c>
      <c r="S3540">
        <v>8232.7530000000006</v>
      </c>
    </row>
    <row r="3541" spans="18:19" x14ac:dyDescent="0.35">
      <c r="R3541" s="10">
        <v>43630</v>
      </c>
      <c r="S3541">
        <v>8693.7649999999994</v>
      </c>
    </row>
    <row r="3542" spans="18:19" x14ac:dyDescent="0.35">
      <c r="R3542" s="10">
        <v>43631</v>
      </c>
      <c r="S3542">
        <v>8857.0779999999995</v>
      </c>
    </row>
    <row r="3543" spans="18:19" x14ac:dyDescent="0.35">
      <c r="R3543" s="10">
        <v>43632</v>
      </c>
      <c r="S3543">
        <v>8976.5360000000001</v>
      </c>
    </row>
    <row r="3544" spans="18:19" x14ac:dyDescent="0.35">
      <c r="R3544" s="10">
        <v>43633</v>
      </c>
      <c r="S3544">
        <v>9340.25</v>
      </c>
    </row>
    <row r="3545" spans="18:19" x14ac:dyDescent="0.35">
      <c r="R3545" s="10">
        <v>43634</v>
      </c>
      <c r="S3545">
        <v>9083.8160000000007</v>
      </c>
    </row>
    <row r="3546" spans="18:19" x14ac:dyDescent="0.35">
      <c r="R3546" s="10">
        <v>43635</v>
      </c>
      <c r="S3546">
        <v>9288.5360000000001</v>
      </c>
    </row>
    <row r="3547" spans="18:19" x14ac:dyDescent="0.35">
      <c r="R3547" s="10">
        <v>43636</v>
      </c>
      <c r="S3547">
        <v>9539.7880000000005</v>
      </c>
    </row>
    <row r="3548" spans="18:19" x14ac:dyDescent="0.35">
      <c r="R3548" s="10">
        <v>43637</v>
      </c>
      <c r="S3548">
        <v>10232.91</v>
      </c>
    </row>
    <row r="3549" spans="18:19" x14ac:dyDescent="0.35">
      <c r="R3549" s="10">
        <v>43638</v>
      </c>
      <c r="S3549">
        <v>10695.36</v>
      </c>
    </row>
    <row r="3550" spans="18:19" x14ac:dyDescent="0.35">
      <c r="R3550" s="10">
        <v>43639</v>
      </c>
      <c r="S3550">
        <v>10860.82</v>
      </c>
    </row>
    <row r="3551" spans="18:19" x14ac:dyDescent="0.35">
      <c r="R3551" s="10">
        <v>43640</v>
      </c>
      <c r="S3551">
        <v>11041.85</v>
      </c>
    </row>
    <row r="3552" spans="18:19" x14ac:dyDescent="0.35">
      <c r="R3552" s="10">
        <v>43641</v>
      </c>
      <c r="S3552">
        <v>11752.67</v>
      </c>
    </row>
    <row r="3553" spans="18:19" x14ac:dyDescent="0.35">
      <c r="R3553" s="10">
        <v>43642</v>
      </c>
      <c r="S3553">
        <v>12907.13</v>
      </c>
    </row>
    <row r="3554" spans="18:19" x14ac:dyDescent="0.35">
      <c r="R3554" s="10">
        <v>43643</v>
      </c>
      <c r="S3554">
        <v>11170.88</v>
      </c>
    </row>
    <row r="3555" spans="18:19" x14ac:dyDescent="0.35">
      <c r="R3555" s="10">
        <v>43644</v>
      </c>
      <c r="S3555">
        <v>12356.27</v>
      </c>
    </row>
    <row r="3556" spans="18:19" x14ac:dyDescent="0.35">
      <c r="R3556" s="10">
        <v>43645</v>
      </c>
      <c r="S3556">
        <v>11882.5</v>
      </c>
    </row>
    <row r="3557" spans="18:19" x14ac:dyDescent="0.35">
      <c r="R3557" s="10">
        <v>43646</v>
      </c>
      <c r="S3557">
        <v>10769.42</v>
      </c>
    </row>
    <row r="3558" spans="18:19" x14ac:dyDescent="0.35">
      <c r="R3558" s="10">
        <v>43647</v>
      </c>
      <c r="S3558">
        <v>10599.32</v>
      </c>
    </row>
    <row r="3559" spans="18:19" x14ac:dyDescent="0.35">
      <c r="R3559" s="10">
        <v>43648</v>
      </c>
      <c r="S3559">
        <v>10850.4</v>
      </c>
    </row>
    <row r="3560" spans="18:19" x14ac:dyDescent="0.35">
      <c r="R3560" s="10">
        <v>43649</v>
      </c>
      <c r="S3560">
        <v>11976.63</v>
      </c>
    </row>
    <row r="3561" spans="18:19" x14ac:dyDescent="0.35">
      <c r="R3561" s="10">
        <v>43650</v>
      </c>
      <c r="S3561">
        <v>11151.91</v>
      </c>
    </row>
    <row r="3562" spans="18:19" x14ac:dyDescent="0.35">
      <c r="R3562" s="10">
        <v>43651</v>
      </c>
      <c r="S3562">
        <v>10996.42</v>
      </c>
    </row>
    <row r="3563" spans="18:19" x14ac:dyDescent="0.35">
      <c r="R3563" s="10">
        <v>43652</v>
      </c>
      <c r="S3563">
        <v>11252.45</v>
      </c>
    </row>
    <row r="3564" spans="18:19" x14ac:dyDescent="0.35">
      <c r="R3564" s="10">
        <v>43653</v>
      </c>
      <c r="S3564">
        <v>11476.4</v>
      </c>
    </row>
    <row r="3565" spans="18:19" x14ac:dyDescent="0.35">
      <c r="R3565" s="10">
        <v>43654</v>
      </c>
      <c r="S3565">
        <v>12294.65</v>
      </c>
    </row>
    <row r="3566" spans="18:19" x14ac:dyDescent="0.35">
      <c r="R3566" s="10">
        <v>43655</v>
      </c>
      <c r="S3566">
        <v>12563.21</v>
      </c>
    </row>
    <row r="3567" spans="18:19" x14ac:dyDescent="0.35">
      <c r="R3567" s="10">
        <v>43656</v>
      </c>
      <c r="S3567">
        <v>12096.65</v>
      </c>
    </row>
    <row r="3568" spans="18:19" x14ac:dyDescent="0.35">
      <c r="R3568" s="10">
        <v>43657</v>
      </c>
      <c r="S3568">
        <v>11345.77</v>
      </c>
    </row>
    <row r="3569" spans="18:19" x14ac:dyDescent="0.35">
      <c r="R3569" s="10">
        <v>43658</v>
      </c>
      <c r="S3569">
        <v>11789.33</v>
      </c>
    </row>
    <row r="3570" spans="18:19" x14ac:dyDescent="0.35">
      <c r="R3570" s="10">
        <v>43659</v>
      </c>
      <c r="S3570">
        <v>11350.62</v>
      </c>
    </row>
    <row r="3571" spans="18:19" x14ac:dyDescent="0.35">
      <c r="R3571" s="10">
        <v>43660</v>
      </c>
      <c r="S3571">
        <v>10194.209999999999</v>
      </c>
    </row>
    <row r="3572" spans="18:19" x14ac:dyDescent="0.35">
      <c r="R3572" s="10">
        <v>43661</v>
      </c>
      <c r="S3572">
        <v>10842.45</v>
      </c>
    </row>
    <row r="3573" spans="18:19" x14ac:dyDescent="0.35">
      <c r="R3573" s="10">
        <v>43662</v>
      </c>
      <c r="S3573">
        <v>9422.4509999999991</v>
      </c>
    </row>
    <row r="3574" spans="18:19" x14ac:dyDescent="0.35">
      <c r="R3574" s="10">
        <v>43663</v>
      </c>
      <c r="S3574">
        <v>9692.7060000000001</v>
      </c>
    </row>
    <row r="3575" spans="18:19" x14ac:dyDescent="0.35">
      <c r="R3575" s="10">
        <v>43664</v>
      </c>
      <c r="S3575">
        <v>10636.91</v>
      </c>
    </row>
    <row r="3576" spans="18:19" x14ac:dyDescent="0.35">
      <c r="R3576" s="10">
        <v>43665</v>
      </c>
      <c r="S3576">
        <v>10526.39</v>
      </c>
    </row>
    <row r="3577" spans="18:19" x14ac:dyDescent="0.35">
      <c r="R3577" s="10">
        <v>43666</v>
      </c>
      <c r="S3577">
        <v>10754.29</v>
      </c>
    </row>
    <row r="3578" spans="18:19" x14ac:dyDescent="0.35">
      <c r="R3578" s="10">
        <v>43667</v>
      </c>
      <c r="S3578">
        <v>10586.24</v>
      </c>
    </row>
    <row r="3579" spans="18:19" x14ac:dyDescent="0.35">
      <c r="R3579" s="10">
        <v>43668</v>
      </c>
      <c r="S3579">
        <v>10325.82</v>
      </c>
    </row>
    <row r="3580" spans="18:19" x14ac:dyDescent="0.35">
      <c r="R3580" s="10">
        <v>43669</v>
      </c>
      <c r="S3580">
        <v>9849.82</v>
      </c>
    </row>
    <row r="3581" spans="18:19" x14ac:dyDescent="0.35">
      <c r="R3581" s="10">
        <v>43670</v>
      </c>
      <c r="S3581">
        <v>9771.5660000000007</v>
      </c>
    </row>
    <row r="3582" spans="18:19" x14ac:dyDescent="0.35">
      <c r="R3582" s="10">
        <v>43671</v>
      </c>
      <c r="S3582">
        <v>9882.1</v>
      </c>
    </row>
    <row r="3583" spans="18:19" x14ac:dyDescent="0.35">
      <c r="R3583" s="10">
        <v>43672</v>
      </c>
      <c r="S3583">
        <v>9844.5580000000009</v>
      </c>
    </row>
    <row r="3584" spans="18:19" x14ac:dyDescent="0.35">
      <c r="R3584" s="10">
        <v>43673</v>
      </c>
      <c r="S3584">
        <v>9466.2710000000006</v>
      </c>
    </row>
    <row r="3585" spans="18:19" x14ac:dyDescent="0.35">
      <c r="R3585" s="10">
        <v>43674</v>
      </c>
      <c r="S3585">
        <v>9527.7710000000006</v>
      </c>
    </row>
    <row r="3586" spans="18:19" x14ac:dyDescent="0.35">
      <c r="R3586" s="10">
        <v>43675</v>
      </c>
      <c r="S3586">
        <v>9501.0310000000009</v>
      </c>
    </row>
    <row r="3587" spans="18:19" x14ac:dyDescent="0.35">
      <c r="R3587" s="10">
        <v>43676</v>
      </c>
      <c r="S3587">
        <v>9588.6029999999992</v>
      </c>
    </row>
    <row r="3588" spans="18:19" x14ac:dyDescent="0.35">
      <c r="R3588" s="10">
        <v>43677</v>
      </c>
      <c r="S3588">
        <v>10090.530000000001</v>
      </c>
    </row>
    <row r="3589" spans="18:19" x14ac:dyDescent="0.35">
      <c r="R3589" s="10">
        <v>43678</v>
      </c>
      <c r="S3589">
        <v>10405.200000000001</v>
      </c>
    </row>
    <row r="3590" spans="18:19" x14ac:dyDescent="0.35">
      <c r="R3590" s="10">
        <v>43679</v>
      </c>
      <c r="S3590">
        <v>10526.21</v>
      </c>
    </row>
    <row r="3591" spans="18:19" x14ac:dyDescent="0.35">
      <c r="R3591" s="10">
        <v>43680</v>
      </c>
      <c r="S3591">
        <v>10818.69</v>
      </c>
    </row>
    <row r="3592" spans="18:19" x14ac:dyDescent="0.35">
      <c r="R3592" s="10">
        <v>43681</v>
      </c>
      <c r="S3592">
        <v>10979.31</v>
      </c>
    </row>
    <row r="3593" spans="18:19" x14ac:dyDescent="0.35">
      <c r="R3593" s="10">
        <v>43682</v>
      </c>
      <c r="S3593">
        <v>11802.01</v>
      </c>
    </row>
    <row r="3594" spans="18:19" x14ac:dyDescent="0.35">
      <c r="R3594" s="10">
        <v>43683</v>
      </c>
      <c r="S3594">
        <v>11467.19</v>
      </c>
    </row>
    <row r="3595" spans="18:19" x14ac:dyDescent="0.35">
      <c r="R3595" s="10">
        <v>43684</v>
      </c>
      <c r="S3595">
        <v>11981.15</v>
      </c>
    </row>
    <row r="3596" spans="18:19" x14ac:dyDescent="0.35">
      <c r="R3596" s="10">
        <v>43685</v>
      </c>
      <c r="S3596">
        <v>12010.89</v>
      </c>
    </row>
    <row r="3597" spans="18:19" x14ac:dyDescent="0.35">
      <c r="R3597" s="10">
        <v>43686</v>
      </c>
      <c r="S3597">
        <v>11868.75</v>
      </c>
    </row>
    <row r="3598" spans="18:19" x14ac:dyDescent="0.35">
      <c r="R3598" s="10">
        <v>43687</v>
      </c>
      <c r="S3598">
        <v>11289.49</v>
      </c>
    </row>
    <row r="3599" spans="18:19" x14ac:dyDescent="0.35">
      <c r="R3599" s="10">
        <v>43688</v>
      </c>
      <c r="S3599">
        <v>11561.71</v>
      </c>
    </row>
    <row r="3600" spans="18:19" x14ac:dyDescent="0.35">
      <c r="R3600" s="10">
        <v>43689</v>
      </c>
      <c r="S3600">
        <v>11396.54</v>
      </c>
    </row>
    <row r="3601" spans="18:19" x14ac:dyDescent="0.35">
      <c r="R3601" s="10">
        <v>43690</v>
      </c>
      <c r="S3601">
        <v>10875.34</v>
      </c>
    </row>
    <row r="3602" spans="18:19" x14ac:dyDescent="0.35">
      <c r="R3602" s="10">
        <v>43691</v>
      </c>
      <c r="S3602">
        <v>10036.18</v>
      </c>
    </row>
    <row r="3603" spans="18:19" x14ac:dyDescent="0.35">
      <c r="R3603" s="10">
        <v>43692</v>
      </c>
      <c r="S3603">
        <v>10307.89</v>
      </c>
    </row>
    <row r="3604" spans="18:19" x14ac:dyDescent="0.35">
      <c r="R3604" s="10">
        <v>43693</v>
      </c>
      <c r="S3604">
        <v>10358.76</v>
      </c>
    </row>
    <row r="3605" spans="18:19" x14ac:dyDescent="0.35">
      <c r="R3605" s="10">
        <v>43694</v>
      </c>
      <c r="S3605">
        <v>10220.6</v>
      </c>
    </row>
    <row r="3606" spans="18:19" x14ac:dyDescent="0.35">
      <c r="R3606" s="10">
        <v>43695</v>
      </c>
      <c r="S3606">
        <v>10321.73</v>
      </c>
    </row>
    <row r="3607" spans="18:19" x14ac:dyDescent="0.35">
      <c r="R3607" s="10">
        <v>43696</v>
      </c>
      <c r="S3607">
        <v>10924.96</v>
      </c>
    </row>
    <row r="3608" spans="18:19" x14ac:dyDescent="0.35">
      <c r="R3608" s="10">
        <v>43697</v>
      </c>
      <c r="S3608">
        <v>10776.9</v>
      </c>
    </row>
    <row r="3609" spans="18:19" x14ac:dyDescent="0.35">
      <c r="R3609" s="10">
        <v>43698</v>
      </c>
      <c r="S3609">
        <v>10133.34</v>
      </c>
    </row>
    <row r="3610" spans="18:19" x14ac:dyDescent="0.35">
      <c r="R3610" s="10">
        <v>43699</v>
      </c>
      <c r="S3610">
        <v>10113.200000000001</v>
      </c>
    </row>
    <row r="3611" spans="18:19" x14ac:dyDescent="0.35">
      <c r="R3611" s="10">
        <v>43700</v>
      </c>
      <c r="S3611">
        <v>10406.74</v>
      </c>
    </row>
    <row r="3612" spans="18:19" x14ac:dyDescent="0.35">
      <c r="R3612" s="10">
        <v>43701</v>
      </c>
      <c r="S3612">
        <v>10147.76</v>
      </c>
    </row>
    <row r="3613" spans="18:19" x14ac:dyDescent="0.35">
      <c r="R3613" s="10">
        <v>43702</v>
      </c>
      <c r="S3613">
        <v>10138.66</v>
      </c>
    </row>
    <row r="3614" spans="18:19" x14ac:dyDescent="0.35">
      <c r="R3614" s="10">
        <v>43703</v>
      </c>
      <c r="S3614">
        <v>10365.17</v>
      </c>
    </row>
    <row r="3615" spans="18:19" x14ac:dyDescent="0.35">
      <c r="R3615" s="10">
        <v>43704</v>
      </c>
      <c r="S3615">
        <v>10177.92</v>
      </c>
    </row>
    <row r="3616" spans="18:19" x14ac:dyDescent="0.35">
      <c r="R3616" s="10">
        <v>43705</v>
      </c>
      <c r="S3616">
        <v>9723.8050000000003</v>
      </c>
    </row>
    <row r="3617" spans="18:19" x14ac:dyDescent="0.35">
      <c r="R3617" s="10">
        <v>43706</v>
      </c>
      <c r="S3617">
        <v>9500.6360000000004</v>
      </c>
    </row>
    <row r="3618" spans="18:19" x14ac:dyDescent="0.35">
      <c r="R3618" s="10">
        <v>43707</v>
      </c>
      <c r="S3618">
        <v>9588.0709999999999</v>
      </c>
    </row>
    <row r="3619" spans="18:19" x14ac:dyDescent="0.35">
      <c r="R3619" s="10">
        <v>43708</v>
      </c>
      <c r="S3619">
        <v>9608.6460000000006</v>
      </c>
    </row>
    <row r="3620" spans="18:19" x14ac:dyDescent="0.35">
      <c r="R3620" s="10">
        <v>43709</v>
      </c>
      <c r="S3620">
        <v>9773.3410000000003</v>
      </c>
    </row>
    <row r="3621" spans="18:19" x14ac:dyDescent="0.35">
      <c r="R3621" s="10">
        <v>43710</v>
      </c>
      <c r="S3621">
        <v>10386.91</v>
      </c>
    </row>
    <row r="3622" spans="18:19" x14ac:dyDescent="0.35">
      <c r="R3622" s="10">
        <v>43711</v>
      </c>
      <c r="S3622">
        <v>10634.64</v>
      </c>
    </row>
    <row r="3623" spans="18:19" x14ac:dyDescent="0.35">
      <c r="R3623" s="10">
        <v>43712</v>
      </c>
      <c r="S3623">
        <v>10583.66</v>
      </c>
    </row>
    <row r="3624" spans="18:19" x14ac:dyDescent="0.35">
      <c r="R3624" s="10">
        <v>43713</v>
      </c>
      <c r="S3624">
        <v>10580.27</v>
      </c>
    </row>
    <row r="3625" spans="18:19" x14ac:dyDescent="0.35">
      <c r="R3625" s="10">
        <v>43714</v>
      </c>
      <c r="S3625">
        <v>10308.030000000001</v>
      </c>
    </row>
    <row r="3626" spans="18:19" x14ac:dyDescent="0.35">
      <c r="R3626" s="10">
        <v>43715</v>
      </c>
      <c r="S3626">
        <v>10488.41</v>
      </c>
    </row>
    <row r="3627" spans="18:19" x14ac:dyDescent="0.35">
      <c r="R3627" s="10">
        <v>43716</v>
      </c>
      <c r="S3627">
        <v>10404.64</v>
      </c>
    </row>
    <row r="3628" spans="18:19" x14ac:dyDescent="0.35">
      <c r="R3628" s="10">
        <v>43717</v>
      </c>
      <c r="S3628">
        <v>10314.969999999999</v>
      </c>
    </row>
    <row r="3629" spans="18:19" x14ac:dyDescent="0.35">
      <c r="R3629" s="10">
        <v>43718</v>
      </c>
      <c r="S3629">
        <v>10107.719999999999</v>
      </c>
    </row>
    <row r="3630" spans="18:19" x14ac:dyDescent="0.35">
      <c r="R3630" s="10">
        <v>43719</v>
      </c>
      <c r="S3630">
        <v>10164.08</v>
      </c>
    </row>
    <row r="3631" spans="18:19" x14ac:dyDescent="0.35">
      <c r="R3631" s="10">
        <v>43720</v>
      </c>
      <c r="S3631">
        <v>10433.549999999999</v>
      </c>
    </row>
    <row r="3632" spans="18:19" x14ac:dyDescent="0.35">
      <c r="R3632" s="10">
        <v>43721</v>
      </c>
      <c r="S3632">
        <v>10372.549999999999</v>
      </c>
    </row>
    <row r="3633" spans="18:19" x14ac:dyDescent="0.35">
      <c r="R3633" s="10">
        <v>43722</v>
      </c>
      <c r="S3633">
        <v>10365.44</v>
      </c>
    </row>
    <row r="3634" spans="18:19" x14ac:dyDescent="0.35">
      <c r="R3634" s="10">
        <v>43723</v>
      </c>
      <c r="S3634">
        <v>10312.66</v>
      </c>
    </row>
    <row r="3635" spans="18:19" x14ac:dyDescent="0.35">
      <c r="R3635" s="10">
        <v>43724</v>
      </c>
      <c r="S3635">
        <v>10271.01</v>
      </c>
    </row>
    <row r="3636" spans="18:19" x14ac:dyDescent="0.35">
      <c r="R3636" s="10">
        <v>43725</v>
      </c>
      <c r="S3636">
        <v>10199.9</v>
      </c>
    </row>
    <row r="3637" spans="18:19" x14ac:dyDescent="0.35">
      <c r="R3637" s="10">
        <v>43726</v>
      </c>
      <c r="S3637">
        <v>10165.32</v>
      </c>
    </row>
    <row r="3638" spans="18:19" x14ac:dyDescent="0.35">
      <c r="R3638" s="10">
        <v>43727</v>
      </c>
      <c r="S3638">
        <v>10282.65</v>
      </c>
    </row>
    <row r="3639" spans="18:19" x14ac:dyDescent="0.35">
      <c r="R3639" s="10">
        <v>43728</v>
      </c>
      <c r="S3639">
        <v>10179.950000000001</v>
      </c>
    </row>
    <row r="3640" spans="18:19" x14ac:dyDescent="0.35">
      <c r="R3640" s="10">
        <v>43729</v>
      </c>
      <c r="S3640">
        <v>9989.7549999999992</v>
      </c>
    </row>
    <row r="3641" spans="18:19" x14ac:dyDescent="0.35">
      <c r="R3641" s="10">
        <v>43730</v>
      </c>
      <c r="S3641">
        <v>10036.700000000001</v>
      </c>
    </row>
    <row r="3642" spans="18:19" x14ac:dyDescent="0.35">
      <c r="R3642" s="10">
        <v>43731</v>
      </c>
      <c r="S3642">
        <v>9694.5059999999994</v>
      </c>
    </row>
    <row r="3643" spans="18:19" x14ac:dyDescent="0.35">
      <c r="R3643" s="10">
        <v>43732</v>
      </c>
      <c r="S3643">
        <v>8538.1049999999996</v>
      </c>
    </row>
    <row r="3644" spans="18:19" x14ac:dyDescent="0.35">
      <c r="R3644" s="10">
        <v>43733</v>
      </c>
      <c r="S3644">
        <v>8449.9159999999993</v>
      </c>
    </row>
    <row r="3645" spans="18:19" x14ac:dyDescent="0.35">
      <c r="R3645" s="10">
        <v>43734</v>
      </c>
      <c r="S3645">
        <v>8075.9660000000003</v>
      </c>
    </row>
    <row r="3646" spans="18:19" x14ac:dyDescent="0.35">
      <c r="R3646" s="10">
        <v>43735</v>
      </c>
      <c r="S3646">
        <v>8200.2829999999994</v>
      </c>
    </row>
    <row r="3647" spans="18:19" x14ac:dyDescent="0.35">
      <c r="R3647" s="10">
        <v>43736</v>
      </c>
      <c r="S3647">
        <v>8221.3780000000006</v>
      </c>
    </row>
    <row r="3648" spans="18:19" x14ac:dyDescent="0.35">
      <c r="R3648" s="10">
        <v>43737</v>
      </c>
      <c r="S3648">
        <v>8067.268</v>
      </c>
    </row>
    <row r="3649" spans="18:19" x14ac:dyDescent="0.35">
      <c r="R3649" s="10">
        <v>43738</v>
      </c>
      <c r="S3649">
        <v>8316.8760000000002</v>
      </c>
    </row>
    <row r="3650" spans="18:19" x14ac:dyDescent="0.35">
      <c r="R3650" s="10">
        <v>43739</v>
      </c>
      <c r="S3650">
        <v>8326.58</v>
      </c>
    </row>
    <row r="3651" spans="18:19" x14ac:dyDescent="0.35">
      <c r="R3651" s="10">
        <v>43740</v>
      </c>
      <c r="S3651">
        <v>8395.2180000000008</v>
      </c>
    </row>
    <row r="3652" spans="18:19" x14ac:dyDescent="0.35">
      <c r="R3652" s="10">
        <v>43741</v>
      </c>
      <c r="S3652">
        <v>8246.5409999999993</v>
      </c>
    </row>
    <row r="3653" spans="18:19" x14ac:dyDescent="0.35">
      <c r="R3653" s="10">
        <v>43742</v>
      </c>
      <c r="S3653">
        <v>8161.348</v>
      </c>
    </row>
    <row r="3654" spans="18:19" x14ac:dyDescent="0.35">
      <c r="R3654" s="10">
        <v>43743</v>
      </c>
      <c r="S3654">
        <v>8153.9759999999997</v>
      </c>
    </row>
    <row r="3655" spans="18:19" x14ac:dyDescent="0.35">
      <c r="R3655" s="10">
        <v>43744</v>
      </c>
      <c r="S3655">
        <v>7868.34</v>
      </c>
    </row>
    <row r="3656" spans="18:19" x14ac:dyDescent="0.35">
      <c r="R3656" s="10">
        <v>43745</v>
      </c>
      <c r="S3656">
        <v>8217.6329999999998</v>
      </c>
    </row>
    <row r="3657" spans="18:19" x14ac:dyDescent="0.35">
      <c r="R3657" s="10">
        <v>43746</v>
      </c>
      <c r="S3657">
        <v>8191.0709999999999</v>
      </c>
    </row>
    <row r="3658" spans="18:19" x14ac:dyDescent="0.35">
      <c r="R3658" s="10">
        <v>43747</v>
      </c>
      <c r="S3658">
        <v>8596.4529999999995</v>
      </c>
    </row>
    <row r="3659" spans="18:19" x14ac:dyDescent="0.35">
      <c r="R3659" s="10">
        <v>43748</v>
      </c>
      <c r="S3659">
        <v>8590.3729999999996</v>
      </c>
    </row>
    <row r="3660" spans="18:19" x14ac:dyDescent="0.35">
      <c r="R3660" s="10">
        <v>43749</v>
      </c>
      <c r="S3660">
        <v>8272.3950000000004</v>
      </c>
    </row>
    <row r="3661" spans="18:19" x14ac:dyDescent="0.35">
      <c r="R3661" s="10">
        <v>43750</v>
      </c>
      <c r="S3661">
        <v>8311.8109999999997</v>
      </c>
    </row>
    <row r="3662" spans="18:19" x14ac:dyDescent="0.35">
      <c r="R3662" s="10">
        <v>43751</v>
      </c>
      <c r="S3662">
        <v>8290.9709999999995</v>
      </c>
    </row>
    <row r="3663" spans="18:19" x14ac:dyDescent="0.35">
      <c r="R3663" s="10">
        <v>43752</v>
      </c>
      <c r="S3663">
        <v>8362.0730000000003</v>
      </c>
    </row>
    <row r="3664" spans="18:19" x14ac:dyDescent="0.35">
      <c r="R3664" s="10">
        <v>43753</v>
      </c>
      <c r="S3664">
        <v>8171.27</v>
      </c>
    </row>
    <row r="3665" spans="18:19" x14ac:dyDescent="0.35">
      <c r="R3665" s="10">
        <v>43754</v>
      </c>
      <c r="S3665">
        <v>8002.848</v>
      </c>
    </row>
    <row r="3666" spans="18:19" x14ac:dyDescent="0.35">
      <c r="R3666" s="10">
        <v>43755</v>
      </c>
      <c r="S3666">
        <v>8081.3130000000001</v>
      </c>
    </row>
    <row r="3667" spans="18:19" x14ac:dyDescent="0.35">
      <c r="R3667" s="10">
        <v>43756</v>
      </c>
      <c r="S3667">
        <v>7966.2659999999996</v>
      </c>
    </row>
    <row r="3668" spans="18:19" x14ac:dyDescent="0.35">
      <c r="R3668" s="10">
        <v>43757</v>
      </c>
      <c r="S3668">
        <v>7974.0879999999997</v>
      </c>
    </row>
    <row r="3669" spans="18:19" x14ac:dyDescent="0.35">
      <c r="R3669" s="10">
        <v>43758</v>
      </c>
      <c r="S3669">
        <v>8242.8629999999994</v>
      </c>
    </row>
    <row r="3670" spans="18:19" x14ac:dyDescent="0.35">
      <c r="R3670" s="10">
        <v>43759</v>
      </c>
      <c r="S3670">
        <v>8221.3729999999996</v>
      </c>
    </row>
    <row r="3671" spans="18:19" x14ac:dyDescent="0.35">
      <c r="R3671" s="10">
        <v>43760</v>
      </c>
      <c r="S3671">
        <v>8034.5450000000001</v>
      </c>
    </row>
    <row r="3672" spans="18:19" x14ac:dyDescent="0.35">
      <c r="R3672" s="10">
        <v>43761</v>
      </c>
      <c r="S3672">
        <v>7478.9049999999997</v>
      </c>
    </row>
    <row r="3673" spans="18:19" x14ac:dyDescent="0.35">
      <c r="R3673" s="10">
        <v>43762</v>
      </c>
      <c r="S3673">
        <v>7435.8459999999995</v>
      </c>
    </row>
    <row r="3674" spans="18:19" x14ac:dyDescent="0.35">
      <c r="R3674" s="10">
        <v>43763</v>
      </c>
      <c r="S3674">
        <v>8671.5079999999998</v>
      </c>
    </row>
    <row r="3675" spans="18:19" x14ac:dyDescent="0.35">
      <c r="R3675" s="10">
        <v>43764</v>
      </c>
      <c r="S3675">
        <v>9261.9979999999996</v>
      </c>
    </row>
    <row r="3676" spans="18:19" x14ac:dyDescent="0.35">
      <c r="R3676" s="10">
        <v>43765</v>
      </c>
      <c r="S3676">
        <v>9555.3050000000003</v>
      </c>
    </row>
    <row r="3677" spans="18:19" x14ac:dyDescent="0.35">
      <c r="R3677" s="10">
        <v>43766</v>
      </c>
      <c r="S3677">
        <v>9223.2060000000001</v>
      </c>
    </row>
    <row r="3678" spans="18:19" x14ac:dyDescent="0.35">
      <c r="R3678" s="10">
        <v>43767</v>
      </c>
      <c r="S3678">
        <v>9437.5849999999991</v>
      </c>
    </row>
    <row r="3679" spans="18:19" x14ac:dyDescent="0.35">
      <c r="R3679" s="10">
        <v>43768</v>
      </c>
      <c r="S3679">
        <v>9170.2849999999999</v>
      </c>
    </row>
    <row r="3680" spans="18:19" x14ac:dyDescent="0.35">
      <c r="R3680" s="10">
        <v>43769</v>
      </c>
      <c r="S3680">
        <v>9164.3649999999998</v>
      </c>
    </row>
    <row r="3681" spans="18:19" x14ac:dyDescent="0.35">
      <c r="R3681" s="10">
        <v>43770</v>
      </c>
      <c r="S3681">
        <v>9265.4310000000005</v>
      </c>
    </row>
    <row r="3682" spans="18:19" x14ac:dyDescent="0.35">
      <c r="R3682" s="10">
        <v>43771</v>
      </c>
      <c r="S3682">
        <v>9312.36</v>
      </c>
    </row>
    <row r="3683" spans="18:19" x14ac:dyDescent="0.35">
      <c r="R3683" s="10">
        <v>43772</v>
      </c>
      <c r="S3683">
        <v>9211.6</v>
      </c>
    </row>
    <row r="3684" spans="18:19" x14ac:dyDescent="0.35">
      <c r="R3684" s="10">
        <v>43773</v>
      </c>
      <c r="S3684">
        <v>9424.1849999999995</v>
      </c>
    </row>
    <row r="3685" spans="18:19" x14ac:dyDescent="0.35">
      <c r="R3685" s="10">
        <v>43774</v>
      </c>
      <c r="S3685">
        <v>9326.6029999999992</v>
      </c>
    </row>
    <row r="3686" spans="18:19" x14ac:dyDescent="0.35">
      <c r="R3686" s="10">
        <v>43775</v>
      </c>
      <c r="S3686">
        <v>9345.69</v>
      </c>
    </row>
    <row r="3687" spans="18:19" x14ac:dyDescent="0.35">
      <c r="R3687" s="10">
        <v>43776</v>
      </c>
      <c r="S3687">
        <v>9205.8080000000009</v>
      </c>
    </row>
    <row r="3688" spans="18:19" x14ac:dyDescent="0.35">
      <c r="R3688" s="10">
        <v>43777</v>
      </c>
      <c r="S3688">
        <v>8770.3610000000008</v>
      </c>
    </row>
    <row r="3689" spans="18:19" x14ac:dyDescent="0.35">
      <c r="R3689" s="10">
        <v>43778</v>
      </c>
      <c r="S3689">
        <v>8813.3559999999998</v>
      </c>
    </row>
    <row r="3690" spans="18:19" x14ac:dyDescent="0.35">
      <c r="R3690" s="10">
        <v>43779</v>
      </c>
      <c r="S3690">
        <v>9044.7810000000009</v>
      </c>
    </row>
    <row r="3691" spans="18:19" x14ac:dyDescent="0.35">
      <c r="R3691" s="10">
        <v>43780</v>
      </c>
      <c r="S3691">
        <v>8726.36</v>
      </c>
    </row>
    <row r="3692" spans="18:19" x14ac:dyDescent="0.35">
      <c r="R3692" s="10">
        <v>43781</v>
      </c>
      <c r="S3692">
        <v>8820.2330000000002</v>
      </c>
    </row>
    <row r="3693" spans="18:19" x14ac:dyDescent="0.35">
      <c r="R3693" s="10">
        <v>43782</v>
      </c>
      <c r="S3693">
        <v>8775.1010000000006</v>
      </c>
    </row>
    <row r="3694" spans="18:19" x14ac:dyDescent="0.35">
      <c r="R3694" s="10">
        <v>43783</v>
      </c>
      <c r="S3694">
        <v>8639.1830000000009</v>
      </c>
    </row>
    <row r="3695" spans="18:19" x14ac:dyDescent="0.35">
      <c r="R3695" s="10">
        <v>43784</v>
      </c>
      <c r="S3695">
        <v>8471.2780000000002</v>
      </c>
    </row>
    <row r="3696" spans="18:19" x14ac:dyDescent="0.35">
      <c r="R3696" s="10">
        <v>43785</v>
      </c>
      <c r="S3696">
        <v>8496.6</v>
      </c>
    </row>
    <row r="3697" spans="18:19" x14ac:dyDescent="0.35">
      <c r="R3697" s="10">
        <v>43786</v>
      </c>
      <c r="S3697">
        <v>8516.08</v>
      </c>
    </row>
    <row r="3698" spans="18:19" x14ac:dyDescent="0.35">
      <c r="R3698" s="10">
        <v>43787</v>
      </c>
      <c r="S3698">
        <v>8191.0659999999998</v>
      </c>
    </row>
    <row r="3699" spans="18:19" x14ac:dyDescent="0.35">
      <c r="R3699" s="10">
        <v>43788</v>
      </c>
      <c r="S3699">
        <v>8136.2759999999998</v>
      </c>
    </row>
    <row r="3700" spans="18:19" x14ac:dyDescent="0.35">
      <c r="R3700" s="10">
        <v>43789</v>
      </c>
      <c r="S3700">
        <v>8098.3180000000002</v>
      </c>
    </row>
    <row r="3701" spans="18:19" x14ac:dyDescent="0.35">
      <c r="R3701" s="10">
        <v>43790</v>
      </c>
      <c r="S3701">
        <v>7633.95</v>
      </c>
    </row>
    <row r="3702" spans="18:19" x14ac:dyDescent="0.35">
      <c r="R3702" s="10">
        <v>43791</v>
      </c>
      <c r="S3702">
        <v>7292.74</v>
      </c>
    </row>
    <row r="3703" spans="18:19" x14ac:dyDescent="0.35">
      <c r="R3703" s="10">
        <v>43792</v>
      </c>
      <c r="S3703">
        <v>7335.3209999999999</v>
      </c>
    </row>
    <row r="3704" spans="18:19" x14ac:dyDescent="0.35">
      <c r="R3704" s="10">
        <v>43793</v>
      </c>
      <c r="S3704">
        <v>6924.848</v>
      </c>
    </row>
    <row r="3705" spans="18:19" x14ac:dyDescent="0.35">
      <c r="R3705" s="10">
        <v>43794</v>
      </c>
      <c r="S3705">
        <v>7136.7610000000004</v>
      </c>
    </row>
    <row r="3706" spans="18:19" x14ac:dyDescent="0.35">
      <c r="R3706" s="10">
        <v>43795</v>
      </c>
      <c r="S3706">
        <v>7175.5259999999998</v>
      </c>
    </row>
    <row r="3707" spans="18:19" x14ac:dyDescent="0.35">
      <c r="R3707" s="10">
        <v>43796</v>
      </c>
      <c r="S3707">
        <v>7531.8280000000004</v>
      </c>
    </row>
    <row r="3708" spans="18:19" x14ac:dyDescent="0.35">
      <c r="R3708" s="10">
        <v>43797</v>
      </c>
      <c r="S3708">
        <v>7442.2960000000003</v>
      </c>
    </row>
    <row r="3709" spans="18:19" x14ac:dyDescent="0.35">
      <c r="R3709" s="10">
        <v>43798</v>
      </c>
      <c r="S3709">
        <v>7770.54</v>
      </c>
    </row>
    <row r="3710" spans="18:19" x14ac:dyDescent="0.35">
      <c r="R3710" s="10">
        <v>43799</v>
      </c>
      <c r="S3710">
        <v>7571.4080000000004</v>
      </c>
    </row>
    <row r="3711" spans="18:19" x14ac:dyDescent="0.35">
      <c r="R3711" s="10">
        <v>43800</v>
      </c>
      <c r="S3711">
        <v>7420.8410000000003</v>
      </c>
    </row>
    <row r="3712" spans="18:19" x14ac:dyDescent="0.35">
      <c r="R3712" s="10">
        <v>43801</v>
      </c>
      <c r="S3712">
        <v>7320.8159999999998</v>
      </c>
    </row>
    <row r="3713" spans="18:19" x14ac:dyDescent="0.35">
      <c r="R3713" s="10">
        <v>43802</v>
      </c>
      <c r="S3713">
        <v>7312.8829999999998</v>
      </c>
    </row>
    <row r="3714" spans="18:19" x14ac:dyDescent="0.35">
      <c r="R3714" s="10">
        <v>43803</v>
      </c>
      <c r="S3714">
        <v>7211.35</v>
      </c>
    </row>
    <row r="3715" spans="18:19" x14ac:dyDescent="0.35">
      <c r="R3715" s="10">
        <v>43804</v>
      </c>
      <c r="S3715">
        <v>7404.4030000000002</v>
      </c>
    </row>
    <row r="3716" spans="18:19" x14ac:dyDescent="0.35">
      <c r="R3716" s="10">
        <v>43805</v>
      </c>
      <c r="S3716">
        <v>7556.8810000000003</v>
      </c>
    </row>
    <row r="3717" spans="18:19" x14ac:dyDescent="0.35">
      <c r="R3717" s="10">
        <v>43806</v>
      </c>
      <c r="S3717">
        <v>7517.2</v>
      </c>
    </row>
    <row r="3718" spans="18:19" x14ac:dyDescent="0.35">
      <c r="R3718" s="10">
        <v>43807</v>
      </c>
      <c r="S3718">
        <v>7539.52</v>
      </c>
    </row>
    <row r="3719" spans="18:19" x14ac:dyDescent="0.35">
      <c r="R3719" s="10">
        <v>43808</v>
      </c>
      <c r="S3719">
        <v>7351.3360000000002</v>
      </c>
    </row>
    <row r="3720" spans="18:19" x14ac:dyDescent="0.35">
      <c r="R3720" s="10">
        <v>43809</v>
      </c>
      <c r="S3720">
        <v>7232.8429999999998</v>
      </c>
    </row>
    <row r="3721" spans="18:19" x14ac:dyDescent="0.35">
      <c r="R3721" s="10">
        <v>43810</v>
      </c>
      <c r="S3721">
        <v>7213.4759999999997</v>
      </c>
    </row>
    <row r="3722" spans="18:19" x14ac:dyDescent="0.35">
      <c r="R3722" s="10">
        <v>43811</v>
      </c>
      <c r="S3722">
        <v>7199.51</v>
      </c>
    </row>
    <row r="3723" spans="18:19" x14ac:dyDescent="0.35">
      <c r="R3723" s="10">
        <v>43812</v>
      </c>
      <c r="S3723">
        <v>7263.0450000000001</v>
      </c>
    </row>
    <row r="3724" spans="18:19" x14ac:dyDescent="0.35">
      <c r="R3724" s="10">
        <v>43813</v>
      </c>
      <c r="S3724">
        <v>7077.1509999999998</v>
      </c>
    </row>
    <row r="3725" spans="18:19" x14ac:dyDescent="0.35">
      <c r="R3725" s="10">
        <v>43814</v>
      </c>
      <c r="S3725">
        <v>7125.8159999999998</v>
      </c>
    </row>
    <row r="3726" spans="18:19" x14ac:dyDescent="0.35">
      <c r="R3726" s="10">
        <v>43815</v>
      </c>
      <c r="S3726">
        <v>6893.2359999999999</v>
      </c>
    </row>
    <row r="3727" spans="18:19" x14ac:dyDescent="0.35">
      <c r="R3727" s="10">
        <v>43816</v>
      </c>
      <c r="S3727">
        <v>6633.3710000000001</v>
      </c>
    </row>
    <row r="3728" spans="18:19" x14ac:dyDescent="0.35">
      <c r="R3728" s="10">
        <v>43817</v>
      </c>
      <c r="S3728">
        <v>7299.7359999999999</v>
      </c>
    </row>
    <row r="3729" spans="18:19" x14ac:dyDescent="0.35">
      <c r="R3729" s="10">
        <v>43818</v>
      </c>
      <c r="S3729">
        <v>7161.9650000000001</v>
      </c>
    </row>
    <row r="3730" spans="18:19" x14ac:dyDescent="0.35">
      <c r="R3730" s="10">
        <v>43819</v>
      </c>
      <c r="S3730">
        <v>7198.7849999999999</v>
      </c>
    </row>
    <row r="3731" spans="18:19" x14ac:dyDescent="0.35">
      <c r="R3731" s="10">
        <v>43820</v>
      </c>
      <c r="S3731">
        <v>7150.9129999999996</v>
      </c>
    </row>
    <row r="3732" spans="18:19" x14ac:dyDescent="0.35">
      <c r="R3732" s="10">
        <v>43821</v>
      </c>
      <c r="S3732">
        <v>7520.0429999999997</v>
      </c>
    </row>
    <row r="3733" spans="18:19" x14ac:dyDescent="0.35">
      <c r="R3733" s="10">
        <v>43822</v>
      </c>
      <c r="S3733">
        <v>7324.4949999999999</v>
      </c>
    </row>
    <row r="3734" spans="18:19" x14ac:dyDescent="0.35">
      <c r="R3734" s="10">
        <v>43823</v>
      </c>
      <c r="S3734">
        <v>7261.0249999999996</v>
      </c>
    </row>
    <row r="3735" spans="18:19" x14ac:dyDescent="0.35">
      <c r="R3735" s="10">
        <v>43824</v>
      </c>
      <c r="S3735">
        <v>7204.0209999999997</v>
      </c>
    </row>
    <row r="3736" spans="18:19" x14ac:dyDescent="0.35">
      <c r="R3736" s="10">
        <v>43825</v>
      </c>
      <c r="S3736">
        <v>7205.8029999999999</v>
      </c>
    </row>
    <row r="3737" spans="18:19" x14ac:dyDescent="0.35">
      <c r="R3737" s="10">
        <v>43826</v>
      </c>
      <c r="S3737">
        <v>7259.67</v>
      </c>
    </row>
    <row r="3738" spans="18:19" x14ac:dyDescent="0.35">
      <c r="R3738" s="10">
        <v>43827</v>
      </c>
      <c r="S3738">
        <v>7313.6930000000002</v>
      </c>
    </row>
    <row r="3739" spans="18:19" x14ac:dyDescent="0.35">
      <c r="R3739" s="10">
        <v>43828</v>
      </c>
      <c r="S3739">
        <v>7397.5349999999999</v>
      </c>
    </row>
    <row r="3740" spans="18:19" x14ac:dyDescent="0.35">
      <c r="R3740" s="10">
        <v>43829</v>
      </c>
      <c r="S3740">
        <v>7234.6149999999998</v>
      </c>
    </row>
    <row r="3741" spans="18:19" x14ac:dyDescent="0.35">
      <c r="R3741" s="10">
        <v>43830</v>
      </c>
      <c r="S3741">
        <v>7182.4009999999998</v>
      </c>
    </row>
    <row r="3742" spans="18:19" x14ac:dyDescent="0.35">
      <c r="R3742" s="10">
        <v>43831</v>
      </c>
      <c r="S3742">
        <v>7188.4629999999997</v>
      </c>
    </row>
    <row r="3743" spans="18:19" x14ac:dyDescent="0.35">
      <c r="R3743" s="10">
        <v>43832</v>
      </c>
      <c r="S3743">
        <v>6961.5680000000002</v>
      </c>
    </row>
    <row r="3744" spans="18:19" x14ac:dyDescent="0.35">
      <c r="R3744" s="10">
        <v>43833</v>
      </c>
      <c r="S3744">
        <v>7346.58</v>
      </c>
    </row>
    <row r="3745" spans="18:19" x14ac:dyDescent="0.35">
      <c r="R3745" s="10">
        <v>43834</v>
      </c>
      <c r="S3745">
        <v>7355.8549999999996</v>
      </c>
    </row>
    <row r="3746" spans="18:19" x14ac:dyDescent="0.35">
      <c r="R3746" s="10">
        <v>43835</v>
      </c>
      <c r="S3746">
        <v>7356.3109999999997</v>
      </c>
    </row>
    <row r="3747" spans="18:19" x14ac:dyDescent="0.35">
      <c r="R3747" s="10">
        <v>43836</v>
      </c>
      <c r="S3747">
        <v>7761.8249999999998</v>
      </c>
    </row>
    <row r="3748" spans="18:19" x14ac:dyDescent="0.35">
      <c r="R3748" s="10">
        <v>43837</v>
      </c>
      <c r="S3748">
        <v>8157.7610000000004</v>
      </c>
    </row>
    <row r="3749" spans="18:19" x14ac:dyDescent="0.35">
      <c r="R3749" s="10">
        <v>43838</v>
      </c>
      <c r="S3749">
        <v>8042.8729999999996</v>
      </c>
    </row>
    <row r="3750" spans="18:19" x14ac:dyDescent="0.35">
      <c r="R3750" s="10">
        <v>43839</v>
      </c>
      <c r="S3750">
        <v>7816.9229999999998</v>
      </c>
    </row>
    <row r="3751" spans="18:19" x14ac:dyDescent="0.35">
      <c r="R3751" s="10">
        <v>43840</v>
      </c>
      <c r="S3751">
        <v>8189.2650000000003</v>
      </c>
    </row>
    <row r="3752" spans="18:19" x14ac:dyDescent="0.35">
      <c r="R3752" s="10">
        <v>43841</v>
      </c>
      <c r="S3752">
        <v>8016.4260000000004</v>
      </c>
    </row>
    <row r="3753" spans="18:19" x14ac:dyDescent="0.35">
      <c r="R3753" s="10">
        <v>43842</v>
      </c>
      <c r="S3753">
        <v>8178.8829999999998</v>
      </c>
    </row>
    <row r="3754" spans="18:19" x14ac:dyDescent="0.35">
      <c r="R3754" s="10">
        <v>43843</v>
      </c>
      <c r="S3754">
        <v>8105.4780000000001</v>
      </c>
    </row>
    <row r="3755" spans="18:19" x14ac:dyDescent="0.35">
      <c r="R3755" s="10">
        <v>43844</v>
      </c>
      <c r="S3755">
        <v>8807.4259999999995</v>
      </c>
    </row>
    <row r="3756" spans="18:19" x14ac:dyDescent="0.35">
      <c r="R3756" s="10">
        <v>43845</v>
      </c>
      <c r="S3756">
        <v>8808.4860000000008</v>
      </c>
    </row>
    <row r="3757" spans="18:19" x14ac:dyDescent="0.35">
      <c r="R3757" s="10">
        <v>43846</v>
      </c>
      <c r="S3757">
        <v>8716.9130000000005</v>
      </c>
    </row>
    <row r="3758" spans="18:19" x14ac:dyDescent="0.35">
      <c r="R3758" s="10">
        <v>43847</v>
      </c>
      <c r="S3758">
        <v>8890.25</v>
      </c>
    </row>
    <row r="3759" spans="18:19" x14ac:dyDescent="0.35">
      <c r="R3759" s="10">
        <v>43848</v>
      </c>
      <c r="S3759">
        <v>8901.17</v>
      </c>
    </row>
    <row r="3760" spans="18:19" x14ac:dyDescent="0.35">
      <c r="R3760" s="10">
        <v>43849</v>
      </c>
      <c r="S3760">
        <v>8698.5709999999999</v>
      </c>
    </row>
    <row r="3761" spans="18:19" x14ac:dyDescent="0.35">
      <c r="R3761" s="10">
        <v>43850</v>
      </c>
      <c r="S3761">
        <v>8631.2880000000005</v>
      </c>
    </row>
    <row r="3762" spans="18:19" x14ac:dyDescent="0.35">
      <c r="R3762" s="10">
        <v>43851</v>
      </c>
      <c r="S3762">
        <v>8727.6029999999992</v>
      </c>
    </row>
    <row r="3763" spans="18:19" x14ac:dyDescent="0.35">
      <c r="R3763" s="10">
        <v>43852</v>
      </c>
      <c r="S3763">
        <v>8661.01</v>
      </c>
    </row>
    <row r="3764" spans="18:19" x14ac:dyDescent="0.35">
      <c r="R3764" s="10">
        <v>43853</v>
      </c>
      <c r="S3764">
        <v>8392.1450000000004</v>
      </c>
    </row>
    <row r="3765" spans="18:19" x14ac:dyDescent="0.35">
      <c r="R3765" s="10">
        <v>43854</v>
      </c>
      <c r="S3765">
        <v>8436.49</v>
      </c>
    </row>
    <row r="3766" spans="18:19" x14ac:dyDescent="0.35">
      <c r="R3766" s="10">
        <v>43855</v>
      </c>
      <c r="S3766">
        <v>8337.1010000000006</v>
      </c>
    </row>
    <row r="3767" spans="18:19" x14ac:dyDescent="0.35">
      <c r="R3767" s="10">
        <v>43856</v>
      </c>
      <c r="S3767">
        <v>8602.741</v>
      </c>
    </row>
    <row r="3768" spans="18:19" x14ac:dyDescent="0.35">
      <c r="R3768" s="10">
        <v>43857</v>
      </c>
      <c r="S3768">
        <v>8901.5059999999994</v>
      </c>
    </row>
    <row r="3769" spans="18:19" x14ac:dyDescent="0.35">
      <c r="R3769" s="10">
        <v>43858</v>
      </c>
      <c r="S3769">
        <v>9393.2729999999992</v>
      </c>
    </row>
    <row r="3770" spans="18:19" x14ac:dyDescent="0.35">
      <c r="R3770" s="10">
        <v>43859</v>
      </c>
      <c r="S3770">
        <v>9290.4599999999991</v>
      </c>
    </row>
    <row r="3771" spans="18:19" x14ac:dyDescent="0.35">
      <c r="R3771" s="10">
        <v>43860</v>
      </c>
      <c r="S3771">
        <v>9508.7250000000004</v>
      </c>
    </row>
    <row r="3772" spans="18:19" x14ac:dyDescent="0.35">
      <c r="R3772" s="10">
        <v>43861</v>
      </c>
      <c r="S3772">
        <v>9346.1329999999998</v>
      </c>
    </row>
    <row r="3773" spans="18:19" x14ac:dyDescent="0.35">
      <c r="R3773" s="10">
        <v>43862</v>
      </c>
      <c r="S3773">
        <v>9388.6610000000001</v>
      </c>
    </row>
    <row r="3774" spans="18:19" x14ac:dyDescent="0.35">
      <c r="R3774" s="10">
        <v>43863</v>
      </c>
      <c r="S3774">
        <v>9333.08</v>
      </c>
    </row>
    <row r="3775" spans="18:19" x14ac:dyDescent="0.35">
      <c r="R3775" s="10">
        <v>43864</v>
      </c>
      <c r="S3775">
        <v>9291.643</v>
      </c>
    </row>
    <row r="3776" spans="18:19" x14ac:dyDescent="0.35">
      <c r="R3776" s="10">
        <v>43865</v>
      </c>
      <c r="S3776">
        <v>9175.3359999999993</v>
      </c>
    </row>
    <row r="3777" spans="18:19" x14ac:dyDescent="0.35">
      <c r="R3777" s="10">
        <v>43866</v>
      </c>
      <c r="S3777">
        <v>9613.4030000000002</v>
      </c>
    </row>
    <row r="3778" spans="18:19" x14ac:dyDescent="0.35">
      <c r="R3778" s="10">
        <v>43867</v>
      </c>
      <c r="S3778">
        <v>9750.5460000000003</v>
      </c>
    </row>
    <row r="3779" spans="18:19" x14ac:dyDescent="0.35">
      <c r="R3779" s="10">
        <v>43868</v>
      </c>
      <c r="S3779">
        <v>9808.5959999999995</v>
      </c>
    </row>
    <row r="3780" spans="18:19" x14ac:dyDescent="0.35">
      <c r="R3780" s="10">
        <v>43869</v>
      </c>
      <c r="S3780">
        <v>9897.6579999999994</v>
      </c>
    </row>
    <row r="3781" spans="18:19" x14ac:dyDescent="0.35">
      <c r="R3781" s="10">
        <v>43870</v>
      </c>
      <c r="S3781">
        <v>10161.280000000001</v>
      </c>
    </row>
    <row r="3782" spans="18:19" x14ac:dyDescent="0.35">
      <c r="R3782" s="10">
        <v>43871</v>
      </c>
      <c r="S3782">
        <v>9852.7180000000008</v>
      </c>
    </row>
    <row r="3783" spans="18:19" x14ac:dyDescent="0.35">
      <c r="R3783" s="10">
        <v>43872</v>
      </c>
      <c r="S3783">
        <v>10266.1</v>
      </c>
    </row>
    <row r="3784" spans="18:19" x14ac:dyDescent="0.35">
      <c r="R3784" s="10">
        <v>43873</v>
      </c>
      <c r="S3784">
        <v>10347.950000000001</v>
      </c>
    </row>
    <row r="3785" spans="18:19" x14ac:dyDescent="0.35">
      <c r="R3785" s="10">
        <v>43874</v>
      </c>
      <c r="S3785">
        <v>10230.07</v>
      </c>
    </row>
    <row r="3786" spans="18:19" x14ac:dyDescent="0.35">
      <c r="R3786" s="10">
        <v>43875</v>
      </c>
      <c r="S3786">
        <v>10356.75</v>
      </c>
    </row>
    <row r="3787" spans="18:19" x14ac:dyDescent="0.35">
      <c r="R3787" s="10">
        <v>43876</v>
      </c>
      <c r="S3787">
        <v>9903.0210000000006</v>
      </c>
    </row>
    <row r="3788" spans="18:19" x14ac:dyDescent="0.35">
      <c r="R3788" s="10">
        <v>43877</v>
      </c>
      <c r="S3788">
        <v>9926.2000000000007</v>
      </c>
    </row>
    <row r="3789" spans="18:19" x14ac:dyDescent="0.35">
      <c r="R3789" s="10">
        <v>43878</v>
      </c>
      <c r="S3789">
        <v>9706.08</v>
      </c>
    </row>
    <row r="3790" spans="18:19" x14ac:dyDescent="0.35">
      <c r="R3790" s="10">
        <v>43879</v>
      </c>
      <c r="S3790">
        <v>10185.870000000001</v>
      </c>
    </row>
    <row r="3791" spans="18:19" x14ac:dyDescent="0.35">
      <c r="R3791" s="10">
        <v>43880</v>
      </c>
      <c r="S3791">
        <v>9593.48</v>
      </c>
    </row>
    <row r="3792" spans="18:19" x14ac:dyDescent="0.35">
      <c r="R3792" s="10">
        <v>43881</v>
      </c>
      <c r="S3792">
        <v>9607.31</v>
      </c>
    </row>
    <row r="3793" spans="18:19" x14ac:dyDescent="0.35">
      <c r="R3793" s="10">
        <v>43882</v>
      </c>
      <c r="S3793">
        <v>9695.5580000000009</v>
      </c>
    </row>
    <row r="3794" spans="18:19" x14ac:dyDescent="0.35">
      <c r="R3794" s="10">
        <v>43883</v>
      </c>
      <c r="S3794">
        <v>9667.8430000000008</v>
      </c>
    </row>
    <row r="3795" spans="18:19" x14ac:dyDescent="0.35">
      <c r="R3795" s="10">
        <v>43884</v>
      </c>
      <c r="S3795">
        <v>9973.2729999999992</v>
      </c>
    </row>
    <row r="3796" spans="18:19" x14ac:dyDescent="0.35">
      <c r="R3796" s="10">
        <v>43885</v>
      </c>
      <c r="S3796">
        <v>9664.6329999999998</v>
      </c>
    </row>
    <row r="3797" spans="18:19" x14ac:dyDescent="0.35">
      <c r="R3797" s="10">
        <v>43886</v>
      </c>
      <c r="S3797">
        <v>9313.92</v>
      </c>
    </row>
    <row r="3798" spans="18:19" x14ac:dyDescent="0.35">
      <c r="R3798" s="10">
        <v>43887</v>
      </c>
      <c r="S3798">
        <v>8790.1200000000008</v>
      </c>
    </row>
    <row r="3799" spans="18:19" x14ac:dyDescent="0.35">
      <c r="R3799" s="10">
        <v>43888</v>
      </c>
      <c r="S3799">
        <v>8816.5849999999991</v>
      </c>
    </row>
    <row r="3800" spans="18:19" x14ac:dyDescent="0.35">
      <c r="R3800" s="10">
        <v>43889</v>
      </c>
      <c r="S3800">
        <v>8715.6610000000001</v>
      </c>
    </row>
    <row r="3801" spans="18:19" x14ac:dyDescent="0.35">
      <c r="R3801" s="10">
        <v>43890</v>
      </c>
      <c r="S3801">
        <v>8538.3979999999992</v>
      </c>
    </row>
    <row r="3802" spans="18:19" x14ac:dyDescent="0.35">
      <c r="R3802" s="10">
        <v>43891</v>
      </c>
      <c r="S3802">
        <v>8540.2559999999994</v>
      </c>
    </row>
    <row r="3803" spans="18:19" x14ac:dyDescent="0.35">
      <c r="R3803" s="10">
        <v>43892</v>
      </c>
      <c r="S3803">
        <v>8926.2510000000002</v>
      </c>
    </row>
    <row r="3804" spans="18:19" x14ac:dyDescent="0.35">
      <c r="R3804" s="10">
        <v>43893</v>
      </c>
      <c r="S3804">
        <v>8768.18</v>
      </c>
    </row>
    <row r="3805" spans="18:19" x14ac:dyDescent="0.35">
      <c r="R3805" s="10">
        <v>43894</v>
      </c>
      <c r="S3805">
        <v>8767.8860000000004</v>
      </c>
    </row>
    <row r="3806" spans="18:19" x14ac:dyDescent="0.35">
      <c r="R3806" s="10">
        <v>43895</v>
      </c>
      <c r="S3806">
        <v>9073.2749999999996</v>
      </c>
    </row>
    <row r="3807" spans="18:19" x14ac:dyDescent="0.35">
      <c r="R3807" s="10">
        <v>43896</v>
      </c>
      <c r="S3807">
        <v>9165.1509999999998</v>
      </c>
    </row>
    <row r="3808" spans="18:19" x14ac:dyDescent="0.35">
      <c r="R3808" s="10">
        <v>43897</v>
      </c>
      <c r="S3808">
        <v>8905.9509999999991</v>
      </c>
    </row>
    <row r="3809" spans="18:19" x14ac:dyDescent="0.35">
      <c r="R3809" s="10">
        <v>43898</v>
      </c>
      <c r="S3809">
        <v>8050.1880000000001</v>
      </c>
    </row>
    <row r="3810" spans="18:19" x14ac:dyDescent="0.35">
      <c r="R3810" s="10">
        <v>43899</v>
      </c>
      <c r="S3810">
        <v>7944.45</v>
      </c>
    </row>
    <row r="3811" spans="18:19" x14ac:dyDescent="0.35">
      <c r="R3811" s="10">
        <v>43900</v>
      </c>
      <c r="S3811">
        <v>7899.2259999999997</v>
      </c>
    </row>
    <row r="3812" spans="18:19" x14ac:dyDescent="0.35">
      <c r="R3812" s="10">
        <v>43901</v>
      </c>
      <c r="S3812">
        <v>7951.17</v>
      </c>
    </row>
    <row r="3813" spans="18:19" x14ac:dyDescent="0.35">
      <c r="R3813" s="10">
        <v>43902</v>
      </c>
      <c r="S3813">
        <v>4914.085</v>
      </c>
    </row>
    <row r="3814" spans="18:19" x14ac:dyDescent="0.35">
      <c r="R3814" s="10">
        <v>43903</v>
      </c>
      <c r="S3814">
        <v>5629.576</v>
      </c>
    </row>
    <row r="3815" spans="18:19" x14ac:dyDescent="0.35">
      <c r="R3815" s="10">
        <v>43904</v>
      </c>
      <c r="S3815">
        <v>5182.3209999999999</v>
      </c>
    </row>
    <row r="3816" spans="18:19" x14ac:dyDescent="0.35">
      <c r="R3816" s="10">
        <v>43905</v>
      </c>
      <c r="S3816">
        <v>5360.06</v>
      </c>
    </row>
    <row r="3817" spans="18:19" x14ac:dyDescent="0.35">
      <c r="R3817" s="10">
        <v>43906</v>
      </c>
      <c r="S3817">
        <v>5043.6779999999999</v>
      </c>
    </row>
    <row r="3818" spans="18:19" x14ac:dyDescent="0.35">
      <c r="R3818" s="10">
        <v>43907</v>
      </c>
      <c r="S3818">
        <v>5337.0929999999998</v>
      </c>
    </row>
    <row r="3819" spans="18:19" x14ac:dyDescent="0.35">
      <c r="R3819" s="10">
        <v>43908</v>
      </c>
      <c r="S3819">
        <v>5411.6210000000001</v>
      </c>
    </row>
    <row r="3820" spans="18:19" x14ac:dyDescent="0.35">
      <c r="R3820" s="10">
        <v>43909</v>
      </c>
      <c r="S3820">
        <v>6180.27</v>
      </c>
    </row>
    <row r="3821" spans="18:19" x14ac:dyDescent="0.35">
      <c r="R3821" s="10">
        <v>43910</v>
      </c>
      <c r="S3821">
        <v>6206.6109999999999</v>
      </c>
    </row>
    <row r="3822" spans="18:19" x14ac:dyDescent="0.35">
      <c r="R3822" s="10">
        <v>43911</v>
      </c>
      <c r="S3822">
        <v>6197.6180000000004</v>
      </c>
    </row>
    <row r="3823" spans="18:19" x14ac:dyDescent="0.35">
      <c r="R3823" s="10">
        <v>43912</v>
      </c>
      <c r="S3823">
        <v>5803.67</v>
      </c>
    </row>
    <row r="3824" spans="18:19" x14ac:dyDescent="0.35">
      <c r="R3824" s="10">
        <v>43913</v>
      </c>
      <c r="S3824">
        <v>6492.94</v>
      </c>
    </row>
    <row r="3825" spans="18:19" x14ac:dyDescent="0.35">
      <c r="R3825" s="10">
        <v>43914</v>
      </c>
      <c r="S3825">
        <v>6766.7809999999999</v>
      </c>
    </row>
    <row r="3826" spans="18:19" x14ac:dyDescent="0.35">
      <c r="R3826" s="10">
        <v>43915</v>
      </c>
      <c r="S3826">
        <v>6687.7049999999999</v>
      </c>
    </row>
    <row r="3827" spans="18:19" x14ac:dyDescent="0.35">
      <c r="R3827" s="10">
        <v>43916</v>
      </c>
      <c r="S3827">
        <v>6709.95</v>
      </c>
    </row>
    <row r="3828" spans="18:19" x14ac:dyDescent="0.35">
      <c r="R3828" s="10">
        <v>43917</v>
      </c>
      <c r="S3828">
        <v>6698.73</v>
      </c>
    </row>
    <row r="3829" spans="18:19" x14ac:dyDescent="0.35">
      <c r="R3829" s="10">
        <v>43918</v>
      </c>
      <c r="S3829">
        <v>6226.5450000000001</v>
      </c>
    </row>
    <row r="3830" spans="18:19" x14ac:dyDescent="0.35">
      <c r="R3830" s="10">
        <v>43919</v>
      </c>
      <c r="S3830">
        <v>5882.0060000000003</v>
      </c>
    </row>
    <row r="3831" spans="18:19" x14ac:dyDescent="0.35">
      <c r="R3831" s="10">
        <v>43920</v>
      </c>
      <c r="S3831">
        <v>6568.8050000000003</v>
      </c>
    </row>
    <row r="3832" spans="18:19" x14ac:dyDescent="0.35">
      <c r="R3832" s="10">
        <v>43921</v>
      </c>
      <c r="S3832">
        <v>6449.95</v>
      </c>
    </row>
    <row r="3833" spans="18:19" x14ac:dyDescent="0.35">
      <c r="R3833" s="10">
        <v>43922</v>
      </c>
      <c r="S3833">
        <v>6671.95</v>
      </c>
    </row>
    <row r="3834" spans="18:19" x14ac:dyDescent="0.35">
      <c r="R3834" s="10">
        <v>43923</v>
      </c>
      <c r="S3834">
        <v>6833.05</v>
      </c>
    </row>
    <row r="3835" spans="18:19" x14ac:dyDescent="0.35">
      <c r="R3835" s="10">
        <v>43924</v>
      </c>
      <c r="S3835">
        <v>6740.0749999999998</v>
      </c>
    </row>
    <row r="3836" spans="18:19" x14ac:dyDescent="0.35">
      <c r="R3836" s="10">
        <v>43925</v>
      </c>
      <c r="S3836">
        <v>6872.915</v>
      </c>
    </row>
    <row r="3837" spans="18:19" x14ac:dyDescent="0.35">
      <c r="R3837" s="10">
        <v>43926</v>
      </c>
      <c r="S3837">
        <v>6778.61</v>
      </c>
    </row>
    <row r="3838" spans="18:19" x14ac:dyDescent="0.35">
      <c r="R3838" s="10">
        <v>43927</v>
      </c>
      <c r="S3838">
        <v>7297.75</v>
      </c>
    </row>
    <row r="3839" spans="18:19" x14ac:dyDescent="0.35">
      <c r="R3839" s="10">
        <v>43928</v>
      </c>
      <c r="S3839">
        <v>7360.37</v>
      </c>
    </row>
    <row r="3840" spans="18:19" x14ac:dyDescent="0.35">
      <c r="R3840" s="10">
        <v>43929</v>
      </c>
      <c r="S3840">
        <v>7341.15</v>
      </c>
    </row>
    <row r="3841" spans="18:19" x14ac:dyDescent="0.35">
      <c r="R3841" s="10">
        <v>43930</v>
      </c>
      <c r="S3841">
        <v>7314.95</v>
      </c>
    </row>
    <row r="3842" spans="18:19" x14ac:dyDescent="0.35">
      <c r="R3842" s="10">
        <v>43931</v>
      </c>
      <c r="S3842">
        <v>6909.95</v>
      </c>
    </row>
    <row r="3843" spans="18:19" x14ac:dyDescent="0.35">
      <c r="R3843" s="10">
        <v>43932</v>
      </c>
      <c r="S3843">
        <v>6814.05</v>
      </c>
    </row>
    <row r="3844" spans="18:19" x14ac:dyDescent="0.35">
      <c r="R3844" s="10">
        <v>43933</v>
      </c>
      <c r="S3844">
        <v>7143.45</v>
      </c>
    </row>
    <row r="3845" spans="18:19" x14ac:dyDescent="0.35">
      <c r="R3845" s="10">
        <v>43934</v>
      </c>
      <c r="S3845">
        <v>6763.0649999999996</v>
      </c>
    </row>
    <row r="3846" spans="18:19" x14ac:dyDescent="0.35">
      <c r="R3846" s="10">
        <v>43935</v>
      </c>
      <c r="S3846">
        <v>6885.1</v>
      </c>
    </row>
    <row r="3847" spans="18:19" x14ac:dyDescent="0.35">
      <c r="R3847" s="10">
        <v>43936</v>
      </c>
      <c r="S3847">
        <v>6727.15</v>
      </c>
    </row>
    <row r="3848" spans="18:19" x14ac:dyDescent="0.35">
      <c r="R3848" s="10">
        <v>43937</v>
      </c>
      <c r="S3848">
        <v>7055.8220000000001</v>
      </c>
    </row>
    <row r="3849" spans="18:19" x14ac:dyDescent="0.35">
      <c r="R3849" s="10">
        <v>43938</v>
      </c>
      <c r="S3849">
        <v>7086.85</v>
      </c>
    </row>
    <row r="3850" spans="18:19" x14ac:dyDescent="0.35">
      <c r="R3850" s="10">
        <v>43939</v>
      </c>
      <c r="S3850">
        <v>7226.61</v>
      </c>
    </row>
    <row r="3851" spans="18:19" x14ac:dyDescent="0.35">
      <c r="R3851" s="10">
        <v>43940</v>
      </c>
      <c r="S3851">
        <v>7170.65</v>
      </c>
    </row>
    <row r="3852" spans="18:19" x14ac:dyDescent="0.35">
      <c r="R3852" s="10">
        <v>43941</v>
      </c>
      <c r="S3852">
        <v>6896.31</v>
      </c>
    </row>
    <row r="3853" spans="18:19" x14ac:dyDescent="0.35">
      <c r="R3853" s="10">
        <v>43942</v>
      </c>
      <c r="S3853">
        <v>6856.8</v>
      </c>
    </row>
    <row r="3854" spans="18:19" x14ac:dyDescent="0.35">
      <c r="R3854" s="10">
        <v>43943</v>
      </c>
      <c r="S3854">
        <v>7137.85</v>
      </c>
    </row>
    <row r="3855" spans="18:19" x14ac:dyDescent="0.35">
      <c r="R3855" s="10">
        <v>43944</v>
      </c>
      <c r="S3855">
        <v>7556.95</v>
      </c>
    </row>
    <row r="3856" spans="18:19" x14ac:dyDescent="0.35">
      <c r="R3856" s="10">
        <v>43945</v>
      </c>
      <c r="S3856">
        <v>7502.9</v>
      </c>
    </row>
    <row r="3857" spans="18:19" x14ac:dyDescent="0.35">
      <c r="R3857" s="10">
        <v>43946</v>
      </c>
      <c r="S3857">
        <v>7598.6049999999996</v>
      </c>
    </row>
    <row r="3858" spans="18:19" x14ac:dyDescent="0.35">
      <c r="R3858" s="10">
        <v>43947</v>
      </c>
      <c r="S3858">
        <v>7602.64</v>
      </c>
    </row>
    <row r="3859" spans="18:19" x14ac:dyDescent="0.35">
      <c r="R3859" s="10">
        <v>43948</v>
      </c>
      <c r="S3859">
        <v>7674.375</v>
      </c>
    </row>
    <row r="3860" spans="18:19" x14ac:dyDescent="0.35">
      <c r="R3860" s="10">
        <v>43949</v>
      </c>
      <c r="S3860">
        <v>7724.15</v>
      </c>
    </row>
    <row r="3861" spans="18:19" x14ac:dyDescent="0.35">
      <c r="R3861" s="10">
        <v>43950</v>
      </c>
      <c r="S3861">
        <v>8273.4500000000007</v>
      </c>
    </row>
    <row r="3862" spans="18:19" x14ac:dyDescent="0.35">
      <c r="R3862" s="10">
        <v>43951</v>
      </c>
      <c r="S3862">
        <v>8740.75</v>
      </c>
    </row>
    <row r="3863" spans="18:19" x14ac:dyDescent="0.35">
      <c r="R3863" s="10">
        <v>43952</v>
      </c>
      <c r="S3863">
        <v>8771.5720000000001</v>
      </c>
    </row>
    <row r="3864" spans="18:19" x14ac:dyDescent="0.35">
      <c r="R3864" s="10">
        <v>43953</v>
      </c>
      <c r="S3864">
        <v>8891.4449999999997</v>
      </c>
    </row>
    <row r="3865" spans="18:19" x14ac:dyDescent="0.35">
      <c r="R3865" s="10">
        <v>43954</v>
      </c>
      <c r="S3865">
        <v>8819.01</v>
      </c>
    </row>
    <row r="3866" spans="18:19" x14ac:dyDescent="0.35">
      <c r="R3866" s="10">
        <v>43955</v>
      </c>
      <c r="S3866">
        <v>8801.36</v>
      </c>
    </row>
    <row r="3867" spans="18:19" x14ac:dyDescent="0.35">
      <c r="R3867" s="10">
        <v>43956</v>
      </c>
      <c r="S3867">
        <v>8900.2999999999993</v>
      </c>
    </row>
    <row r="3868" spans="18:19" x14ac:dyDescent="0.35">
      <c r="R3868" s="10">
        <v>43957</v>
      </c>
      <c r="S3868">
        <v>9248.9470000000001</v>
      </c>
    </row>
    <row r="3869" spans="18:19" x14ac:dyDescent="0.35">
      <c r="R3869" s="10">
        <v>43958</v>
      </c>
      <c r="S3869">
        <v>9375.9500000000007</v>
      </c>
    </row>
    <row r="3870" spans="18:19" x14ac:dyDescent="0.35">
      <c r="R3870" s="10">
        <v>43959</v>
      </c>
      <c r="S3870">
        <v>9986.6669999999995</v>
      </c>
    </row>
    <row r="3871" spans="18:19" x14ac:dyDescent="0.35">
      <c r="R3871" s="10">
        <v>43960</v>
      </c>
      <c r="S3871">
        <v>9740.8150000000005</v>
      </c>
    </row>
    <row r="3872" spans="18:19" x14ac:dyDescent="0.35">
      <c r="R3872" s="10">
        <v>43961</v>
      </c>
      <c r="S3872">
        <v>8465.4500000000007</v>
      </c>
    </row>
    <row r="3873" spans="18:19" x14ac:dyDescent="0.35">
      <c r="R3873" s="10">
        <v>43962</v>
      </c>
      <c r="S3873">
        <v>8857.0619999999999</v>
      </c>
    </row>
    <row r="3874" spans="18:19" x14ac:dyDescent="0.35">
      <c r="R3874" s="10">
        <v>43963</v>
      </c>
      <c r="S3874">
        <v>8729.9500000000007</v>
      </c>
    </row>
    <row r="3875" spans="18:19" x14ac:dyDescent="0.35">
      <c r="R3875" s="10">
        <v>43964</v>
      </c>
      <c r="S3875">
        <v>9099.2000000000007</v>
      </c>
    </row>
    <row r="3876" spans="18:19" x14ac:dyDescent="0.35">
      <c r="R3876" s="10">
        <v>43965</v>
      </c>
      <c r="S3876">
        <v>9582.5820000000003</v>
      </c>
    </row>
    <row r="3877" spans="18:19" x14ac:dyDescent="0.35">
      <c r="R3877" s="10">
        <v>43966</v>
      </c>
      <c r="S3877">
        <v>9523.5949999999993</v>
      </c>
    </row>
    <row r="3878" spans="18:19" x14ac:dyDescent="0.35">
      <c r="R3878" s="10">
        <v>43967</v>
      </c>
      <c r="S3878">
        <v>9465.0499999999993</v>
      </c>
    </row>
    <row r="3879" spans="18:19" x14ac:dyDescent="0.35">
      <c r="R3879" s="10">
        <v>43968</v>
      </c>
      <c r="S3879">
        <v>9775.125</v>
      </c>
    </row>
    <row r="3880" spans="18:19" x14ac:dyDescent="0.35">
      <c r="R3880" s="10">
        <v>43969</v>
      </c>
      <c r="S3880">
        <v>9636.5499999999993</v>
      </c>
    </row>
    <row r="3881" spans="18:19" x14ac:dyDescent="0.35">
      <c r="R3881" s="10">
        <v>43970</v>
      </c>
      <c r="S3881">
        <v>9789.75</v>
      </c>
    </row>
    <row r="3882" spans="18:19" x14ac:dyDescent="0.35">
      <c r="R3882" s="10">
        <v>43971</v>
      </c>
      <c r="S3882">
        <v>9772.2049999999999</v>
      </c>
    </row>
    <row r="3883" spans="18:19" x14ac:dyDescent="0.35">
      <c r="R3883" s="10">
        <v>43972</v>
      </c>
      <c r="S3883">
        <v>9335.15</v>
      </c>
    </row>
    <row r="3884" spans="18:19" x14ac:dyDescent="0.35">
      <c r="R3884" s="10">
        <v>43973</v>
      </c>
      <c r="S3884">
        <v>9177.7999999999993</v>
      </c>
    </row>
    <row r="3885" spans="18:19" x14ac:dyDescent="0.35">
      <c r="R3885" s="10">
        <v>43974</v>
      </c>
      <c r="S3885">
        <v>9186.8310000000001</v>
      </c>
    </row>
    <row r="3886" spans="18:19" x14ac:dyDescent="0.35">
      <c r="R3886" s="10">
        <v>43975</v>
      </c>
      <c r="S3886">
        <v>9203.1299999999992</v>
      </c>
    </row>
    <row r="3887" spans="18:19" x14ac:dyDescent="0.35">
      <c r="R3887" s="10">
        <v>43976</v>
      </c>
      <c r="S3887">
        <v>8776.34</v>
      </c>
    </row>
    <row r="3888" spans="18:19" x14ac:dyDescent="0.35">
      <c r="R3888" s="10">
        <v>43977</v>
      </c>
      <c r="S3888">
        <v>8871.0499999999993</v>
      </c>
    </row>
    <row r="3889" spans="18:19" x14ac:dyDescent="0.35">
      <c r="R3889" s="10">
        <v>43978</v>
      </c>
      <c r="S3889">
        <v>8923.0499999999993</v>
      </c>
    </row>
    <row r="3890" spans="18:19" x14ac:dyDescent="0.35">
      <c r="R3890" s="10">
        <v>43979</v>
      </c>
      <c r="S3890">
        <v>9207.9500000000007</v>
      </c>
    </row>
    <row r="3891" spans="18:19" x14ac:dyDescent="0.35">
      <c r="R3891" s="10">
        <v>43980</v>
      </c>
      <c r="S3891">
        <v>9448.3649999999998</v>
      </c>
    </row>
    <row r="3892" spans="18:19" x14ac:dyDescent="0.35">
      <c r="R3892" s="10">
        <v>43981</v>
      </c>
      <c r="S3892">
        <v>9550.8150000000005</v>
      </c>
    </row>
    <row r="3893" spans="18:19" x14ac:dyDescent="0.35">
      <c r="R3893" s="10">
        <v>43982</v>
      </c>
      <c r="S3893">
        <v>9545.15</v>
      </c>
    </row>
    <row r="3894" spans="18:19" x14ac:dyDescent="0.35">
      <c r="R3894" s="10">
        <v>43983</v>
      </c>
      <c r="S3894">
        <v>9564.9500000000007</v>
      </c>
    </row>
    <row r="3895" spans="18:19" x14ac:dyDescent="0.35">
      <c r="R3895" s="10">
        <v>43984</v>
      </c>
      <c r="S3895">
        <v>10136.5</v>
      </c>
    </row>
    <row r="3896" spans="18:19" x14ac:dyDescent="0.35">
      <c r="R3896" s="10">
        <v>43985</v>
      </c>
      <c r="S3896">
        <v>9594.4500000000007</v>
      </c>
    </row>
    <row r="3897" spans="18:19" x14ac:dyDescent="0.35">
      <c r="R3897" s="10">
        <v>43986</v>
      </c>
      <c r="S3897">
        <v>9529.5499999999993</v>
      </c>
    </row>
    <row r="3898" spans="18:19" x14ac:dyDescent="0.35">
      <c r="R3898" s="10">
        <v>43987</v>
      </c>
      <c r="S3898">
        <v>9836.8050000000003</v>
      </c>
    </row>
    <row r="3899" spans="18:19" x14ac:dyDescent="0.35">
      <c r="R3899" s="10">
        <v>43988</v>
      </c>
      <c r="S3899">
        <v>9679.75</v>
      </c>
    </row>
    <row r="3900" spans="18:19" x14ac:dyDescent="0.35">
      <c r="R3900" s="10">
        <v>43989</v>
      </c>
      <c r="S3900">
        <v>9621.5499999999993</v>
      </c>
    </row>
    <row r="3901" spans="18:19" x14ac:dyDescent="0.35">
      <c r="R3901" s="10">
        <v>43990</v>
      </c>
      <c r="S3901">
        <v>9730.3649999999998</v>
      </c>
    </row>
    <row r="3902" spans="18:19" x14ac:dyDescent="0.35">
      <c r="R3902" s="10">
        <v>43991</v>
      </c>
      <c r="S3902">
        <v>9668.9599999999991</v>
      </c>
    </row>
    <row r="3903" spans="18:19" x14ac:dyDescent="0.35">
      <c r="R3903" s="10">
        <v>43992</v>
      </c>
      <c r="S3903">
        <v>9731.0499999999993</v>
      </c>
    </row>
    <row r="3904" spans="18:19" x14ac:dyDescent="0.35">
      <c r="R3904" s="10">
        <v>43993</v>
      </c>
      <c r="S3904">
        <v>9797.5</v>
      </c>
    </row>
    <row r="3905" spans="18:19" x14ac:dyDescent="0.35">
      <c r="R3905" s="10">
        <v>43994</v>
      </c>
      <c r="S3905">
        <v>9475.9500000000007</v>
      </c>
    </row>
    <row r="3906" spans="18:19" x14ac:dyDescent="0.35">
      <c r="R3906" s="10">
        <v>43995</v>
      </c>
      <c r="S3906">
        <v>9432.3870000000006</v>
      </c>
    </row>
    <row r="3907" spans="18:19" x14ac:dyDescent="0.35">
      <c r="R3907" s="10">
        <v>43996</v>
      </c>
      <c r="S3907">
        <v>9421.8950000000004</v>
      </c>
    </row>
    <row r="3908" spans="18:19" x14ac:dyDescent="0.35">
      <c r="R3908" s="10">
        <v>43997</v>
      </c>
      <c r="S3908">
        <v>9137.25</v>
      </c>
    </row>
    <row r="3909" spans="18:19" x14ac:dyDescent="0.35">
      <c r="R3909" s="10">
        <v>43998</v>
      </c>
      <c r="S3909">
        <v>9490.7369999999992</v>
      </c>
    </row>
    <row r="3910" spans="18:19" x14ac:dyDescent="0.35">
      <c r="R3910" s="10">
        <v>43999</v>
      </c>
      <c r="S3910">
        <v>9474.64</v>
      </c>
    </row>
    <row r="3911" spans="18:19" x14ac:dyDescent="0.35">
      <c r="R3911" s="10">
        <v>44000</v>
      </c>
      <c r="S3911">
        <v>9447.25</v>
      </c>
    </row>
    <row r="3912" spans="18:19" x14ac:dyDescent="0.35">
      <c r="R3912" s="10">
        <v>44001</v>
      </c>
      <c r="S3912">
        <v>9276.15</v>
      </c>
    </row>
    <row r="3913" spans="18:19" x14ac:dyDescent="0.35">
      <c r="R3913" s="10">
        <v>44002</v>
      </c>
      <c r="S3913">
        <v>9312.0049999999992</v>
      </c>
    </row>
    <row r="3914" spans="18:19" x14ac:dyDescent="0.35">
      <c r="R3914" s="10">
        <v>44003</v>
      </c>
      <c r="S3914">
        <v>9339.125</v>
      </c>
    </row>
    <row r="3915" spans="18:19" x14ac:dyDescent="0.35">
      <c r="R3915" s="10">
        <v>44004</v>
      </c>
      <c r="S3915">
        <v>9474.9</v>
      </c>
    </row>
    <row r="3916" spans="18:19" x14ac:dyDescent="0.35">
      <c r="R3916" s="10">
        <v>44005</v>
      </c>
      <c r="S3916">
        <v>9591.7150000000001</v>
      </c>
    </row>
    <row r="3917" spans="18:19" x14ac:dyDescent="0.35">
      <c r="R3917" s="10">
        <v>44006</v>
      </c>
      <c r="S3917">
        <v>9510.2999999999993</v>
      </c>
    </row>
    <row r="3918" spans="18:19" x14ac:dyDescent="0.35">
      <c r="R3918" s="10">
        <v>44007</v>
      </c>
      <c r="S3918">
        <v>9274.1260000000002</v>
      </c>
    </row>
    <row r="3919" spans="18:19" x14ac:dyDescent="0.35">
      <c r="R3919" s="10">
        <v>44008</v>
      </c>
      <c r="S3919">
        <v>9127.5499999999993</v>
      </c>
    </row>
    <row r="3920" spans="18:19" x14ac:dyDescent="0.35">
      <c r="R3920" s="10">
        <v>44009</v>
      </c>
      <c r="S3920">
        <v>9164.3150000000005</v>
      </c>
    </row>
    <row r="3921" spans="18:19" x14ac:dyDescent="0.35">
      <c r="R3921" s="10">
        <v>44010</v>
      </c>
      <c r="S3921">
        <v>8991.5</v>
      </c>
    </row>
    <row r="3922" spans="18:19" x14ac:dyDescent="0.35">
      <c r="R3922" s="10">
        <v>44011</v>
      </c>
      <c r="S3922">
        <v>9096.15</v>
      </c>
    </row>
    <row r="3923" spans="18:19" x14ac:dyDescent="0.35">
      <c r="R3923" s="10">
        <v>44012</v>
      </c>
      <c r="S3923">
        <v>9144.3850000000002</v>
      </c>
    </row>
    <row r="3924" spans="18:19" x14ac:dyDescent="0.35">
      <c r="R3924" s="10">
        <v>44013</v>
      </c>
      <c r="S3924">
        <v>9153.9500000000007</v>
      </c>
    </row>
    <row r="3925" spans="18:19" x14ac:dyDescent="0.35">
      <c r="R3925" s="10">
        <v>44014</v>
      </c>
      <c r="S3925">
        <v>9199.875</v>
      </c>
    </row>
    <row r="3926" spans="18:19" x14ac:dyDescent="0.35">
      <c r="R3926" s="10">
        <v>44015</v>
      </c>
      <c r="S3926">
        <v>9094.9549999999999</v>
      </c>
    </row>
    <row r="3927" spans="18:19" x14ac:dyDescent="0.35">
      <c r="R3927" s="10">
        <v>44016</v>
      </c>
      <c r="S3927">
        <v>9083.3950000000004</v>
      </c>
    </row>
    <row r="3928" spans="18:19" x14ac:dyDescent="0.35">
      <c r="R3928" s="10">
        <v>44017</v>
      </c>
      <c r="S3928">
        <v>9075.3119999999999</v>
      </c>
    </row>
    <row r="3929" spans="18:19" x14ac:dyDescent="0.35">
      <c r="R3929" s="10">
        <v>44018</v>
      </c>
      <c r="S3929">
        <v>9203.25</v>
      </c>
    </row>
    <row r="3930" spans="18:19" x14ac:dyDescent="0.35">
      <c r="R3930" s="10">
        <v>44019</v>
      </c>
      <c r="S3930">
        <v>9265.375</v>
      </c>
    </row>
    <row r="3931" spans="18:19" x14ac:dyDescent="0.35">
      <c r="R3931" s="10">
        <v>44020</v>
      </c>
      <c r="S3931">
        <v>9279.5830000000005</v>
      </c>
    </row>
    <row r="3932" spans="18:19" x14ac:dyDescent="0.35">
      <c r="R3932" s="10">
        <v>44021</v>
      </c>
      <c r="S3932">
        <v>9403.85</v>
      </c>
    </row>
    <row r="3933" spans="18:19" x14ac:dyDescent="0.35">
      <c r="R3933" s="10">
        <v>44022</v>
      </c>
      <c r="S3933">
        <v>9144.7150000000001</v>
      </c>
    </row>
    <row r="3934" spans="18:19" x14ac:dyDescent="0.35">
      <c r="R3934" s="10">
        <v>44023</v>
      </c>
      <c r="S3934">
        <v>9278.0499999999993</v>
      </c>
    </row>
    <row r="3935" spans="18:19" x14ac:dyDescent="0.35">
      <c r="R3935" s="10">
        <v>44024</v>
      </c>
      <c r="S3935">
        <v>9279.0499999999993</v>
      </c>
    </row>
    <row r="3936" spans="18:19" x14ac:dyDescent="0.35">
      <c r="R3936" s="10">
        <v>44025</v>
      </c>
      <c r="S3936">
        <v>9294.6620000000003</v>
      </c>
    </row>
    <row r="3937" spans="18:19" x14ac:dyDescent="0.35">
      <c r="R3937" s="10">
        <v>44026</v>
      </c>
      <c r="S3937">
        <v>9202.4060000000009</v>
      </c>
    </row>
    <row r="3938" spans="18:19" x14ac:dyDescent="0.35">
      <c r="R3938" s="10">
        <v>44027</v>
      </c>
      <c r="S3938">
        <v>9214.1270000000004</v>
      </c>
    </row>
    <row r="3939" spans="18:19" x14ac:dyDescent="0.35">
      <c r="R3939" s="10">
        <v>44028</v>
      </c>
      <c r="S3939">
        <v>9116.3250000000007</v>
      </c>
    </row>
    <row r="3940" spans="18:19" x14ac:dyDescent="0.35">
      <c r="R3940" s="10">
        <v>44029</v>
      </c>
      <c r="S3940">
        <v>9122.2199999999993</v>
      </c>
    </row>
    <row r="3941" spans="18:19" x14ac:dyDescent="0.35">
      <c r="R3941" s="10">
        <v>44030</v>
      </c>
      <c r="S3941">
        <v>9140.2569999999996</v>
      </c>
    </row>
    <row r="3942" spans="18:19" x14ac:dyDescent="0.35">
      <c r="R3942" s="10">
        <v>44031</v>
      </c>
      <c r="S3942">
        <v>9156.11</v>
      </c>
    </row>
    <row r="3943" spans="18:19" x14ac:dyDescent="0.35">
      <c r="R3943" s="10">
        <v>44032</v>
      </c>
      <c r="S3943">
        <v>9185.375</v>
      </c>
    </row>
    <row r="3944" spans="18:19" x14ac:dyDescent="0.35">
      <c r="R3944" s="10">
        <v>44033</v>
      </c>
      <c r="S3944">
        <v>9206.5120000000006</v>
      </c>
    </row>
    <row r="3945" spans="18:19" x14ac:dyDescent="0.35">
      <c r="R3945" s="10">
        <v>44034</v>
      </c>
      <c r="S3945">
        <v>9357.1949999999997</v>
      </c>
    </row>
    <row r="3946" spans="18:19" x14ac:dyDescent="0.35">
      <c r="R3946" s="10">
        <v>44035</v>
      </c>
      <c r="S3946">
        <v>9511.6149999999998</v>
      </c>
    </row>
    <row r="3947" spans="18:19" x14ac:dyDescent="0.35">
      <c r="R3947" s="10">
        <v>44036</v>
      </c>
      <c r="S3947">
        <v>9544.48</v>
      </c>
    </row>
    <row r="3948" spans="18:19" x14ac:dyDescent="0.35">
      <c r="R3948" s="10">
        <v>44037</v>
      </c>
      <c r="S3948">
        <v>9601.75</v>
      </c>
    </row>
    <row r="3949" spans="18:19" x14ac:dyDescent="0.35">
      <c r="R3949" s="10">
        <v>44038</v>
      </c>
      <c r="S3949">
        <v>9712.08</v>
      </c>
    </row>
    <row r="3950" spans="18:19" x14ac:dyDescent="0.35">
      <c r="R3950" s="10">
        <v>44039</v>
      </c>
      <c r="S3950">
        <v>10300.5</v>
      </c>
    </row>
    <row r="3951" spans="18:19" x14ac:dyDescent="0.35">
      <c r="R3951" s="10">
        <v>44040</v>
      </c>
      <c r="S3951">
        <v>10985.31</v>
      </c>
    </row>
    <row r="3952" spans="18:19" x14ac:dyDescent="0.35">
      <c r="R3952" s="10">
        <v>44041</v>
      </c>
      <c r="S3952">
        <v>10982.5</v>
      </c>
    </row>
    <row r="3953" spans="18:19" x14ac:dyDescent="0.35">
      <c r="R3953" s="10">
        <v>44042</v>
      </c>
      <c r="S3953">
        <v>11053.5</v>
      </c>
    </row>
    <row r="3954" spans="18:19" x14ac:dyDescent="0.35">
      <c r="R3954" s="10">
        <v>44043</v>
      </c>
      <c r="S3954">
        <v>11025.5</v>
      </c>
    </row>
    <row r="3955" spans="18:19" x14ac:dyDescent="0.35">
      <c r="R3955" s="10">
        <v>44044</v>
      </c>
      <c r="S3955">
        <v>11354.15</v>
      </c>
    </row>
    <row r="3956" spans="18:19" x14ac:dyDescent="0.35">
      <c r="R3956" s="10">
        <v>44045</v>
      </c>
      <c r="S3956">
        <v>11301.28</v>
      </c>
    </row>
    <row r="3957" spans="18:19" x14ac:dyDescent="0.35">
      <c r="R3957" s="10">
        <v>44046</v>
      </c>
      <c r="S3957">
        <v>11164.44</v>
      </c>
    </row>
    <row r="3958" spans="18:19" x14ac:dyDescent="0.35">
      <c r="R3958" s="10">
        <v>44047</v>
      </c>
      <c r="S3958">
        <v>11275.99</v>
      </c>
    </row>
    <row r="3959" spans="18:19" x14ac:dyDescent="0.35">
      <c r="R3959" s="10">
        <v>44048</v>
      </c>
      <c r="S3959">
        <v>11219.5</v>
      </c>
    </row>
    <row r="3960" spans="18:19" x14ac:dyDescent="0.35">
      <c r="R3960" s="10">
        <v>44049</v>
      </c>
      <c r="S3960">
        <v>11796.81</v>
      </c>
    </row>
    <row r="3961" spans="18:19" x14ac:dyDescent="0.35">
      <c r="R3961" s="10">
        <v>44050</v>
      </c>
      <c r="S3961">
        <v>11827.26</v>
      </c>
    </row>
    <row r="3962" spans="18:19" x14ac:dyDescent="0.35">
      <c r="R3962" s="10">
        <v>44051</v>
      </c>
      <c r="S3962">
        <v>11568.5</v>
      </c>
    </row>
    <row r="3963" spans="18:19" x14ac:dyDescent="0.35">
      <c r="R3963" s="10">
        <v>44052</v>
      </c>
      <c r="S3963">
        <v>11666.45</v>
      </c>
    </row>
    <row r="3964" spans="18:19" x14ac:dyDescent="0.35">
      <c r="R3964" s="10">
        <v>44053</v>
      </c>
      <c r="S3964">
        <v>12010.28</v>
      </c>
    </row>
    <row r="3965" spans="18:19" x14ac:dyDescent="0.35">
      <c r="R3965" s="10">
        <v>44054</v>
      </c>
      <c r="S3965">
        <v>11832.5</v>
      </c>
    </row>
    <row r="3966" spans="18:19" x14ac:dyDescent="0.35">
      <c r="R3966" s="10">
        <v>44055</v>
      </c>
      <c r="S3966">
        <v>11342.01</v>
      </c>
    </row>
    <row r="3967" spans="18:19" x14ac:dyDescent="0.35">
      <c r="R3967" s="10">
        <v>44056</v>
      </c>
      <c r="S3967">
        <v>11565.09</v>
      </c>
    </row>
    <row r="3968" spans="18:19" x14ac:dyDescent="0.35">
      <c r="R3968" s="10">
        <v>44057</v>
      </c>
      <c r="S3968">
        <v>11759.5</v>
      </c>
    </row>
    <row r="3969" spans="18:19" x14ac:dyDescent="0.35">
      <c r="R3969" s="10">
        <v>44058</v>
      </c>
      <c r="S3969">
        <v>11895.62</v>
      </c>
    </row>
    <row r="3970" spans="18:19" x14ac:dyDescent="0.35">
      <c r="R3970" s="10">
        <v>44059</v>
      </c>
      <c r="S3970">
        <v>11908.33</v>
      </c>
    </row>
    <row r="3971" spans="18:19" x14ac:dyDescent="0.35">
      <c r="R3971" s="10">
        <v>44060</v>
      </c>
      <c r="S3971">
        <v>11856.5</v>
      </c>
    </row>
    <row r="3972" spans="18:19" x14ac:dyDescent="0.35">
      <c r="R3972" s="10">
        <v>44061</v>
      </c>
      <c r="S3972">
        <v>12327.5</v>
      </c>
    </row>
    <row r="3973" spans="18:19" x14ac:dyDescent="0.35">
      <c r="R3973" s="10">
        <v>44062</v>
      </c>
      <c r="S3973">
        <v>11918.5</v>
      </c>
    </row>
    <row r="3974" spans="18:19" x14ac:dyDescent="0.35">
      <c r="R3974" s="10">
        <v>44063</v>
      </c>
      <c r="S3974">
        <v>11833.89</v>
      </c>
    </row>
    <row r="3975" spans="18:19" x14ac:dyDescent="0.35">
      <c r="R3975" s="10">
        <v>44064</v>
      </c>
      <c r="S3975">
        <v>11583.13</v>
      </c>
    </row>
    <row r="3976" spans="18:19" x14ac:dyDescent="0.35">
      <c r="R3976" s="10">
        <v>44065</v>
      </c>
      <c r="S3976">
        <v>11674.62</v>
      </c>
    </row>
    <row r="3977" spans="18:19" x14ac:dyDescent="0.35">
      <c r="R3977" s="10">
        <v>44066</v>
      </c>
      <c r="S3977">
        <v>11611.5</v>
      </c>
    </row>
    <row r="3978" spans="18:19" x14ac:dyDescent="0.35">
      <c r="R3978" s="10">
        <v>44067</v>
      </c>
      <c r="S3978">
        <v>11744.01</v>
      </c>
    </row>
    <row r="3979" spans="18:19" x14ac:dyDescent="0.35">
      <c r="R3979" s="10">
        <v>44068</v>
      </c>
      <c r="S3979">
        <v>11378.72</v>
      </c>
    </row>
    <row r="3980" spans="18:19" x14ac:dyDescent="0.35">
      <c r="R3980" s="10">
        <v>44069</v>
      </c>
      <c r="S3980">
        <v>11458.82</v>
      </c>
    </row>
    <row r="3981" spans="18:19" x14ac:dyDescent="0.35">
      <c r="R3981" s="10">
        <v>44070</v>
      </c>
      <c r="S3981">
        <v>11302.12</v>
      </c>
    </row>
    <row r="3982" spans="18:19" x14ac:dyDescent="0.35">
      <c r="R3982" s="10">
        <v>44071</v>
      </c>
      <c r="S3982">
        <v>11482.22</v>
      </c>
    </row>
    <row r="3983" spans="18:19" x14ac:dyDescent="0.35">
      <c r="R3983" s="10">
        <v>44072</v>
      </c>
      <c r="S3983">
        <v>11515.04</v>
      </c>
    </row>
    <row r="3984" spans="18:19" x14ac:dyDescent="0.35">
      <c r="R3984" s="10">
        <v>44073</v>
      </c>
      <c r="S3984">
        <v>11657</v>
      </c>
    </row>
    <row r="3985" spans="18:19" x14ac:dyDescent="0.35">
      <c r="R3985" s="10">
        <v>44074</v>
      </c>
      <c r="S3985">
        <v>11678.37</v>
      </c>
    </row>
    <row r="3986" spans="18:19" x14ac:dyDescent="0.35">
      <c r="R3986" s="10">
        <v>44075</v>
      </c>
      <c r="S3986">
        <v>11964.2</v>
      </c>
    </row>
    <row r="3987" spans="18:19" x14ac:dyDescent="0.35">
      <c r="R3987" s="10">
        <v>44076</v>
      </c>
      <c r="S3987">
        <v>11795.7</v>
      </c>
    </row>
    <row r="3988" spans="18:19" x14ac:dyDescent="0.35">
      <c r="R3988" s="10">
        <v>44077</v>
      </c>
      <c r="S3988">
        <v>11302.88</v>
      </c>
    </row>
    <row r="3989" spans="18:19" x14ac:dyDescent="0.35">
      <c r="R3989" s="10">
        <v>44078</v>
      </c>
      <c r="S3989">
        <v>10292.59</v>
      </c>
    </row>
    <row r="3990" spans="18:19" x14ac:dyDescent="0.35">
      <c r="R3990" s="10">
        <v>44079</v>
      </c>
      <c r="S3990">
        <v>10439.5</v>
      </c>
    </row>
    <row r="3991" spans="18:19" x14ac:dyDescent="0.35">
      <c r="R3991" s="10">
        <v>44080</v>
      </c>
      <c r="S3991">
        <v>10110.44</v>
      </c>
    </row>
    <row r="3992" spans="18:19" x14ac:dyDescent="0.35">
      <c r="R3992" s="10">
        <v>44081</v>
      </c>
      <c r="S3992">
        <v>10164.129999999999</v>
      </c>
    </row>
    <row r="3993" spans="18:19" x14ac:dyDescent="0.35">
      <c r="R3993" s="10">
        <v>44082</v>
      </c>
      <c r="S3993">
        <v>10316.58</v>
      </c>
    </row>
    <row r="3994" spans="18:19" x14ac:dyDescent="0.35">
      <c r="R3994" s="10">
        <v>44083</v>
      </c>
      <c r="S3994">
        <v>10032.5</v>
      </c>
    </row>
    <row r="3995" spans="18:19" x14ac:dyDescent="0.35">
      <c r="R3995" s="10">
        <v>44084</v>
      </c>
      <c r="S3995">
        <v>10341.01</v>
      </c>
    </row>
    <row r="3996" spans="18:19" x14ac:dyDescent="0.35">
      <c r="R3996" s="10">
        <v>44085</v>
      </c>
      <c r="S3996">
        <v>10380.530000000001</v>
      </c>
    </row>
    <row r="3997" spans="18:19" x14ac:dyDescent="0.35">
      <c r="R3997" s="10">
        <v>44086</v>
      </c>
      <c r="S3997">
        <v>10436.36</v>
      </c>
    </row>
    <row r="3998" spans="18:19" x14ac:dyDescent="0.35">
      <c r="R3998" s="10">
        <v>44087</v>
      </c>
      <c r="S3998">
        <v>10313.06</v>
      </c>
    </row>
    <row r="3999" spans="18:19" x14ac:dyDescent="0.35">
      <c r="R3999" s="10">
        <v>44088</v>
      </c>
      <c r="S3999">
        <v>10680.29</v>
      </c>
    </row>
    <row r="4000" spans="18:19" x14ac:dyDescent="0.35">
      <c r="R4000" s="10">
        <v>44089</v>
      </c>
      <c r="S4000">
        <v>10829.5</v>
      </c>
    </row>
    <row r="4001" spans="18:19" x14ac:dyDescent="0.35">
      <c r="R4001" s="10">
        <v>44090</v>
      </c>
      <c r="S4001">
        <v>11033.38</v>
      </c>
    </row>
    <row r="4002" spans="18:19" x14ac:dyDescent="0.35">
      <c r="R4002" s="10">
        <v>44091</v>
      </c>
      <c r="S4002">
        <v>10937.11</v>
      </c>
    </row>
    <row r="4003" spans="18:19" x14ac:dyDescent="0.35">
      <c r="R4003" s="10">
        <v>44092</v>
      </c>
      <c r="S4003">
        <v>10933.93</v>
      </c>
    </row>
    <row r="4004" spans="18:19" x14ac:dyDescent="0.35">
      <c r="R4004" s="10">
        <v>44093</v>
      </c>
      <c r="S4004">
        <v>11048.87</v>
      </c>
    </row>
    <row r="4005" spans="18:19" x14ac:dyDescent="0.35">
      <c r="R4005" s="10">
        <v>44094</v>
      </c>
      <c r="S4005">
        <v>10852.91</v>
      </c>
    </row>
    <row r="4006" spans="18:19" x14ac:dyDescent="0.35">
      <c r="R4006" s="10">
        <v>44095</v>
      </c>
      <c r="S4006">
        <v>10526.2</v>
      </c>
    </row>
    <row r="4007" spans="18:19" x14ac:dyDescent="0.35">
      <c r="R4007" s="10">
        <v>44096</v>
      </c>
      <c r="S4007">
        <v>10531.16</v>
      </c>
    </row>
    <row r="4008" spans="18:19" x14ac:dyDescent="0.35">
      <c r="R4008" s="10">
        <v>44097</v>
      </c>
      <c r="S4008">
        <v>10260.030000000001</v>
      </c>
    </row>
    <row r="4009" spans="18:19" x14ac:dyDescent="0.35">
      <c r="R4009" s="10">
        <v>44098</v>
      </c>
      <c r="S4009">
        <v>10672.95</v>
      </c>
    </row>
    <row r="4010" spans="18:19" x14ac:dyDescent="0.35">
      <c r="R4010" s="10">
        <v>44099</v>
      </c>
      <c r="S4010">
        <v>10729.06</v>
      </c>
    </row>
    <row r="4011" spans="18:19" x14ac:dyDescent="0.35">
      <c r="R4011" s="10">
        <v>44100</v>
      </c>
      <c r="S4011">
        <v>10741.47</v>
      </c>
    </row>
    <row r="4012" spans="18:19" x14ac:dyDescent="0.35">
      <c r="R4012" s="10">
        <v>44101</v>
      </c>
      <c r="S4012">
        <v>10752.34</v>
      </c>
    </row>
    <row r="4013" spans="18:19" x14ac:dyDescent="0.35">
      <c r="R4013" s="10">
        <v>44102</v>
      </c>
      <c r="S4013">
        <v>10863.06</v>
      </c>
    </row>
    <row r="4014" spans="18:19" x14ac:dyDescent="0.35">
      <c r="R4014" s="10">
        <v>44103</v>
      </c>
      <c r="S4014">
        <v>10764.28</v>
      </c>
    </row>
    <row r="4015" spans="18:19" x14ac:dyDescent="0.35">
      <c r="R4015" s="10">
        <v>44104</v>
      </c>
      <c r="S4015">
        <v>10741.57</v>
      </c>
    </row>
    <row r="4016" spans="18:19" x14ac:dyDescent="0.35">
      <c r="R4016" s="10">
        <v>44105</v>
      </c>
      <c r="S4016">
        <v>10626.6</v>
      </c>
    </row>
    <row r="4017" spans="18:19" x14ac:dyDescent="0.35">
      <c r="R4017" s="10">
        <v>44106</v>
      </c>
      <c r="S4017">
        <v>10567.33</v>
      </c>
    </row>
    <row r="4018" spans="18:19" x14ac:dyDescent="0.35">
      <c r="R4018" s="10">
        <v>44107</v>
      </c>
      <c r="S4018">
        <v>10555.02</v>
      </c>
    </row>
    <row r="4019" spans="18:19" x14ac:dyDescent="0.35">
      <c r="R4019" s="10">
        <v>44108</v>
      </c>
      <c r="S4019">
        <v>10660.61</v>
      </c>
    </row>
    <row r="4020" spans="18:19" x14ac:dyDescent="0.35">
      <c r="R4020" s="10">
        <v>44109</v>
      </c>
      <c r="S4020">
        <v>10756.4</v>
      </c>
    </row>
    <row r="4021" spans="18:19" x14ac:dyDescent="0.35">
      <c r="R4021" s="10">
        <v>44110</v>
      </c>
      <c r="S4021">
        <v>10589.62</v>
      </c>
    </row>
    <row r="4022" spans="18:19" x14ac:dyDescent="0.35">
      <c r="R4022" s="10">
        <v>44111</v>
      </c>
      <c r="S4022">
        <v>10645.75</v>
      </c>
    </row>
    <row r="4023" spans="18:19" x14ac:dyDescent="0.35">
      <c r="R4023" s="10">
        <v>44112</v>
      </c>
      <c r="S4023">
        <v>10897.59</v>
      </c>
    </row>
    <row r="4024" spans="18:19" x14ac:dyDescent="0.35">
      <c r="R4024" s="10">
        <v>44113</v>
      </c>
      <c r="S4024">
        <v>11063.53</v>
      </c>
    </row>
    <row r="4025" spans="18:19" x14ac:dyDescent="0.35">
      <c r="R4025" s="10">
        <v>44114</v>
      </c>
      <c r="S4025">
        <v>11304.49</v>
      </c>
    </row>
    <row r="4026" spans="18:19" x14ac:dyDescent="0.35">
      <c r="R4026" s="10">
        <v>44115</v>
      </c>
      <c r="S4026">
        <v>11377.16</v>
      </c>
    </row>
    <row r="4027" spans="18:19" x14ac:dyDescent="0.35">
      <c r="R4027" s="10">
        <v>44116</v>
      </c>
      <c r="S4027">
        <v>11545.15</v>
      </c>
    </row>
    <row r="4028" spans="18:19" x14ac:dyDescent="0.35">
      <c r="R4028" s="10">
        <v>44117</v>
      </c>
      <c r="S4028">
        <v>11432.47</v>
      </c>
    </row>
    <row r="4029" spans="18:19" x14ac:dyDescent="0.35">
      <c r="R4029" s="10">
        <v>44118</v>
      </c>
      <c r="S4029">
        <v>11430.87</v>
      </c>
    </row>
    <row r="4030" spans="18:19" x14ac:dyDescent="0.35">
      <c r="R4030" s="10">
        <v>44119</v>
      </c>
      <c r="S4030">
        <v>11510.53</v>
      </c>
    </row>
    <row r="4031" spans="18:19" x14ac:dyDescent="0.35">
      <c r="R4031" s="10">
        <v>44120</v>
      </c>
      <c r="S4031">
        <v>11325.52</v>
      </c>
    </row>
    <row r="4032" spans="18:19" x14ac:dyDescent="0.35">
      <c r="R4032" s="10">
        <v>44121</v>
      </c>
      <c r="S4032">
        <v>11369.91</v>
      </c>
    </row>
    <row r="4033" spans="18:19" x14ac:dyDescent="0.35">
      <c r="R4033" s="10">
        <v>44122</v>
      </c>
      <c r="S4033">
        <v>11516.96</v>
      </c>
    </row>
    <row r="4034" spans="18:19" x14ac:dyDescent="0.35">
      <c r="R4034" s="10">
        <v>44123</v>
      </c>
      <c r="S4034">
        <v>11758.54</v>
      </c>
    </row>
    <row r="4035" spans="18:19" x14ac:dyDescent="0.35">
      <c r="R4035" s="10">
        <v>44124</v>
      </c>
      <c r="S4035">
        <v>11922.97</v>
      </c>
    </row>
    <row r="4036" spans="18:19" x14ac:dyDescent="0.35">
      <c r="R4036" s="10">
        <v>44125</v>
      </c>
      <c r="S4036">
        <v>12811.48</v>
      </c>
    </row>
    <row r="4037" spans="18:19" x14ac:dyDescent="0.35">
      <c r="R4037" s="10">
        <v>44126</v>
      </c>
      <c r="S4037">
        <v>12987.9</v>
      </c>
    </row>
    <row r="4038" spans="18:19" x14ac:dyDescent="0.35">
      <c r="R4038" s="10">
        <v>44127</v>
      </c>
      <c r="S4038">
        <v>12940.1</v>
      </c>
    </row>
    <row r="4039" spans="18:19" x14ac:dyDescent="0.35">
      <c r="R4039" s="10">
        <v>44128</v>
      </c>
      <c r="S4039">
        <v>13127.05</v>
      </c>
    </row>
    <row r="4040" spans="18:19" x14ac:dyDescent="0.35">
      <c r="R4040" s="10">
        <v>44129</v>
      </c>
      <c r="S4040">
        <v>13039.01</v>
      </c>
    </row>
    <row r="4041" spans="18:19" x14ac:dyDescent="0.35">
      <c r="R4041" s="10">
        <v>44130</v>
      </c>
      <c r="S4041">
        <v>13067.82</v>
      </c>
    </row>
    <row r="4042" spans="18:19" x14ac:dyDescent="0.35">
      <c r="R4042" s="10">
        <v>44131</v>
      </c>
      <c r="S4042">
        <v>13638.76</v>
      </c>
    </row>
    <row r="4043" spans="18:19" x14ac:dyDescent="0.35">
      <c r="R4043" s="10">
        <v>44132</v>
      </c>
      <c r="S4043">
        <v>13276.45</v>
      </c>
    </row>
    <row r="4044" spans="18:19" x14ac:dyDescent="0.35">
      <c r="R4044" s="10">
        <v>44133</v>
      </c>
      <c r="S4044">
        <v>13459.79</v>
      </c>
    </row>
    <row r="4045" spans="18:19" x14ac:dyDescent="0.35">
      <c r="R4045" s="10">
        <v>44134</v>
      </c>
      <c r="S4045">
        <v>13566.92</v>
      </c>
    </row>
    <row r="4046" spans="18:19" x14ac:dyDescent="0.35">
      <c r="R4046" s="10">
        <v>44135</v>
      </c>
      <c r="S4046">
        <v>13797.1</v>
      </c>
    </row>
    <row r="4047" spans="18:19" x14ac:dyDescent="0.35">
      <c r="R4047" s="10">
        <v>44136</v>
      </c>
      <c r="S4047">
        <v>13762.97</v>
      </c>
    </row>
    <row r="4048" spans="18:19" x14ac:dyDescent="0.35">
      <c r="R4048" s="10">
        <v>44137</v>
      </c>
      <c r="S4048">
        <v>13567.22</v>
      </c>
    </row>
    <row r="4049" spans="18:19" x14ac:dyDescent="0.35">
      <c r="R4049" s="10">
        <v>44138</v>
      </c>
      <c r="S4049">
        <v>14030.79</v>
      </c>
    </row>
    <row r="4050" spans="18:19" x14ac:dyDescent="0.35">
      <c r="R4050" s="10">
        <v>44139</v>
      </c>
      <c r="S4050">
        <v>14158.81</v>
      </c>
    </row>
    <row r="4051" spans="18:19" x14ac:dyDescent="0.35">
      <c r="R4051" s="10">
        <v>44140</v>
      </c>
      <c r="S4051">
        <v>15593.55</v>
      </c>
    </row>
    <row r="4052" spans="18:19" x14ac:dyDescent="0.35">
      <c r="R4052" s="10">
        <v>44141</v>
      </c>
      <c r="S4052">
        <v>15589</v>
      </c>
    </row>
    <row r="4053" spans="18:19" x14ac:dyDescent="0.35">
      <c r="R4053" s="10">
        <v>44142</v>
      </c>
      <c r="S4053">
        <v>14843.94</v>
      </c>
    </row>
    <row r="4054" spans="18:19" x14ac:dyDescent="0.35">
      <c r="R4054" s="10">
        <v>44143</v>
      </c>
      <c r="S4054">
        <v>15489.47</v>
      </c>
    </row>
    <row r="4055" spans="18:19" x14ac:dyDescent="0.35">
      <c r="R4055" s="10">
        <v>44144</v>
      </c>
      <c r="S4055">
        <v>15334.87</v>
      </c>
    </row>
    <row r="4056" spans="18:19" x14ac:dyDescent="0.35">
      <c r="R4056" s="10">
        <v>44145</v>
      </c>
      <c r="S4056">
        <v>15313.44</v>
      </c>
    </row>
    <row r="4057" spans="18:19" x14ac:dyDescent="0.35">
      <c r="R4057" s="10">
        <v>44146</v>
      </c>
      <c r="S4057">
        <v>15706.54</v>
      </c>
    </row>
    <row r="4058" spans="18:19" x14ac:dyDescent="0.35">
      <c r="R4058" s="10">
        <v>44147</v>
      </c>
      <c r="S4058">
        <v>16301.02</v>
      </c>
    </row>
    <row r="4059" spans="18:19" x14ac:dyDescent="0.35">
      <c r="R4059" s="10">
        <v>44148</v>
      </c>
      <c r="S4059">
        <v>16330.34</v>
      </c>
    </row>
    <row r="4060" spans="18:19" x14ac:dyDescent="0.35">
      <c r="R4060" s="10">
        <v>44149</v>
      </c>
      <c r="S4060">
        <v>16075.71</v>
      </c>
    </row>
    <row r="4061" spans="18:19" x14ac:dyDescent="0.35">
      <c r="R4061" s="10">
        <v>44150</v>
      </c>
      <c r="S4061">
        <v>15968.24</v>
      </c>
    </row>
    <row r="4062" spans="18:19" x14ac:dyDescent="0.35">
      <c r="R4062" s="10">
        <v>44151</v>
      </c>
      <c r="S4062">
        <v>16720.599999999999</v>
      </c>
    </row>
    <row r="4063" spans="18:19" x14ac:dyDescent="0.35">
      <c r="R4063" s="10">
        <v>44152</v>
      </c>
      <c r="S4063">
        <v>17676.330000000002</v>
      </c>
    </row>
    <row r="4064" spans="18:19" x14ac:dyDescent="0.35">
      <c r="R4064" s="10">
        <v>44153</v>
      </c>
      <c r="S4064">
        <v>17785.259999999998</v>
      </c>
    </row>
    <row r="4065" spans="18:19" x14ac:dyDescent="0.35">
      <c r="R4065" s="10">
        <v>44154</v>
      </c>
      <c r="S4065">
        <v>17815.07</v>
      </c>
    </row>
    <row r="4066" spans="18:19" x14ac:dyDescent="0.35">
      <c r="R4066" s="10">
        <v>44155</v>
      </c>
      <c r="S4066">
        <v>18675.43</v>
      </c>
    </row>
    <row r="4067" spans="18:19" x14ac:dyDescent="0.35">
      <c r="R4067" s="10">
        <v>44156</v>
      </c>
      <c r="S4067">
        <v>18697.509999999998</v>
      </c>
    </row>
    <row r="4068" spans="18:19" x14ac:dyDescent="0.35">
      <c r="R4068" s="10">
        <v>44157</v>
      </c>
      <c r="S4068">
        <v>18423.509999999998</v>
      </c>
    </row>
    <row r="4069" spans="18:19" x14ac:dyDescent="0.35">
      <c r="R4069" s="10">
        <v>44158</v>
      </c>
      <c r="S4069">
        <v>18381.71</v>
      </c>
    </row>
    <row r="4070" spans="18:19" x14ac:dyDescent="0.35">
      <c r="R4070" s="10">
        <v>44159</v>
      </c>
      <c r="S4070">
        <v>19161.259999999998</v>
      </c>
    </row>
    <row r="4071" spans="18:19" x14ac:dyDescent="0.35">
      <c r="R4071" s="10">
        <v>44160</v>
      </c>
      <c r="S4071">
        <v>18723.54</v>
      </c>
    </row>
    <row r="4072" spans="18:19" x14ac:dyDescent="0.35">
      <c r="R4072" s="10">
        <v>44161</v>
      </c>
      <c r="S4072">
        <v>17182.48</v>
      </c>
    </row>
    <row r="4073" spans="18:19" x14ac:dyDescent="0.35">
      <c r="R4073" s="10">
        <v>44162</v>
      </c>
      <c r="S4073">
        <v>17156.3</v>
      </c>
    </row>
    <row r="4074" spans="18:19" x14ac:dyDescent="0.35">
      <c r="R4074" s="10">
        <v>44163</v>
      </c>
      <c r="S4074">
        <v>17737.96</v>
      </c>
    </row>
    <row r="4075" spans="18:19" x14ac:dyDescent="0.35">
      <c r="R4075" s="10">
        <v>44164</v>
      </c>
      <c r="S4075">
        <v>18196.54</v>
      </c>
    </row>
    <row r="4076" spans="18:19" x14ac:dyDescent="0.35">
      <c r="R4076" s="10">
        <v>44165</v>
      </c>
      <c r="S4076">
        <v>19708.09</v>
      </c>
    </row>
    <row r="4077" spans="18:19" x14ac:dyDescent="0.35">
      <c r="R4077" s="10">
        <v>44166</v>
      </c>
      <c r="S4077">
        <v>18795.189999999999</v>
      </c>
    </row>
    <row r="4078" spans="18:19" x14ac:dyDescent="0.35">
      <c r="R4078" s="10">
        <v>44167</v>
      </c>
      <c r="S4078">
        <v>19226.22</v>
      </c>
    </row>
    <row r="4079" spans="18:19" x14ac:dyDescent="0.35">
      <c r="R4079" s="10">
        <v>44168</v>
      </c>
      <c r="S4079">
        <v>19450.259999999998</v>
      </c>
    </row>
    <row r="4080" spans="18:19" x14ac:dyDescent="0.35">
      <c r="R4080" s="10">
        <v>44169</v>
      </c>
      <c r="S4080">
        <v>18657.419999999998</v>
      </c>
    </row>
    <row r="4081" spans="18:19" x14ac:dyDescent="0.35">
      <c r="R4081" s="10">
        <v>44170</v>
      </c>
      <c r="S4081">
        <v>19157.919999999998</v>
      </c>
    </row>
    <row r="4082" spans="18:19" x14ac:dyDescent="0.35">
      <c r="R4082" s="10">
        <v>44171</v>
      </c>
      <c r="S4082">
        <v>19386.71</v>
      </c>
    </row>
    <row r="4083" spans="18:19" x14ac:dyDescent="0.35">
      <c r="R4083" s="10">
        <v>44172</v>
      </c>
      <c r="S4083">
        <v>19185.39</v>
      </c>
    </row>
    <row r="4084" spans="18:19" x14ac:dyDescent="0.35">
      <c r="R4084" s="10">
        <v>44173</v>
      </c>
      <c r="S4084">
        <v>18322.55</v>
      </c>
    </row>
    <row r="4085" spans="18:19" x14ac:dyDescent="0.35">
      <c r="R4085" s="10">
        <v>44174</v>
      </c>
      <c r="S4085">
        <v>18553.919999999998</v>
      </c>
    </row>
    <row r="4086" spans="18:19" x14ac:dyDescent="0.35">
      <c r="R4086" s="10">
        <v>44175</v>
      </c>
      <c r="S4086">
        <v>18255.919999999998</v>
      </c>
    </row>
    <row r="4087" spans="18:19" x14ac:dyDescent="0.35">
      <c r="R4087" s="10">
        <v>44176</v>
      </c>
      <c r="S4087">
        <v>18039.759999999998</v>
      </c>
    </row>
    <row r="4088" spans="18:19" x14ac:dyDescent="0.35">
      <c r="R4088" s="10">
        <v>44177</v>
      </c>
      <c r="S4088">
        <v>18811.060000000001</v>
      </c>
    </row>
    <row r="4089" spans="18:19" x14ac:dyDescent="0.35">
      <c r="R4089" s="10">
        <v>44178</v>
      </c>
      <c r="S4089">
        <v>19168.75</v>
      </c>
    </row>
    <row r="4090" spans="18:19" x14ac:dyDescent="0.35">
      <c r="R4090" s="10">
        <v>44179</v>
      </c>
      <c r="S4090">
        <v>19274.87</v>
      </c>
    </row>
    <row r="4091" spans="18:19" x14ac:dyDescent="0.35">
      <c r="R4091" s="10">
        <v>44180</v>
      </c>
      <c r="S4091">
        <v>19444.54</v>
      </c>
    </row>
    <row r="4092" spans="18:19" x14ac:dyDescent="0.35">
      <c r="R4092" s="10">
        <v>44181</v>
      </c>
      <c r="S4092">
        <v>21349.84</v>
      </c>
    </row>
    <row r="4093" spans="18:19" x14ac:dyDescent="0.35">
      <c r="R4093" s="10">
        <v>44182</v>
      </c>
      <c r="S4093">
        <v>22812.28</v>
      </c>
    </row>
    <row r="4094" spans="18:19" x14ac:dyDescent="0.35">
      <c r="R4094" s="10">
        <v>44183</v>
      </c>
      <c r="S4094">
        <v>23133.279999999999</v>
      </c>
    </row>
    <row r="4095" spans="18:19" x14ac:dyDescent="0.35">
      <c r="R4095" s="10">
        <v>44184</v>
      </c>
      <c r="S4095">
        <v>23835.3</v>
      </c>
    </row>
    <row r="4096" spans="18:19" x14ac:dyDescent="0.35">
      <c r="R4096" s="10">
        <v>44185</v>
      </c>
      <c r="S4096">
        <v>23458.99</v>
      </c>
    </row>
    <row r="4097" spans="18:19" x14ac:dyDescent="0.35">
      <c r="R4097" s="10">
        <v>44186</v>
      </c>
      <c r="S4097">
        <v>22718.22</v>
      </c>
    </row>
    <row r="4098" spans="18:19" x14ac:dyDescent="0.35">
      <c r="R4098" s="10">
        <v>44187</v>
      </c>
      <c r="S4098">
        <v>23817.3</v>
      </c>
    </row>
    <row r="4099" spans="18:19" x14ac:dyDescent="0.35">
      <c r="R4099" s="10">
        <v>44188</v>
      </c>
      <c r="S4099">
        <v>23229.01</v>
      </c>
    </row>
    <row r="4100" spans="18:19" x14ac:dyDescent="0.35">
      <c r="R4100" s="10">
        <v>44189</v>
      </c>
      <c r="S4100">
        <v>23729.64</v>
      </c>
    </row>
    <row r="4101" spans="18:19" x14ac:dyDescent="0.35">
      <c r="R4101" s="10">
        <v>44190</v>
      </c>
      <c r="S4101">
        <v>24707.8</v>
      </c>
    </row>
    <row r="4102" spans="18:19" x14ac:dyDescent="0.35">
      <c r="R4102" s="10">
        <v>44191</v>
      </c>
      <c r="S4102">
        <v>26445.95</v>
      </c>
    </row>
    <row r="4103" spans="18:19" x14ac:dyDescent="0.35">
      <c r="R4103" s="10">
        <v>44192</v>
      </c>
      <c r="S4103">
        <v>26248.27</v>
      </c>
    </row>
    <row r="4104" spans="18:19" x14ac:dyDescent="0.35">
      <c r="R4104" s="10">
        <v>44193</v>
      </c>
      <c r="S4104">
        <v>27041.86</v>
      </c>
    </row>
    <row r="4105" spans="18:19" x14ac:dyDescent="0.35">
      <c r="R4105" s="10">
        <v>44194</v>
      </c>
      <c r="S4105">
        <v>27353.97</v>
      </c>
    </row>
    <row r="4106" spans="18:19" x14ac:dyDescent="0.35">
      <c r="R4106" s="10">
        <v>44195</v>
      </c>
      <c r="S4106">
        <v>28886.04</v>
      </c>
    </row>
    <row r="4107" spans="18:19" x14ac:dyDescent="0.35">
      <c r="R4107" s="10">
        <v>44196</v>
      </c>
      <c r="S4107">
        <v>28956.26</v>
      </c>
    </row>
    <row r="4108" spans="18:19" x14ac:dyDescent="0.35">
      <c r="R4108" s="10">
        <v>44197</v>
      </c>
      <c r="S4108">
        <v>29391.77</v>
      </c>
    </row>
    <row r="4109" spans="18:19" x14ac:dyDescent="0.35">
      <c r="R4109" s="10">
        <v>44198</v>
      </c>
      <c r="S4109">
        <v>32198.48</v>
      </c>
    </row>
    <row r="4110" spans="18:19" x14ac:dyDescent="0.35">
      <c r="R4110" s="10">
        <v>44199</v>
      </c>
      <c r="S4110">
        <v>33033.620000000003</v>
      </c>
    </row>
    <row r="4111" spans="18:19" x14ac:dyDescent="0.35">
      <c r="R4111" s="10">
        <v>44200</v>
      </c>
      <c r="S4111">
        <v>32017.56</v>
      </c>
    </row>
    <row r="4112" spans="18:19" x14ac:dyDescent="0.35">
      <c r="R4112" s="10">
        <v>44201</v>
      </c>
      <c r="S4112">
        <v>34035</v>
      </c>
    </row>
    <row r="4113" spans="18:19" x14ac:dyDescent="0.35">
      <c r="R4113" s="10">
        <v>44202</v>
      </c>
      <c r="S4113">
        <v>36826.97</v>
      </c>
    </row>
    <row r="4114" spans="18:19" x14ac:dyDescent="0.35">
      <c r="R4114" s="10">
        <v>44203</v>
      </c>
      <c r="S4114">
        <v>39475.599999999999</v>
      </c>
    </row>
    <row r="4115" spans="18:19" x14ac:dyDescent="0.35">
      <c r="R4115" s="10">
        <v>44204</v>
      </c>
      <c r="S4115">
        <v>40616.720000000001</v>
      </c>
    </row>
    <row r="4116" spans="18:19" x14ac:dyDescent="0.35">
      <c r="R4116" s="10">
        <v>44205</v>
      </c>
      <c r="S4116">
        <v>40227.86</v>
      </c>
    </row>
    <row r="4117" spans="18:19" x14ac:dyDescent="0.35">
      <c r="R4117" s="10">
        <v>44206</v>
      </c>
      <c r="S4117">
        <v>38191.550000000003</v>
      </c>
    </row>
    <row r="4118" spans="18:19" x14ac:dyDescent="0.35">
      <c r="R4118" s="10">
        <v>44207</v>
      </c>
      <c r="S4118">
        <v>35463.18</v>
      </c>
    </row>
    <row r="4119" spans="18:19" x14ac:dyDescent="0.35">
      <c r="R4119" s="10">
        <v>44208</v>
      </c>
      <c r="S4119">
        <v>34059.910000000003</v>
      </c>
    </row>
    <row r="4120" spans="18:19" x14ac:dyDescent="0.35">
      <c r="R4120" s="10">
        <v>44209</v>
      </c>
      <c r="S4120">
        <v>37375.800000000003</v>
      </c>
    </row>
    <row r="4121" spans="18:19" x14ac:dyDescent="0.35">
      <c r="R4121" s="10">
        <v>44210</v>
      </c>
      <c r="S4121">
        <v>39138.07</v>
      </c>
    </row>
    <row r="4122" spans="18:19" x14ac:dyDescent="0.35">
      <c r="R4122" s="10">
        <v>44211</v>
      </c>
      <c r="S4122">
        <v>36770.04</v>
      </c>
    </row>
    <row r="4123" spans="18:19" x14ac:dyDescent="0.35">
      <c r="R4123" s="10">
        <v>44212</v>
      </c>
      <c r="S4123">
        <v>36029.19</v>
      </c>
    </row>
    <row r="4124" spans="18:19" x14ac:dyDescent="0.35">
      <c r="R4124" s="10">
        <v>44213</v>
      </c>
      <c r="S4124">
        <v>35845.019999999997</v>
      </c>
    </row>
    <row r="4125" spans="18:19" x14ac:dyDescent="0.35">
      <c r="R4125" s="10">
        <v>44214</v>
      </c>
      <c r="S4125">
        <v>36656.99</v>
      </c>
    </row>
    <row r="4126" spans="18:19" x14ac:dyDescent="0.35">
      <c r="R4126" s="10">
        <v>44215</v>
      </c>
      <c r="S4126">
        <v>35929.160000000003</v>
      </c>
    </row>
    <row r="4127" spans="18:19" x14ac:dyDescent="0.35">
      <c r="R4127" s="10">
        <v>44216</v>
      </c>
      <c r="S4127">
        <v>35510.67</v>
      </c>
    </row>
    <row r="4128" spans="18:19" x14ac:dyDescent="0.35">
      <c r="R4128" s="10">
        <v>44217</v>
      </c>
      <c r="S4128">
        <v>30838.5</v>
      </c>
    </row>
    <row r="4129" spans="18:19" x14ac:dyDescent="0.35">
      <c r="R4129" s="10">
        <v>44218</v>
      </c>
      <c r="S4129">
        <v>33018.82</v>
      </c>
    </row>
    <row r="4130" spans="18:19" x14ac:dyDescent="0.35">
      <c r="R4130" s="10">
        <v>44219</v>
      </c>
      <c r="S4130">
        <v>32106.7</v>
      </c>
    </row>
    <row r="4131" spans="18:19" x14ac:dyDescent="0.35">
      <c r="R4131" s="10">
        <v>44220</v>
      </c>
      <c r="S4131">
        <v>32297.16</v>
      </c>
    </row>
    <row r="4132" spans="18:19" x14ac:dyDescent="0.35">
      <c r="R4132" s="10">
        <v>44221</v>
      </c>
      <c r="S4132">
        <v>32255.35</v>
      </c>
    </row>
    <row r="4133" spans="18:19" x14ac:dyDescent="0.35">
      <c r="R4133" s="10">
        <v>44222</v>
      </c>
      <c r="S4133">
        <v>32518.35</v>
      </c>
    </row>
    <row r="4134" spans="18:19" x14ac:dyDescent="0.35">
      <c r="R4134" s="10">
        <v>44223</v>
      </c>
      <c r="S4134">
        <v>30425.39</v>
      </c>
    </row>
    <row r="4135" spans="18:19" x14ac:dyDescent="0.35">
      <c r="R4135" s="10">
        <v>44224</v>
      </c>
      <c r="S4135">
        <v>33420.04</v>
      </c>
    </row>
    <row r="4136" spans="18:19" x14ac:dyDescent="0.35">
      <c r="R4136" s="10">
        <v>44225</v>
      </c>
      <c r="S4136">
        <v>34264.01</v>
      </c>
    </row>
    <row r="4137" spans="18:19" x14ac:dyDescent="0.35">
      <c r="R4137" s="10">
        <v>44226</v>
      </c>
      <c r="S4137">
        <v>34324.269999999997</v>
      </c>
    </row>
    <row r="4138" spans="18:19" x14ac:dyDescent="0.35">
      <c r="R4138" s="10">
        <v>44227</v>
      </c>
      <c r="S4138">
        <v>33129.74</v>
      </c>
    </row>
    <row r="4139" spans="18:19" x14ac:dyDescent="0.35">
      <c r="R4139" s="10">
        <v>44228</v>
      </c>
      <c r="S4139">
        <v>33543.769999999997</v>
      </c>
    </row>
    <row r="4140" spans="18:19" x14ac:dyDescent="0.35">
      <c r="R4140" s="10">
        <v>44229</v>
      </c>
      <c r="S4140">
        <v>35528.31</v>
      </c>
    </row>
    <row r="4141" spans="18:19" x14ac:dyDescent="0.35">
      <c r="R4141" s="10">
        <v>44230</v>
      </c>
      <c r="S4141">
        <v>37685.269999999997</v>
      </c>
    </row>
    <row r="4142" spans="18:19" x14ac:dyDescent="0.35">
      <c r="R4142" s="10">
        <v>44231</v>
      </c>
      <c r="S4142">
        <v>36984.67</v>
      </c>
    </row>
    <row r="4143" spans="18:19" x14ac:dyDescent="0.35">
      <c r="R4143" s="10">
        <v>44232</v>
      </c>
      <c r="S4143">
        <v>38306.239999999998</v>
      </c>
    </row>
    <row r="4144" spans="18:19" x14ac:dyDescent="0.35">
      <c r="R4144" s="10">
        <v>44233</v>
      </c>
      <c r="S4144">
        <v>39269.339999999997</v>
      </c>
    </row>
    <row r="4145" spans="18:19" x14ac:dyDescent="0.35">
      <c r="R4145" s="10">
        <v>44234</v>
      </c>
      <c r="S4145">
        <v>38862.35</v>
      </c>
    </row>
    <row r="4146" spans="18:19" x14ac:dyDescent="0.35">
      <c r="R4146" s="10">
        <v>44235</v>
      </c>
      <c r="S4146">
        <v>46436.09</v>
      </c>
    </row>
    <row r="4147" spans="18:19" x14ac:dyDescent="0.35">
      <c r="R4147" s="10">
        <v>44236</v>
      </c>
      <c r="S4147">
        <v>46502.29</v>
      </c>
    </row>
    <row r="4148" spans="18:19" x14ac:dyDescent="0.35">
      <c r="R4148" s="10">
        <v>44237</v>
      </c>
      <c r="S4148">
        <v>44855.61</v>
      </c>
    </row>
    <row r="4149" spans="18:19" x14ac:dyDescent="0.35">
      <c r="R4149" s="10">
        <v>44238</v>
      </c>
      <c r="S4149">
        <v>48004.65</v>
      </c>
    </row>
    <row r="4150" spans="18:19" x14ac:dyDescent="0.35">
      <c r="R4150" s="10">
        <v>44239</v>
      </c>
      <c r="S4150">
        <v>47410.400000000001</v>
      </c>
    </row>
    <row r="4151" spans="18:19" x14ac:dyDescent="0.35">
      <c r="R4151" s="10">
        <v>44240</v>
      </c>
      <c r="S4151">
        <v>47211.66</v>
      </c>
    </row>
    <row r="4152" spans="18:19" x14ac:dyDescent="0.35">
      <c r="R4152" s="10">
        <v>44241</v>
      </c>
      <c r="S4152">
        <v>48633.26</v>
      </c>
    </row>
    <row r="4153" spans="18:19" x14ac:dyDescent="0.35">
      <c r="R4153" s="10">
        <v>44242</v>
      </c>
      <c r="S4153">
        <v>47934.12</v>
      </c>
    </row>
    <row r="4154" spans="18:19" x14ac:dyDescent="0.35">
      <c r="R4154" s="10">
        <v>44243</v>
      </c>
      <c r="S4154">
        <v>49185.72</v>
      </c>
    </row>
    <row r="4155" spans="18:19" x14ac:dyDescent="0.35">
      <c r="R4155" s="10">
        <v>44244</v>
      </c>
      <c r="S4155">
        <v>52127.32</v>
      </c>
    </row>
    <row r="4156" spans="18:19" x14ac:dyDescent="0.35">
      <c r="R4156" s="10">
        <v>44245</v>
      </c>
      <c r="S4156">
        <v>51573.4</v>
      </c>
    </row>
    <row r="4157" spans="18:19" x14ac:dyDescent="0.35">
      <c r="R4157" s="10">
        <v>44246</v>
      </c>
      <c r="S4157">
        <v>55923.13</v>
      </c>
    </row>
    <row r="4158" spans="18:19" x14ac:dyDescent="0.35">
      <c r="R4158" s="10">
        <v>44247</v>
      </c>
      <c r="S4158">
        <v>55898.44</v>
      </c>
    </row>
    <row r="4159" spans="18:19" x14ac:dyDescent="0.35">
      <c r="R4159" s="10">
        <v>44248</v>
      </c>
      <c r="S4159">
        <v>57441.599999999999</v>
      </c>
    </row>
    <row r="4160" spans="18:19" x14ac:dyDescent="0.35">
      <c r="R4160" s="10">
        <v>44249</v>
      </c>
      <c r="S4160">
        <v>54117.49</v>
      </c>
    </row>
    <row r="4161" spans="18:19" x14ac:dyDescent="0.35">
      <c r="R4161" s="10">
        <v>44250</v>
      </c>
      <c r="S4161">
        <v>48901.01</v>
      </c>
    </row>
    <row r="4162" spans="18:19" x14ac:dyDescent="0.35">
      <c r="R4162" s="10">
        <v>44251</v>
      </c>
      <c r="S4162">
        <v>49734.52</v>
      </c>
    </row>
    <row r="4163" spans="18:19" x14ac:dyDescent="0.35">
      <c r="R4163" s="10">
        <v>44252</v>
      </c>
      <c r="S4163">
        <v>47104.78</v>
      </c>
    </row>
    <row r="4164" spans="18:19" x14ac:dyDescent="0.35">
      <c r="R4164" s="10">
        <v>44253</v>
      </c>
      <c r="S4164">
        <v>46329.74</v>
      </c>
    </row>
    <row r="4165" spans="18:19" x14ac:dyDescent="0.35">
      <c r="R4165" s="10">
        <v>44254</v>
      </c>
      <c r="S4165">
        <v>46189.37</v>
      </c>
    </row>
    <row r="4166" spans="18:19" x14ac:dyDescent="0.35">
      <c r="R4166" s="10">
        <v>44255</v>
      </c>
      <c r="S4166">
        <v>45256.41</v>
      </c>
    </row>
    <row r="4167" spans="18:19" x14ac:dyDescent="0.35">
      <c r="R4167" s="10">
        <v>44256</v>
      </c>
      <c r="S4167">
        <v>49619.64</v>
      </c>
    </row>
    <row r="4168" spans="18:19" x14ac:dyDescent="0.35">
      <c r="R4168" s="10">
        <v>44257</v>
      </c>
      <c r="S4168">
        <v>48502.8</v>
      </c>
    </row>
    <row r="4169" spans="18:19" x14ac:dyDescent="0.35">
      <c r="R4169" s="10">
        <v>44258</v>
      </c>
      <c r="S4169">
        <v>50422.16</v>
      </c>
    </row>
    <row r="4170" spans="18:19" x14ac:dyDescent="0.35">
      <c r="R4170" s="10">
        <v>44259</v>
      </c>
      <c r="S4170">
        <v>48365.14</v>
      </c>
    </row>
    <row r="4171" spans="18:19" x14ac:dyDescent="0.35">
      <c r="R4171" s="10">
        <v>44260</v>
      </c>
      <c r="S4171">
        <v>48780.959999999999</v>
      </c>
    </row>
    <row r="4172" spans="18:19" x14ac:dyDescent="0.35">
      <c r="R4172" s="10">
        <v>44261</v>
      </c>
      <c r="S4172">
        <v>48887.02</v>
      </c>
    </row>
    <row r="4173" spans="18:19" x14ac:dyDescent="0.35">
      <c r="R4173" s="10">
        <v>44262</v>
      </c>
      <c r="S4173">
        <v>50985.94</v>
      </c>
    </row>
    <row r="4174" spans="18:19" x14ac:dyDescent="0.35">
      <c r="R4174" s="10">
        <v>44263</v>
      </c>
      <c r="S4174">
        <v>52393.36</v>
      </c>
    </row>
    <row r="4175" spans="18:19" x14ac:dyDescent="0.35">
      <c r="R4175" s="10">
        <v>44264</v>
      </c>
      <c r="S4175">
        <v>54932.33</v>
      </c>
    </row>
    <row r="4176" spans="18:19" x14ac:dyDescent="0.35">
      <c r="R4176" s="10">
        <v>44265</v>
      </c>
      <c r="S4176">
        <v>55890.25</v>
      </c>
    </row>
    <row r="4177" spans="18:19" x14ac:dyDescent="0.35">
      <c r="R4177" s="10">
        <v>44266</v>
      </c>
      <c r="S4177">
        <v>57827.61</v>
      </c>
    </row>
    <row r="4178" spans="18:19" x14ac:dyDescent="0.35">
      <c r="R4178" s="10">
        <v>44267</v>
      </c>
      <c r="S4178">
        <v>57254.9</v>
      </c>
    </row>
    <row r="4179" spans="18:19" x14ac:dyDescent="0.35">
      <c r="R4179" s="10">
        <v>44268</v>
      </c>
      <c r="S4179">
        <v>61184.82</v>
      </c>
    </row>
    <row r="4180" spans="18:19" x14ac:dyDescent="0.35">
      <c r="R4180" s="10">
        <v>44269</v>
      </c>
      <c r="S4180">
        <v>58991.56</v>
      </c>
    </row>
    <row r="4181" spans="18:19" x14ac:dyDescent="0.35">
      <c r="R4181" s="10">
        <v>44270</v>
      </c>
      <c r="S4181">
        <v>55652</v>
      </c>
    </row>
    <row r="4182" spans="18:19" x14ac:dyDescent="0.35">
      <c r="R4182" s="10">
        <v>44271</v>
      </c>
      <c r="S4182">
        <v>56921.49</v>
      </c>
    </row>
    <row r="4183" spans="18:19" x14ac:dyDescent="0.35">
      <c r="R4183" s="10">
        <v>44272</v>
      </c>
      <c r="S4183">
        <v>58899.97</v>
      </c>
    </row>
    <row r="4184" spans="18:19" x14ac:dyDescent="0.35">
      <c r="R4184" s="10">
        <v>44273</v>
      </c>
      <c r="S4184">
        <v>57638.09</v>
      </c>
    </row>
    <row r="4185" spans="18:19" x14ac:dyDescent="0.35">
      <c r="R4185" s="10">
        <v>44274</v>
      </c>
      <c r="S4185">
        <v>58069.25</v>
      </c>
    </row>
    <row r="4186" spans="18:19" x14ac:dyDescent="0.35">
      <c r="R4186" s="10">
        <v>44275</v>
      </c>
      <c r="S4186">
        <v>58119.09</v>
      </c>
    </row>
    <row r="4187" spans="18:19" x14ac:dyDescent="0.35">
      <c r="R4187" s="10">
        <v>44276</v>
      </c>
      <c r="S4187">
        <v>57372.97</v>
      </c>
    </row>
    <row r="4188" spans="18:19" x14ac:dyDescent="0.35">
      <c r="R4188" s="10">
        <v>44277</v>
      </c>
      <c r="S4188">
        <v>54091.96</v>
      </c>
    </row>
    <row r="4189" spans="18:19" x14ac:dyDescent="0.35">
      <c r="R4189" s="10">
        <v>44278</v>
      </c>
      <c r="S4189">
        <v>54343.35</v>
      </c>
    </row>
    <row r="4190" spans="18:19" x14ac:dyDescent="0.35">
      <c r="R4190" s="10">
        <v>44279</v>
      </c>
      <c r="S4190">
        <v>52291.85</v>
      </c>
    </row>
    <row r="4191" spans="18:19" x14ac:dyDescent="0.35">
      <c r="R4191" s="10">
        <v>44280</v>
      </c>
      <c r="S4191">
        <v>51344.27</v>
      </c>
    </row>
    <row r="4192" spans="18:19" x14ac:dyDescent="0.35">
      <c r="R4192" s="10">
        <v>44281</v>
      </c>
      <c r="S4192">
        <v>55046.03</v>
      </c>
    </row>
    <row r="4193" spans="18:19" x14ac:dyDescent="0.35">
      <c r="R4193" s="10">
        <v>44282</v>
      </c>
      <c r="S4193">
        <v>55853.77</v>
      </c>
    </row>
    <row r="4194" spans="18:19" x14ac:dyDescent="0.35">
      <c r="R4194" s="10">
        <v>44283</v>
      </c>
      <c r="S4194">
        <v>55777.279999999999</v>
      </c>
    </row>
    <row r="4195" spans="18:19" x14ac:dyDescent="0.35">
      <c r="R4195" s="10">
        <v>44284</v>
      </c>
      <c r="S4195">
        <v>57641.55</v>
      </c>
    </row>
    <row r="4196" spans="18:19" x14ac:dyDescent="0.35">
      <c r="R4196" s="10">
        <v>44285</v>
      </c>
      <c r="S4196">
        <v>58795.94</v>
      </c>
    </row>
    <row r="4197" spans="18:19" x14ac:dyDescent="0.35">
      <c r="R4197" s="10">
        <v>44286</v>
      </c>
      <c r="S4197">
        <v>58793.84</v>
      </c>
    </row>
    <row r="4198" spans="18:19" x14ac:dyDescent="0.35">
      <c r="R4198" s="10">
        <v>44287</v>
      </c>
      <c r="S4198">
        <v>58726.68</v>
      </c>
    </row>
    <row r="4199" spans="18:19" x14ac:dyDescent="0.35">
      <c r="R4199" s="10">
        <v>44288</v>
      </c>
      <c r="S4199">
        <v>58981.11</v>
      </c>
    </row>
    <row r="4200" spans="18:19" x14ac:dyDescent="0.35">
      <c r="R4200" s="10">
        <v>44289</v>
      </c>
      <c r="S4200">
        <v>57065.38</v>
      </c>
    </row>
    <row r="4201" spans="18:19" x14ac:dyDescent="0.35">
      <c r="R4201" s="10">
        <v>44290</v>
      </c>
      <c r="S4201">
        <v>58221.75</v>
      </c>
    </row>
    <row r="4202" spans="18:19" x14ac:dyDescent="0.35">
      <c r="R4202" s="10">
        <v>44291</v>
      </c>
      <c r="S4202">
        <v>59140.68</v>
      </c>
    </row>
    <row r="4203" spans="18:19" x14ac:dyDescent="0.35">
      <c r="R4203" s="10">
        <v>44292</v>
      </c>
      <c r="S4203">
        <v>58011.41</v>
      </c>
    </row>
    <row r="4204" spans="18:19" x14ac:dyDescent="0.35">
      <c r="R4204" s="10">
        <v>44293</v>
      </c>
      <c r="S4204">
        <v>55950.97</v>
      </c>
    </row>
    <row r="4205" spans="18:19" x14ac:dyDescent="0.35">
      <c r="R4205" s="10">
        <v>44294</v>
      </c>
      <c r="S4205">
        <v>58087.18</v>
      </c>
    </row>
    <row r="4206" spans="18:19" x14ac:dyDescent="0.35">
      <c r="R4206" s="10">
        <v>44295</v>
      </c>
      <c r="S4206">
        <v>58119.59</v>
      </c>
    </row>
    <row r="4207" spans="18:19" x14ac:dyDescent="0.35">
      <c r="R4207" s="10">
        <v>44296</v>
      </c>
      <c r="S4207">
        <v>59791.839999999997</v>
      </c>
    </row>
    <row r="4208" spans="18:19" x14ac:dyDescent="0.35">
      <c r="R4208" s="10">
        <v>44297</v>
      </c>
      <c r="S4208">
        <v>59990.87</v>
      </c>
    </row>
    <row r="4209" spans="18:19" x14ac:dyDescent="0.35">
      <c r="R4209" s="10">
        <v>44298</v>
      </c>
      <c r="S4209">
        <v>59856.71</v>
      </c>
    </row>
    <row r="4210" spans="18:19" x14ac:dyDescent="0.35">
      <c r="R4210" s="10">
        <v>44299</v>
      </c>
      <c r="S4210">
        <v>63564.83</v>
      </c>
    </row>
    <row r="4211" spans="18:19" x14ac:dyDescent="0.35">
      <c r="R4211" s="10">
        <v>44300</v>
      </c>
      <c r="S4211">
        <v>62954.58</v>
      </c>
    </row>
    <row r="4212" spans="18:19" x14ac:dyDescent="0.35">
      <c r="R4212" s="10">
        <v>44301</v>
      </c>
      <c r="S4212">
        <v>63223.76</v>
      </c>
    </row>
    <row r="4213" spans="18:19" x14ac:dyDescent="0.35">
      <c r="R4213" s="10">
        <v>44302</v>
      </c>
      <c r="S4213">
        <v>61394.879999999997</v>
      </c>
    </row>
    <row r="4214" spans="18:19" x14ac:dyDescent="0.35">
      <c r="R4214" s="10">
        <v>44303</v>
      </c>
      <c r="S4214">
        <v>60023.51</v>
      </c>
    </row>
    <row r="4215" spans="18:19" x14ac:dyDescent="0.35">
      <c r="R4215" s="10">
        <v>44304</v>
      </c>
      <c r="S4215">
        <v>56232.37</v>
      </c>
    </row>
    <row r="4216" spans="18:19" x14ac:dyDescent="0.35">
      <c r="R4216" s="10">
        <v>44305</v>
      </c>
      <c r="S4216">
        <v>55668.22</v>
      </c>
    </row>
    <row r="4217" spans="18:19" x14ac:dyDescent="0.35">
      <c r="R4217" s="10">
        <v>44306</v>
      </c>
      <c r="S4217">
        <v>56499.27</v>
      </c>
    </row>
    <row r="4218" spans="18:19" x14ac:dyDescent="0.35">
      <c r="R4218" s="10">
        <v>44307</v>
      </c>
      <c r="S4218">
        <v>53812.07</v>
      </c>
    </row>
    <row r="4219" spans="18:19" x14ac:dyDescent="0.35">
      <c r="R4219" s="10">
        <v>44308</v>
      </c>
      <c r="S4219">
        <v>51722.13</v>
      </c>
    </row>
    <row r="4220" spans="18:19" x14ac:dyDescent="0.35">
      <c r="R4220" s="10">
        <v>44309</v>
      </c>
      <c r="S4220">
        <v>51161.14</v>
      </c>
    </row>
    <row r="4221" spans="18:19" x14ac:dyDescent="0.35">
      <c r="R4221" s="10">
        <v>44310</v>
      </c>
      <c r="S4221">
        <v>50123.73</v>
      </c>
    </row>
    <row r="4222" spans="18:19" x14ac:dyDescent="0.35">
      <c r="R4222" s="10">
        <v>44311</v>
      </c>
      <c r="S4222">
        <v>49128.24</v>
      </c>
    </row>
    <row r="4223" spans="18:19" x14ac:dyDescent="0.35">
      <c r="R4223" s="10">
        <v>44312</v>
      </c>
      <c r="S4223">
        <v>54069.51</v>
      </c>
    </row>
    <row r="4224" spans="18:19" x14ac:dyDescent="0.35">
      <c r="R4224" s="10">
        <v>44313</v>
      </c>
      <c r="S4224">
        <v>55066.080000000002</v>
      </c>
    </row>
    <row r="4225" spans="18:19" x14ac:dyDescent="0.35">
      <c r="R4225" s="10">
        <v>44314</v>
      </c>
      <c r="S4225">
        <v>54877.7</v>
      </c>
    </row>
    <row r="4226" spans="18:19" x14ac:dyDescent="0.35">
      <c r="R4226" s="10">
        <v>44315</v>
      </c>
      <c r="S4226">
        <v>53579.95</v>
      </c>
    </row>
    <row r="4227" spans="18:19" x14ac:dyDescent="0.35">
      <c r="R4227" s="10">
        <v>44316</v>
      </c>
      <c r="S4227">
        <v>57736.85</v>
      </c>
    </row>
    <row r="4228" spans="18:19" x14ac:dyDescent="0.35">
      <c r="R4228" s="10">
        <v>44317</v>
      </c>
      <c r="S4228">
        <v>57836</v>
      </c>
    </row>
    <row r="4229" spans="18:19" x14ac:dyDescent="0.35">
      <c r="R4229" s="10">
        <v>44318</v>
      </c>
      <c r="S4229">
        <v>56608.800000000003</v>
      </c>
    </row>
    <row r="4230" spans="18:19" x14ac:dyDescent="0.35">
      <c r="R4230" s="10">
        <v>44319</v>
      </c>
      <c r="S4230">
        <v>57189.48</v>
      </c>
    </row>
    <row r="4231" spans="18:19" x14ac:dyDescent="0.35">
      <c r="R4231" s="10">
        <v>44320</v>
      </c>
      <c r="S4231">
        <v>53240.33</v>
      </c>
    </row>
    <row r="4232" spans="18:19" x14ac:dyDescent="0.35">
      <c r="R4232" s="10">
        <v>44321</v>
      </c>
      <c r="S4232">
        <v>57501.21</v>
      </c>
    </row>
    <row r="4233" spans="18:19" x14ac:dyDescent="0.35">
      <c r="R4233" s="10">
        <v>44322</v>
      </c>
      <c r="S4233">
        <v>56437.98</v>
      </c>
    </row>
    <row r="4234" spans="18:19" x14ac:dyDescent="0.35">
      <c r="R4234" s="10">
        <v>44323</v>
      </c>
      <c r="S4234">
        <v>57351.06</v>
      </c>
    </row>
    <row r="4235" spans="18:19" x14ac:dyDescent="0.35">
      <c r="R4235" s="10">
        <v>44324</v>
      </c>
      <c r="S4235">
        <v>58940.02</v>
      </c>
    </row>
    <row r="4236" spans="18:19" x14ac:dyDescent="0.35">
      <c r="R4236" s="10">
        <v>44325</v>
      </c>
      <c r="S4236">
        <v>58290.33</v>
      </c>
    </row>
    <row r="4237" spans="18:19" x14ac:dyDescent="0.35">
      <c r="R4237" s="10">
        <v>44326</v>
      </c>
      <c r="S4237">
        <v>55862.21</v>
      </c>
    </row>
    <row r="4238" spans="18:19" x14ac:dyDescent="0.35">
      <c r="R4238" s="10">
        <v>44327</v>
      </c>
      <c r="S4238">
        <v>56737.84</v>
      </c>
    </row>
    <row r="4239" spans="18:19" x14ac:dyDescent="0.35">
      <c r="R4239" s="10">
        <v>44328</v>
      </c>
      <c r="S4239">
        <v>49514.98</v>
      </c>
    </row>
    <row r="4240" spans="18:19" x14ac:dyDescent="0.35">
      <c r="R4240" s="10">
        <v>44329</v>
      </c>
      <c r="S4240">
        <v>49724.31</v>
      </c>
    </row>
    <row r="4241" spans="18:19" x14ac:dyDescent="0.35">
      <c r="R4241" s="10">
        <v>44330</v>
      </c>
      <c r="S4241">
        <v>49903.47</v>
      </c>
    </row>
    <row r="4242" spans="18:19" x14ac:dyDescent="0.35">
      <c r="R4242" s="10">
        <v>44331</v>
      </c>
      <c r="S4242">
        <v>46777.279999999999</v>
      </c>
    </row>
    <row r="4243" spans="18:19" x14ac:dyDescent="0.35">
      <c r="R4243" s="10">
        <v>44332</v>
      </c>
      <c r="S4243">
        <v>46493.52</v>
      </c>
    </row>
    <row r="4244" spans="18:19" x14ac:dyDescent="0.35">
      <c r="R4244" s="10">
        <v>44333</v>
      </c>
      <c r="S4244">
        <v>43563.34</v>
      </c>
    </row>
    <row r="4245" spans="18:19" x14ac:dyDescent="0.35">
      <c r="R4245" s="10">
        <v>44334</v>
      </c>
      <c r="S4245">
        <v>42896.32</v>
      </c>
    </row>
    <row r="4246" spans="18:19" x14ac:dyDescent="0.35">
      <c r="R4246" s="10">
        <v>44335</v>
      </c>
      <c r="S4246">
        <v>36765.589999999997</v>
      </c>
    </row>
    <row r="4247" spans="18:19" x14ac:dyDescent="0.35">
      <c r="R4247" s="10">
        <v>44336</v>
      </c>
      <c r="S4247">
        <v>40593.81</v>
      </c>
    </row>
    <row r="4248" spans="18:19" x14ac:dyDescent="0.35">
      <c r="R4248" s="10">
        <v>44337</v>
      </c>
      <c r="S4248">
        <v>37361.4</v>
      </c>
    </row>
    <row r="4249" spans="18:19" x14ac:dyDescent="0.35">
      <c r="R4249" s="10">
        <v>44338</v>
      </c>
      <c r="S4249">
        <v>37516.83</v>
      </c>
    </row>
    <row r="4250" spans="18:19" x14ac:dyDescent="0.35">
      <c r="R4250" s="10">
        <v>44339</v>
      </c>
      <c r="S4250">
        <v>34720.74</v>
      </c>
    </row>
    <row r="4251" spans="18:19" x14ac:dyDescent="0.35">
      <c r="R4251" s="10">
        <v>44340</v>
      </c>
      <c r="S4251">
        <v>38856.76</v>
      </c>
    </row>
    <row r="4252" spans="18:19" x14ac:dyDescent="0.35">
      <c r="R4252" s="10">
        <v>44341</v>
      </c>
      <c r="S4252">
        <v>38378.959999999999</v>
      </c>
    </row>
    <row r="4253" spans="18:19" x14ac:dyDescent="0.35">
      <c r="R4253" s="10">
        <v>44342</v>
      </c>
      <c r="S4253">
        <v>39299.35</v>
      </c>
    </row>
    <row r="4254" spans="18:19" x14ac:dyDescent="0.35">
      <c r="R4254" s="10">
        <v>44343</v>
      </c>
      <c r="S4254">
        <v>38534.769999999997</v>
      </c>
    </row>
    <row r="4255" spans="18:19" x14ac:dyDescent="0.35">
      <c r="R4255" s="10">
        <v>44344</v>
      </c>
      <c r="S4255">
        <v>35678.94</v>
      </c>
    </row>
    <row r="4256" spans="18:19" x14ac:dyDescent="0.35">
      <c r="R4256" s="10">
        <v>44345</v>
      </c>
      <c r="S4256">
        <v>34613.67</v>
      </c>
    </row>
    <row r="4257" spans="18:19" x14ac:dyDescent="0.35">
      <c r="R4257" s="10">
        <v>44346</v>
      </c>
      <c r="S4257">
        <v>35649.82</v>
      </c>
    </row>
    <row r="4258" spans="18:19" x14ac:dyDescent="0.35">
      <c r="R4258" s="10">
        <v>44347</v>
      </c>
      <c r="S4258">
        <v>37277.440000000002</v>
      </c>
    </row>
    <row r="4259" spans="18:19" x14ac:dyDescent="0.35">
      <c r="R4259" s="10">
        <v>44348</v>
      </c>
      <c r="S4259">
        <v>36681.74</v>
      </c>
    </row>
    <row r="4260" spans="18:19" x14ac:dyDescent="0.35">
      <c r="R4260" s="10">
        <v>44349</v>
      </c>
      <c r="S4260">
        <v>37583.65</v>
      </c>
    </row>
    <row r="4261" spans="18:19" x14ac:dyDescent="0.35">
      <c r="R4261" s="10">
        <v>44350</v>
      </c>
      <c r="S4261">
        <v>39232.65</v>
      </c>
    </row>
    <row r="4262" spans="18:19" x14ac:dyDescent="0.35">
      <c r="R4262" s="10">
        <v>44351</v>
      </c>
      <c r="S4262">
        <v>36851.839999999997</v>
      </c>
    </row>
    <row r="4263" spans="18:19" x14ac:dyDescent="0.35">
      <c r="R4263" s="10">
        <v>44352</v>
      </c>
      <c r="S4263">
        <v>35534.92</v>
      </c>
    </row>
    <row r="4264" spans="18:19" x14ac:dyDescent="0.35">
      <c r="R4264" s="10">
        <v>44353</v>
      </c>
      <c r="S4264">
        <v>35801.129999999997</v>
      </c>
    </row>
    <row r="4265" spans="18:19" x14ac:dyDescent="0.35">
      <c r="R4265" s="10">
        <v>44354</v>
      </c>
      <c r="S4265">
        <v>33580.769999999997</v>
      </c>
    </row>
    <row r="4266" spans="18:19" x14ac:dyDescent="0.35">
      <c r="R4266" s="10">
        <v>44355</v>
      </c>
      <c r="S4266">
        <v>33406.480000000003</v>
      </c>
    </row>
    <row r="4267" spans="18:19" x14ac:dyDescent="0.35">
      <c r="R4267" s="10">
        <v>44356</v>
      </c>
      <c r="S4267">
        <v>37383.660000000003</v>
      </c>
    </row>
    <row r="4268" spans="18:19" x14ac:dyDescent="0.35">
      <c r="R4268" s="10">
        <v>44357</v>
      </c>
      <c r="S4268">
        <v>36683.910000000003</v>
      </c>
    </row>
    <row r="4269" spans="18:19" x14ac:dyDescent="0.35">
      <c r="R4269" s="10">
        <v>44358</v>
      </c>
      <c r="S4269">
        <v>37338.03</v>
      </c>
    </row>
    <row r="4270" spans="18:19" x14ac:dyDescent="0.35">
      <c r="R4270" s="10">
        <v>44359</v>
      </c>
      <c r="S4270">
        <v>35545.980000000003</v>
      </c>
    </row>
    <row r="4271" spans="18:19" x14ac:dyDescent="0.35">
      <c r="R4271" s="10">
        <v>44360</v>
      </c>
      <c r="S4271">
        <v>39018.03</v>
      </c>
    </row>
    <row r="4272" spans="18:19" x14ac:dyDescent="0.35">
      <c r="R4272" s="10">
        <v>44361</v>
      </c>
      <c r="S4272">
        <v>40518.68</v>
      </c>
    </row>
    <row r="4273" spans="18:19" x14ac:dyDescent="0.35">
      <c r="R4273" s="10">
        <v>44362</v>
      </c>
      <c r="S4273">
        <v>40160.720000000001</v>
      </c>
    </row>
    <row r="4274" spans="18:19" x14ac:dyDescent="0.35">
      <c r="R4274" s="10">
        <v>44363</v>
      </c>
      <c r="S4274">
        <v>38344.720000000001</v>
      </c>
    </row>
    <row r="4275" spans="18:19" x14ac:dyDescent="0.35">
      <c r="R4275" s="10">
        <v>44364</v>
      </c>
      <c r="S4275">
        <v>38087.25</v>
      </c>
    </row>
    <row r="4276" spans="18:19" x14ac:dyDescent="0.35">
      <c r="R4276" s="10">
        <v>44365</v>
      </c>
      <c r="S4276">
        <v>35814.639999999999</v>
      </c>
    </row>
    <row r="4277" spans="18:19" x14ac:dyDescent="0.35">
      <c r="R4277" s="10">
        <v>44366</v>
      </c>
      <c r="S4277">
        <v>35519.71</v>
      </c>
    </row>
    <row r="4278" spans="18:19" x14ac:dyDescent="0.35">
      <c r="R4278" s="10">
        <v>44367</v>
      </c>
      <c r="S4278">
        <v>35605.68</v>
      </c>
    </row>
    <row r="4279" spans="18:19" x14ac:dyDescent="0.35">
      <c r="R4279" s="10">
        <v>44368</v>
      </c>
      <c r="S4279">
        <v>31651.57</v>
      </c>
    </row>
    <row r="4280" spans="18:19" x14ac:dyDescent="0.35">
      <c r="R4280" s="10">
        <v>44369</v>
      </c>
      <c r="S4280">
        <v>32538.25</v>
      </c>
    </row>
    <row r="4281" spans="18:19" x14ac:dyDescent="0.35">
      <c r="R4281" s="10">
        <v>44370</v>
      </c>
      <c r="S4281">
        <v>33690.370000000003</v>
      </c>
    </row>
    <row r="4282" spans="18:19" x14ac:dyDescent="0.35">
      <c r="R4282" s="10">
        <v>44371</v>
      </c>
      <c r="S4282">
        <v>34657.97</v>
      </c>
    </row>
    <row r="4283" spans="18:19" x14ac:dyDescent="0.35">
      <c r="R4283" s="10">
        <v>44372</v>
      </c>
      <c r="S4283">
        <v>31586.9</v>
      </c>
    </row>
    <row r="4284" spans="18:19" x14ac:dyDescent="0.35">
      <c r="R4284" s="10">
        <v>44373</v>
      </c>
      <c r="S4284">
        <v>32308.720000000001</v>
      </c>
    </row>
    <row r="4285" spans="18:19" x14ac:dyDescent="0.35">
      <c r="R4285" s="10">
        <v>44374</v>
      </c>
      <c r="S4285">
        <v>34708.959999999999</v>
      </c>
    </row>
    <row r="4286" spans="18:19" x14ac:dyDescent="0.35">
      <c r="R4286" s="10">
        <v>44375</v>
      </c>
      <c r="S4286">
        <v>34497.75</v>
      </c>
    </row>
    <row r="4287" spans="18:19" x14ac:dyDescent="0.35">
      <c r="R4287" s="10">
        <v>44376</v>
      </c>
      <c r="S4287">
        <v>35918.879999999997</v>
      </c>
    </row>
    <row r="4288" spans="18:19" x14ac:dyDescent="0.35">
      <c r="R4288" s="10">
        <v>44377</v>
      </c>
      <c r="S4288">
        <v>35053.410000000003</v>
      </c>
    </row>
    <row r="4289" spans="18:19" x14ac:dyDescent="0.35">
      <c r="R4289" s="10">
        <v>44378</v>
      </c>
      <c r="S4289">
        <v>33524.980000000003</v>
      </c>
    </row>
    <row r="4290" spans="18:19" x14ac:dyDescent="0.35">
      <c r="R4290" s="10">
        <v>44379</v>
      </c>
      <c r="S4290">
        <v>33803.96</v>
      </c>
    </row>
    <row r="4291" spans="18:19" x14ac:dyDescent="0.35">
      <c r="R4291" s="10">
        <v>44380</v>
      </c>
      <c r="S4291">
        <v>34684.129999999997</v>
      </c>
    </row>
    <row r="4292" spans="18:19" x14ac:dyDescent="0.35">
      <c r="R4292" s="10">
        <v>44381</v>
      </c>
      <c r="S4292">
        <v>35287.199999999997</v>
      </c>
    </row>
    <row r="4293" spans="18:19" x14ac:dyDescent="0.35">
      <c r="R4293" s="10">
        <v>44382</v>
      </c>
      <c r="S4293">
        <v>33694.79</v>
      </c>
    </row>
    <row r="4294" spans="18:19" x14ac:dyDescent="0.35">
      <c r="R4294" s="10">
        <v>44383</v>
      </c>
      <c r="S4294">
        <v>34233.839999999997</v>
      </c>
    </row>
    <row r="4295" spans="18:19" x14ac:dyDescent="0.35">
      <c r="R4295" s="10">
        <v>44384</v>
      </c>
      <c r="S4295">
        <v>33876.69</v>
      </c>
    </row>
    <row r="4296" spans="18:19" x14ac:dyDescent="0.35">
      <c r="R4296" s="10">
        <v>44385</v>
      </c>
      <c r="S4296">
        <v>32869.949999999997</v>
      </c>
    </row>
    <row r="4297" spans="18:19" x14ac:dyDescent="0.35">
      <c r="R4297" s="10">
        <v>44386</v>
      </c>
      <c r="S4297">
        <v>33805.370000000003</v>
      </c>
    </row>
    <row r="4298" spans="18:19" x14ac:dyDescent="0.35">
      <c r="R4298" s="10">
        <v>44387</v>
      </c>
      <c r="S4298">
        <v>33513.480000000003</v>
      </c>
    </row>
    <row r="4299" spans="18:19" x14ac:dyDescent="0.35">
      <c r="R4299" s="10">
        <v>44388</v>
      </c>
      <c r="S4299">
        <v>34254</v>
      </c>
    </row>
    <row r="4300" spans="18:19" x14ac:dyDescent="0.35">
      <c r="R4300" s="10">
        <v>44389</v>
      </c>
      <c r="S4300">
        <v>33092.92</v>
      </c>
    </row>
    <row r="4301" spans="18:19" x14ac:dyDescent="0.35">
      <c r="R4301" s="10">
        <v>44390</v>
      </c>
      <c r="S4301">
        <v>32727.919999999998</v>
      </c>
    </row>
    <row r="4302" spans="18:19" x14ac:dyDescent="0.35">
      <c r="R4302" s="10">
        <v>44391</v>
      </c>
      <c r="S4302">
        <v>32822.18</v>
      </c>
    </row>
    <row r="4303" spans="18:19" x14ac:dyDescent="0.35">
      <c r="R4303" s="10">
        <v>44392</v>
      </c>
      <c r="S4303">
        <v>31870</v>
      </c>
    </row>
    <row r="4304" spans="18:19" x14ac:dyDescent="0.35">
      <c r="R4304" s="10">
        <v>44393</v>
      </c>
      <c r="S4304">
        <v>31400.42</v>
      </c>
    </row>
    <row r="4305" spans="18:19" x14ac:dyDescent="0.35">
      <c r="R4305" s="10">
        <v>44394</v>
      </c>
      <c r="S4305">
        <v>31539.02</v>
      </c>
    </row>
    <row r="4306" spans="18:19" x14ac:dyDescent="0.35">
      <c r="R4306" s="10">
        <v>44395</v>
      </c>
      <c r="S4306">
        <v>31800.12</v>
      </c>
    </row>
    <row r="4307" spans="18:19" x14ac:dyDescent="0.35">
      <c r="R4307" s="10">
        <v>44396</v>
      </c>
      <c r="S4307">
        <v>30837.89</v>
      </c>
    </row>
    <row r="4308" spans="18:19" x14ac:dyDescent="0.35">
      <c r="R4308" s="10">
        <v>44397</v>
      </c>
      <c r="S4308">
        <v>29800.73</v>
      </c>
    </row>
    <row r="4309" spans="18:19" x14ac:dyDescent="0.35">
      <c r="R4309" s="10">
        <v>44398</v>
      </c>
      <c r="S4309">
        <v>32146.07</v>
      </c>
    </row>
    <row r="4310" spans="18:19" x14ac:dyDescent="0.35">
      <c r="R4310" s="10">
        <v>44399</v>
      </c>
      <c r="S4310">
        <v>32306.59</v>
      </c>
    </row>
    <row r="4311" spans="18:19" x14ac:dyDescent="0.35">
      <c r="R4311" s="10">
        <v>44400</v>
      </c>
      <c r="S4311">
        <v>33646.43</v>
      </c>
    </row>
    <row r="4312" spans="18:19" x14ac:dyDescent="0.35">
      <c r="R4312" s="10">
        <v>44401</v>
      </c>
      <c r="S4312">
        <v>34289.1</v>
      </c>
    </row>
    <row r="4313" spans="18:19" x14ac:dyDescent="0.35">
      <c r="R4313" s="10">
        <v>44402</v>
      </c>
      <c r="S4313">
        <v>35417.46</v>
      </c>
    </row>
    <row r="4314" spans="18:19" x14ac:dyDescent="0.35">
      <c r="R4314" s="10">
        <v>44403</v>
      </c>
      <c r="S4314">
        <v>37268.699999999997</v>
      </c>
    </row>
    <row r="4315" spans="18:19" x14ac:dyDescent="0.35">
      <c r="R4315" s="10">
        <v>44404</v>
      </c>
      <c r="S4315">
        <v>39489.86</v>
      </c>
    </row>
    <row r="4316" spans="18:19" x14ac:dyDescent="0.35">
      <c r="R4316" s="10">
        <v>44405</v>
      </c>
      <c r="S4316">
        <v>40021.71</v>
      </c>
    </row>
    <row r="4317" spans="18:19" x14ac:dyDescent="0.35">
      <c r="R4317" s="10">
        <v>44406</v>
      </c>
      <c r="S4317">
        <v>40039.97</v>
      </c>
    </row>
    <row r="4318" spans="18:19" x14ac:dyDescent="0.35">
      <c r="R4318" s="10">
        <v>44407</v>
      </c>
      <c r="S4318">
        <v>42208.22</v>
      </c>
    </row>
    <row r="4319" spans="18:19" x14ac:dyDescent="0.35">
      <c r="R4319" s="10">
        <v>44408</v>
      </c>
      <c r="S4319">
        <v>41458.839999999997</v>
      </c>
    </row>
    <row r="4320" spans="18:19" x14ac:dyDescent="0.35">
      <c r="R4320" s="10">
        <v>44409</v>
      </c>
      <c r="S4320">
        <v>39882.379999999997</v>
      </c>
    </row>
    <row r="4321" spans="18:19" x14ac:dyDescent="0.35">
      <c r="R4321" s="10">
        <v>44410</v>
      </c>
      <c r="S4321">
        <v>39154.79</v>
      </c>
    </row>
    <row r="4322" spans="18:19" x14ac:dyDescent="0.35">
      <c r="R4322" s="10">
        <v>44411</v>
      </c>
      <c r="S4322">
        <v>38198.68</v>
      </c>
    </row>
    <row r="4323" spans="18:19" x14ac:dyDescent="0.35">
      <c r="R4323" s="10">
        <v>44412</v>
      </c>
      <c r="S4323">
        <v>39742.44</v>
      </c>
    </row>
    <row r="4324" spans="18:19" x14ac:dyDescent="0.35">
      <c r="R4324" s="10">
        <v>44413</v>
      </c>
      <c r="S4324">
        <v>40887.410000000003</v>
      </c>
    </row>
    <row r="4325" spans="18:19" x14ac:dyDescent="0.35">
      <c r="R4325" s="10">
        <v>44414</v>
      </c>
      <c r="S4325">
        <v>42856.34</v>
      </c>
    </row>
    <row r="4326" spans="18:19" x14ac:dyDescent="0.35">
      <c r="R4326" s="10">
        <v>44415</v>
      </c>
      <c r="S4326">
        <v>44606.61</v>
      </c>
    </row>
    <row r="4327" spans="18:19" x14ac:dyDescent="0.35">
      <c r="R4327" s="10">
        <v>44416</v>
      </c>
      <c r="S4327">
        <v>43804.800000000003</v>
      </c>
    </row>
    <row r="4328" spans="18:19" x14ac:dyDescent="0.35">
      <c r="R4328" s="10">
        <v>44417</v>
      </c>
      <c r="S4328">
        <v>46283.23</v>
      </c>
    </row>
    <row r="4329" spans="18:19" x14ac:dyDescent="0.35">
      <c r="R4329" s="10">
        <v>44418</v>
      </c>
      <c r="S4329">
        <v>45606.61</v>
      </c>
    </row>
    <row r="4330" spans="18:19" x14ac:dyDescent="0.35">
      <c r="R4330" s="10">
        <v>44419</v>
      </c>
      <c r="S4330">
        <v>45556.01</v>
      </c>
    </row>
    <row r="4331" spans="18:19" x14ac:dyDescent="0.35">
      <c r="R4331" s="10">
        <v>44420</v>
      </c>
      <c r="S4331">
        <v>44415.85</v>
      </c>
    </row>
    <row r="4332" spans="18:19" x14ac:dyDescent="0.35">
      <c r="R4332" s="10">
        <v>44421</v>
      </c>
      <c r="S4332">
        <v>47837.67</v>
      </c>
    </row>
    <row r="4333" spans="18:19" x14ac:dyDescent="0.35">
      <c r="R4333" s="10">
        <v>44422</v>
      </c>
      <c r="S4333">
        <v>47098.26</v>
      </c>
    </row>
    <row r="4334" spans="18:19" x14ac:dyDescent="0.35">
      <c r="R4334" s="10">
        <v>44423</v>
      </c>
      <c r="S4334">
        <v>47018.9</v>
      </c>
    </row>
    <row r="4335" spans="18:19" x14ac:dyDescent="0.35">
      <c r="R4335" s="10">
        <v>44424</v>
      </c>
      <c r="S4335">
        <v>45927.4</v>
      </c>
    </row>
    <row r="4336" spans="18:19" x14ac:dyDescent="0.35">
      <c r="R4336" s="10">
        <v>44425</v>
      </c>
      <c r="S4336">
        <v>44686.33</v>
      </c>
    </row>
    <row r="4337" spans="18:19" x14ac:dyDescent="0.35">
      <c r="R4337" s="10">
        <v>44426</v>
      </c>
      <c r="S4337">
        <v>44725.120000000003</v>
      </c>
    </row>
    <row r="4338" spans="18:19" x14ac:dyDescent="0.35">
      <c r="R4338" s="10">
        <v>44427</v>
      </c>
      <c r="S4338">
        <v>46768.7</v>
      </c>
    </row>
    <row r="4339" spans="18:19" x14ac:dyDescent="0.35">
      <c r="R4339" s="10">
        <v>44428</v>
      </c>
      <c r="S4339">
        <v>49345.85</v>
      </c>
    </row>
    <row r="4340" spans="18:19" x14ac:dyDescent="0.35">
      <c r="R4340" s="10">
        <v>44429</v>
      </c>
      <c r="S4340">
        <v>48862.04</v>
      </c>
    </row>
    <row r="4341" spans="18:19" x14ac:dyDescent="0.35">
      <c r="R4341" s="10">
        <v>44430</v>
      </c>
      <c r="S4341">
        <v>49278.87</v>
      </c>
    </row>
    <row r="4342" spans="18:19" x14ac:dyDescent="0.35">
      <c r="R4342" s="10">
        <v>44431</v>
      </c>
      <c r="S4342">
        <v>49525.47</v>
      </c>
    </row>
    <row r="4343" spans="18:19" x14ac:dyDescent="0.35">
      <c r="R4343" s="10">
        <v>44432</v>
      </c>
      <c r="S4343">
        <v>47705.4</v>
      </c>
    </row>
    <row r="4344" spans="18:19" x14ac:dyDescent="0.35">
      <c r="R4344" s="10">
        <v>44433</v>
      </c>
      <c r="S4344">
        <v>48996.07</v>
      </c>
    </row>
    <row r="4345" spans="18:19" x14ac:dyDescent="0.35">
      <c r="R4345" s="10">
        <v>44434</v>
      </c>
      <c r="S4345">
        <v>46842.81</v>
      </c>
    </row>
    <row r="4346" spans="18:19" x14ac:dyDescent="0.35">
      <c r="R4346" s="10">
        <v>44435</v>
      </c>
      <c r="S4346">
        <v>49082.57</v>
      </c>
    </row>
    <row r="4347" spans="18:19" x14ac:dyDescent="0.35">
      <c r="R4347" s="10">
        <v>44436</v>
      </c>
      <c r="S4347">
        <v>48923.55</v>
      </c>
    </row>
    <row r="4348" spans="18:19" x14ac:dyDescent="0.35">
      <c r="R4348" s="10">
        <v>44437</v>
      </c>
      <c r="S4348">
        <v>48799.58</v>
      </c>
    </row>
    <row r="4349" spans="18:19" x14ac:dyDescent="0.35">
      <c r="R4349" s="10">
        <v>44438</v>
      </c>
      <c r="S4349">
        <v>46996.92</v>
      </c>
    </row>
    <row r="4350" spans="18:19" x14ac:dyDescent="0.35">
      <c r="R4350" s="10">
        <v>44439</v>
      </c>
      <c r="S4350">
        <v>47127.199999999997</v>
      </c>
    </row>
    <row r="4351" spans="18:19" x14ac:dyDescent="0.35">
      <c r="R4351" s="10">
        <v>44440</v>
      </c>
      <c r="S4351">
        <v>48840.959999999999</v>
      </c>
    </row>
    <row r="4352" spans="18:19" x14ac:dyDescent="0.35">
      <c r="R4352" s="10">
        <v>44441</v>
      </c>
      <c r="S4352">
        <v>49284.7</v>
      </c>
    </row>
    <row r="4353" spans="18:19" x14ac:dyDescent="0.35">
      <c r="R4353" s="10">
        <v>44442</v>
      </c>
      <c r="S4353">
        <v>50012.92</v>
      </c>
    </row>
    <row r="4354" spans="18:19" x14ac:dyDescent="0.35">
      <c r="R4354" s="10">
        <v>44443</v>
      </c>
      <c r="S4354">
        <v>49924.72</v>
      </c>
    </row>
    <row r="4355" spans="18:19" x14ac:dyDescent="0.35">
      <c r="R4355" s="10">
        <v>44444</v>
      </c>
      <c r="S4355">
        <v>51788.98</v>
      </c>
    </row>
    <row r="4356" spans="18:19" x14ac:dyDescent="0.35">
      <c r="R4356" s="10">
        <v>44445</v>
      </c>
      <c r="S4356">
        <v>52688.24</v>
      </c>
    </row>
    <row r="4357" spans="18:19" x14ac:dyDescent="0.35">
      <c r="R4357" s="10">
        <v>44446</v>
      </c>
      <c r="S4357">
        <v>46856.45</v>
      </c>
    </row>
    <row r="4358" spans="18:19" x14ac:dyDescent="0.35">
      <c r="R4358" s="10">
        <v>44447</v>
      </c>
      <c r="S4358">
        <v>46070.400000000001</v>
      </c>
    </row>
    <row r="4359" spans="18:19" x14ac:dyDescent="0.35">
      <c r="R4359" s="10">
        <v>44448</v>
      </c>
      <c r="S4359">
        <v>46391.09</v>
      </c>
    </row>
    <row r="4360" spans="18:19" x14ac:dyDescent="0.35">
      <c r="R4360" s="10">
        <v>44449</v>
      </c>
      <c r="S4360">
        <v>44849.31</v>
      </c>
    </row>
    <row r="4361" spans="18:19" x14ac:dyDescent="0.35">
      <c r="R4361" s="10">
        <v>44450</v>
      </c>
      <c r="S4361">
        <v>45168.82</v>
      </c>
    </row>
    <row r="4362" spans="18:19" x14ac:dyDescent="0.35">
      <c r="R4362" s="10">
        <v>44451</v>
      </c>
      <c r="S4362">
        <v>46043.95</v>
      </c>
    </row>
    <row r="4363" spans="18:19" x14ac:dyDescent="0.35">
      <c r="R4363" s="10">
        <v>44452</v>
      </c>
      <c r="S4363">
        <v>44955.37</v>
      </c>
    </row>
    <row r="4364" spans="18:19" x14ac:dyDescent="0.35">
      <c r="R4364" s="10">
        <v>44453</v>
      </c>
      <c r="S4364">
        <v>47112.17</v>
      </c>
    </row>
    <row r="4365" spans="18:19" x14ac:dyDescent="0.35">
      <c r="R4365" s="10">
        <v>44454</v>
      </c>
      <c r="S4365">
        <v>48139.48</v>
      </c>
    </row>
    <row r="4366" spans="18:19" x14ac:dyDescent="0.35">
      <c r="R4366" s="10">
        <v>44455</v>
      </c>
      <c r="S4366">
        <v>47770.44</v>
      </c>
    </row>
    <row r="4367" spans="18:19" x14ac:dyDescent="0.35">
      <c r="R4367" s="10">
        <v>44456</v>
      </c>
      <c r="S4367">
        <v>47297.36</v>
      </c>
    </row>
    <row r="4368" spans="18:19" x14ac:dyDescent="0.35">
      <c r="R4368" s="10">
        <v>44457</v>
      </c>
      <c r="S4368">
        <v>48315.040000000001</v>
      </c>
    </row>
    <row r="4369" spans="18:19" x14ac:dyDescent="0.35">
      <c r="R4369" s="10">
        <v>44458</v>
      </c>
      <c r="S4369">
        <v>47247.43</v>
      </c>
    </row>
    <row r="4370" spans="18:19" x14ac:dyDescent="0.35">
      <c r="R4370" s="10">
        <v>44459</v>
      </c>
      <c r="S4370">
        <v>43014.720000000001</v>
      </c>
    </row>
    <row r="4371" spans="18:19" x14ac:dyDescent="0.35">
      <c r="R4371" s="10">
        <v>44460</v>
      </c>
      <c r="S4371">
        <v>40681.440000000002</v>
      </c>
    </row>
    <row r="4372" spans="18:19" x14ac:dyDescent="0.35">
      <c r="R4372" s="10">
        <v>44461</v>
      </c>
      <c r="S4372">
        <v>43577.95</v>
      </c>
    </row>
    <row r="4373" spans="18:19" x14ac:dyDescent="0.35">
      <c r="R4373" s="10">
        <v>44462</v>
      </c>
      <c r="S4373">
        <v>44893.58</v>
      </c>
    </row>
    <row r="4374" spans="18:19" x14ac:dyDescent="0.35">
      <c r="R4374" s="10">
        <v>44463</v>
      </c>
      <c r="S4374">
        <v>42851.7</v>
      </c>
    </row>
    <row r="4375" spans="18:19" x14ac:dyDescent="0.35">
      <c r="R4375" s="10">
        <v>44464</v>
      </c>
      <c r="S4375">
        <v>42709.59</v>
      </c>
    </row>
    <row r="4376" spans="18:19" x14ac:dyDescent="0.35">
      <c r="R4376" s="10">
        <v>44465</v>
      </c>
      <c r="S4376">
        <v>43199.48</v>
      </c>
    </row>
    <row r="4377" spans="18:19" x14ac:dyDescent="0.35">
      <c r="R4377" s="10">
        <v>44466</v>
      </c>
      <c r="S4377">
        <v>42178.03</v>
      </c>
    </row>
    <row r="4378" spans="18:19" x14ac:dyDescent="0.35">
      <c r="R4378" s="10">
        <v>44467</v>
      </c>
      <c r="S4378">
        <v>41046.44</v>
      </c>
    </row>
    <row r="4379" spans="18:19" x14ac:dyDescent="0.35">
      <c r="R4379" s="10">
        <v>44468</v>
      </c>
      <c r="S4379">
        <v>41535.120000000003</v>
      </c>
    </row>
    <row r="4380" spans="18:19" x14ac:dyDescent="0.35">
      <c r="R4380" s="10">
        <v>44469</v>
      </c>
      <c r="S4380">
        <v>43825.54</v>
      </c>
    </row>
    <row r="4381" spans="18:19" x14ac:dyDescent="0.35">
      <c r="R4381" s="10">
        <v>44470</v>
      </c>
      <c r="S4381">
        <v>48162.7</v>
      </c>
    </row>
    <row r="4382" spans="18:19" x14ac:dyDescent="0.35">
      <c r="R4382" s="10">
        <v>44471</v>
      </c>
      <c r="S4382">
        <v>47671.93</v>
      </c>
    </row>
    <row r="4383" spans="18:19" x14ac:dyDescent="0.35">
      <c r="R4383" s="10">
        <v>44472</v>
      </c>
      <c r="S4383">
        <v>48233.09</v>
      </c>
    </row>
    <row r="4384" spans="18:19" x14ac:dyDescent="0.35">
      <c r="R4384" s="10">
        <v>44473</v>
      </c>
      <c r="S4384">
        <v>49240.26</v>
      </c>
    </row>
    <row r="4385" spans="18:19" x14ac:dyDescent="0.35">
      <c r="R4385" s="10">
        <v>44474</v>
      </c>
      <c r="S4385">
        <v>51495.32</v>
      </c>
    </row>
    <row r="4386" spans="18:19" x14ac:dyDescent="0.35">
      <c r="R4386" s="10">
        <v>44475</v>
      </c>
      <c r="S4386">
        <v>55340.01</v>
      </c>
    </row>
    <row r="4387" spans="18:19" x14ac:dyDescent="0.35">
      <c r="R4387" s="10">
        <v>44476</v>
      </c>
      <c r="S4387">
        <v>53798.400000000001</v>
      </c>
    </row>
    <row r="4388" spans="18:19" x14ac:dyDescent="0.35">
      <c r="R4388" s="10">
        <v>44477</v>
      </c>
      <c r="S4388">
        <v>53944.27</v>
      </c>
    </row>
    <row r="4389" spans="18:19" x14ac:dyDescent="0.35">
      <c r="R4389" s="10">
        <v>44478</v>
      </c>
      <c r="S4389">
        <v>54960.84</v>
      </c>
    </row>
    <row r="4390" spans="18:19" x14ac:dyDescent="0.35">
      <c r="R4390" s="10">
        <v>44479</v>
      </c>
      <c r="S4390">
        <v>54686.13</v>
      </c>
    </row>
    <row r="4391" spans="18:19" x14ac:dyDescent="0.35">
      <c r="R4391" s="10">
        <v>44480</v>
      </c>
      <c r="S4391">
        <v>57490.3</v>
      </c>
    </row>
    <row r="4392" spans="18:19" x14ac:dyDescent="0.35">
      <c r="R4392" s="10">
        <v>44481</v>
      </c>
      <c r="S4392">
        <v>56001.74</v>
      </c>
    </row>
    <row r="4393" spans="18:19" x14ac:dyDescent="0.35">
      <c r="R4393" s="10">
        <v>44482</v>
      </c>
      <c r="S4393">
        <v>57375.72</v>
      </c>
    </row>
    <row r="4394" spans="18:19" x14ac:dyDescent="0.35">
      <c r="R4394" s="10">
        <v>44483</v>
      </c>
      <c r="S4394">
        <v>57355.02</v>
      </c>
    </row>
    <row r="4395" spans="18:19" x14ac:dyDescent="0.35">
      <c r="R4395" s="10">
        <v>44484</v>
      </c>
      <c r="S4395">
        <v>61693.79</v>
      </c>
    </row>
    <row r="4396" spans="18:19" x14ac:dyDescent="0.35">
      <c r="R4396" s="10">
        <v>44485</v>
      </c>
      <c r="S4396">
        <v>60871.44</v>
      </c>
    </row>
    <row r="4397" spans="18:19" x14ac:dyDescent="0.35">
      <c r="R4397" s="10">
        <v>44486</v>
      </c>
      <c r="S4397">
        <v>61518.84</v>
      </c>
    </row>
    <row r="4398" spans="18:19" x14ac:dyDescent="0.35">
      <c r="R4398" s="10">
        <v>44487</v>
      </c>
      <c r="S4398">
        <v>62025.16</v>
      </c>
    </row>
    <row r="4399" spans="18:19" x14ac:dyDescent="0.35">
      <c r="R4399" s="10">
        <v>44488</v>
      </c>
      <c r="S4399">
        <v>64286.51</v>
      </c>
    </row>
    <row r="4400" spans="18:19" x14ac:dyDescent="0.35">
      <c r="R4400" s="10">
        <v>44489</v>
      </c>
      <c r="S4400">
        <v>66015.09</v>
      </c>
    </row>
    <row r="4401" spans="18:19" x14ac:dyDescent="0.35">
      <c r="R4401" s="10">
        <v>44490</v>
      </c>
      <c r="S4401">
        <v>62201.96</v>
      </c>
    </row>
    <row r="4402" spans="18:19" x14ac:dyDescent="0.35">
      <c r="R4402" s="10">
        <v>44491</v>
      </c>
      <c r="S4402">
        <v>60696.97</v>
      </c>
    </row>
    <row r="4403" spans="18:19" x14ac:dyDescent="0.35">
      <c r="R4403" s="10">
        <v>44492</v>
      </c>
      <c r="S4403">
        <v>61307.66</v>
      </c>
    </row>
    <row r="4404" spans="18:19" x14ac:dyDescent="0.35">
      <c r="R4404" s="10">
        <v>44493</v>
      </c>
      <c r="S4404">
        <v>60849.56</v>
      </c>
    </row>
    <row r="4405" spans="18:19" x14ac:dyDescent="0.35">
      <c r="R4405" s="10">
        <v>44494</v>
      </c>
      <c r="S4405">
        <v>63084.57</v>
      </c>
    </row>
    <row r="4406" spans="18:19" x14ac:dyDescent="0.35">
      <c r="R4406" s="10">
        <v>44495</v>
      </c>
      <c r="S4406">
        <v>60307.65</v>
      </c>
    </row>
    <row r="4407" spans="18:19" x14ac:dyDescent="0.35">
      <c r="R4407" s="10">
        <v>44496</v>
      </c>
      <c r="S4407">
        <v>58457.87</v>
      </c>
    </row>
    <row r="4408" spans="18:19" x14ac:dyDescent="0.35">
      <c r="R4408" s="10">
        <v>44497</v>
      </c>
      <c r="S4408">
        <v>60591.94</v>
      </c>
    </row>
    <row r="4409" spans="18:19" x14ac:dyDescent="0.35">
      <c r="R4409" s="10">
        <v>44498</v>
      </c>
      <c r="S4409">
        <v>62253.32</v>
      </c>
    </row>
    <row r="4410" spans="18:19" x14ac:dyDescent="0.35">
      <c r="R4410" s="10">
        <v>44499</v>
      </c>
      <c r="S4410">
        <v>61888.4</v>
      </c>
    </row>
    <row r="4411" spans="18:19" x14ac:dyDescent="0.35">
      <c r="R4411" s="10">
        <v>44500</v>
      </c>
      <c r="S4411">
        <v>61338.53</v>
      </c>
    </row>
    <row r="4412" spans="18:19" x14ac:dyDescent="0.35">
      <c r="R4412" s="10">
        <v>44501</v>
      </c>
      <c r="S4412">
        <v>60955.76</v>
      </c>
    </row>
    <row r="4413" spans="18:19" x14ac:dyDescent="0.35">
      <c r="R4413" s="10">
        <v>44502</v>
      </c>
      <c r="S4413">
        <v>63246.85</v>
      </c>
    </row>
    <row r="4414" spans="18:19" x14ac:dyDescent="0.35">
      <c r="R4414" s="10">
        <v>44503</v>
      </c>
      <c r="S4414">
        <v>62926.82</v>
      </c>
    </row>
    <row r="4415" spans="18:19" x14ac:dyDescent="0.35">
      <c r="R4415" s="10">
        <v>44504</v>
      </c>
      <c r="S4415">
        <v>61444.22</v>
      </c>
    </row>
    <row r="4416" spans="18:19" x14ac:dyDescent="0.35">
      <c r="R4416" s="10">
        <v>44505</v>
      </c>
      <c r="S4416">
        <v>61016.28</v>
      </c>
    </row>
    <row r="4417" spans="18:19" x14ac:dyDescent="0.35">
      <c r="R4417" s="10">
        <v>44506</v>
      </c>
      <c r="S4417">
        <v>61514.38</v>
      </c>
    </row>
    <row r="4418" spans="18:19" x14ac:dyDescent="0.35">
      <c r="R4418" s="10">
        <v>44507</v>
      </c>
      <c r="S4418">
        <v>63287.79</v>
      </c>
    </row>
    <row r="4419" spans="18:19" x14ac:dyDescent="0.35">
      <c r="R4419" s="10">
        <v>44508</v>
      </c>
      <c r="S4419">
        <v>67544.87</v>
      </c>
    </row>
    <row r="4420" spans="18:19" x14ac:dyDescent="0.35">
      <c r="R4420" s="10">
        <v>44509</v>
      </c>
      <c r="S4420">
        <v>66941.87</v>
      </c>
    </row>
    <row r="4421" spans="18:19" x14ac:dyDescent="0.35">
      <c r="R4421" s="10">
        <v>44510</v>
      </c>
      <c r="S4421">
        <v>64924.35</v>
      </c>
    </row>
    <row r="4422" spans="18:19" x14ac:dyDescent="0.35">
      <c r="R4422" s="10">
        <v>44511</v>
      </c>
      <c r="S4422">
        <v>64818.75</v>
      </c>
    </row>
    <row r="4423" spans="18:19" x14ac:dyDescent="0.35">
      <c r="R4423" s="10">
        <v>44512</v>
      </c>
      <c r="S4423">
        <v>64142.98</v>
      </c>
    </row>
    <row r="4424" spans="18:19" x14ac:dyDescent="0.35">
      <c r="R4424" s="10">
        <v>44513</v>
      </c>
      <c r="S4424">
        <v>64410.97</v>
      </c>
    </row>
    <row r="4425" spans="18:19" x14ac:dyDescent="0.35">
      <c r="R4425" s="10">
        <v>44514</v>
      </c>
      <c r="S4425">
        <v>65495.31</v>
      </c>
    </row>
    <row r="4426" spans="18:19" x14ac:dyDescent="0.35">
      <c r="R4426" s="10">
        <v>44515</v>
      </c>
      <c r="S4426">
        <v>63599.74</v>
      </c>
    </row>
    <row r="4427" spans="18:19" x14ac:dyDescent="0.35">
      <c r="R4427" s="10">
        <v>44516</v>
      </c>
      <c r="S4427">
        <v>60112.95</v>
      </c>
    </row>
    <row r="4428" spans="18:19" x14ac:dyDescent="0.35">
      <c r="R4428" s="10">
        <v>44517</v>
      </c>
      <c r="S4428">
        <v>60364.08</v>
      </c>
    </row>
    <row r="4429" spans="18:19" x14ac:dyDescent="0.35">
      <c r="R4429" s="10">
        <v>44518</v>
      </c>
      <c r="S4429">
        <v>56925.42</v>
      </c>
    </row>
    <row r="4430" spans="18:19" x14ac:dyDescent="0.35">
      <c r="R4430" s="10">
        <v>44519</v>
      </c>
      <c r="S4430">
        <v>58121.78</v>
      </c>
    </row>
    <row r="4431" spans="18:19" x14ac:dyDescent="0.35">
      <c r="R4431" s="10">
        <v>44520</v>
      </c>
      <c r="S4431">
        <v>59763.95</v>
      </c>
    </row>
    <row r="4432" spans="18:19" x14ac:dyDescent="0.35">
      <c r="R4432" s="10">
        <v>44521</v>
      </c>
      <c r="S4432">
        <v>58689.53</v>
      </c>
    </row>
    <row r="4433" spans="18:19" x14ac:dyDescent="0.35">
      <c r="R4433" s="10">
        <v>44522</v>
      </c>
      <c r="S4433">
        <v>56290.16</v>
      </c>
    </row>
    <row r="4434" spans="18:19" x14ac:dyDescent="0.35">
      <c r="R4434" s="10">
        <v>44523</v>
      </c>
      <c r="S4434">
        <v>57594.3</v>
      </c>
    </row>
    <row r="4435" spans="18:19" x14ac:dyDescent="0.35">
      <c r="R4435" s="10">
        <v>44524</v>
      </c>
      <c r="S4435">
        <v>57172.54</v>
      </c>
    </row>
    <row r="4436" spans="18:19" x14ac:dyDescent="0.35">
      <c r="R4436" s="10">
        <v>44525</v>
      </c>
      <c r="S4436">
        <v>58999.11</v>
      </c>
    </row>
    <row r="4437" spans="18:19" x14ac:dyDescent="0.35">
      <c r="R4437" s="10">
        <v>44526</v>
      </c>
      <c r="S4437">
        <v>53798.9</v>
      </c>
    </row>
    <row r="4438" spans="18:19" x14ac:dyDescent="0.35">
      <c r="R4438" s="10">
        <v>44527</v>
      </c>
      <c r="S4438">
        <v>54772.27</v>
      </c>
    </row>
    <row r="4439" spans="18:19" x14ac:dyDescent="0.35">
      <c r="R4439" s="10">
        <v>44528</v>
      </c>
      <c r="S4439">
        <v>57319.57</v>
      </c>
    </row>
    <row r="4440" spans="18:19" x14ac:dyDescent="0.35">
      <c r="R4440" s="10">
        <v>44529</v>
      </c>
      <c r="S4440">
        <v>57834.5</v>
      </c>
    </row>
    <row r="4441" spans="18:19" x14ac:dyDescent="0.35">
      <c r="R4441" s="10">
        <v>44530</v>
      </c>
      <c r="S4441">
        <v>56974.03</v>
      </c>
    </row>
    <row r="4442" spans="18:19" x14ac:dyDescent="0.35">
      <c r="R4442" s="10">
        <v>44531</v>
      </c>
      <c r="S4442">
        <v>57238.62</v>
      </c>
    </row>
    <row r="4443" spans="18:19" x14ac:dyDescent="0.35">
      <c r="R4443" s="10">
        <v>44532</v>
      </c>
      <c r="S4443">
        <v>56522.14</v>
      </c>
    </row>
    <row r="4444" spans="18:19" x14ac:dyDescent="0.35">
      <c r="R4444" s="10">
        <v>44533</v>
      </c>
      <c r="S4444">
        <v>53671.99</v>
      </c>
    </row>
    <row r="4445" spans="18:19" x14ac:dyDescent="0.35">
      <c r="R4445" s="10">
        <v>44534</v>
      </c>
      <c r="S4445">
        <v>49247.42</v>
      </c>
    </row>
    <row r="4446" spans="18:19" x14ac:dyDescent="0.35">
      <c r="R4446" s="10">
        <v>44535</v>
      </c>
      <c r="S4446">
        <v>49454.1</v>
      </c>
    </row>
    <row r="4447" spans="18:19" x14ac:dyDescent="0.35">
      <c r="R4447" s="10">
        <v>44536</v>
      </c>
      <c r="S4447">
        <v>50516.59</v>
      </c>
    </row>
    <row r="4448" spans="18:19" x14ac:dyDescent="0.35">
      <c r="R4448" s="10">
        <v>44537</v>
      </c>
      <c r="S4448">
        <v>50631.12</v>
      </c>
    </row>
    <row r="4449" spans="18:19" x14ac:dyDescent="0.35">
      <c r="R4449" s="10">
        <v>44538</v>
      </c>
      <c r="S4449">
        <v>50510.23</v>
      </c>
    </row>
    <row r="4450" spans="18:19" x14ac:dyDescent="0.35">
      <c r="R4450" s="10">
        <v>44539</v>
      </c>
      <c r="S4450">
        <v>47591.02</v>
      </c>
    </row>
    <row r="4451" spans="18:19" x14ac:dyDescent="0.35">
      <c r="R4451" s="10">
        <v>44540</v>
      </c>
      <c r="S4451">
        <v>47176.76</v>
      </c>
    </row>
    <row r="4452" spans="18:19" x14ac:dyDescent="0.35">
      <c r="R4452" s="10">
        <v>44541</v>
      </c>
      <c r="S4452">
        <v>49388.08</v>
      </c>
    </row>
    <row r="4453" spans="18:19" x14ac:dyDescent="0.35">
      <c r="R4453" s="10">
        <v>44542</v>
      </c>
      <c r="S4453">
        <v>50105.79</v>
      </c>
    </row>
    <row r="4454" spans="18:19" x14ac:dyDescent="0.35">
      <c r="R4454" s="10">
        <v>44543</v>
      </c>
      <c r="S4454">
        <v>46735.51</v>
      </c>
    </row>
    <row r="4455" spans="18:19" x14ac:dyDescent="0.35">
      <c r="R4455" s="10">
        <v>44544</v>
      </c>
      <c r="S4455">
        <v>48385.120000000003</v>
      </c>
    </row>
    <row r="4456" spans="18:19" x14ac:dyDescent="0.35">
      <c r="R4456" s="10">
        <v>44545</v>
      </c>
      <c r="S4456">
        <v>48886.06</v>
      </c>
    </row>
    <row r="4457" spans="18:19" x14ac:dyDescent="0.35">
      <c r="R4457" s="10">
        <v>44546</v>
      </c>
      <c r="S4457">
        <v>47645.42</v>
      </c>
    </row>
    <row r="4458" spans="18:19" x14ac:dyDescent="0.35">
      <c r="R4458" s="10">
        <v>44547</v>
      </c>
      <c r="S4458">
        <v>46171.71</v>
      </c>
    </row>
    <row r="4459" spans="18:19" x14ac:dyDescent="0.35">
      <c r="R4459" s="10">
        <v>44548</v>
      </c>
      <c r="S4459">
        <v>46863.77</v>
      </c>
    </row>
    <row r="4460" spans="18:19" x14ac:dyDescent="0.35">
      <c r="R4460" s="10">
        <v>44549</v>
      </c>
      <c r="S4460">
        <v>46695.38</v>
      </c>
    </row>
    <row r="4461" spans="18:19" x14ac:dyDescent="0.35">
      <c r="R4461" s="10">
        <v>44550</v>
      </c>
      <c r="S4461">
        <v>46913.64</v>
      </c>
    </row>
    <row r="4462" spans="18:19" x14ac:dyDescent="0.35">
      <c r="R4462" s="10">
        <v>44551</v>
      </c>
      <c r="S4462">
        <v>48923.3</v>
      </c>
    </row>
    <row r="4463" spans="18:19" x14ac:dyDescent="0.35">
      <c r="R4463" s="10">
        <v>44552</v>
      </c>
      <c r="S4463">
        <v>48620.54</v>
      </c>
    </row>
    <row r="4464" spans="18:19" x14ac:dyDescent="0.35">
      <c r="R4464" s="10">
        <v>44553</v>
      </c>
      <c r="S4464">
        <v>50832.25</v>
      </c>
    </row>
    <row r="4465" spans="18:19" x14ac:dyDescent="0.35">
      <c r="R4465" s="10">
        <v>44554</v>
      </c>
      <c r="S4465">
        <v>50831.94</v>
      </c>
    </row>
    <row r="4466" spans="18:19" x14ac:dyDescent="0.35">
      <c r="R4466" s="10">
        <v>44555</v>
      </c>
      <c r="S4466">
        <v>50436.639999999999</v>
      </c>
    </row>
    <row r="4467" spans="18:19" x14ac:dyDescent="0.35">
      <c r="R4467" s="10">
        <v>44556</v>
      </c>
      <c r="S4467">
        <v>50796.87</v>
      </c>
    </row>
    <row r="4468" spans="18:19" x14ac:dyDescent="0.35">
      <c r="R4468" s="10">
        <v>44557</v>
      </c>
      <c r="S4468">
        <v>50696.56</v>
      </c>
    </row>
    <row r="4469" spans="18:19" x14ac:dyDescent="0.35">
      <c r="R4469" s="10">
        <v>44558</v>
      </c>
      <c r="S4469">
        <v>47549.82</v>
      </c>
    </row>
    <row r="4470" spans="18:19" x14ac:dyDescent="0.35">
      <c r="R4470" s="10">
        <v>44559</v>
      </c>
      <c r="S4470">
        <v>46470.69</v>
      </c>
    </row>
    <row r="4471" spans="18:19" x14ac:dyDescent="0.35">
      <c r="R4471" s="10">
        <v>44560</v>
      </c>
      <c r="S4471">
        <v>47138.04</v>
      </c>
    </row>
    <row r="4472" spans="18:19" x14ac:dyDescent="0.35">
      <c r="R4472" s="10">
        <v>44561</v>
      </c>
      <c r="S4472">
        <v>46206.17</v>
      </c>
    </row>
    <row r="4473" spans="18:19" x14ac:dyDescent="0.35">
      <c r="R4473" s="10">
        <v>44562</v>
      </c>
      <c r="S4473">
        <v>47742.99</v>
      </c>
    </row>
    <row r="4474" spans="18:19" x14ac:dyDescent="0.35">
      <c r="R4474" s="10">
        <v>44563</v>
      </c>
      <c r="S4474">
        <v>47310.92</v>
      </c>
    </row>
    <row r="4475" spans="18:19" x14ac:dyDescent="0.35">
      <c r="R4475" s="10">
        <v>44564</v>
      </c>
      <c r="S4475">
        <v>46448.03</v>
      </c>
    </row>
    <row r="4476" spans="18:19" x14ac:dyDescent="0.35">
      <c r="R4476" s="10">
        <v>44565</v>
      </c>
      <c r="S4476">
        <v>45837.33</v>
      </c>
    </row>
    <row r="4477" spans="18:19" x14ac:dyDescent="0.35">
      <c r="R4477" s="10">
        <v>44566</v>
      </c>
      <c r="S4477">
        <v>43430.7</v>
      </c>
    </row>
    <row r="4478" spans="18:19" x14ac:dyDescent="0.35">
      <c r="R4478" s="10">
        <v>44567</v>
      </c>
      <c r="S4478">
        <v>43098.68</v>
      </c>
    </row>
    <row r="4479" spans="18:19" x14ac:dyDescent="0.35">
      <c r="R4479" s="10">
        <v>44568</v>
      </c>
      <c r="S4479">
        <v>41541.22</v>
      </c>
    </row>
    <row r="4480" spans="18:19" x14ac:dyDescent="0.35">
      <c r="R4480" s="10">
        <v>44569</v>
      </c>
      <c r="S4480">
        <v>41689.19</v>
      </c>
    </row>
    <row r="4481" spans="18:19" x14ac:dyDescent="0.35">
      <c r="R4481" s="10">
        <v>44570</v>
      </c>
      <c r="S4481">
        <v>41864.1</v>
      </c>
    </row>
    <row r="4482" spans="18:19" x14ac:dyDescent="0.35">
      <c r="R4482" s="10">
        <v>44571</v>
      </c>
      <c r="S4482">
        <v>41838.46</v>
      </c>
    </row>
    <row r="4483" spans="18:19" x14ac:dyDescent="0.35">
      <c r="R4483" s="10">
        <v>44572</v>
      </c>
      <c r="S4483">
        <v>42744.29</v>
      </c>
    </row>
    <row r="4484" spans="18:19" x14ac:dyDescent="0.35">
      <c r="R4484" s="10">
        <v>44573</v>
      </c>
      <c r="S4484">
        <v>43921.279999999999</v>
      </c>
    </row>
    <row r="4485" spans="18:19" x14ac:dyDescent="0.35">
      <c r="R4485" s="10">
        <v>44574</v>
      </c>
      <c r="S4485">
        <v>42577.15</v>
      </c>
    </row>
    <row r="4486" spans="18:19" x14ac:dyDescent="0.35">
      <c r="R4486" s="10">
        <v>44575</v>
      </c>
      <c r="S4486">
        <v>43095.519999999997</v>
      </c>
    </row>
    <row r="4487" spans="18:19" x14ac:dyDescent="0.35">
      <c r="R4487" s="10">
        <v>44576</v>
      </c>
      <c r="S4487">
        <v>43096.1</v>
      </c>
    </row>
    <row r="4488" spans="18:19" x14ac:dyDescent="0.35">
      <c r="R4488" s="10">
        <v>44577</v>
      </c>
      <c r="S4488">
        <v>43091.25</v>
      </c>
    </row>
    <row r="4489" spans="18:19" x14ac:dyDescent="0.35">
      <c r="R4489" s="10">
        <v>44578</v>
      </c>
      <c r="S4489">
        <v>42224.71</v>
      </c>
    </row>
    <row r="4490" spans="18:19" x14ac:dyDescent="0.35">
      <c r="R4490" s="10">
        <v>44579</v>
      </c>
      <c r="S4490">
        <v>42373.68</v>
      </c>
    </row>
    <row r="4491" spans="18:19" x14ac:dyDescent="0.35">
      <c r="R4491" s="10">
        <v>44580</v>
      </c>
      <c r="S4491">
        <v>41676.660000000003</v>
      </c>
    </row>
    <row r="4492" spans="18:19" x14ac:dyDescent="0.35">
      <c r="R4492" s="10">
        <v>44581</v>
      </c>
      <c r="S4492">
        <v>40705.440000000002</v>
      </c>
    </row>
    <row r="4493" spans="18:19" x14ac:dyDescent="0.35">
      <c r="R4493" s="10">
        <v>44582</v>
      </c>
      <c r="S4493">
        <v>36462.620000000003</v>
      </c>
    </row>
    <row r="4494" spans="18:19" x14ac:dyDescent="0.35">
      <c r="R4494" s="10">
        <v>44583</v>
      </c>
      <c r="S4494">
        <v>35085.14</v>
      </c>
    </row>
    <row r="4495" spans="18:19" x14ac:dyDescent="0.35">
      <c r="R4495" s="10">
        <v>44584</v>
      </c>
      <c r="S4495">
        <v>36286.22</v>
      </c>
    </row>
    <row r="4496" spans="18:19" x14ac:dyDescent="0.35">
      <c r="R4496" s="10">
        <v>44585</v>
      </c>
      <c r="S4496">
        <v>36703.22</v>
      </c>
    </row>
    <row r="4497" spans="18:19" x14ac:dyDescent="0.35">
      <c r="R4497" s="10">
        <v>44586</v>
      </c>
      <c r="S4497">
        <v>36981.49</v>
      </c>
    </row>
    <row r="4498" spans="18:19" x14ac:dyDescent="0.35">
      <c r="R4498" s="10">
        <v>44587</v>
      </c>
      <c r="S4498">
        <v>36828.1</v>
      </c>
    </row>
    <row r="4499" spans="18:19" x14ac:dyDescent="0.35">
      <c r="R4499" s="10">
        <v>44588</v>
      </c>
      <c r="S4499">
        <v>37194.410000000003</v>
      </c>
    </row>
    <row r="4500" spans="18:19" x14ac:dyDescent="0.35">
      <c r="R4500" s="10">
        <v>44589</v>
      </c>
      <c r="S4500">
        <v>37740.730000000003</v>
      </c>
    </row>
    <row r="4501" spans="18:19" x14ac:dyDescent="0.35">
      <c r="R4501" s="10">
        <v>44590</v>
      </c>
      <c r="S4501">
        <v>38186.370000000003</v>
      </c>
    </row>
    <row r="4502" spans="18:19" x14ac:dyDescent="0.35">
      <c r="R4502" s="10">
        <v>44591</v>
      </c>
      <c r="S4502">
        <v>37915.89</v>
      </c>
    </row>
    <row r="4503" spans="18:19" x14ac:dyDescent="0.35">
      <c r="R4503" s="10">
        <v>44592</v>
      </c>
      <c r="S4503">
        <v>38499.26</v>
      </c>
    </row>
    <row r="4504" spans="18:19" x14ac:dyDescent="0.35">
      <c r="R4504" s="10">
        <v>44593</v>
      </c>
      <c r="S4504">
        <v>38718.800000000003</v>
      </c>
    </row>
    <row r="4505" spans="18:19" x14ac:dyDescent="0.35">
      <c r="R4505" s="10">
        <v>44594</v>
      </c>
      <c r="S4505">
        <v>36918.19</v>
      </c>
    </row>
    <row r="4506" spans="18:19" x14ac:dyDescent="0.35">
      <c r="R4506" s="10">
        <v>44595</v>
      </c>
      <c r="S4506">
        <v>37339.93</v>
      </c>
    </row>
    <row r="4507" spans="18:19" x14ac:dyDescent="0.35">
      <c r="R4507" s="10">
        <v>44596</v>
      </c>
      <c r="S4507">
        <v>41580.42</v>
      </c>
    </row>
    <row r="4508" spans="18:19" x14ac:dyDescent="0.35">
      <c r="R4508" s="10">
        <v>44597</v>
      </c>
      <c r="S4508">
        <v>41420.230000000003</v>
      </c>
    </row>
    <row r="4509" spans="18:19" x14ac:dyDescent="0.35">
      <c r="R4509" s="10">
        <v>44598</v>
      </c>
      <c r="S4509">
        <v>42414.559999999998</v>
      </c>
    </row>
    <row r="4510" spans="18:19" x14ac:dyDescent="0.35">
      <c r="R4510" s="10">
        <v>44599</v>
      </c>
      <c r="S4510">
        <v>43868.43</v>
      </c>
    </row>
    <row r="4511" spans="18:19" x14ac:dyDescent="0.35">
      <c r="R4511" s="10">
        <v>44600</v>
      </c>
      <c r="S4511">
        <v>44080.55</v>
      </c>
    </row>
    <row r="4512" spans="18:19" x14ac:dyDescent="0.35">
      <c r="R4512" s="10">
        <v>44601</v>
      </c>
      <c r="S4512">
        <v>44427.39</v>
      </c>
    </row>
    <row r="4513" spans="18:19" x14ac:dyDescent="0.35">
      <c r="R4513" s="10">
        <v>44602</v>
      </c>
      <c r="S4513">
        <v>43529.69</v>
      </c>
    </row>
    <row r="4514" spans="18:19" x14ac:dyDescent="0.35">
      <c r="R4514" s="10">
        <v>44603</v>
      </c>
      <c r="S4514">
        <v>42404.53</v>
      </c>
    </row>
    <row r="4515" spans="18:19" x14ac:dyDescent="0.35">
      <c r="R4515" s="10">
        <v>44604</v>
      </c>
      <c r="S4515">
        <v>42235.44</v>
      </c>
    </row>
    <row r="4516" spans="18:19" x14ac:dyDescent="0.35">
      <c r="R4516" s="10">
        <v>44605</v>
      </c>
      <c r="S4516">
        <v>42076.91</v>
      </c>
    </row>
    <row r="4517" spans="18:19" x14ac:dyDescent="0.35">
      <c r="R4517" s="10">
        <v>44606</v>
      </c>
      <c r="S4517">
        <v>42551.44</v>
      </c>
    </row>
    <row r="4518" spans="18:19" x14ac:dyDescent="0.35">
      <c r="R4518" s="10">
        <v>44607</v>
      </c>
      <c r="S4518">
        <v>44573.14</v>
      </c>
    </row>
    <row r="4519" spans="18:19" x14ac:dyDescent="0.35">
      <c r="R4519" s="10">
        <v>44608</v>
      </c>
      <c r="S4519">
        <v>43900.74</v>
      </c>
    </row>
    <row r="4520" spans="18:19" x14ac:dyDescent="0.35">
      <c r="R4520" s="10">
        <v>44609</v>
      </c>
      <c r="S4520">
        <v>40558.949999999997</v>
      </c>
    </row>
    <row r="4521" spans="18:19" x14ac:dyDescent="0.35">
      <c r="R4521" s="10">
        <v>44610</v>
      </c>
      <c r="S4521">
        <v>40016.79</v>
      </c>
    </row>
    <row r="4522" spans="18:19" x14ac:dyDescent="0.35">
      <c r="R4522" s="10">
        <v>44611</v>
      </c>
      <c r="S4522">
        <v>40116.050000000003</v>
      </c>
    </row>
    <row r="4523" spans="18:19" x14ac:dyDescent="0.35">
      <c r="R4523" s="10">
        <v>44612</v>
      </c>
      <c r="S4523">
        <v>38411.1</v>
      </c>
    </row>
    <row r="4524" spans="18:19" x14ac:dyDescent="0.35">
      <c r="R4524" s="10">
        <v>44613</v>
      </c>
      <c r="S4524">
        <v>37042.720000000001</v>
      </c>
    </row>
    <row r="4525" spans="18:19" x14ac:dyDescent="0.35">
      <c r="R4525" s="10">
        <v>44614</v>
      </c>
      <c r="S4525">
        <v>38273.040000000001</v>
      </c>
    </row>
    <row r="4526" spans="18:19" x14ac:dyDescent="0.35">
      <c r="R4526" s="10">
        <v>44615</v>
      </c>
      <c r="S4526">
        <v>37274.85</v>
      </c>
    </row>
    <row r="4527" spans="18:19" x14ac:dyDescent="0.35">
      <c r="R4527" s="10">
        <v>44616</v>
      </c>
      <c r="S4527">
        <v>38357.160000000003</v>
      </c>
    </row>
    <row r="4528" spans="18:19" x14ac:dyDescent="0.35">
      <c r="R4528" s="10">
        <v>44617</v>
      </c>
      <c r="S4528">
        <v>39233.730000000003</v>
      </c>
    </row>
    <row r="4529" spans="18:19" x14ac:dyDescent="0.35">
      <c r="R4529" s="10">
        <v>44618</v>
      </c>
      <c r="S4529">
        <v>39138.36</v>
      </c>
    </row>
    <row r="4530" spans="18:19" x14ac:dyDescent="0.35">
      <c r="R4530" s="10">
        <v>44619</v>
      </c>
      <c r="S4530">
        <v>37721.39</v>
      </c>
    </row>
    <row r="4531" spans="18:19" x14ac:dyDescent="0.35">
      <c r="R4531" s="10">
        <v>44620</v>
      </c>
      <c r="S4531">
        <v>43197.58</v>
      </c>
    </row>
    <row r="4532" spans="18:19" x14ac:dyDescent="0.35">
      <c r="R4532" s="10">
        <v>44621</v>
      </c>
      <c r="S4532">
        <v>44438.34</v>
      </c>
    </row>
    <row r="4533" spans="18:19" x14ac:dyDescent="0.35">
      <c r="R4533" s="10">
        <v>44622</v>
      </c>
      <c r="S4533">
        <v>43931.7</v>
      </c>
    </row>
    <row r="4534" spans="18:19" x14ac:dyDescent="0.35">
      <c r="R4534" s="10">
        <v>44623</v>
      </c>
      <c r="S4534">
        <v>42476.51</v>
      </c>
    </row>
    <row r="4535" spans="18:19" x14ac:dyDescent="0.35">
      <c r="R4535" s="10">
        <v>44624</v>
      </c>
      <c r="S4535">
        <v>39165.25</v>
      </c>
    </row>
    <row r="4536" spans="18:19" x14ac:dyDescent="0.35">
      <c r="R4536" s="10">
        <v>44625</v>
      </c>
      <c r="S4536">
        <v>39411.129999999997</v>
      </c>
    </row>
    <row r="4537" spans="18:19" x14ac:dyDescent="0.35">
      <c r="R4537" s="10">
        <v>44626</v>
      </c>
      <c r="S4537">
        <v>38426.47</v>
      </c>
    </row>
    <row r="4538" spans="18:19" x14ac:dyDescent="0.35">
      <c r="R4538" s="10">
        <v>44627</v>
      </c>
      <c r="S4538">
        <v>38012.92</v>
      </c>
    </row>
    <row r="4539" spans="18:19" x14ac:dyDescent="0.35">
      <c r="R4539" s="10">
        <v>44628</v>
      </c>
      <c r="S4539">
        <v>38753.64</v>
      </c>
    </row>
    <row r="4540" spans="18:19" x14ac:dyDescent="0.35">
      <c r="R4540" s="10">
        <v>44629</v>
      </c>
      <c r="S4540">
        <v>41957.53</v>
      </c>
    </row>
    <row r="4541" spans="18:19" x14ac:dyDescent="0.35">
      <c r="R4541" s="10">
        <v>44630</v>
      </c>
      <c r="S4541">
        <v>39439.15</v>
      </c>
    </row>
    <row r="4542" spans="18:19" x14ac:dyDescent="0.35">
      <c r="R4542" s="10">
        <v>44631</v>
      </c>
      <c r="S4542">
        <v>38739.660000000003</v>
      </c>
    </row>
    <row r="4543" spans="18:19" x14ac:dyDescent="0.35">
      <c r="R4543" s="10">
        <v>44632</v>
      </c>
      <c r="S4543">
        <v>38814.28</v>
      </c>
    </row>
    <row r="4544" spans="18:19" x14ac:dyDescent="0.35">
      <c r="R4544" s="10">
        <v>44633</v>
      </c>
      <c r="S4544">
        <v>37788.050000000003</v>
      </c>
    </row>
    <row r="4545" spans="18:19" x14ac:dyDescent="0.35">
      <c r="R4545" s="10">
        <v>44634</v>
      </c>
      <c r="S4545">
        <v>39691.79</v>
      </c>
    </row>
    <row r="4546" spans="18:19" x14ac:dyDescent="0.35">
      <c r="R4546" s="10">
        <v>44635</v>
      </c>
      <c r="S4546">
        <v>39310.21</v>
      </c>
    </row>
    <row r="4547" spans="18:19" x14ac:dyDescent="0.35">
      <c r="R4547" s="10">
        <v>44636</v>
      </c>
      <c r="S4547">
        <v>41134.120000000003</v>
      </c>
    </row>
    <row r="4548" spans="18:19" x14ac:dyDescent="0.35">
      <c r="R4548" s="10">
        <v>44637</v>
      </c>
      <c r="S4548">
        <v>40945.160000000003</v>
      </c>
    </row>
    <row r="4549" spans="18:19" x14ac:dyDescent="0.35">
      <c r="R4549" s="10">
        <v>44638</v>
      </c>
      <c r="S4549">
        <v>41778.78</v>
      </c>
    </row>
    <row r="4550" spans="18:19" x14ac:dyDescent="0.35">
      <c r="R4550" s="10">
        <v>44639</v>
      </c>
      <c r="S4550">
        <v>42228.08</v>
      </c>
    </row>
    <row r="4551" spans="18:19" x14ac:dyDescent="0.35">
      <c r="R4551" s="10">
        <v>44640</v>
      </c>
      <c r="S4551">
        <v>41276.26</v>
      </c>
    </row>
    <row r="4552" spans="18:19" x14ac:dyDescent="0.35">
      <c r="R4552" s="10">
        <v>44641</v>
      </c>
      <c r="S4552">
        <v>41037.879999999997</v>
      </c>
    </row>
    <row r="4553" spans="18:19" x14ac:dyDescent="0.35">
      <c r="R4553" s="10">
        <v>44642</v>
      </c>
      <c r="S4553">
        <v>42375.06</v>
      </c>
    </row>
    <row r="4554" spans="18:19" x14ac:dyDescent="0.35">
      <c r="R4554" s="10">
        <v>44643</v>
      </c>
      <c r="S4554">
        <v>42540.77</v>
      </c>
    </row>
    <row r="4555" spans="18:19" x14ac:dyDescent="0.35">
      <c r="R4555" s="10">
        <v>44644</v>
      </c>
      <c r="S4555">
        <v>43921.27</v>
      </c>
    </row>
    <row r="4556" spans="18:19" x14ac:dyDescent="0.35">
      <c r="R4556" s="10">
        <v>44645</v>
      </c>
      <c r="S4556">
        <v>44360.5</v>
      </c>
    </row>
    <row r="4557" spans="18:19" x14ac:dyDescent="0.35">
      <c r="R4557" s="10">
        <v>44646</v>
      </c>
      <c r="S4557">
        <v>44350.51</v>
      </c>
    </row>
    <row r="4558" spans="18:19" x14ac:dyDescent="0.35">
      <c r="R4558" s="10">
        <v>44647</v>
      </c>
      <c r="S4558">
        <v>46631.25</v>
      </c>
    </row>
    <row r="4559" spans="18:19" x14ac:dyDescent="0.35">
      <c r="R4559" s="10">
        <v>44648</v>
      </c>
      <c r="S4559">
        <v>48173.2</v>
      </c>
    </row>
    <row r="4560" spans="18:19" x14ac:dyDescent="0.35">
      <c r="R4560" s="10">
        <v>44649</v>
      </c>
      <c r="S4560">
        <v>47384.5</v>
      </c>
    </row>
    <row r="4561" spans="18:19" x14ac:dyDescent="0.35">
      <c r="R4561" s="10">
        <v>44650</v>
      </c>
      <c r="S4561">
        <v>47151.5</v>
      </c>
    </row>
    <row r="4562" spans="18:19" x14ac:dyDescent="0.35">
      <c r="R4562" s="10">
        <v>44651</v>
      </c>
      <c r="S4562">
        <v>46318.559999999998</v>
      </c>
    </row>
    <row r="4563" spans="18:19" x14ac:dyDescent="0.35">
      <c r="R4563" s="10">
        <v>44652</v>
      </c>
      <c r="S4563">
        <v>46154.5</v>
      </c>
    </row>
    <row r="4564" spans="18:19" x14ac:dyDescent="0.35">
      <c r="R4564" s="10">
        <v>44653</v>
      </c>
      <c r="S4564">
        <v>46321.27</v>
      </c>
    </row>
    <row r="4565" spans="18:19" x14ac:dyDescent="0.35">
      <c r="R4565" s="10">
        <v>44654</v>
      </c>
      <c r="S4565">
        <v>46571.35</v>
      </c>
    </row>
    <row r="4566" spans="18:19" x14ac:dyDescent="0.35">
      <c r="R4566" s="10">
        <v>44655</v>
      </c>
      <c r="S4566">
        <v>45701.54</v>
      </c>
    </row>
    <row r="4567" spans="18:19" x14ac:dyDescent="0.35">
      <c r="R4567" s="10">
        <v>44656</v>
      </c>
      <c r="S4567">
        <v>45809.58</v>
      </c>
    </row>
    <row r="4568" spans="18:19" x14ac:dyDescent="0.35">
      <c r="R4568" s="10">
        <v>44657</v>
      </c>
      <c r="S4568">
        <v>44106.25</v>
      </c>
    </row>
    <row r="4569" spans="18:19" x14ac:dyDescent="0.35">
      <c r="R4569" s="10">
        <v>44658</v>
      </c>
      <c r="S4569">
        <v>43600</v>
      </c>
    </row>
    <row r="4570" spans="18:19" x14ac:dyDescent="0.35">
      <c r="R4570" s="10">
        <v>44659</v>
      </c>
      <c r="S4570">
        <v>43090.21</v>
      </c>
    </row>
    <row r="4571" spans="18:19" x14ac:dyDescent="0.35">
      <c r="R4571" s="10">
        <v>44660</v>
      </c>
      <c r="S4571">
        <v>42459.5</v>
      </c>
    </row>
    <row r="4572" spans="18:19" x14ac:dyDescent="0.35">
      <c r="R4572" s="10">
        <v>44661</v>
      </c>
      <c r="S4572">
        <v>42726</v>
      </c>
    </row>
    <row r="4573" spans="18:19" x14ac:dyDescent="0.35">
      <c r="R4573" s="10">
        <v>44662</v>
      </c>
      <c r="S4573">
        <v>40865.25</v>
      </c>
    </row>
    <row r="4574" spans="18:19" x14ac:dyDescent="0.35">
      <c r="R4574" s="10">
        <v>44663</v>
      </c>
      <c r="S4574">
        <v>40617.5</v>
      </c>
    </row>
    <row r="4575" spans="18:19" x14ac:dyDescent="0.35">
      <c r="R4575" s="10">
        <v>44664</v>
      </c>
      <c r="S4575">
        <v>39888.5</v>
      </c>
    </row>
    <row r="4576" spans="18:19" x14ac:dyDescent="0.35">
      <c r="R4576" s="10">
        <v>44665</v>
      </c>
      <c r="S4576">
        <v>41023.5</v>
      </c>
    </row>
    <row r="4577" spans="18:19" x14ac:dyDescent="0.35">
      <c r="R4577" s="10">
        <v>44666</v>
      </c>
      <c r="S4577">
        <v>40310.5</v>
      </c>
    </row>
    <row r="4578" spans="18:19" x14ac:dyDescent="0.35">
      <c r="R4578" s="10">
        <v>44667</v>
      </c>
      <c r="S4578">
        <v>40411.5</v>
      </c>
    </row>
    <row r="4579" spans="18:19" x14ac:dyDescent="0.35">
      <c r="R4579" s="10">
        <v>44668</v>
      </c>
      <c r="S4579">
        <v>40339.5</v>
      </c>
    </row>
    <row r="4580" spans="18:19" x14ac:dyDescent="0.35">
      <c r="R4580" s="10">
        <v>44669</v>
      </c>
      <c r="S4580">
        <v>39036.35</v>
      </c>
    </row>
    <row r="4581" spans="18:19" x14ac:dyDescent="0.35">
      <c r="R4581" s="10">
        <v>44670</v>
      </c>
      <c r="S4581">
        <v>40661.67</v>
      </c>
    </row>
    <row r="4582" spans="18:19" x14ac:dyDescent="0.35">
      <c r="R4582" s="10">
        <v>44671</v>
      </c>
      <c r="S4582">
        <v>41440</v>
      </c>
    </row>
    <row r="4583" spans="18:19" x14ac:dyDescent="0.35">
      <c r="R4583" s="10">
        <v>44672</v>
      </c>
      <c r="S4583">
        <v>41931</v>
      </c>
    </row>
    <row r="4584" spans="18:19" x14ac:dyDescent="0.35">
      <c r="R4584" s="10">
        <v>44673</v>
      </c>
      <c r="S4584">
        <v>39494.5</v>
      </c>
    </row>
    <row r="4585" spans="18:19" x14ac:dyDescent="0.35">
      <c r="R4585" s="10">
        <v>44674</v>
      </c>
      <c r="S4585">
        <v>39732.6</v>
      </c>
    </row>
    <row r="4586" spans="18:19" x14ac:dyDescent="0.35">
      <c r="R4586" s="10">
        <v>44675</v>
      </c>
      <c r="S4586">
        <v>39605.64</v>
      </c>
    </row>
    <row r="4587" spans="18:19" x14ac:dyDescent="0.35">
      <c r="R4587" s="10">
        <v>44676</v>
      </c>
      <c r="S4587">
        <v>39111.5</v>
      </c>
    </row>
    <row r="4588" spans="18:19" x14ac:dyDescent="0.35">
      <c r="R4588" s="10">
        <v>44677</v>
      </c>
      <c r="S4588">
        <v>39971.980000000003</v>
      </c>
    </row>
    <row r="4589" spans="18:19" x14ac:dyDescent="0.35">
      <c r="R4589" s="10">
        <v>44678</v>
      </c>
      <c r="S4589">
        <v>39043.5</v>
      </c>
    </row>
    <row r="4590" spans="18:19" x14ac:dyDescent="0.35">
      <c r="R4590" s="10">
        <v>44679</v>
      </c>
      <c r="S4590">
        <v>39627.550000000003</v>
      </c>
    </row>
    <row r="4591" spans="18:19" x14ac:dyDescent="0.35">
      <c r="R4591" s="10">
        <v>44680</v>
      </c>
      <c r="S4591">
        <v>39158.379999999997</v>
      </c>
    </row>
    <row r="4592" spans="18:19" x14ac:dyDescent="0.35">
      <c r="R4592" s="10">
        <v>44681</v>
      </c>
      <c r="S4592">
        <v>38617</v>
      </c>
    </row>
    <row r="4593" spans="18:19" x14ac:dyDescent="0.35">
      <c r="R4593" s="10">
        <v>44682</v>
      </c>
      <c r="S4593">
        <v>37923.81</v>
      </c>
    </row>
    <row r="4594" spans="18:19" x14ac:dyDescent="0.35">
      <c r="R4594" s="10">
        <v>44683</v>
      </c>
      <c r="S4594">
        <v>38913.870000000003</v>
      </c>
    </row>
    <row r="4595" spans="18:19" x14ac:dyDescent="0.35">
      <c r="R4595" s="10">
        <v>44684</v>
      </c>
      <c r="S4595">
        <v>38580.5</v>
      </c>
    </row>
    <row r="4596" spans="18:19" x14ac:dyDescent="0.35">
      <c r="R4596" s="10">
        <v>44685</v>
      </c>
      <c r="S4596">
        <v>38368.5</v>
      </c>
    </row>
    <row r="4597" spans="18:19" x14ac:dyDescent="0.35">
      <c r="R4597" s="10">
        <v>44686</v>
      </c>
      <c r="S4597">
        <v>39690.5</v>
      </c>
    </row>
    <row r="4598" spans="18:19" x14ac:dyDescent="0.35">
      <c r="R4598" s="10">
        <v>44687</v>
      </c>
      <c r="S4598">
        <v>36469.279999999999</v>
      </c>
    </row>
    <row r="4599" spans="18:19" x14ac:dyDescent="0.35">
      <c r="R4599" s="10">
        <v>44688</v>
      </c>
      <c r="S4599">
        <v>35933.5</v>
      </c>
    </row>
    <row r="4600" spans="18:19" x14ac:dyDescent="0.35">
      <c r="R4600" s="10">
        <v>44689</v>
      </c>
      <c r="S4600">
        <v>34637.300000000003</v>
      </c>
    </row>
    <row r="4601" spans="18:19" x14ac:dyDescent="0.35">
      <c r="R4601" s="10">
        <v>44690</v>
      </c>
      <c r="S4601">
        <v>33528.5</v>
      </c>
    </row>
    <row r="4602" spans="18:19" x14ac:dyDescent="0.35">
      <c r="R4602" s="10">
        <v>44691</v>
      </c>
      <c r="S4602">
        <v>32050.5</v>
      </c>
    </row>
    <row r="4603" spans="18:19" x14ac:dyDescent="0.35">
      <c r="R4603" s="10">
        <v>44692</v>
      </c>
      <c r="S4603">
        <v>31474.35</v>
      </c>
    </row>
    <row r="4604" spans="18:19" x14ac:dyDescent="0.35">
      <c r="R4604" s="10">
        <v>44693</v>
      </c>
      <c r="S4604">
        <v>27127.96</v>
      </c>
    </row>
    <row r="4605" spans="18:19" x14ac:dyDescent="0.35">
      <c r="R4605" s="10">
        <v>44694</v>
      </c>
      <c r="S4605">
        <v>30219.84</v>
      </c>
    </row>
    <row r="4606" spans="18:19" x14ac:dyDescent="0.35">
      <c r="R4606" s="10">
        <v>44695</v>
      </c>
      <c r="S4606">
        <v>29378.75</v>
      </c>
    </row>
    <row r="4607" spans="18:19" x14ac:dyDescent="0.35">
      <c r="R4607" s="10">
        <v>44696</v>
      </c>
      <c r="S4607">
        <v>29817.5</v>
      </c>
    </row>
    <row r="4608" spans="18:19" x14ac:dyDescent="0.35">
      <c r="R4608" s="10">
        <v>44697</v>
      </c>
      <c r="S4608">
        <v>30376.44</v>
      </c>
    </row>
    <row r="4609" spans="18:19" x14ac:dyDescent="0.35">
      <c r="R4609" s="10">
        <v>44698</v>
      </c>
      <c r="S4609">
        <v>30160.5</v>
      </c>
    </row>
    <row r="4610" spans="18:19" x14ac:dyDescent="0.35">
      <c r="R4610" s="10">
        <v>44699</v>
      </c>
      <c r="S4610">
        <v>28665.89</v>
      </c>
    </row>
    <row r="4611" spans="18:19" x14ac:dyDescent="0.35">
      <c r="R4611" s="10">
        <v>44700</v>
      </c>
      <c r="S4611">
        <v>30280.66</v>
      </c>
    </row>
    <row r="4612" spans="18:19" x14ac:dyDescent="0.35">
      <c r="R4612" s="10">
        <v>44701</v>
      </c>
      <c r="S4612">
        <v>29162.98</v>
      </c>
    </row>
    <row r="4613" spans="18:19" x14ac:dyDescent="0.35">
      <c r="R4613" s="10">
        <v>44702</v>
      </c>
      <c r="S4613">
        <v>29408.87</v>
      </c>
    </row>
    <row r="4614" spans="18:19" x14ac:dyDescent="0.35">
      <c r="R4614" s="10">
        <v>44703</v>
      </c>
      <c r="S4614">
        <v>30262.62</v>
      </c>
    </row>
    <row r="4615" spans="18:19" x14ac:dyDescent="0.35">
      <c r="R4615" s="10">
        <v>44704</v>
      </c>
      <c r="S4615">
        <v>29072.720000000001</v>
      </c>
    </row>
    <row r="4616" spans="18:19" x14ac:dyDescent="0.35">
      <c r="R4616" s="10">
        <v>44705</v>
      </c>
      <c r="S4616">
        <v>29630.97</v>
      </c>
    </row>
    <row r="4617" spans="18:19" x14ac:dyDescent="0.35">
      <c r="R4617" s="10">
        <v>44706</v>
      </c>
      <c r="S4617">
        <v>29510.54</v>
      </c>
    </row>
    <row r="4618" spans="18:19" x14ac:dyDescent="0.35">
      <c r="R4618" s="10">
        <v>44707</v>
      </c>
      <c r="S4618">
        <v>29183.47</v>
      </c>
    </row>
    <row r="4619" spans="18:19" x14ac:dyDescent="0.35">
      <c r="R4619" s="10">
        <v>44708</v>
      </c>
      <c r="S4619">
        <v>28582.68</v>
      </c>
    </row>
    <row r="4620" spans="18:19" x14ac:dyDescent="0.35">
      <c r="R4620" s="10">
        <v>44709</v>
      </c>
      <c r="S4620">
        <v>29009.85</v>
      </c>
    </row>
    <row r="4621" spans="18:19" x14ac:dyDescent="0.35">
      <c r="R4621" s="10">
        <v>44710</v>
      </c>
      <c r="S4621">
        <v>29446.52</v>
      </c>
    </row>
    <row r="4622" spans="18:19" x14ac:dyDescent="0.35">
      <c r="R4622" s="10">
        <v>44711</v>
      </c>
      <c r="S4622">
        <v>31713.07</v>
      </c>
    </row>
    <row r="4623" spans="18:19" x14ac:dyDescent="0.35">
      <c r="R4623" s="10">
        <v>44712</v>
      </c>
      <c r="S4623">
        <v>31776.5</v>
      </c>
    </row>
    <row r="4624" spans="18:19" x14ac:dyDescent="0.35">
      <c r="R4624" s="10">
        <v>44713</v>
      </c>
      <c r="S4624">
        <v>29782.53</v>
      </c>
    </row>
    <row r="4625" spans="18:19" x14ac:dyDescent="0.35">
      <c r="R4625" s="10">
        <v>44714</v>
      </c>
      <c r="S4625">
        <v>30432.560000000001</v>
      </c>
    </row>
    <row r="4626" spans="18:19" x14ac:dyDescent="0.35">
      <c r="R4626" s="10">
        <v>44715</v>
      </c>
      <c r="S4626">
        <v>29676.400000000001</v>
      </c>
    </row>
    <row r="4627" spans="18:19" x14ac:dyDescent="0.35">
      <c r="R4627" s="10">
        <v>44716</v>
      </c>
      <c r="S4627">
        <v>29843.31</v>
      </c>
    </row>
    <row r="4628" spans="18:19" x14ac:dyDescent="0.35">
      <c r="R4628" s="10">
        <v>44717</v>
      </c>
      <c r="S4628">
        <v>29894.43</v>
      </c>
    </row>
    <row r="4629" spans="18:19" x14ac:dyDescent="0.35">
      <c r="R4629" s="10">
        <v>44718</v>
      </c>
      <c r="S4629">
        <v>31351.200000000001</v>
      </c>
    </row>
    <row r="4630" spans="18:19" x14ac:dyDescent="0.35">
      <c r="R4630" s="10">
        <v>44719</v>
      </c>
      <c r="S4630">
        <v>31107.38</v>
      </c>
    </row>
    <row r="4631" spans="18:19" x14ac:dyDescent="0.35">
      <c r="R4631" s="10">
        <v>44720</v>
      </c>
      <c r="S4631">
        <v>30184.13</v>
      </c>
    </row>
    <row r="4632" spans="18:19" x14ac:dyDescent="0.35">
      <c r="R4632" s="10">
        <v>44721</v>
      </c>
      <c r="S4632">
        <v>30074.92</v>
      </c>
    </row>
    <row r="4633" spans="18:19" x14ac:dyDescent="0.35">
      <c r="R4633" s="10">
        <v>44722</v>
      </c>
      <c r="S4633">
        <v>29058.55</v>
      </c>
    </row>
    <row r="4634" spans="18:19" x14ac:dyDescent="0.35">
      <c r="R4634" s="10">
        <v>44723</v>
      </c>
      <c r="S4634">
        <v>28380.2</v>
      </c>
    </row>
    <row r="4635" spans="18:19" x14ac:dyDescent="0.35">
      <c r="R4635" s="10">
        <v>44724</v>
      </c>
      <c r="S4635">
        <v>26566.16</v>
      </c>
    </row>
    <row r="4636" spans="18:19" x14ac:dyDescent="0.35">
      <c r="R4636" s="10">
        <v>44725</v>
      </c>
      <c r="S4636">
        <v>22445.5</v>
      </c>
    </row>
    <row r="4637" spans="18:19" x14ac:dyDescent="0.35">
      <c r="R4637" s="10">
        <v>44726</v>
      </c>
      <c r="S4637">
        <v>22114.84</v>
      </c>
    </row>
    <row r="4638" spans="18:19" x14ac:dyDescent="0.35">
      <c r="R4638" s="10">
        <v>44727</v>
      </c>
      <c r="S4638">
        <v>22559.16</v>
      </c>
    </row>
    <row r="4639" spans="18:19" x14ac:dyDescent="0.35">
      <c r="R4639" s="10">
        <v>44728</v>
      </c>
      <c r="S4639">
        <v>20366.3</v>
      </c>
    </row>
    <row r="4640" spans="18:19" x14ac:dyDescent="0.35">
      <c r="R4640" s="10">
        <v>44729</v>
      </c>
      <c r="S4640">
        <v>20438.8</v>
      </c>
    </row>
    <row r="4641" spans="18:19" x14ac:dyDescent="0.35">
      <c r="R4641" s="10">
        <v>44730</v>
      </c>
      <c r="S4641">
        <v>18958.2</v>
      </c>
    </row>
    <row r="4642" spans="18:19" x14ac:dyDescent="0.35">
      <c r="R4642" s="10">
        <v>44731</v>
      </c>
      <c r="S4642">
        <v>20559.13</v>
      </c>
    </row>
    <row r="4643" spans="18:19" x14ac:dyDescent="0.35">
      <c r="R4643" s="10">
        <v>44732</v>
      </c>
      <c r="S4643">
        <v>20555.439999999999</v>
      </c>
    </row>
    <row r="4644" spans="18:19" x14ac:dyDescent="0.35">
      <c r="R4644" s="10">
        <v>44733</v>
      </c>
      <c r="S4644">
        <v>20696.96</v>
      </c>
    </row>
    <row r="4645" spans="18:19" x14ac:dyDescent="0.35">
      <c r="R4645" s="10">
        <v>44734</v>
      </c>
      <c r="S4645">
        <v>19957.16</v>
      </c>
    </row>
    <row r="4646" spans="18:19" x14ac:dyDescent="0.35">
      <c r="R4646" s="10">
        <v>44735</v>
      </c>
      <c r="S4646">
        <v>21100.45</v>
      </c>
    </row>
    <row r="4647" spans="18:19" x14ac:dyDescent="0.35">
      <c r="R4647" s="10">
        <v>44736</v>
      </c>
      <c r="S4647">
        <v>21213.33</v>
      </c>
    </row>
    <row r="4648" spans="18:19" x14ac:dyDescent="0.35">
      <c r="R4648" s="10">
        <v>44737</v>
      </c>
      <c r="S4648">
        <v>21481.63</v>
      </c>
    </row>
    <row r="4649" spans="18:19" x14ac:dyDescent="0.35">
      <c r="R4649" s="10">
        <v>44738</v>
      </c>
      <c r="S4649">
        <v>21029.43</v>
      </c>
    </row>
    <row r="4650" spans="18:19" x14ac:dyDescent="0.35">
      <c r="R4650" s="10">
        <v>44739</v>
      </c>
      <c r="S4650">
        <v>20705.62</v>
      </c>
    </row>
    <row r="4651" spans="18:19" x14ac:dyDescent="0.35">
      <c r="R4651" s="10">
        <v>44740</v>
      </c>
      <c r="S4651">
        <v>20251.54</v>
      </c>
    </row>
    <row r="4652" spans="18:19" x14ac:dyDescent="0.35">
      <c r="R4652" s="10">
        <v>44741</v>
      </c>
      <c r="S4652">
        <v>20086.2</v>
      </c>
    </row>
    <row r="4653" spans="18:19" x14ac:dyDescent="0.35">
      <c r="R4653" s="10">
        <v>44742</v>
      </c>
      <c r="S4653">
        <v>19923.5</v>
      </c>
    </row>
    <row r="4654" spans="18:19" x14ac:dyDescent="0.35">
      <c r="R4654" s="10">
        <v>44743</v>
      </c>
      <c r="S4654">
        <v>19245.22</v>
      </c>
    </row>
    <row r="4655" spans="18:19" x14ac:dyDescent="0.35">
      <c r="R4655" s="10">
        <v>44744</v>
      </c>
      <c r="S4655">
        <v>19222</v>
      </c>
    </row>
    <row r="4656" spans="18:19" x14ac:dyDescent="0.35">
      <c r="R4656" s="10">
        <v>44745</v>
      </c>
      <c r="S4656">
        <v>19291.650000000001</v>
      </c>
    </row>
    <row r="4657" spans="18:19" x14ac:dyDescent="0.35">
      <c r="R4657" s="10">
        <v>44746</v>
      </c>
      <c r="S4657">
        <v>20209.900000000001</v>
      </c>
    </row>
    <row r="4658" spans="18:19" x14ac:dyDescent="0.35">
      <c r="R4658" s="10">
        <v>44747</v>
      </c>
      <c r="S4658">
        <v>20167.93</v>
      </c>
    </row>
    <row r="4659" spans="18:19" x14ac:dyDescent="0.35">
      <c r="R4659" s="10">
        <v>44748</v>
      </c>
      <c r="S4659">
        <v>20542.7</v>
      </c>
    </row>
    <row r="4660" spans="18:19" x14ac:dyDescent="0.35">
      <c r="R4660" s="10">
        <v>44749</v>
      </c>
      <c r="S4660">
        <v>21628.97</v>
      </c>
    </row>
    <row r="4661" spans="18:19" x14ac:dyDescent="0.35">
      <c r="R4661" s="10">
        <v>44750</v>
      </c>
      <c r="S4661">
        <v>21597.91</v>
      </c>
    </row>
    <row r="4662" spans="18:19" x14ac:dyDescent="0.35">
      <c r="R4662" s="10">
        <v>44751</v>
      </c>
      <c r="S4662">
        <v>21582.13</v>
      </c>
    </row>
    <row r="4663" spans="18:19" x14ac:dyDescent="0.35">
      <c r="R4663" s="10">
        <v>44752</v>
      </c>
      <c r="S4663">
        <v>20840.27</v>
      </c>
    </row>
    <row r="4664" spans="18:19" x14ac:dyDescent="0.35">
      <c r="R4664" s="10">
        <v>44753</v>
      </c>
      <c r="S4664">
        <v>19945.77</v>
      </c>
    </row>
    <row r="4665" spans="18:19" x14ac:dyDescent="0.35">
      <c r="R4665" s="10">
        <v>44754</v>
      </c>
      <c r="S4665">
        <v>19307.900000000001</v>
      </c>
    </row>
    <row r="4666" spans="18:19" x14ac:dyDescent="0.35">
      <c r="R4666" s="10">
        <v>44755</v>
      </c>
      <c r="S4666">
        <v>20233.599999999999</v>
      </c>
    </row>
    <row r="4667" spans="18:19" x14ac:dyDescent="0.35">
      <c r="R4667" s="10">
        <v>44756</v>
      </c>
      <c r="S4667">
        <v>20574.509999999998</v>
      </c>
    </row>
    <row r="4668" spans="18:19" x14ac:dyDescent="0.35">
      <c r="R4668" s="10">
        <v>44757</v>
      </c>
      <c r="S4668">
        <v>20827.45</v>
      </c>
    </row>
    <row r="4669" spans="18:19" x14ac:dyDescent="0.35">
      <c r="R4669" s="10">
        <v>44758</v>
      </c>
      <c r="S4669">
        <v>21198.91</v>
      </c>
    </row>
    <row r="4670" spans="18:19" x14ac:dyDescent="0.35">
      <c r="R4670" s="10">
        <v>44759</v>
      </c>
      <c r="S4670">
        <v>20786</v>
      </c>
    </row>
    <row r="4671" spans="18:19" x14ac:dyDescent="0.35">
      <c r="R4671" s="10">
        <v>44760</v>
      </c>
      <c r="S4671">
        <v>22450.1</v>
      </c>
    </row>
    <row r="4672" spans="18:19" x14ac:dyDescent="0.35">
      <c r="R4672" s="10">
        <v>44761</v>
      </c>
      <c r="S4672">
        <v>23401.62</v>
      </c>
    </row>
    <row r="4673" spans="18:19" x14ac:dyDescent="0.35">
      <c r="R4673" s="10">
        <v>44762</v>
      </c>
      <c r="S4673">
        <v>23220.29</v>
      </c>
    </row>
    <row r="4674" spans="18:19" x14ac:dyDescent="0.35">
      <c r="R4674" s="10">
        <v>44763</v>
      </c>
      <c r="S4674">
        <v>23154.17</v>
      </c>
    </row>
    <row r="4675" spans="18:19" x14ac:dyDescent="0.35">
      <c r="R4675" s="10">
        <v>44764</v>
      </c>
      <c r="S4675">
        <v>22689</v>
      </c>
    </row>
    <row r="4676" spans="18:19" x14ac:dyDescent="0.35">
      <c r="R4676" s="10">
        <v>44765</v>
      </c>
      <c r="S4676">
        <v>22459.26</v>
      </c>
    </row>
    <row r="4677" spans="18:19" x14ac:dyDescent="0.35">
      <c r="R4677" s="10">
        <v>44766</v>
      </c>
      <c r="S4677">
        <v>22587.439999999999</v>
      </c>
    </row>
    <row r="4678" spans="18:19" x14ac:dyDescent="0.35">
      <c r="R4678" s="10">
        <v>44767</v>
      </c>
      <c r="S4678">
        <v>21304.33</v>
      </c>
    </row>
    <row r="4679" spans="18:19" x14ac:dyDescent="0.35">
      <c r="R4679" s="10">
        <v>44768</v>
      </c>
      <c r="S4679">
        <v>21264.99</v>
      </c>
    </row>
    <row r="4680" spans="18:19" x14ac:dyDescent="0.35">
      <c r="R4680" s="10">
        <v>44769</v>
      </c>
      <c r="S4680">
        <v>22962.29</v>
      </c>
    </row>
    <row r="4681" spans="18:19" x14ac:dyDescent="0.35">
      <c r="R4681" s="10">
        <v>44770</v>
      </c>
      <c r="S4681">
        <v>23858.7</v>
      </c>
    </row>
    <row r="4682" spans="18:19" x14ac:dyDescent="0.35">
      <c r="R4682" s="10">
        <v>44771</v>
      </c>
      <c r="S4682">
        <v>23776.799999999999</v>
      </c>
    </row>
    <row r="4683" spans="18:19" x14ac:dyDescent="0.35">
      <c r="R4683" s="10">
        <v>44772</v>
      </c>
      <c r="S4683">
        <v>23646.32</v>
      </c>
    </row>
    <row r="4684" spans="18:19" x14ac:dyDescent="0.35">
      <c r="R4684" s="10">
        <v>44773</v>
      </c>
      <c r="S4684">
        <v>23319.78</v>
      </c>
    </row>
    <row r="4685" spans="18:19" x14ac:dyDescent="0.35">
      <c r="R4685" s="10">
        <v>44774</v>
      </c>
      <c r="S4685">
        <v>23293</v>
      </c>
    </row>
    <row r="4686" spans="18:19" x14ac:dyDescent="0.35">
      <c r="R4686" s="10">
        <v>44775</v>
      </c>
      <c r="S4686">
        <v>22996.73</v>
      </c>
    </row>
    <row r="4687" spans="18:19" x14ac:dyDescent="0.35">
      <c r="R4687" s="10">
        <v>44776</v>
      </c>
      <c r="S4687">
        <v>22830.41</v>
      </c>
    </row>
    <row r="4688" spans="18:19" x14ac:dyDescent="0.35">
      <c r="R4688" s="10">
        <v>44777</v>
      </c>
      <c r="S4688">
        <v>22619.65</v>
      </c>
    </row>
    <row r="4689" spans="18:19" x14ac:dyDescent="0.35">
      <c r="R4689" s="10">
        <v>44778</v>
      </c>
      <c r="S4689">
        <v>23320.81</v>
      </c>
    </row>
    <row r="4690" spans="18:19" x14ac:dyDescent="0.35">
      <c r="R4690" s="10">
        <v>44779</v>
      </c>
      <c r="S4690">
        <v>22955.7</v>
      </c>
    </row>
    <row r="4691" spans="18:19" x14ac:dyDescent="0.35">
      <c r="R4691" s="10">
        <v>44780</v>
      </c>
      <c r="S4691">
        <v>23178.33</v>
      </c>
    </row>
    <row r="4692" spans="18:19" x14ac:dyDescent="0.35">
      <c r="R4692" s="10">
        <v>44781</v>
      </c>
      <c r="S4692">
        <v>23819.91</v>
      </c>
    </row>
    <row r="4693" spans="18:19" x14ac:dyDescent="0.35">
      <c r="R4693" s="10">
        <v>44782</v>
      </c>
      <c r="S4693">
        <v>23157.26</v>
      </c>
    </row>
    <row r="4694" spans="18:19" x14ac:dyDescent="0.35">
      <c r="R4694" s="10">
        <v>44783</v>
      </c>
      <c r="S4694">
        <v>23962.57</v>
      </c>
    </row>
    <row r="4695" spans="18:19" x14ac:dyDescent="0.35">
      <c r="R4695" s="10">
        <v>44784</v>
      </c>
      <c r="S4695">
        <v>23947.68</v>
      </c>
    </row>
    <row r="4696" spans="18:19" x14ac:dyDescent="0.35">
      <c r="R4696" s="10">
        <v>44785</v>
      </c>
      <c r="S4696">
        <v>24412.92</v>
      </c>
    </row>
    <row r="4697" spans="18:19" x14ac:dyDescent="0.35">
      <c r="R4697" s="10">
        <v>44786</v>
      </c>
      <c r="S4697">
        <v>24446.47</v>
      </c>
    </row>
    <row r="4698" spans="18:19" x14ac:dyDescent="0.35">
      <c r="R4698" s="10">
        <v>44787</v>
      </c>
      <c r="S4698">
        <v>24313.45</v>
      </c>
    </row>
    <row r="4699" spans="18:19" x14ac:dyDescent="0.35">
      <c r="R4699" s="10">
        <v>44788</v>
      </c>
      <c r="S4699">
        <v>24105.05</v>
      </c>
    </row>
    <row r="4700" spans="18:19" x14ac:dyDescent="0.35">
      <c r="R4700" s="10">
        <v>44789</v>
      </c>
      <c r="S4700">
        <v>23861.91</v>
      </c>
    </row>
    <row r="4701" spans="18:19" x14ac:dyDescent="0.35">
      <c r="R4701" s="10">
        <v>44790</v>
      </c>
      <c r="S4701">
        <v>23336.2</v>
      </c>
    </row>
    <row r="4702" spans="18:19" x14ac:dyDescent="0.35">
      <c r="R4702" s="10">
        <v>44791</v>
      </c>
      <c r="S4702">
        <v>23197.29</v>
      </c>
    </row>
    <row r="4703" spans="18:19" x14ac:dyDescent="0.35">
      <c r="R4703" s="10">
        <v>44792</v>
      </c>
      <c r="S4703">
        <v>20834.21</v>
      </c>
    </row>
    <row r="4704" spans="18:19" x14ac:dyDescent="0.35">
      <c r="R4704" s="10">
        <v>44793</v>
      </c>
      <c r="S4704">
        <v>21141.360000000001</v>
      </c>
    </row>
    <row r="4705" spans="18:19" x14ac:dyDescent="0.35">
      <c r="R4705" s="10">
        <v>44794</v>
      </c>
      <c r="S4705">
        <v>21515.5</v>
      </c>
    </row>
    <row r="4706" spans="18:19" x14ac:dyDescent="0.35">
      <c r="R4706" s="10">
        <v>44795</v>
      </c>
      <c r="S4706">
        <v>21405.65</v>
      </c>
    </row>
    <row r="4707" spans="18:19" x14ac:dyDescent="0.35">
      <c r="R4707" s="10">
        <v>44796</v>
      </c>
      <c r="S4707">
        <v>21522.46</v>
      </c>
    </row>
    <row r="4708" spans="18:19" x14ac:dyDescent="0.35">
      <c r="R4708" s="10">
        <v>44797</v>
      </c>
      <c r="S4708">
        <v>21367.86</v>
      </c>
    </row>
    <row r="4709" spans="18:19" x14ac:dyDescent="0.35">
      <c r="R4709" s="10">
        <v>44798</v>
      </c>
      <c r="S4709">
        <v>21573</v>
      </c>
    </row>
    <row r="4710" spans="18:19" x14ac:dyDescent="0.35">
      <c r="R4710" s="10">
        <v>44799</v>
      </c>
      <c r="S4710">
        <v>20248.02</v>
      </c>
    </row>
    <row r="4711" spans="18:19" x14ac:dyDescent="0.35">
      <c r="R4711" s="10">
        <v>44800</v>
      </c>
      <c r="S4711">
        <v>20034.810000000001</v>
      </c>
    </row>
    <row r="4712" spans="18:19" x14ac:dyDescent="0.35">
      <c r="R4712" s="10">
        <v>44801</v>
      </c>
      <c r="S4712">
        <v>19547.27</v>
      </c>
    </row>
    <row r="4713" spans="18:19" x14ac:dyDescent="0.35">
      <c r="R4713" s="10">
        <v>44802</v>
      </c>
      <c r="S4713">
        <v>20296.669999999998</v>
      </c>
    </row>
    <row r="4714" spans="18:19" x14ac:dyDescent="0.35">
      <c r="R4714" s="10">
        <v>44803</v>
      </c>
      <c r="S4714">
        <v>19806.5</v>
      </c>
    </row>
    <row r="4715" spans="18:19" x14ac:dyDescent="0.35">
      <c r="R4715" s="10">
        <v>44804</v>
      </c>
      <c r="S4715">
        <v>20050.91</v>
      </c>
    </row>
    <row r="4716" spans="18:19" x14ac:dyDescent="0.35">
      <c r="R4716" s="10">
        <v>44805</v>
      </c>
      <c r="S4716">
        <v>20127.8</v>
      </c>
    </row>
    <row r="4717" spans="18:19" x14ac:dyDescent="0.35">
      <c r="R4717" s="10">
        <v>44806</v>
      </c>
      <c r="S4717">
        <v>19957.86</v>
      </c>
    </row>
    <row r="4718" spans="18:19" x14ac:dyDescent="0.35">
      <c r="R4718" s="10">
        <v>44807</v>
      </c>
      <c r="S4718">
        <v>19836.080000000002</v>
      </c>
    </row>
    <row r="4719" spans="18:19" x14ac:dyDescent="0.35">
      <c r="R4719" s="10">
        <v>44808</v>
      </c>
      <c r="S4719">
        <v>20001.22</v>
      </c>
    </row>
    <row r="4720" spans="18:19" x14ac:dyDescent="0.35">
      <c r="R4720" s="10">
        <v>44809</v>
      </c>
      <c r="S4720">
        <v>19792.98</v>
      </c>
    </row>
    <row r="4721" spans="18:19" x14ac:dyDescent="0.35">
      <c r="R4721" s="10">
        <v>44810</v>
      </c>
      <c r="S4721">
        <v>18791.03</v>
      </c>
    </row>
    <row r="4722" spans="18:19" x14ac:dyDescent="0.35">
      <c r="R4722" s="10">
        <v>44811</v>
      </c>
      <c r="S4722">
        <v>19284.39</v>
      </c>
    </row>
    <row r="4723" spans="18:19" x14ac:dyDescent="0.35">
      <c r="R4723" s="10">
        <v>44812</v>
      </c>
      <c r="S4723">
        <v>19323.46</v>
      </c>
    </row>
    <row r="4724" spans="18:19" x14ac:dyDescent="0.35">
      <c r="R4724" s="10">
        <v>44813</v>
      </c>
      <c r="S4724">
        <v>21373.17</v>
      </c>
    </row>
    <row r="4725" spans="18:19" x14ac:dyDescent="0.35">
      <c r="R4725" s="10">
        <v>44814</v>
      </c>
      <c r="S4725">
        <v>21661.33</v>
      </c>
    </row>
    <row r="4726" spans="18:19" x14ac:dyDescent="0.35">
      <c r="R4726" s="10">
        <v>44815</v>
      </c>
      <c r="S4726">
        <v>21841</v>
      </c>
    </row>
    <row r="4727" spans="18:19" x14ac:dyDescent="0.35">
      <c r="R4727" s="10">
        <v>44816</v>
      </c>
      <c r="S4727">
        <v>22400.92</v>
      </c>
    </row>
    <row r="4728" spans="18:19" x14ac:dyDescent="0.35">
      <c r="R4728" s="10">
        <v>44817</v>
      </c>
      <c r="S4728">
        <v>20173.89</v>
      </c>
    </row>
    <row r="4729" spans="18:19" x14ac:dyDescent="0.35">
      <c r="R4729" s="10">
        <v>44818</v>
      </c>
      <c r="S4729">
        <v>20230.23</v>
      </c>
    </row>
    <row r="4730" spans="18:19" x14ac:dyDescent="0.35">
      <c r="R4730" s="10">
        <v>44819</v>
      </c>
      <c r="S4730">
        <v>19701.330000000002</v>
      </c>
    </row>
    <row r="4731" spans="18:19" x14ac:dyDescent="0.35">
      <c r="R4731" s="10">
        <v>44820</v>
      </c>
      <c r="S4731">
        <v>19799.55</v>
      </c>
    </row>
    <row r="4732" spans="18:19" x14ac:dyDescent="0.35">
      <c r="R4732" s="10">
        <v>44821</v>
      </c>
      <c r="S4732">
        <v>20115.740000000002</v>
      </c>
    </row>
    <row r="4733" spans="18:19" x14ac:dyDescent="0.35">
      <c r="R4733" s="10">
        <v>44822</v>
      </c>
      <c r="S4733">
        <v>19417.73</v>
      </c>
    </row>
    <row r="4734" spans="18:19" x14ac:dyDescent="0.35">
      <c r="R4734" s="10">
        <v>44823</v>
      </c>
      <c r="S4734">
        <v>19540</v>
      </c>
    </row>
    <row r="4735" spans="18:19" x14ac:dyDescent="0.35">
      <c r="R4735" s="10">
        <v>44824</v>
      </c>
      <c r="S4735">
        <v>18877.59</v>
      </c>
    </row>
    <row r="4736" spans="18:19" x14ac:dyDescent="0.35">
      <c r="R4736" s="10">
        <v>44825</v>
      </c>
      <c r="S4736">
        <v>18469.2</v>
      </c>
    </row>
    <row r="4737" spans="18:19" x14ac:dyDescent="0.35">
      <c r="R4737" s="10">
        <v>44826</v>
      </c>
      <c r="S4737">
        <v>19405.189999999999</v>
      </c>
    </row>
    <row r="4738" spans="18:19" x14ac:dyDescent="0.35">
      <c r="R4738" s="10">
        <v>44827</v>
      </c>
      <c r="S4738">
        <v>19290.939999999999</v>
      </c>
    </row>
    <row r="4739" spans="18:19" x14ac:dyDescent="0.35">
      <c r="R4739" s="10">
        <v>44828</v>
      </c>
      <c r="S4739">
        <v>18924.59</v>
      </c>
    </row>
    <row r="4740" spans="18:19" x14ac:dyDescent="0.35">
      <c r="R4740" s="10">
        <v>44829</v>
      </c>
      <c r="S4740">
        <v>18801.5</v>
      </c>
    </row>
    <row r="4741" spans="18:19" x14ac:dyDescent="0.35">
      <c r="R4741" s="10">
        <v>44830</v>
      </c>
      <c r="S4741">
        <v>19225.36</v>
      </c>
    </row>
    <row r="4742" spans="18:19" x14ac:dyDescent="0.35">
      <c r="R4742" s="10">
        <v>44831</v>
      </c>
      <c r="S4742">
        <v>19082.96</v>
      </c>
    </row>
    <row r="4743" spans="18:19" x14ac:dyDescent="0.35">
      <c r="R4743" s="10">
        <v>44832</v>
      </c>
      <c r="S4743">
        <v>19409.990000000002</v>
      </c>
    </row>
    <row r="4744" spans="18:19" x14ac:dyDescent="0.35">
      <c r="R4744" s="10">
        <v>44833</v>
      </c>
      <c r="S4744">
        <v>19592.71</v>
      </c>
    </row>
    <row r="4745" spans="18:19" x14ac:dyDescent="0.35">
      <c r="R4745" s="10">
        <v>44834</v>
      </c>
      <c r="S4745">
        <v>19425</v>
      </c>
    </row>
    <row r="4746" spans="18:19" x14ac:dyDescent="0.35">
      <c r="R4746" s="10">
        <v>44835</v>
      </c>
      <c r="S4746">
        <v>19314.55</v>
      </c>
    </row>
    <row r="4747" spans="18:19" x14ac:dyDescent="0.35">
      <c r="R4747" s="10">
        <v>44836</v>
      </c>
      <c r="S4747">
        <v>19055.97</v>
      </c>
    </row>
    <row r="4748" spans="18:19" x14ac:dyDescent="0.35">
      <c r="R4748" s="10">
        <v>44837</v>
      </c>
      <c r="S4748">
        <v>19633.939999999999</v>
      </c>
    </row>
    <row r="4749" spans="18:19" x14ac:dyDescent="0.35">
      <c r="R4749" s="10">
        <v>44838</v>
      </c>
      <c r="S4749">
        <v>20345.3</v>
      </c>
    </row>
    <row r="4750" spans="18:19" x14ac:dyDescent="0.35">
      <c r="R4750" s="10">
        <v>44839</v>
      </c>
      <c r="S4750">
        <v>20164.080000000002</v>
      </c>
    </row>
    <row r="4751" spans="18:19" x14ac:dyDescent="0.35">
      <c r="R4751" s="10">
        <v>44840</v>
      </c>
      <c r="S4751">
        <v>19963.61</v>
      </c>
    </row>
    <row r="4752" spans="18:19" x14ac:dyDescent="0.35">
      <c r="R4752" s="10">
        <v>44841</v>
      </c>
      <c r="S4752">
        <v>19533.240000000002</v>
      </c>
    </row>
    <row r="4753" spans="18:19" x14ac:dyDescent="0.35">
      <c r="R4753" s="10">
        <v>44842</v>
      </c>
      <c r="S4753">
        <v>19418.099999999999</v>
      </c>
    </row>
    <row r="4754" spans="18:19" x14ac:dyDescent="0.35">
      <c r="R4754" s="10">
        <v>44843</v>
      </c>
      <c r="S4754">
        <v>19444.95</v>
      </c>
    </row>
    <row r="4755" spans="18:19" x14ac:dyDescent="0.35">
      <c r="R4755" s="10">
        <v>44844</v>
      </c>
      <c r="S4755">
        <v>19133.43</v>
      </c>
    </row>
    <row r="4756" spans="18:19" x14ac:dyDescent="0.35">
      <c r="R4756" s="10">
        <v>44845</v>
      </c>
      <c r="S4756">
        <v>19056.71</v>
      </c>
    </row>
    <row r="4757" spans="18:19" x14ac:dyDescent="0.35">
      <c r="R4757" s="10">
        <v>44846</v>
      </c>
      <c r="S4757">
        <v>19155.16</v>
      </c>
    </row>
    <row r="4758" spans="18:19" x14ac:dyDescent="0.35">
      <c r="R4758" s="10">
        <v>44847</v>
      </c>
      <c r="S4758">
        <v>19381.79</v>
      </c>
    </row>
    <row r="4759" spans="18:19" x14ac:dyDescent="0.35">
      <c r="R4759" s="10">
        <v>44848</v>
      </c>
      <c r="S4759">
        <v>19183</v>
      </c>
    </row>
    <row r="4760" spans="18:19" x14ac:dyDescent="0.35">
      <c r="R4760" s="10">
        <v>44849</v>
      </c>
      <c r="S4760">
        <v>19068.93</v>
      </c>
    </row>
    <row r="4761" spans="18:19" x14ac:dyDescent="0.35">
      <c r="R4761" s="10">
        <v>44850</v>
      </c>
      <c r="S4761">
        <v>19264.8</v>
      </c>
    </row>
    <row r="4762" spans="18:19" x14ac:dyDescent="0.35">
      <c r="R4762" s="10">
        <v>44851</v>
      </c>
      <c r="S4762">
        <v>19550.03</v>
      </c>
    </row>
    <row r="4763" spans="18:19" x14ac:dyDescent="0.35">
      <c r="R4763" s="10">
        <v>44852</v>
      </c>
      <c r="S4763">
        <v>19330.32</v>
      </c>
    </row>
    <row r="4764" spans="18:19" x14ac:dyDescent="0.35">
      <c r="R4764" s="10">
        <v>44853</v>
      </c>
      <c r="S4764">
        <v>19124.53</v>
      </c>
    </row>
    <row r="4765" spans="18:19" x14ac:dyDescent="0.35">
      <c r="R4765" s="10">
        <v>44854</v>
      </c>
      <c r="S4765">
        <v>19043.79</v>
      </c>
    </row>
    <row r="4766" spans="18:19" x14ac:dyDescent="0.35">
      <c r="R4766" s="10">
        <v>44855</v>
      </c>
      <c r="S4766">
        <v>19165.75</v>
      </c>
    </row>
    <row r="4767" spans="18:19" x14ac:dyDescent="0.35">
      <c r="R4767" s="10">
        <v>44856</v>
      </c>
      <c r="S4767">
        <v>19208.23</v>
      </c>
    </row>
    <row r="4768" spans="18:19" x14ac:dyDescent="0.35">
      <c r="R4768" s="10">
        <v>44857</v>
      </c>
      <c r="S4768">
        <v>19569.900000000001</v>
      </c>
    </row>
    <row r="4769" spans="18:19" x14ac:dyDescent="0.35">
      <c r="R4769" s="10">
        <v>44858</v>
      </c>
      <c r="S4769">
        <v>19332.21</v>
      </c>
    </row>
    <row r="4770" spans="18:19" x14ac:dyDescent="0.35">
      <c r="R4770" s="10">
        <v>44859</v>
      </c>
      <c r="S4770">
        <v>20088.48</v>
      </c>
    </row>
    <row r="4771" spans="18:19" x14ac:dyDescent="0.35">
      <c r="R4771" s="10">
        <v>44860</v>
      </c>
      <c r="S4771">
        <v>20775</v>
      </c>
    </row>
    <row r="4772" spans="18:19" x14ac:dyDescent="0.35">
      <c r="R4772" s="10">
        <v>44861</v>
      </c>
      <c r="S4772">
        <v>20291.919999999998</v>
      </c>
    </row>
    <row r="4773" spans="18:19" x14ac:dyDescent="0.35">
      <c r="R4773" s="10">
        <v>44862</v>
      </c>
      <c r="S4773">
        <v>20601.2</v>
      </c>
    </row>
    <row r="4774" spans="18:19" x14ac:dyDescent="0.35">
      <c r="R4774" s="10">
        <v>44863</v>
      </c>
      <c r="S4774">
        <v>20821.150000000001</v>
      </c>
    </row>
    <row r="4775" spans="18:19" x14ac:dyDescent="0.35">
      <c r="R4775" s="10">
        <v>44864</v>
      </c>
      <c r="S4775">
        <v>20629.080000000002</v>
      </c>
    </row>
    <row r="4776" spans="18:19" x14ac:dyDescent="0.35">
      <c r="R4776" s="10">
        <v>44865</v>
      </c>
      <c r="S4776">
        <v>20492.310000000001</v>
      </c>
    </row>
    <row r="4777" spans="18:19" x14ac:dyDescent="0.35">
      <c r="R4777" s="10">
        <v>44866</v>
      </c>
      <c r="S4777">
        <v>20480.13</v>
      </c>
    </row>
    <row r="4778" spans="18:19" x14ac:dyDescent="0.35">
      <c r="R4778" s="10">
        <v>44867</v>
      </c>
      <c r="S4778">
        <v>20151.04</v>
      </c>
    </row>
    <row r="4779" spans="18:19" x14ac:dyDescent="0.35">
      <c r="R4779" s="10">
        <v>44868</v>
      </c>
      <c r="S4779">
        <v>20208.04</v>
      </c>
    </row>
    <row r="4780" spans="18:19" x14ac:dyDescent="0.35">
      <c r="R4780" s="10">
        <v>44869</v>
      </c>
      <c r="S4780">
        <v>21148.93</v>
      </c>
    </row>
    <row r="4781" spans="18:19" x14ac:dyDescent="0.35">
      <c r="R4781" s="10">
        <v>44870</v>
      </c>
      <c r="S4781">
        <v>21298.77</v>
      </c>
    </row>
    <row r="4782" spans="18:19" x14ac:dyDescent="0.35">
      <c r="R4782" s="10">
        <v>44871</v>
      </c>
      <c r="S4782">
        <v>20910.8</v>
      </c>
    </row>
    <row r="4783" spans="18:19" x14ac:dyDescent="0.35">
      <c r="R4783" s="10">
        <v>44872</v>
      </c>
      <c r="S4783">
        <v>20592.43</v>
      </c>
    </row>
    <row r="4784" spans="18:19" x14ac:dyDescent="0.35">
      <c r="R4784" s="10">
        <v>44873</v>
      </c>
      <c r="S4784">
        <v>18543.89</v>
      </c>
    </row>
    <row r="4785" spans="18:19" x14ac:dyDescent="0.35">
      <c r="R4785" s="10">
        <v>44874</v>
      </c>
      <c r="S4785">
        <v>15869.02</v>
      </c>
    </row>
    <row r="4786" spans="18:19" x14ac:dyDescent="0.35">
      <c r="R4786" s="10">
        <v>44875</v>
      </c>
      <c r="S4786">
        <v>17552.29</v>
      </c>
    </row>
    <row r="4787" spans="18:19" x14ac:dyDescent="0.35">
      <c r="R4787" s="10">
        <v>44876</v>
      </c>
      <c r="S4787">
        <v>17003.32</v>
      </c>
    </row>
    <row r="4788" spans="18:19" x14ac:dyDescent="0.35">
      <c r="R4788" s="10">
        <v>44877</v>
      </c>
      <c r="S4788">
        <v>16772.66</v>
      </c>
    </row>
    <row r="4789" spans="18:19" x14ac:dyDescent="0.35">
      <c r="R4789" s="10">
        <v>44878</v>
      </c>
      <c r="S4789">
        <v>16303.49</v>
      </c>
    </row>
    <row r="4790" spans="18:19" x14ac:dyDescent="0.35">
      <c r="R4790" s="10">
        <v>44879</v>
      </c>
      <c r="S4790">
        <v>16589.400000000001</v>
      </c>
    </row>
    <row r="4791" spans="18:19" x14ac:dyDescent="0.35">
      <c r="R4791" s="10">
        <v>44880</v>
      </c>
      <c r="S4791">
        <v>16877.080000000002</v>
      </c>
    </row>
    <row r="4792" spans="18:19" x14ac:dyDescent="0.35">
      <c r="R4792" s="10">
        <v>44881</v>
      </c>
      <c r="S4792">
        <v>16652.509999999998</v>
      </c>
    </row>
    <row r="4793" spans="18:19" x14ac:dyDescent="0.35">
      <c r="R4793" s="10">
        <v>44882</v>
      </c>
      <c r="S4793">
        <v>16680.75</v>
      </c>
    </row>
    <row r="4794" spans="18:19" x14ac:dyDescent="0.35">
      <c r="R4794" s="10">
        <v>44883</v>
      </c>
      <c r="S4794">
        <v>16679.89</v>
      </c>
    </row>
    <row r="4795" spans="18:19" x14ac:dyDescent="0.35">
      <c r="R4795" s="10">
        <v>44884</v>
      </c>
      <c r="S4795">
        <v>16684.54</v>
      </c>
    </row>
    <row r="4796" spans="18:19" x14ac:dyDescent="0.35">
      <c r="R4796" s="10">
        <v>44885</v>
      </c>
      <c r="S4796">
        <v>16256.82</v>
      </c>
    </row>
    <row r="4797" spans="18:19" x14ac:dyDescent="0.35">
      <c r="R4797" s="10">
        <v>44886</v>
      </c>
      <c r="S4797">
        <v>15759.89</v>
      </c>
    </row>
    <row r="4798" spans="18:19" x14ac:dyDescent="0.35">
      <c r="R4798" s="10">
        <v>44887</v>
      </c>
      <c r="S4798">
        <v>16195.47</v>
      </c>
    </row>
    <row r="4799" spans="18:19" x14ac:dyDescent="0.35">
      <c r="R4799" s="10">
        <v>44888</v>
      </c>
      <c r="S4799">
        <v>16595.25</v>
      </c>
    </row>
    <row r="4800" spans="18:19" x14ac:dyDescent="0.35">
      <c r="R4800" s="10">
        <v>44889</v>
      </c>
      <c r="S4800">
        <v>16591.7</v>
      </c>
    </row>
    <row r="4801" spans="18:19" x14ac:dyDescent="0.35">
      <c r="R4801" s="10">
        <v>44890</v>
      </c>
      <c r="S4801">
        <v>16506.84</v>
      </c>
    </row>
    <row r="4802" spans="18:19" x14ac:dyDescent="0.35">
      <c r="R4802" s="10">
        <v>44891</v>
      </c>
      <c r="S4802">
        <v>16449.75</v>
      </c>
    </row>
    <row r="4803" spans="18:19" x14ac:dyDescent="0.35">
      <c r="R4803" s="10">
        <v>44892</v>
      </c>
      <c r="S4803">
        <v>16421.330000000002</v>
      </c>
    </row>
    <row r="4804" spans="18:19" x14ac:dyDescent="0.35">
      <c r="R4804" s="10">
        <v>44893</v>
      </c>
      <c r="S4804">
        <v>16207.13</v>
      </c>
    </row>
    <row r="4805" spans="18:19" x14ac:dyDescent="0.35">
      <c r="R4805" s="10">
        <v>44894</v>
      </c>
      <c r="S4805">
        <v>16433.57</v>
      </c>
    </row>
    <row r="4806" spans="18:19" x14ac:dyDescent="0.35">
      <c r="R4806" s="10">
        <v>44895</v>
      </c>
      <c r="S4806">
        <v>17166.48</v>
      </c>
    </row>
    <row r="4807" spans="18:19" x14ac:dyDescent="0.35">
      <c r="R4807" s="10">
        <v>44896</v>
      </c>
      <c r="S4807">
        <v>16977.349999999999</v>
      </c>
    </row>
    <row r="4808" spans="18:19" x14ac:dyDescent="0.35">
      <c r="R4808" s="10">
        <v>44897</v>
      </c>
      <c r="S4808">
        <v>17093.09</v>
      </c>
    </row>
    <row r="4809" spans="18:19" x14ac:dyDescent="0.35">
      <c r="R4809" s="10">
        <v>44898</v>
      </c>
      <c r="S4809">
        <v>16886.43</v>
      </c>
    </row>
    <row r="4810" spans="18:19" x14ac:dyDescent="0.35">
      <c r="R4810" s="10">
        <v>44899</v>
      </c>
      <c r="S4810">
        <v>17110.61</v>
      </c>
    </row>
    <row r="4811" spans="18:19" x14ac:dyDescent="0.35">
      <c r="R4811" s="10">
        <v>44900</v>
      </c>
      <c r="S4811">
        <v>16966.43</v>
      </c>
    </row>
    <row r="4812" spans="18:19" x14ac:dyDescent="0.35">
      <c r="R4812" s="10">
        <v>44901</v>
      </c>
      <c r="S4812">
        <v>17087</v>
      </c>
    </row>
    <row r="4813" spans="18:19" x14ac:dyDescent="0.35">
      <c r="R4813" s="10">
        <v>44902</v>
      </c>
      <c r="S4813">
        <v>16838.29</v>
      </c>
    </row>
    <row r="4814" spans="18:19" x14ac:dyDescent="0.35">
      <c r="R4814" s="10">
        <v>44903</v>
      </c>
      <c r="S4814">
        <v>17227.22</v>
      </c>
    </row>
    <row r="4815" spans="18:19" x14ac:dyDescent="0.35">
      <c r="R4815" s="10">
        <v>44904</v>
      </c>
      <c r="S4815">
        <v>17128.939999999999</v>
      </c>
    </row>
    <row r="4816" spans="18:19" x14ac:dyDescent="0.35">
      <c r="R4816" s="10">
        <v>44905</v>
      </c>
      <c r="S4816">
        <v>17127.41</v>
      </c>
    </row>
    <row r="4817" spans="18:19" x14ac:dyDescent="0.35">
      <c r="R4817" s="10">
        <v>44906</v>
      </c>
      <c r="S4817">
        <v>17093.7</v>
      </c>
    </row>
    <row r="4818" spans="18:19" x14ac:dyDescent="0.35">
      <c r="R4818" s="10">
        <v>44907</v>
      </c>
      <c r="S4818">
        <v>17209.43</v>
      </c>
    </row>
    <row r="4819" spans="18:19" x14ac:dyDescent="0.35">
      <c r="R4819" s="10">
        <v>44908</v>
      </c>
      <c r="S4819">
        <v>17774.490000000002</v>
      </c>
    </row>
    <row r="4820" spans="18:19" x14ac:dyDescent="0.35">
      <c r="R4820" s="10">
        <v>44909</v>
      </c>
      <c r="S4820">
        <v>17802.990000000002</v>
      </c>
    </row>
    <row r="4821" spans="18:19" x14ac:dyDescent="0.35">
      <c r="R4821" s="10">
        <v>44910</v>
      </c>
      <c r="S4821">
        <v>17359.11</v>
      </c>
    </row>
    <row r="4822" spans="18:19" x14ac:dyDescent="0.35">
      <c r="R4822" s="10">
        <v>44911</v>
      </c>
      <c r="S4822">
        <v>16630.36</v>
      </c>
    </row>
    <row r="4823" spans="18:19" x14ac:dyDescent="0.35">
      <c r="R4823" s="10">
        <v>44912</v>
      </c>
      <c r="S4823">
        <v>16781.43</v>
      </c>
    </row>
    <row r="4824" spans="18:19" x14ac:dyDescent="0.35">
      <c r="R4824" s="10">
        <v>44913</v>
      </c>
      <c r="S4824">
        <v>16742.16</v>
      </c>
    </row>
    <row r="4825" spans="18:19" x14ac:dyDescent="0.35">
      <c r="R4825" s="10">
        <v>44914</v>
      </c>
      <c r="S4825">
        <v>16440.91</v>
      </c>
    </row>
    <row r="4826" spans="18:19" x14ac:dyDescent="0.35">
      <c r="R4826" s="10">
        <v>44915</v>
      </c>
      <c r="S4826">
        <v>16900.82</v>
      </c>
    </row>
    <row r="4827" spans="18:19" x14ac:dyDescent="0.35">
      <c r="R4827" s="10">
        <v>44916</v>
      </c>
      <c r="S4827">
        <v>16827.11</v>
      </c>
    </row>
    <row r="4828" spans="18:19" x14ac:dyDescent="0.35">
      <c r="R4828" s="10">
        <v>44917</v>
      </c>
      <c r="S4828">
        <v>16815.75</v>
      </c>
    </row>
    <row r="4829" spans="18:19" x14ac:dyDescent="0.35">
      <c r="R4829" s="10">
        <v>44918</v>
      </c>
      <c r="S4829">
        <v>16778.66</v>
      </c>
    </row>
    <row r="4830" spans="18:19" x14ac:dyDescent="0.35">
      <c r="R4830" s="10">
        <v>44919</v>
      </c>
      <c r="S4830">
        <v>16836.939999999999</v>
      </c>
    </row>
    <row r="4831" spans="18:19" x14ac:dyDescent="0.35">
      <c r="R4831" s="10">
        <v>44920</v>
      </c>
      <c r="S4831">
        <v>16829.099999999999</v>
      </c>
    </row>
    <row r="4832" spans="18:19" x14ac:dyDescent="0.35">
      <c r="R4832" s="10">
        <v>44921</v>
      </c>
      <c r="S4832">
        <v>16915.43</v>
      </c>
    </row>
    <row r="4833" spans="18:19" x14ac:dyDescent="0.35">
      <c r="R4833" s="10">
        <v>44922</v>
      </c>
      <c r="S4833">
        <v>16698.95</v>
      </c>
    </row>
    <row r="4834" spans="18:19" x14ac:dyDescent="0.35">
      <c r="R4834" s="10">
        <v>44923</v>
      </c>
      <c r="S4834">
        <v>16539.66</v>
      </c>
    </row>
    <row r="4835" spans="18:19" x14ac:dyDescent="0.35">
      <c r="R4835" s="10">
        <v>44924</v>
      </c>
      <c r="S4835">
        <v>16628.8</v>
      </c>
    </row>
    <row r="4836" spans="18:19" x14ac:dyDescent="0.35">
      <c r="R4836" s="10">
        <v>44925</v>
      </c>
      <c r="S4836">
        <v>16600.240000000002</v>
      </c>
    </row>
    <row r="4837" spans="18:19" x14ac:dyDescent="0.35">
      <c r="R4837" s="10">
        <v>44926</v>
      </c>
      <c r="S4837">
        <v>16526.98</v>
      </c>
    </row>
    <row r="4838" spans="18:19" x14ac:dyDescent="0.35">
      <c r="R4838" s="10">
        <v>44927</v>
      </c>
      <c r="S4838">
        <v>16613.89</v>
      </c>
    </row>
    <row r="4839" spans="18:19" x14ac:dyDescent="0.35">
      <c r="R4839" s="10">
        <v>44928</v>
      </c>
      <c r="S4839">
        <v>16668.2</v>
      </c>
    </row>
    <row r="4840" spans="18:19" x14ac:dyDescent="0.35">
      <c r="R4840" s="10">
        <v>44929</v>
      </c>
      <c r="S4840">
        <v>16668.96</v>
      </c>
    </row>
    <row r="4841" spans="18:19" x14ac:dyDescent="0.35">
      <c r="R4841" s="10">
        <v>44930</v>
      </c>
      <c r="S4841">
        <v>16845.73</v>
      </c>
    </row>
    <row r="4842" spans="18:19" x14ac:dyDescent="0.35">
      <c r="R4842" s="10">
        <v>44931</v>
      </c>
      <c r="S4842">
        <v>16825.18</v>
      </c>
    </row>
    <row r="4843" spans="18:19" x14ac:dyDescent="0.35">
      <c r="R4843" s="10">
        <v>44932</v>
      </c>
      <c r="S4843">
        <v>16948.169999999998</v>
      </c>
    </row>
    <row r="4844" spans="18:19" x14ac:dyDescent="0.35">
      <c r="R4844" s="10">
        <v>44933</v>
      </c>
      <c r="S4844">
        <v>16941.96</v>
      </c>
    </row>
    <row r="4845" spans="18:19" x14ac:dyDescent="0.35">
      <c r="R4845" s="10">
        <v>44934</v>
      </c>
      <c r="S4845">
        <v>17122.12</v>
      </c>
    </row>
    <row r="4846" spans="18:19" x14ac:dyDescent="0.35">
      <c r="R4846" s="10">
        <v>44935</v>
      </c>
      <c r="S4846">
        <v>17179.57</v>
      </c>
    </row>
    <row r="4847" spans="18:19" x14ac:dyDescent="0.35">
      <c r="R4847" s="10">
        <v>44936</v>
      </c>
      <c r="S4847">
        <v>17442.099999999999</v>
      </c>
    </row>
    <row r="4848" spans="18:19" x14ac:dyDescent="0.35">
      <c r="R4848" s="10">
        <v>44937</v>
      </c>
      <c r="S4848">
        <v>17941.07</v>
      </c>
    </row>
    <row r="4849" spans="18:19" x14ac:dyDescent="0.35">
      <c r="R4849" s="10">
        <v>44938</v>
      </c>
      <c r="S4849">
        <v>18848.84</v>
      </c>
    </row>
    <row r="4850" spans="18:19" x14ac:dyDescent="0.35">
      <c r="R4850" s="10">
        <v>44939</v>
      </c>
      <c r="S4850">
        <v>19927.32</v>
      </c>
    </row>
    <row r="4851" spans="18:19" x14ac:dyDescent="0.35">
      <c r="R4851" s="10">
        <v>44940</v>
      </c>
      <c r="S4851">
        <v>20953.82</v>
      </c>
    </row>
    <row r="4852" spans="18:19" x14ac:dyDescent="0.35">
      <c r="R4852" s="10">
        <v>44941</v>
      </c>
      <c r="S4852">
        <v>20879.009999999998</v>
      </c>
    </row>
    <row r="4853" spans="18:19" x14ac:dyDescent="0.35">
      <c r="R4853" s="10">
        <v>44942</v>
      </c>
      <c r="S4853">
        <v>21187.25</v>
      </c>
    </row>
    <row r="4854" spans="18:19" x14ac:dyDescent="0.35">
      <c r="R4854" s="10">
        <v>44943</v>
      </c>
      <c r="S4854">
        <v>21135.03</v>
      </c>
    </row>
    <row r="4855" spans="18:19" x14ac:dyDescent="0.35">
      <c r="R4855" s="10">
        <v>44944</v>
      </c>
      <c r="S4855">
        <v>20674.77</v>
      </c>
    </row>
    <row r="4856" spans="18:19" x14ac:dyDescent="0.35">
      <c r="R4856" s="10">
        <v>44945</v>
      </c>
      <c r="S4856">
        <v>21082.959999999999</v>
      </c>
    </row>
    <row r="4857" spans="18:19" x14ac:dyDescent="0.35">
      <c r="R4857" s="10">
        <v>44946</v>
      </c>
      <c r="S4857">
        <v>22677.58</v>
      </c>
    </row>
    <row r="4858" spans="18:19" x14ac:dyDescent="0.35">
      <c r="R4858" s="10">
        <v>44947</v>
      </c>
      <c r="S4858">
        <v>22781.17</v>
      </c>
    </row>
    <row r="4859" spans="18:19" x14ac:dyDescent="0.35">
      <c r="R4859" s="10">
        <v>44948</v>
      </c>
      <c r="S4859">
        <v>22715.17</v>
      </c>
    </row>
    <row r="4860" spans="18:19" x14ac:dyDescent="0.35">
      <c r="R4860" s="10">
        <v>44949</v>
      </c>
      <c r="S4860">
        <v>22919.26</v>
      </c>
    </row>
    <row r="4861" spans="18:19" x14ac:dyDescent="0.35">
      <c r="R4861" s="10">
        <v>44950</v>
      </c>
      <c r="S4861">
        <v>22635.119999999999</v>
      </c>
    </row>
    <row r="4862" spans="18:19" x14ac:dyDescent="0.35">
      <c r="R4862" s="10">
        <v>44951</v>
      </c>
      <c r="S4862">
        <v>23050.400000000001</v>
      </c>
    </row>
    <row r="4863" spans="18:19" x14ac:dyDescent="0.35">
      <c r="R4863" s="10">
        <v>44952</v>
      </c>
      <c r="S4863">
        <v>23010.76</v>
      </c>
    </row>
    <row r="4864" spans="18:19" x14ac:dyDescent="0.35">
      <c r="R4864" s="10">
        <v>44953</v>
      </c>
      <c r="S4864">
        <v>23080</v>
      </c>
    </row>
    <row r="4865" spans="18:19" x14ac:dyDescent="0.35">
      <c r="R4865" s="10">
        <v>44954</v>
      </c>
      <c r="S4865">
        <v>23028.7</v>
      </c>
    </row>
    <row r="4866" spans="18:19" x14ac:dyDescent="0.35">
      <c r="R4866" s="10">
        <v>44955</v>
      </c>
      <c r="S4866">
        <v>23749.93</v>
      </c>
    </row>
    <row r="4867" spans="18:19" x14ac:dyDescent="0.35">
      <c r="R4867" s="10">
        <v>44956</v>
      </c>
      <c r="S4867">
        <v>22835.1</v>
      </c>
    </row>
    <row r="4868" spans="18:19" x14ac:dyDescent="0.35">
      <c r="R4868" s="10">
        <v>44957</v>
      </c>
      <c r="S4868">
        <v>23132.09</v>
      </c>
    </row>
    <row r="4869" spans="18:19" x14ac:dyDescent="0.35">
      <c r="R4869" s="10">
        <v>44958</v>
      </c>
      <c r="S4869">
        <v>23730.58</v>
      </c>
    </row>
    <row r="4870" spans="18:19" x14ac:dyDescent="0.35">
      <c r="R4870" s="10">
        <v>44959</v>
      </c>
      <c r="S4870">
        <v>23485.06</v>
      </c>
    </row>
    <row r="4871" spans="18:19" x14ac:dyDescent="0.35">
      <c r="R4871" s="10">
        <v>44960</v>
      </c>
      <c r="S4871">
        <v>23436.18</v>
      </c>
    </row>
    <row r="4872" spans="18:19" x14ac:dyDescent="0.35">
      <c r="R4872" s="10">
        <v>44961</v>
      </c>
      <c r="S4872">
        <v>23333.55</v>
      </c>
    </row>
    <row r="4873" spans="18:19" x14ac:dyDescent="0.35">
      <c r="R4873" s="10">
        <v>44962</v>
      </c>
      <c r="S4873">
        <v>22941.48</v>
      </c>
    </row>
    <row r="4874" spans="18:19" x14ac:dyDescent="0.35">
      <c r="R4874" s="10">
        <v>44963</v>
      </c>
      <c r="S4874">
        <v>22764.07</v>
      </c>
    </row>
    <row r="4875" spans="18:19" x14ac:dyDescent="0.35">
      <c r="R4875" s="10">
        <v>44964</v>
      </c>
      <c r="S4875">
        <v>23252.25</v>
      </c>
    </row>
    <row r="4876" spans="18:19" x14ac:dyDescent="0.35">
      <c r="R4876" s="10">
        <v>44965</v>
      </c>
      <c r="S4876">
        <v>22963.91</v>
      </c>
    </row>
    <row r="4877" spans="18:19" x14ac:dyDescent="0.35">
      <c r="R4877" s="10">
        <v>44966</v>
      </c>
      <c r="S4877">
        <v>21798.17</v>
      </c>
    </row>
    <row r="4878" spans="18:19" x14ac:dyDescent="0.35">
      <c r="R4878" s="10">
        <v>44967</v>
      </c>
      <c r="S4878">
        <v>21636.89</v>
      </c>
    </row>
    <row r="4879" spans="18:19" x14ac:dyDescent="0.35">
      <c r="R4879" s="10">
        <v>44968</v>
      </c>
      <c r="S4879">
        <v>21864.97</v>
      </c>
    </row>
    <row r="4880" spans="18:19" x14ac:dyDescent="0.35">
      <c r="R4880" s="10">
        <v>44969</v>
      </c>
      <c r="S4880">
        <v>21788.61</v>
      </c>
    </row>
    <row r="4881" spans="18:19" x14ac:dyDescent="0.35">
      <c r="R4881" s="10">
        <v>44970</v>
      </c>
      <c r="S4881">
        <v>21788.9</v>
      </c>
    </row>
    <row r="4882" spans="18:19" x14ac:dyDescent="0.35">
      <c r="R4882" s="10">
        <v>44971</v>
      </c>
      <c r="S4882">
        <v>22207.53</v>
      </c>
    </row>
    <row r="4883" spans="18:19" x14ac:dyDescent="0.35">
      <c r="R4883" s="10">
        <v>44972</v>
      </c>
      <c r="S4883">
        <v>24332.63</v>
      </c>
    </row>
    <row r="4884" spans="18:19" x14ac:dyDescent="0.35">
      <c r="R4884" s="10">
        <v>44973</v>
      </c>
      <c r="S4884">
        <v>23522</v>
      </c>
    </row>
    <row r="4885" spans="18:19" x14ac:dyDescent="0.35">
      <c r="R4885" s="10">
        <v>44974</v>
      </c>
      <c r="S4885">
        <v>24576</v>
      </c>
    </row>
    <row r="4886" spans="18:19" x14ac:dyDescent="0.35">
      <c r="R4886" s="10">
        <v>44975</v>
      </c>
      <c r="S4886">
        <v>24637.9</v>
      </c>
    </row>
    <row r="4887" spans="18:19" x14ac:dyDescent="0.35">
      <c r="R4887" s="10">
        <v>44976</v>
      </c>
      <c r="S4887">
        <v>24287.200000000001</v>
      </c>
    </row>
    <row r="4888" spans="18:19" x14ac:dyDescent="0.35">
      <c r="R4888" s="10">
        <v>44977</v>
      </c>
      <c r="S4888">
        <v>24840.35</v>
      </c>
    </row>
    <row r="4889" spans="18:19" x14ac:dyDescent="0.35">
      <c r="R4889" s="10">
        <v>44978</v>
      </c>
      <c r="S4889">
        <v>24452.18</v>
      </c>
    </row>
    <row r="4890" spans="18:19" x14ac:dyDescent="0.35">
      <c r="R4890" s="10">
        <v>44979</v>
      </c>
      <c r="S4890">
        <v>24186.6</v>
      </c>
    </row>
    <row r="4891" spans="18:19" x14ac:dyDescent="0.35">
      <c r="R4891" s="10">
        <v>44980</v>
      </c>
      <c r="S4891">
        <v>23941.32</v>
      </c>
    </row>
    <row r="4892" spans="18:19" x14ac:dyDescent="0.35">
      <c r="R4892" s="10">
        <v>44981</v>
      </c>
      <c r="S4892">
        <v>23189.86</v>
      </c>
    </row>
    <row r="4893" spans="18:19" x14ac:dyDescent="0.35">
      <c r="R4893" s="10">
        <v>44982</v>
      </c>
      <c r="S4893">
        <v>23166.13</v>
      </c>
    </row>
    <row r="4894" spans="18:19" x14ac:dyDescent="0.35">
      <c r="R4894" s="10">
        <v>44983</v>
      </c>
      <c r="S4894">
        <v>23560.21</v>
      </c>
    </row>
    <row r="4895" spans="18:19" x14ac:dyDescent="0.35">
      <c r="R4895" s="10">
        <v>44984</v>
      </c>
      <c r="S4895">
        <v>23492.9</v>
      </c>
    </row>
    <row r="4896" spans="18:19" x14ac:dyDescent="0.35">
      <c r="R4896" s="10">
        <v>44985</v>
      </c>
      <c r="S4896">
        <v>23132.48</v>
      </c>
    </row>
    <row r="4897" spans="18:19" x14ac:dyDescent="0.35">
      <c r="R4897" s="10">
        <v>44986</v>
      </c>
      <c r="S4897">
        <v>23637.7</v>
      </c>
    </row>
    <row r="4898" spans="18:19" x14ac:dyDescent="0.35">
      <c r="R4898" s="10">
        <v>44987</v>
      </c>
      <c r="S4898">
        <v>23467.279999999999</v>
      </c>
    </row>
    <row r="4899" spans="18:19" x14ac:dyDescent="0.35">
      <c r="R4899" s="10">
        <v>44988</v>
      </c>
      <c r="S4899">
        <v>22358.51</v>
      </c>
    </row>
    <row r="4900" spans="18:19" x14ac:dyDescent="0.35">
      <c r="R4900" s="10">
        <v>44989</v>
      </c>
      <c r="S4900">
        <v>22348.19</v>
      </c>
    </row>
    <row r="4901" spans="18:19" x14ac:dyDescent="0.35">
      <c r="R4901" s="10">
        <v>44990</v>
      </c>
      <c r="S4901">
        <v>22429.09</v>
      </c>
    </row>
    <row r="4902" spans="18:19" x14ac:dyDescent="0.35">
      <c r="R4902" s="10">
        <v>44991</v>
      </c>
      <c r="S4902">
        <v>22406.66</v>
      </c>
    </row>
    <row r="4903" spans="18:19" x14ac:dyDescent="0.35">
      <c r="R4903" s="10">
        <v>44992</v>
      </c>
      <c r="S4903">
        <v>22197.59</v>
      </c>
    </row>
    <row r="4904" spans="18:19" x14ac:dyDescent="0.35">
      <c r="R4904" s="10">
        <v>44993</v>
      </c>
      <c r="S4904">
        <v>21699.68</v>
      </c>
    </row>
    <row r="4905" spans="18:19" x14ac:dyDescent="0.35">
      <c r="R4905" s="10">
        <v>44994</v>
      </c>
      <c r="S4905">
        <v>20366.52</v>
      </c>
    </row>
    <row r="4906" spans="18:19" x14ac:dyDescent="0.35">
      <c r="R4906" s="10">
        <v>44995</v>
      </c>
      <c r="S4906">
        <v>20227.61</v>
      </c>
    </row>
    <row r="4907" spans="18:19" x14ac:dyDescent="0.35">
      <c r="R4907" s="10">
        <v>44996</v>
      </c>
      <c r="S4907">
        <v>20622.07</v>
      </c>
    </row>
    <row r="4908" spans="18:19" x14ac:dyDescent="0.35">
      <c r="R4908" s="10">
        <v>44997</v>
      </c>
      <c r="S4908">
        <v>22195.09</v>
      </c>
    </row>
    <row r="4909" spans="18:19" x14ac:dyDescent="0.35">
      <c r="R4909" s="10">
        <v>44998</v>
      </c>
      <c r="S4909">
        <v>24206.46</v>
      </c>
    </row>
    <row r="4910" spans="18:19" x14ac:dyDescent="0.35">
      <c r="R4910" s="10">
        <v>44999</v>
      </c>
      <c r="S4910">
        <v>24768.1</v>
      </c>
    </row>
    <row r="4911" spans="18:19" x14ac:dyDescent="0.35">
      <c r="R4911" s="10">
        <v>45000</v>
      </c>
      <c r="S4911">
        <v>24371.14</v>
      </c>
    </row>
    <row r="4912" spans="18:19" x14ac:dyDescent="0.35">
      <c r="R4912" s="10">
        <v>45001</v>
      </c>
      <c r="S4912">
        <v>25050.09</v>
      </c>
    </row>
    <row r="4913" spans="18:19" x14ac:dyDescent="0.35">
      <c r="R4913" s="10">
        <v>45002</v>
      </c>
      <c r="S4913">
        <v>27450.7</v>
      </c>
    </row>
    <row r="4914" spans="18:19" x14ac:dyDescent="0.35">
      <c r="R4914" s="10">
        <v>45003</v>
      </c>
      <c r="S4914">
        <v>26978.28</v>
      </c>
    </row>
    <row r="4915" spans="18:19" x14ac:dyDescent="0.35">
      <c r="R4915" s="10">
        <v>45004</v>
      </c>
      <c r="S4915">
        <v>28047.35</v>
      </c>
    </row>
    <row r="4916" spans="18:19" x14ac:dyDescent="0.35">
      <c r="R4916" s="10">
        <v>45005</v>
      </c>
      <c r="S4916">
        <v>27817.41</v>
      </c>
    </row>
    <row r="4917" spans="18:19" x14ac:dyDescent="0.35">
      <c r="R4917" s="10">
        <v>45006</v>
      </c>
      <c r="S4917">
        <v>28195.74</v>
      </c>
    </row>
    <row r="4918" spans="18:19" x14ac:dyDescent="0.35">
      <c r="R4918" s="10">
        <v>45007</v>
      </c>
      <c r="S4918">
        <v>27324.89</v>
      </c>
    </row>
    <row r="4919" spans="18:19" x14ac:dyDescent="0.35">
      <c r="R4919" s="10">
        <v>45008</v>
      </c>
      <c r="S4919">
        <v>28348.75</v>
      </c>
    </row>
    <row r="4920" spans="18:19" x14ac:dyDescent="0.35">
      <c r="R4920" s="10">
        <v>45009</v>
      </c>
      <c r="S4920">
        <v>27491.31</v>
      </c>
    </row>
    <row r="4921" spans="18:19" x14ac:dyDescent="0.35">
      <c r="R4921" s="10">
        <v>45010</v>
      </c>
      <c r="S4921">
        <v>27494.84</v>
      </c>
    </row>
    <row r="4922" spans="18:19" x14ac:dyDescent="0.35">
      <c r="R4922" s="10">
        <v>45011</v>
      </c>
      <c r="S4922">
        <v>28000</v>
      </c>
    </row>
    <row r="4923" spans="18:19" x14ac:dyDescent="0.35">
      <c r="R4923" s="10">
        <v>45012</v>
      </c>
      <c r="S4923">
        <v>27149.19</v>
      </c>
    </row>
    <row r="4924" spans="18:19" x14ac:dyDescent="0.35">
      <c r="R4924" s="10">
        <v>45013</v>
      </c>
      <c r="S4924">
        <v>27275.46</v>
      </c>
    </row>
    <row r="4925" spans="18:19" x14ac:dyDescent="0.35">
      <c r="R4925" s="10">
        <v>45014</v>
      </c>
      <c r="S4925">
        <v>28355.279999999999</v>
      </c>
    </row>
    <row r="4926" spans="18:19" x14ac:dyDescent="0.35">
      <c r="R4926" s="10">
        <v>45015</v>
      </c>
      <c r="S4926">
        <v>28040.84</v>
      </c>
    </row>
    <row r="4927" spans="18:19" x14ac:dyDescent="0.35">
      <c r="R4927" s="10">
        <v>45016</v>
      </c>
      <c r="S4927">
        <v>28478</v>
      </c>
    </row>
    <row r="4928" spans="18:19" x14ac:dyDescent="0.35">
      <c r="R4928" s="10">
        <v>45017</v>
      </c>
      <c r="S4928">
        <v>28469.08</v>
      </c>
    </row>
    <row r="4929" spans="18:19" x14ac:dyDescent="0.35">
      <c r="R4929" s="10">
        <v>45018</v>
      </c>
      <c r="S4929">
        <v>28191.119999999999</v>
      </c>
    </row>
    <row r="4930" spans="18:19" x14ac:dyDescent="0.35">
      <c r="R4930" s="10">
        <v>45019</v>
      </c>
      <c r="S4930">
        <v>27811.22</v>
      </c>
    </row>
    <row r="4931" spans="18:19" x14ac:dyDescent="0.35">
      <c r="R4931" s="10">
        <v>45020</v>
      </c>
      <c r="S4931">
        <v>28179.27</v>
      </c>
    </row>
    <row r="4932" spans="18:19" x14ac:dyDescent="0.35">
      <c r="R4932" s="10">
        <v>45021</v>
      </c>
      <c r="S4932">
        <v>28182.54</v>
      </c>
    </row>
    <row r="4933" spans="18:19" x14ac:dyDescent="0.35">
      <c r="R4933" s="10">
        <v>45022</v>
      </c>
      <c r="S4933">
        <v>28049.55</v>
      </c>
    </row>
    <row r="4934" spans="18:19" x14ac:dyDescent="0.35">
      <c r="R4934" s="10">
        <v>45023</v>
      </c>
      <c r="S4934">
        <v>27927.94</v>
      </c>
    </row>
    <row r="4935" spans="18:19" x14ac:dyDescent="0.35">
      <c r="R4935" s="10">
        <v>45024</v>
      </c>
      <c r="S4935">
        <v>27959.33</v>
      </c>
    </row>
    <row r="4936" spans="18:19" x14ac:dyDescent="0.35">
      <c r="R4936" s="10">
        <v>45025</v>
      </c>
      <c r="S4936">
        <v>28342.54</v>
      </c>
    </row>
    <row r="4937" spans="18:19" x14ac:dyDescent="0.35">
      <c r="R4937" s="10">
        <v>45026</v>
      </c>
      <c r="S4937">
        <v>29657.360000000001</v>
      </c>
    </row>
    <row r="4938" spans="18:19" x14ac:dyDescent="0.35">
      <c r="R4938" s="10">
        <v>45027</v>
      </c>
      <c r="S4938">
        <v>30231.51</v>
      </c>
    </row>
    <row r="4939" spans="18:19" x14ac:dyDescent="0.35">
      <c r="R4939" s="10">
        <v>45028</v>
      </c>
      <c r="S4939">
        <v>29905.16</v>
      </c>
    </row>
    <row r="4940" spans="18:19" x14ac:dyDescent="0.35">
      <c r="R4940" s="10">
        <v>45029</v>
      </c>
      <c r="S4940">
        <v>30410.11</v>
      </c>
    </row>
    <row r="4941" spans="18:19" x14ac:dyDescent="0.35">
      <c r="R4941" s="10">
        <v>45030</v>
      </c>
      <c r="S4941">
        <v>30492.82</v>
      </c>
    </row>
    <row r="4942" spans="18:19" x14ac:dyDescent="0.35">
      <c r="R4942" s="10">
        <v>45031</v>
      </c>
      <c r="S4942">
        <v>30325.15</v>
      </c>
    </row>
    <row r="4943" spans="18:19" x14ac:dyDescent="0.35">
      <c r="R4943" s="10">
        <v>45032</v>
      </c>
      <c r="S4943">
        <v>30328.22</v>
      </c>
    </row>
    <row r="4944" spans="18:19" x14ac:dyDescent="0.35">
      <c r="R4944" s="10">
        <v>45033</v>
      </c>
      <c r="S4944">
        <v>29448.06</v>
      </c>
    </row>
    <row r="4945" spans="18:19" x14ac:dyDescent="0.35">
      <c r="R4945" s="10">
        <v>45034</v>
      </c>
      <c r="S4945">
        <v>30393.42</v>
      </c>
    </row>
    <row r="4946" spans="18:19" x14ac:dyDescent="0.35">
      <c r="R4946" s="10">
        <v>45035</v>
      </c>
      <c r="S4946">
        <v>28832.68</v>
      </c>
    </row>
    <row r="4947" spans="18:19" x14ac:dyDescent="0.35">
      <c r="R4947" s="10">
        <v>45036</v>
      </c>
      <c r="S4947">
        <v>28246.31</v>
      </c>
    </row>
    <row r="4948" spans="18:19" x14ac:dyDescent="0.35">
      <c r="R4948" s="10">
        <v>45037</v>
      </c>
      <c r="S4948">
        <v>27263.02</v>
      </c>
    </row>
    <row r="4949" spans="18:19" x14ac:dyDescent="0.35">
      <c r="R4949" s="10">
        <v>45038</v>
      </c>
      <c r="S4949">
        <v>27819.01</v>
      </c>
    </row>
    <row r="4950" spans="18:19" x14ac:dyDescent="0.35">
      <c r="R4950" s="10">
        <v>45039</v>
      </c>
      <c r="S4950">
        <v>27596.11</v>
      </c>
    </row>
    <row r="4951" spans="18:19" x14ac:dyDescent="0.35">
      <c r="R4951" s="10">
        <v>45040</v>
      </c>
      <c r="S4951">
        <v>27519.25</v>
      </c>
    </row>
    <row r="4952" spans="18:19" x14ac:dyDescent="0.35">
      <c r="R4952" s="10">
        <v>45041</v>
      </c>
      <c r="S4952">
        <v>28308.41</v>
      </c>
    </row>
    <row r="4953" spans="18:19" x14ac:dyDescent="0.35">
      <c r="R4953" s="10">
        <v>45042</v>
      </c>
      <c r="S4953">
        <v>28429.98</v>
      </c>
    </row>
    <row r="4954" spans="18:19" x14ac:dyDescent="0.35">
      <c r="R4954" s="10">
        <v>45043</v>
      </c>
      <c r="S4954">
        <v>29486.66</v>
      </c>
    </row>
    <row r="4955" spans="18:19" x14ac:dyDescent="0.35">
      <c r="R4955" s="10">
        <v>45044</v>
      </c>
      <c r="S4955">
        <v>29341.18</v>
      </c>
    </row>
    <row r="4956" spans="18:19" x14ac:dyDescent="0.35">
      <c r="R4956" s="10">
        <v>45045</v>
      </c>
      <c r="S4956">
        <v>29250</v>
      </c>
    </row>
    <row r="4957" spans="18:19" x14ac:dyDescent="0.35">
      <c r="R4957" s="10">
        <v>45046</v>
      </c>
      <c r="S4957">
        <v>29232.86</v>
      </c>
    </row>
    <row r="4958" spans="18:19" x14ac:dyDescent="0.35">
      <c r="R4958" s="10">
        <v>45047</v>
      </c>
      <c r="S4958">
        <v>28086.400000000001</v>
      </c>
    </row>
    <row r="4959" spans="18:19" x14ac:dyDescent="0.35">
      <c r="R4959" s="10">
        <v>45048</v>
      </c>
      <c r="S4959">
        <v>28679.93</v>
      </c>
    </row>
    <row r="4960" spans="18:19" x14ac:dyDescent="0.35">
      <c r="R4960" s="10">
        <v>45049</v>
      </c>
      <c r="S4960">
        <v>29034.95</v>
      </c>
    </row>
    <row r="4961" spans="18:19" x14ac:dyDescent="0.35">
      <c r="R4961" s="10">
        <v>45050</v>
      </c>
      <c r="S4961">
        <v>28855.17</v>
      </c>
    </row>
    <row r="4962" spans="18:19" x14ac:dyDescent="0.35">
      <c r="R4962" s="10">
        <v>45051</v>
      </c>
      <c r="S4962">
        <v>29539.61</v>
      </c>
    </row>
    <row r="4963" spans="18:19" x14ac:dyDescent="0.35">
      <c r="R4963" s="10">
        <v>45052</v>
      </c>
      <c r="S4963">
        <v>28906.720000000001</v>
      </c>
    </row>
    <row r="4964" spans="18:19" x14ac:dyDescent="0.35">
      <c r="R4964" s="10">
        <v>45053</v>
      </c>
      <c r="S4964">
        <v>28461</v>
      </c>
    </row>
    <row r="4965" spans="18:19" x14ac:dyDescent="0.35">
      <c r="R4965" s="10">
        <v>45054</v>
      </c>
      <c r="S4965">
        <v>27695.45</v>
      </c>
    </row>
    <row r="4966" spans="18:19" x14ac:dyDescent="0.35">
      <c r="R4966" s="10">
        <v>45055</v>
      </c>
      <c r="S4966">
        <v>27645.45</v>
      </c>
    </row>
    <row r="4967" spans="18:19" x14ac:dyDescent="0.35">
      <c r="R4967" s="10">
        <v>45056</v>
      </c>
      <c r="S4967">
        <v>27622.63</v>
      </c>
    </row>
    <row r="4968" spans="18:19" x14ac:dyDescent="0.35">
      <c r="R4968" s="10">
        <v>45057</v>
      </c>
      <c r="S4968">
        <v>26995.74</v>
      </c>
    </row>
    <row r="4969" spans="18:19" x14ac:dyDescent="0.35">
      <c r="R4969" s="10">
        <v>45058</v>
      </c>
      <c r="S4969">
        <v>26805.47</v>
      </c>
    </row>
    <row r="4970" spans="18:19" x14ac:dyDescent="0.35">
      <c r="R4970" s="10">
        <v>45059</v>
      </c>
      <c r="S4970">
        <v>26789.54</v>
      </c>
    </row>
    <row r="4971" spans="18:19" x14ac:dyDescent="0.35">
      <c r="R4971" s="10">
        <v>45060</v>
      </c>
      <c r="S4971">
        <v>26930.73</v>
      </c>
    </row>
    <row r="4972" spans="18:19" x14ac:dyDescent="0.35">
      <c r="R4972" s="10">
        <v>45061</v>
      </c>
      <c r="S4972">
        <v>27179.55</v>
      </c>
    </row>
    <row r="4973" spans="18:19" x14ac:dyDescent="0.35">
      <c r="R4973" s="10">
        <v>45062</v>
      </c>
      <c r="S4973">
        <v>27036.6</v>
      </c>
    </row>
    <row r="4974" spans="18:19" x14ac:dyDescent="0.35">
      <c r="R4974" s="10">
        <v>45063</v>
      </c>
      <c r="S4974">
        <v>27402.84</v>
      </c>
    </row>
    <row r="4975" spans="18:19" x14ac:dyDescent="0.35">
      <c r="R4975" s="10">
        <v>45064</v>
      </c>
      <c r="S4975">
        <v>26823.119999999999</v>
      </c>
    </row>
    <row r="4976" spans="18:19" x14ac:dyDescent="0.35">
      <c r="R4976" s="10">
        <v>45065</v>
      </c>
      <c r="S4976">
        <v>26887.85</v>
      </c>
    </row>
    <row r="4977" spans="18:19" x14ac:dyDescent="0.35">
      <c r="R4977" s="10">
        <v>45066</v>
      </c>
      <c r="S4977">
        <v>27119.26</v>
      </c>
    </row>
    <row r="4978" spans="18:19" x14ac:dyDescent="0.35">
      <c r="R4978" s="10">
        <v>45067</v>
      </c>
      <c r="S4978">
        <v>26755.08</v>
      </c>
    </row>
    <row r="4979" spans="18:19" x14ac:dyDescent="0.35">
      <c r="R4979" s="10">
        <v>45068</v>
      </c>
      <c r="S4979">
        <v>26854.6</v>
      </c>
    </row>
    <row r="4980" spans="18:19" x14ac:dyDescent="0.35">
      <c r="R4980" s="10">
        <v>45069</v>
      </c>
      <c r="S4980">
        <v>27224.21</v>
      </c>
    </row>
    <row r="4981" spans="18:19" x14ac:dyDescent="0.35">
      <c r="R4981" s="10">
        <v>45070</v>
      </c>
      <c r="S4981">
        <v>26328.31</v>
      </c>
    </row>
    <row r="4982" spans="18:19" x14ac:dyDescent="0.35">
      <c r="R4982" s="10">
        <v>45071</v>
      </c>
      <c r="S4982">
        <v>26480.65</v>
      </c>
    </row>
    <row r="4983" spans="18:19" x14ac:dyDescent="0.35">
      <c r="R4983" s="10">
        <v>45072</v>
      </c>
      <c r="S4983">
        <v>26718.32</v>
      </c>
    </row>
    <row r="4984" spans="18:19" x14ac:dyDescent="0.35">
      <c r="R4984" s="10">
        <v>45073</v>
      </c>
      <c r="S4984">
        <v>26870.65</v>
      </c>
    </row>
    <row r="4985" spans="18:19" x14ac:dyDescent="0.35">
      <c r="R4985" s="10">
        <v>45074</v>
      </c>
      <c r="S4985">
        <v>28080.73</v>
      </c>
    </row>
    <row r="4986" spans="18:19" x14ac:dyDescent="0.35">
      <c r="R4986" s="10">
        <v>45075</v>
      </c>
      <c r="S4986">
        <v>27746.1</v>
      </c>
    </row>
    <row r="4987" spans="18:19" x14ac:dyDescent="0.35">
      <c r="R4987" s="10">
        <v>45076</v>
      </c>
      <c r="S4987">
        <v>27702.41</v>
      </c>
    </row>
    <row r="4988" spans="18:19" x14ac:dyDescent="0.35">
      <c r="R4988" s="10">
        <v>45077</v>
      </c>
      <c r="S4988">
        <v>27217.56</v>
      </c>
    </row>
    <row r="4989" spans="18:19" x14ac:dyDescent="0.35">
      <c r="R4989" s="10">
        <v>45078</v>
      </c>
      <c r="S4989">
        <v>26822.02</v>
      </c>
    </row>
    <row r="4990" spans="18:19" x14ac:dyDescent="0.35">
      <c r="R4990" s="10">
        <v>45079</v>
      </c>
      <c r="S4990">
        <v>27252.03</v>
      </c>
    </row>
    <row r="4991" spans="18:19" x14ac:dyDescent="0.35">
      <c r="R4991" s="10">
        <v>45080</v>
      </c>
      <c r="S4991">
        <v>27077.38</v>
      </c>
    </row>
    <row r="4992" spans="18:19" x14ac:dyDescent="0.35">
      <c r="R4992" s="10">
        <v>45081</v>
      </c>
      <c r="S4992">
        <v>27126.03</v>
      </c>
    </row>
    <row r="4993" spans="18:19" x14ac:dyDescent="0.35">
      <c r="R4993" s="10">
        <v>45082</v>
      </c>
      <c r="S4993">
        <v>25737.47</v>
      </c>
    </row>
    <row r="4994" spans="18:19" x14ac:dyDescent="0.35">
      <c r="R4994" s="10">
        <v>45083</v>
      </c>
      <c r="S4994">
        <v>27240.639999999999</v>
      </c>
    </row>
    <row r="4995" spans="18:19" x14ac:dyDescent="0.35">
      <c r="R4995" s="10">
        <v>45084</v>
      </c>
      <c r="S4995">
        <v>26349.27</v>
      </c>
    </row>
    <row r="4996" spans="18:19" x14ac:dyDescent="0.35">
      <c r="R4996" s="10">
        <v>45085</v>
      </c>
      <c r="S4996">
        <v>26507.27</v>
      </c>
    </row>
    <row r="4997" spans="18:19" x14ac:dyDescent="0.35">
      <c r="R4997" s="10">
        <v>45086</v>
      </c>
      <c r="S4997">
        <v>26483.599999999999</v>
      </c>
    </row>
    <row r="4998" spans="18:19" x14ac:dyDescent="0.35">
      <c r="R4998" s="10">
        <v>45087</v>
      </c>
      <c r="S4998">
        <v>25855.53</v>
      </c>
    </row>
    <row r="4999" spans="18:19" x14ac:dyDescent="0.35">
      <c r="R4999" s="10">
        <v>45088</v>
      </c>
      <c r="S4999">
        <v>25933.599999999999</v>
      </c>
    </row>
    <row r="5000" spans="18:19" x14ac:dyDescent="0.35">
      <c r="R5000" s="10">
        <v>45089</v>
      </c>
      <c r="S5000">
        <v>25903.77</v>
      </c>
    </row>
    <row r="5001" spans="18:19" x14ac:dyDescent="0.35">
      <c r="R5001" s="10">
        <v>45090</v>
      </c>
      <c r="S5001">
        <v>25923.56</v>
      </c>
    </row>
    <row r="5002" spans="18:19" x14ac:dyDescent="0.35">
      <c r="R5002" s="10">
        <v>45091</v>
      </c>
      <c r="S5002">
        <v>25125.78</v>
      </c>
    </row>
    <row r="5003" spans="18:19" x14ac:dyDescent="0.35">
      <c r="R5003" s="10">
        <v>45092</v>
      </c>
      <c r="S5003">
        <v>25572.38</v>
      </c>
    </row>
    <row r="5004" spans="18:19" x14ac:dyDescent="0.35">
      <c r="R5004" s="10">
        <v>45093</v>
      </c>
      <c r="S5004">
        <v>26327.49</v>
      </c>
    </row>
    <row r="5005" spans="18:19" x14ac:dyDescent="0.35">
      <c r="R5005" s="10">
        <v>45094</v>
      </c>
      <c r="S5005">
        <v>26509.17</v>
      </c>
    </row>
    <row r="5006" spans="18:19" x14ac:dyDescent="0.35">
      <c r="R5006" s="10">
        <v>45095</v>
      </c>
      <c r="S5006">
        <v>26335.63</v>
      </c>
    </row>
    <row r="5007" spans="18:19" x14ac:dyDescent="0.35">
      <c r="R5007" s="10">
        <v>45096</v>
      </c>
      <c r="S5007">
        <v>26839.61</v>
      </c>
    </row>
    <row r="5008" spans="18:19" x14ac:dyDescent="0.35">
      <c r="R5008" s="10">
        <v>45097</v>
      </c>
      <c r="S5008">
        <v>28316.799999999999</v>
      </c>
    </row>
    <row r="5009" spans="18:19" x14ac:dyDescent="0.35">
      <c r="R5009" s="10">
        <v>45098</v>
      </c>
      <c r="S5009">
        <v>29996.13</v>
      </c>
    </row>
    <row r="5010" spans="18:19" x14ac:dyDescent="0.35">
      <c r="R5010" s="10">
        <v>45099</v>
      </c>
      <c r="S5010">
        <v>29896.23</v>
      </c>
    </row>
    <row r="5011" spans="18:19" x14ac:dyDescent="0.35">
      <c r="R5011" s="10">
        <v>45100</v>
      </c>
      <c r="S5011">
        <v>30699.75</v>
      </c>
    </row>
    <row r="5012" spans="18:19" x14ac:dyDescent="0.35">
      <c r="R5012" s="10">
        <v>45101</v>
      </c>
      <c r="S5012">
        <v>30548.09</v>
      </c>
    </row>
    <row r="5013" spans="18:19" x14ac:dyDescent="0.35">
      <c r="R5013" s="10">
        <v>45102</v>
      </c>
      <c r="S5013">
        <v>30471.72</v>
      </c>
    </row>
    <row r="5014" spans="18:19" x14ac:dyDescent="0.35">
      <c r="R5014" s="10">
        <v>45103</v>
      </c>
      <c r="S5014">
        <v>30273.06</v>
      </c>
    </row>
    <row r="5015" spans="18:19" x14ac:dyDescent="0.35">
      <c r="R5015" s="10">
        <v>45104</v>
      </c>
      <c r="S5015">
        <v>30698.19</v>
      </c>
    </row>
    <row r="5016" spans="18:19" x14ac:dyDescent="0.35">
      <c r="R5016" s="10">
        <v>45105</v>
      </c>
      <c r="S5016">
        <v>30080.57</v>
      </c>
    </row>
    <row r="5017" spans="18:19" x14ac:dyDescent="0.35">
      <c r="R5017" s="10">
        <v>45106</v>
      </c>
      <c r="S5017">
        <v>30445.26</v>
      </c>
    </row>
    <row r="5018" spans="18:19" x14ac:dyDescent="0.35">
      <c r="R5018" s="10">
        <v>45107</v>
      </c>
      <c r="S5018">
        <v>30472.71</v>
      </c>
    </row>
    <row r="5019" spans="18:19" x14ac:dyDescent="0.35">
      <c r="R5019" s="10">
        <v>45108</v>
      </c>
      <c r="S5019">
        <v>30587.88</v>
      </c>
    </row>
    <row r="5020" spans="18:19" x14ac:dyDescent="0.35">
      <c r="R5020" s="10">
        <v>45109</v>
      </c>
      <c r="S5020">
        <v>30616.11</v>
      </c>
    </row>
    <row r="5021" spans="18:19" x14ac:dyDescent="0.35">
      <c r="R5021" s="10">
        <v>45110</v>
      </c>
      <c r="S5021">
        <v>31156.03</v>
      </c>
    </row>
    <row r="5022" spans="18:19" x14ac:dyDescent="0.35">
      <c r="R5022" s="10">
        <v>45111</v>
      </c>
      <c r="S5022">
        <v>30774.67</v>
      </c>
    </row>
    <row r="5023" spans="18:19" x14ac:dyDescent="0.35">
      <c r="R5023" s="10">
        <v>45112</v>
      </c>
      <c r="S5023">
        <v>30502.54</v>
      </c>
    </row>
    <row r="5024" spans="18:19" x14ac:dyDescent="0.35">
      <c r="R5024" s="10">
        <v>45113</v>
      </c>
      <c r="S5024">
        <v>29912.37</v>
      </c>
    </row>
    <row r="5025" spans="18:19" x14ac:dyDescent="0.35">
      <c r="R5025" s="10">
        <v>45114</v>
      </c>
      <c r="S5025">
        <v>30348.09</v>
      </c>
    </row>
    <row r="5026" spans="18:19" x14ac:dyDescent="0.35">
      <c r="R5026" s="10">
        <v>45115</v>
      </c>
      <c r="S5026">
        <v>30291.68</v>
      </c>
    </row>
    <row r="5027" spans="18:19" x14ac:dyDescent="0.35">
      <c r="R5027" s="10">
        <v>45116</v>
      </c>
      <c r="S5027">
        <v>30170.2</v>
      </c>
    </row>
    <row r="5028" spans="18:19" x14ac:dyDescent="0.35">
      <c r="R5028" s="10">
        <v>45117</v>
      </c>
      <c r="S5028">
        <v>30418.6</v>
      </c>
    </row>
    <row r="5029" spans="18:19" x14ac:dyDescent="0.35">
      <c r="R5029" s="10">
        <v>45118</v>
      </c>
      <c r="S5029">
        <v>30625.65</v>
      </c>
    </row>
    <row r="5030" spans="18:19" x14ac:dyDescent="0.35">
      <c r="R5030" s="10">
        <v>45119</v>
      </c>
      <c r="S5030">
        <v>30384.79</v>
      </c>
    </row>
    <row r="5031" spans="18:19" x14ac:dyDescent="0.35">
      <c r="R5031" s="10">
        <v>45120</v>
      </c>
      <c r="S5031">
        <v>31471.82</v>
      </c>
    </row>
    <row r="5032" spans="18:19" x14ac:dyDescent="0.35">
      <c r="R5032" s="10">
        <v>45121</v>
      </c>
      <c r="S5032">
        <v>30328.5</v>
      </c>
    </row>
    <row r="5033" spans="18:19" x14ac:dyDescent="0.35">
      <c r="R5033" s="10">
        <v>45122</v>
      </c>
      <c r="S5033">
        <v>30298.21</v>
      </c>
    </row>
    <row r="5034" spans="18:19" x14ac:dyDescent="0.35">
      <c r="R5034" s="10">
        <v>45123</v>
      </c>
      <c r="S5034">
        <v>30246.33</v>
      </c>
    </row>
    <row r="5035" spans="18:19" x14ac:dyDescent="0.35">
      <c r="R5035" s="10">
        <v>45124</v>
      </c>
      <c r="S5035">
        <v>30144.74</v>
      </c>
    </row>
    <row r="5036" spans="18:19" x14ac:dyDescent="0.35">
      <c r="R5036" s="10">
        <v>45125</v>
      </c>
      <c r="S5036">
        <v>29862.9</v>
      </c>
    </row>
    <row r="5037" spans="18:19" x14ac:dyDescent="0.35">
      <c r="R5037" s="10">
        <v>45126</v>
      </c>
      <c r="S5037">
        <v>29916.68</v>
      </c>
    </row>
    <row r="5038" spans="18:19" x14ac:dyDescent="0.35">
      <c r="R5038" s="10">
        <v>45127</v>
      </c>
      <c r="S5038">
        <v>29807.23</v>
      </c>
    </row>
    <row r="5039" spans="18:19" x14ac:dyDescent="0.35">
      <c r="R5039" s="10">
        <v>45128</v>
      </c>
      <c r="S5039">
        <v>29909.82</v>
      </c>
    </row>
    <row r="5040" spans="18:19" x14ac:dyDescent="0.35">
      <c r="R5040" s="10">
        <v>45129</v>
      </c>
      <c r="S5040">
        <v>29776.17</v>
      </c>
    </row>
    <row r="5041" spans="18:19" x14ac:dyDescent="0.35">
      <c r="R5041" s="10">
        <v>45130</v>
      </c>
      <c r="S5041">
        <v>30081.61</v>
      </c>
    </row>
    <row r="5042" spans="18:19" x14ac:dyDescent="0.35">
      <c r="R5042" s="10">
        <v>45131</v>
      </c>
      <c r="S5042">
        <v>29178.93</v>
      </c>
    </row>
    <row r="5043" spans="18:19" x14ac:dyDescent="0.35">
      <c r="R5043" s="10">
        <v>45132</v>
      </c>
      <c r="S5043">
        <v>29224.17</v>
      </c>
    </row>
    <row r="5044" spans="18:19" x14ac:dyDescent="0.35">
      <c r="R5044" s="10">
        <v>45133</v>
      </c>
      <c r="S5044">
        <v>29348.240000000002</v>
      </c>
    </row>
    <row r="5045" spans="18:19" x14ac:dyDescent="0.35">
      <c r="R5045" s="10">
        <v>45134</v>
      </c>
      <c r="S5045">
        <v>29213.4</v>
      </c>
    </row>
    <row r="5046" spans="18:19" x14ac:dyDescent="0.35">
      <c r="R5046" s="10">
        <v>45135</v>
      </c>
      <c r="S5046">
        <v>29314.2</v>
      </c>
    </row>
    <row r="5047" spans="18:19" x14ac:dyDescent="0.35">
      <c r="R5047" s="10">
        <v>45136</v>
      </c>
      <c r="S5047">
        <v>29357.34</v>
      </c>
    </row>
    <row r="5048" spans="18:19" x14ac:dyDescent="0.35">
      <c r="R5048" s="10">
        <v>45137</v>
      </c>
      <c r="S5048">
        <v>29279.42</v>
      </c>
    </row>
    <row r="5049" spans="18:19" x14ac:dyDescent="0.35">
      <c r="R5049" s="10">
        <v>45138</v>
      </c>
      <c r="S5049">
        <v>29230.36</v>
      </c>
    </row>
    <row r="5050" spans="18:19" x14ac:dyDescent="0.35">
      <c r="R5050" s="10">
        <v>45139</v>
      </c>
      <c r="S5050">
        <v>29703.57</v>
      </c>
    </row>
    <row r="5051" spans="18:19" x14ac:dyDescent="0.35">
      <c r="R5051" s="10">
        <v>45140</v>
      </c>
      <c r="S5051">
        <v>29161.89</v>
      </c>
    </row>
    <row r="5052" spans="18:19" x14ac:dyDescent="0.35">
      <c r="R5052" s="10">
        <v>45141</v>
      </c>
      <c r="S5052">
        <v>29178.639999999999</v>
      </c>
    </row>
    <row r="5053" spans="18:19" x14ac:dyDescent="0.35">
      <c r="R5053" s="10">
        <v>45142</v>
      </c>
      <c r="S5053">
        <v>29077.31</v>
      </c>
    </row>
    <row r="5054" spans="18:19" x14ac:dyDescent="0.35">
      <c r="R5054" s="10">
        <v>45143</v>
      </c>
      <c r="S5054">
        <v>29047.119999999999</v>
      </c>
    </row>
    <row r="5055" spans="18:19" x14ac:dyDescent="0.35">
      <c r="R5055" s="10">
        <v>45144</v>
      </c>
      <c r="S5055">
        <v>29040.74</v>
      </c>
    </row>
    <row r="5056" spans="18:19" x14ac:dyDescent="0.35">
      <c r="R5056" s="10">
        <v>45145</v>
      </c>
      <c r="S5056">
        <v>29180.61</v>
      </c>
    </row>
    <row r="5057" spans="18:19" x14ac:dyDescent="0.35">
      <c r="R5057" s="10">
        <v>45146</v>
      </c>
      <c r="S5057">
        <v>29770.06</v>
      </c>
    </row>
    <row r="5058" spans="18:19" x14ac:dyDescent="0.35">
      <c r="R5058" s="10">
        <v>45147</v>
      </c>
      <c r="S5058">
        <v>29564.41</v>
      </c>
    </row>
    <row r="5059" spans="18:19" x14ac:dyDescent="0.35">
      <c r="R5059" s="10">
        <v>45148</v>
      </c>
      <c r="S5059">
        <v>29426.240000000002</v>
      </c>
    </row>
    <row r="5060" spans="18:19" x14ac:dyDescent="0.35">
      <c r="R5060" s="10">
        <v>45149</v>
      </c>
      <c r="S5060">
        <v>29399.73</v>
      </c>
    </row>
    <row r="5061" spans="18:19" x14ac:dyDescent="0.35">
      <c r="R5061" s="10">
        <v>45150</v>
      </c>
      <c r="S5061">
        <v>29415.66</v>
      </c>
    </row>
    <row r="5062" spans="18:19" x14ac:dyDescent="0.35">
      <c r="R5062" s="10">
        <v>45151</v>
      </c>
      <c r="S5062">
        <v>29278.44</v>
      </c>
    </row>
    <row r="5063" spans="18:19" x14ac:dyDescent="0.35">
      <c r="R5063" s="10">
        <v>45152</v>
      </c>
      <c r="S5063">
        <v>29406.959999999999</v>
      </c>
    </row>
    <row r="5064" spans="18:19" x14ac:dyDescent="0.35">
      <c r="R5064" s="10">
        <v>45153</v>
      </c>
      <c r="S5064">
        <v>29171.46</v>
      </c>
    </row>
    <row r="5065" spans="18:19" x14ac:dyDescent="0.35">
      <c r="R5065" s="10">
        <v>45154</v>
      </c>
      <c r="S5065">
        <v>28700.03</v>
      </c>
    </row>
    <row r="5066" spans="18:19" x14ac:dyDescent="0.35">
      <c r="R5066" s="10">
        <v>45155</v>
      </c>
      <c r="S5066">
        <v>26640.6</v>
      </c>
    </row>
    <row r="5067" spans="18:19" x14ac:dyDescent="0.35">
      <c r="R5067" s="10">
        <v>45156</v>
      </c>
      <c r="S5067">
        <v>26048.15</v>
      </c>
    </row>
    <row r="5068" spans="18:19" x14ac:dyDescent="0.35">
      <c r="R5068" s="10">
        <v>45157</v>
      </c>
      <c r="S5068">
        <v>26092.93</v>
      </c>
    </row>
    <row r="5069" spans="18:19" x14ac:dyDescent="0.35">
      <c r="R5069" s="10">
        <v>45158</v>
      </c>
      <c r="S5069">
        <v>26189.68</v>
      </c>
    </row>
    <row r="5070" spans="18:19" x14ac:dyDescent="0.35">
      <c r="R5070" s="10">
        <v>45159</v>
      </c>
      <c r="S5070">
        <v>26124.15</v>
      </c>
    </row>
    <row r="5071" spans="18:19" x14ac:dyDescent="0.35">
      <c r="R5071" s="10">
        <v>45160</v>
      </c>
      <c r="S5071">
        <v>26040.400000000001</v>
      </c>
    </row>
    <row r="5072" spans="18:19" x14ac:dyDescent="0.35">
      <c r="R5072" s="10">
        <v>45161</v>
      </c>
      <c r="S5072">
        <v>26429.18</v>
      </c>
    </row>
    <row r="5073" spans="18:19" x14ac:dyDescent="0.35">
      <c r="R5073" s="10">
        <v>45162</v>
      </c>
      <c r="S5073">
        <v>26160</v>
      </c>
    </row>
    <row r="5074" spans="18:19" x14ac:dyDescent="0.35">
      <c r="R5074" s="10">
        <v>45163</v>
      </c>
      <c r="S5074">
        <v>26048.63</v>
      </c>
    </row>
    <row r="5075" spans="18:19" x14ac:dyDescent="0.35">
      <c r="R5075" s="10">
        <v>45164</v>
      </c>
      <c r="S5075">
        <v>26008.15</v>
      </c>
    </row>
    <row r="5076" spans="18:19" x14ac:dyDescent="0.35">
      <c r="R5076" s="10">
        <v>45165</v>
      </c>
      <c r="S5076">
        <v>26090.35</v>
      </c>
    </row>
    <row r="5077" spans="18:19" x14ac:dyDescent="0.35">
      <c r="R5077" s="10">
        <v>45166</v>
      </c>
      <c r="S5077">
        <v>26105.14</v>
      </c>
    </row>
    <row r="5078" spans="18:19" x14ac:dyDescent="0.35">
      <c r="R5078" s="10">
        <v>45167</v>
      </c>
      <c r="S5078">
        <v>27724.1</v>
      </c>
    </row>
    <row r="5079" spans="18:19" x14ac:dyDescent="0.35">
      <c r="R5079" s="10">
        <v>45168</v>
      </c>
      <c r="S5079">
        <v>27303.02</v>
      </c>
    </row>
    <row r="5080" spans="18:19" x14ac:dyDescent="0.35">
      <c r="R5080" s="10">
        <v>45169</v>
      </c>
      <c r="S5080">
        <v>25929.54</v>
      </c>
    </row>
    <row r="5081" spans="18:19" x14ac:dyDescent="0.35">
      <c r="R5081" s="10">
        <v>45170</v>
      </c>
      <c r="S5081">
        <v>25799.23</v>
      </c>
    </row>
    <row r="5082" spans="18:19" x14ac:dyDescent="0.35">
      <c r="R5082" s="10">
        <v>45171</v>
      </c>
      <c r="S5082">
        <v>25866.27</v>
      </c>
    </row>
    <row r="5083" spans="18:19" x14ac:dyDescent="0.35">
      <c r="R5083" s="10">
        <v>45172</v>
      </c>
      <c r="S5083">
        <v>25971.360000000001</v>
      </c>
    </row>
    <row r="5084" spans="18:19" x14ac:dyDescent="0.35">
      <c r="R5084" s="10">
        <v>45173</v>
      </c>
      <c r="S5084">
        <v>25817.01</v>
      </c>
    </row>
    <row r="5085" spans="18:19" x14ac:dyDescent="0.35">
      <c r="R5085" s="10">
        <v>45174</v>
      </c>
      <c r="S5085">
        <v>25783.27</v>
      </c>
    </row>
    <row r="5086" spans="18:19" x14ac:dyDescent="0.35">
      <c r="R5086" s="10">
        <v>45175</v>
      </c>
      <c r="S5086">
        <v>25750.29</v>
      </c>
    </row>
    <row r="5087" spans="18:19" x14ac:dyDescent="0.35">
      <c r="R5087" s="10">
        <v>45176</v>
      </c>
      <c r="S5087">
        <v>26251.08</v>
      </c>
    </row>
    <row r="5088" spans="18:19" x14ac:dyDescent="0.35">
      <c r="R5088" s="10">
        <v>45177</v>
      </c>
      <c r="S5088">
        <v>25906.31</v>
      </c>
    </row>
    <row r="5089" spans="18:19" x14ac:dyDescent="0.35">
      <c r="R5089" s="10">
        <v>45178</v>
      </c>
      <c r="S5089">
        <v>25895.67</v>
      </c>
    </row>
    <row r="5090" spans="18:19" x14ac:dyDescent="0.35">
      <c r="R5090" s="10">
        <v>45179</v>
      </c>
      <c r="S5090">
        <v>25833.040000000001</v>
      </c>
    </row>
    <row r="5091" spans="18:19" x14ac:dyDescent="0.35">
      <c r="R5091" s="10">
        <v>45180</v>
      </c>
      <c r="S5091">
        <v>25154.880000000001</v>
      </c>
    </row>
    <row r="5092" spans="18:19" x14ac:dyDescent="0.35">
      <c r="R5092" s="10">
        <v>45181</v>
      </c>
      <c r="S5092">
        <v>25840.37</v>
      </c>
    </row>
    <row r="5093" spans="18:19" x14ac:dyDescent="0.35">
      <c r="R5093" s="10">
        <v>45182</v>
      </c>
      <c r="S5093">
        <v>26227.62</v>
      </c>
    </row>
    <row r="5094" spans="18:19" x14ac:dyDescent="0.35">
      <c r="R5094" s="10">
        <v>45183</v>
      </c>
      <c r="S5094">
        <v>26532.76</v>
      </c>
    </row>
    <row r="5095" spans="18:19" x14ac:dyDescent="0.35">
      <c r="R5095" s="10">
        <v>45184</v>
      </c>
      <c r="S5095">
        <v>26606.33</v>
      </c>
    </row>
    <row r="5096" spans="18:19" x14ac:dyDescent="0.35">
      <c r="R5096" s="10">
        <v>45185</v>
      </c>
      <c r="S5096">
        <v>26567.68</v>
      </c>
    </row>
    <row r="5097" spans="18:19" x14ac:dyDescent="0.35">
      <c r="R5097" s="10">
        <v>45186</v>
      </c>
      <c r="S5097">
        <v>26531.87</v>
      </c>
    </row>
    <row r="5098" spans="18:19" x14ac:dyDescent="0.35">
      <c r="R5098" s="10">
        <v>45187</v>
      </c>
      <c r="S5098">
        <v>26764.47</v>
      </c>
    </row>
    <row r="5099" spans="18:19" x14ac:dyDescent="0.35">
      <c r="R5099" s="10">
        <v>45188</v>
      </c>
      <c r="S5099">
        <v>27216.3</v>
      </c>
    </row>
    <row r="5100" spans="18:19" x14ac:dyDescent="0.35">
      <c r="R5100" s="10">
        <v>45189</v>
      </c>
      <c r="S5100">
        <v>27126.41</v>
      </c>
    </row>
    <row r="5101" spans="18:19" x14ac:dyDescent="0.35">
      <c r="R5101" s="10">
        <v>45190</v>
      </c>
      <c r="S5101">
        <v>26565.56</v>
      </c>
    </row>
    <row r="5102" spans="18:19" x14ac:dyDescent="0.35">
      <c r="R5102" s="10">
        <v>45191</v>
      </c>
      <c r="S5102">
        <v>26578.59</v>
      </c>
    </row>
    <row r="5103" spans="18:19" x14ac:dyDescent="0.35">
      <c r="R5103" s="10">
        <v>45192</v>
      </c>
      <c r="S5103">
        <v>26571.11</v>
      </c>
    </row>
    <row r="5104" spans="18:19" x14ac:dyDescent="0.35">
      <c r="R5104" s="10">
        <v>45193</v>
      </c>
      <c r="S5104">
        <v>26252.51</v>
      </c>
    </row>
    <row r="5105" spans="18:19" x14ac:dyDescent="0.35">
      <c r="R5105" s="10">
        <v>45194</v>
      </c>
      <c r="S5105">
        <v>26295.759999999998</v>
      </c>
    </row>
    <row r="5106" spans="18:19" x14ac:dyDescent="0.35">
      <c r="R5106" s="10">
        <v>45195</v>
      </c>
      <c r="S5106">
        <v>26209.26</v>
      </c>
    </row>
    <row r="5107" spans="18:19" x14ac:dyDescent="0.35">
      <c r="R5107" s="10">
        <v>45196</v>
      </c>
      <c r="S5107">
        <v>26355.88</v>
      </c>
    </row>
    <row r="5108" spans="18:19" x14ac:dyDescent="0.35">
      <c r="R5108" s="10">
        <v>45197</v>
      </c>
      <c r="S5108">
        <v>27025.84</v>
      </c>
    </row>
    <row r="5109" spans="18:19" x14ac:dyDescent="0.35">
      <c r="R5109" s="10">
        <v>45198</v>
      </c>
      <c r="S5109">
        <v>26909.29</v>
      </c>
    </row>
    <row r="5110" spans="18:19" x14ac:dyDescent="0.35">
      <c r="R5110" s="10">
        <v>45199</v>
      </c>
      <c r="S5110">
        <v>26964.27</v>
      </c>
    </row>
    <row r="5111" spans="18:19" x14ac:dyDescent="0.35">
      <c r="R5111" s="10">
        <v>45200</v>
      </c>
      <c r="S5111">
        <v>27975.86</v>
      </c>
    </row>
    <row r="5112" spans="18:19" x14ac:dyDescent="0.35">
      <c r="R5112" s="10">
        <v>45201</v>
      </c>
      <c r="S5112">
        <v>27510.47</v>
      </c>
    </row>
    <row r="5113" spans="18:19" x14ac:dyDescent="0.35">
      <c r="R5113" s="10">
        <v>45202</v>
      </c>
      <c r="S5113">
        <v>27430.03</v>
      </c>
    </row>
    <row r="5114" spans="18:19" x14ac:dyDescent="0.35">
      <c r="R5114" s="10">
        <v>45203</v>
      </c>
      <c r="S5114">
        <v>27793.86</v>
      </c>
    </row>
    <row r="5115" spans="18:19" x14ac:dyDescent="0.35">
      <c r="R5115" s="10">
        <v>45204</v>
      </c>
      <c r="S5115">
        <v>27410.52</v>
      </c>
    </row>
    <row r="5116" spans="18:19" x14ac:dyDescent="0.35">
      <c r="R5116" s="10">
        <v>45205</v>
      </c>
      <c r="S5116">
        <v>27949.54</v>
      </c>
    </row>
    <row r="5117" spans="18:19" x14ac:dyDescent="0.35">
      <c r="R5117" s="10">
        <v>45206</v>
      </c>
      <c r="S5117">
        <v>27975.97</v>
      </c>
    </row>
    <row r="5118" spans="18:19" x14ac:dyDescent="0.35">
      <c r="R5118" s="10">
        <v>45207</v>
      </c>
      <c r="S5118">
        <v>27937.08</v>
      </c>
    </row>
    <row r="5119" spans="18:19" x14ac:dyDescent="0.35">
      <c r="R5119" s="10">
        <v>45208</v>
      </c>
      <c r="S5119">
        <v>27586.73</v>
      </c>
    </row>
    <row r="5120" spans="18:19" x14ac:dyDescent="0.35">
      <c r="R5120" s="10">
        <v>45209</v>
      </c>
      <c r="S5120">
        <v>27394.21</v>
      </c>
    </row>
    <row r="5121" spans="18:19" x14ac:dyDescent="0.35">
      <c r="R5121" s="10">
        <v>45210</v>
      </c>
      <c r="S5121">
        <v>26869.78</v>
      </c>
    </row>
    <row r="5122" spans="18:19" x14ac:dyDescent="0.35">
      <c r="R5122" s="10">
        <v>45211</v>
      </c>
      <c r="S5122">
        <v>26753.47</v>
      </c>
    </row>
    <row r="5123" spans="18:19" x14ac:dyDescent="0.35">
      <c r="R5123" s="10">
        <v>45212</v>
      </c>
      <c r="S5123">
        <v>26863.27</v>
      </c>
    </row>
    <row r="5124" spans="18:19" x14ac:dyDescent="0.35">
      <c r="R5124" s="10">
        <v>45213</v>
      </c>
      <c r="S5124">
        <v>26854.17</v>
      </c>
    </row>
    <row r="5125" spans="18:19" x14ac:dyDescent="0.35">
      <c r="R5125" s="10">
        <v>45214</v>
      </c>
      <c r="S5125">
        <v>27178.03</v>
      </c>
    </row>
    <row r="5126" spans="18:19" x14ac:dyDescent="0.35">
      <c r="R5126" s="10">
        <v>45215</v>
      </c>
      <c r="S5126">
        <v>28517.64</v>
      </c>
    </row>
    <row r="5127" spans="18:19" x14ac:dyDescent="0.35">
      <c r="R5127" s="10">
        <v>45216</v>
      </c>
      <c r="S5127">
        <v>28411.119999999999</v>
      </c>
    </row>
    <row r="5128" spans="18:19" x14ac:dyDescent="0.35">
      <c r="R5128" s="10">
        <v>45217</v>
      </c>
      <c r="S5128">
        <v>28328.14</v>
      </c>
    </row>
    <row r="5129" spans="18:19" x14ac:dyDescent="0.35">
      <c r="R5129" s="10">
        <v>45218</v>
      </c>
      <c r="S5129">
        <v>28733.32</v>
      </c>
    </row>
    <row r="5130" spans="18:19" x14ac:dyDescent="0.35">
      <c r="R5130" s="10">
        <v>45219</v>
      </c>
      <c r="S5130">
        <v>29683.88</v>
      </c>
    </row>
    <row r="5131" spans="18:19" x14ac:dyDescent="0.35">
      <c r="R5131" s="10">
        <v>45220</v>
      </c>
      <c r="S5131">
        <v>29922.26</v>
      </c>
    </row>
    <row r="5132" spans="18:19" x14ac:dyDescent="0.35">
      <c r="R5132" s="10">
        <v>45221</v>
      </c>
      <c r="S5132">
        <v>29994.43</v>
      </c>
    </row>
    <row r="5133" spans="18:19" x14ac:dyDescent="0.35">
      <c r="R5133" s="10">
        <v>45222</v>
      </c>
      <c r="S5133">
        <v>33072.57</v>
      </c>
    </row>
    <row r="5134" spans="18:19" x14ac:dyDescent="0.35">
      <c r="R5134" s="10">
        <v>45223</v>
      </c>
      <c r="S5134">
        <v>33911.1</v>
      </c>
    </row>
    <row r="5135" spans="18:19" x14ac:dyDescent="0.35">
      <c r="R5135" s="10">
        <v>45224</v>
      </c>
      <c r="S5135">
        <v>34497.83</v>
      </c>
    </row>
    <row r="5136" spans="18:19" x14ac:dyDescent="0.35">
      <c r="R5136" s="10">
        <v>45225</v>
      </c>
      <c r="S5136">
        <v>34158.410000000003</v>
      </c>
    </row>
    <row r="5137" spans="18:19" x14ac:dyDescent="0.35">
      <c r="R5137" s="10">
        <v>45226</v>
      </c>
      <c r="S5137">
        <v>33911.58</v>
      </c>
    </row>
    <row r="5138" spans="18:19" x14ac:dyDescent="0.35">
      <c r="R5138" s="10">
        <v>45227</v>
      </c>
      <c r="S5138">
        <v>34091.120000000003</v>
      </c>
    </row>
    <row r="5139" spans="18:19" x14ac:dyDescent="0.35">
      <c r="R5139" s="10">
        <v>45228</v>
      </c>
      <c r="S5139">
        <v>34531.43</v>
      </c>
    </row>
    <row r="5140" spans="18:19" x14ac:dyDescent="0.35">
      <c r="R5140" s="10">
        <v>45229</v>
      </c>
      <c r="S5140">
        <v>34493.32</v>
      </c>
    </row>
    <row r="5141" spans="18:19" x14ac:dyDescent="0.35">
      <c r="R5141" s="10">
        <v>45230</v>
      </c>
      <c r="S5141">
        <v>34659.9</v>
      </c>
    </row>
    <row r="5142" spans="18:19" x14ac:dyDescent="0.35">
      <c r="R5142" s="10">
        <v>45231</v>
      </c>
      <c r="S5142">
        <v>35436.839999999997</v>
      </c>
    </row>
    <row r="5143" spans="18:19" x14ac:dyDescent="0.35">
      <c r="R5143" s="10">
        <v>45232</v>
      </c>
      <c r="S5143">
        <v>34934.129999999997</v>
      </c>
    </row>
    <row r="5144" spans="18:19" x14ac:dyDescent="0.35">
      <c r="R5144" s="10">
        <v>45233</v>
      </c>
      <c r="S5144">
        <v>34730.31</v>
      </c>
    </row>
    <row r="5145" spans="18:19" x14ac:dyDescent="0.35">
      <c r="R5145" s="10">
        <v>45234</v>
      </c>
      <c r="S5145">
        <v>35079.56</v>
      </c>
    </row>
    <row r="5146" spans="18:19" x14ac:dyDescent="0.35">
      <c r="R5146" s="10">
        <v>45235</v>
      </c>
      <c r="S5146">
        <v>35044.480000000003</v>
      </c>
    </row>
    <row r="5147" spans="18:19" x14ac:dyDescent="0.35">
      <c r="R5147" s="10">
        <v>45236</v>
      </c>
      <c r="S5147">
        <v>35044.25</v>
      </c>
    </row>
    <row r="5148" spans="18:19" x14ac:dyDescent="0.35">
      <c r="R5148" s="10">
        <v>45237</v>
      </c>
      <c r="S5148">
        <v>35433.97</v>
      </c>
    </row>
    <row r="5149" spans="18:19" x14ac:dyDescent="0.35">
      <c r="R5149" s="10">
        <v>45238</v>
      </c>
      <c r="S5149">
        <v>35631</v>
      </c>
    </row>
    <row r="5150" spans="18:19" x14ac:dyDescent="0.35">
      <c r="R5150" s="10">
        <v>45239</v>
      </c>
      <c r="S5150">
        <v>36703</v>
      </c>
    </row>
    <row r="5151" spans="18:19" x14ac:dyDescent="0.35">
      <c r="R5151" s="10">
        <v>45240</v>
      </c>
      <c r="S5151">
        <v>37320.43</v>
      </c>
    </row>
    <row r="5152" spans="18:19" x14ac:dyDescent="0.35">
      <c r="R5152" s="10">
        <v>45241</v>
      </c>
      <c r="S5152">
        <v>37149.68</v>
      </c>
    </row>
    <row r="5153" spans="18:19" x14ac:dyDescent="0.35">
      <c r="R5153" s="10">
        <v>45242</v>
      </c>
      <c r="S5153">
        <v>37080.15</v>
      </c>
    </row>
    <row r="5154" spans="18:19" x14ac:dyDescent="0.35">
      <c r="R5154" s="10">
        <v>45243</v>
      </c>
      <c r="S5154">
        <v>36488.65</v>
      </c>
    </row>
    <row r="5155" spans="18:19" x14ac:dyDescent="0.35">
      <c r="R5155" s="10">
        <v>45244</v>
      </c>
      <c r="S5155">
        <v>35548.39</v>
      </c>
    </row>
    <row r="5156" spans="18:19" x14ac:dyDescent="0.35">
      <c r="R5156" s="10">
        <v>45245</v>
      </c>
      <c r="S5156">
        <v>37884.35</v>
      </c>
    </row>
    <row r="5157" spans="18:19" x14ac:dyDescent="0.35">
      <c r="R5157" s="10">
        <v>45246</v>
      </c>
      <c r="S5157">
        <v>36164.68</v>
      </c>
    </row>
    <row r="5158" spans="18:19" x14ac:dyDescent="0.35">
      <c r="R5158" s="10">
        <v>45247</v>
      </c>
      <c r="S5158">
        <v>36614.9</v>
      </c>
    </row>
    <row r="5159" spans="18:19" x14ac:dyDescent="0.35">
      <c r="R5159" s="10">
        <v>45248</v>
      </c>
      <c r="S5159">
        <v>36587.19</v>
      </c>
    </row>
    <row r="5160" spans="18:19" x14ac:dyDescent="0.35">
      <c r="R5160" s="10">
        <v>45249</v>
      </c>
      <c r="S5160">
        <v>37382.949999999997</v>
      </c>
    </row>
    <row r="5161" spans="18:19" x14ac:dyDescent="0.35">
      <c r="R5161" s="10">
        <v>45250</v>
      </c>
      <c r="S5161">
        <v>37479.74</v>
      </c>
    </row>
    <row r="5162" spans="18:19" x14ac:dyDescent="0.35">
      <c r="R5162" s="10">
        <v>45251</v>
      </c>
      <c r="S5162">
        <v>35787.93</v>
      </c>
    </row>
    <row r="5163" spans="18:19" x14ac:dyDescent="0.35">
      <c r="R5163" s="10">
        <v>45252</v>
      </c>
      <c r="S5163">
        <v>37427.18</v>
      </c>
    </row>
    <row r="5164" spans="18:19" x14ac:dyDescent="0.35">
      <c r="R5164" s="10">
        <v>45253</v>
      </c>
      <c r="S5164">
        <v>37297.910000000003</v>
      </c>
    </row>
    <row r="5165" spans="18:19" x14ac:dyDescent="0.35">
      <c r="R5165" s="10">
        <v>45254</v>
      </c>
      <c r="S5165">
        <v>37738.51</v>
      </c>
    </row>
    <row r="5166" spans="18:19" x14ac:dyDescent="0.35">
      <c r="R5166" s="10">
        <v>45255</v>
      </c>
      <c r="S5166">
        <v>37805.629999999997</v>
      </c>
    </row>
    <row r="5167" spans="18:19" x14ac:dyDescent="0.35">
      <c r="R5167" s="10">
        <v>45256</v>
      </c>
      <c r="S5167">
        <v>37470.959999999999</v>
      </c>
    </row>
    <row r="5168" spans="18:19" x14ac:dyDescent="0.35">
      <c r="R5168" s="10">
        <v>45257</v>
      </c>
      <c r="S5168">
        <v>37248.959999999999</v>
      </c>
    </row>
    <row r="5169" spans="18:19" x14ac:dyDescent="0.35">
      <c r="R5169" s="10">
        <v>45258</v>
      </c>
      <c r="S5169">
        <v>37834.14</v>
      </c>
    </row>
    <row r="5170" spans="18:19" x14ac:dyDescent="0.35">
      <c r="R5170" s="10">
        <v>45259</v>
      </c>
      <c r="S5170">
        <v>37861.839999999997</v>
      </c>
    </row>
    <row r="5171" spans="18:19" x14ac:dyDescent="0.35">
      <c r="R5171" s="10">
        <v>45260</v>
      </c>
      <c r="S5171">
        <v>37713.800000000003</v>
      </c>
    </row>
    <row r="5172" spans="18:19" x14ac:dyDescent="0.35">
      <c r="R5172" s="10">
        <v>45261</v>
      </c>
      <c r="S5172">
        <v>38701.599999999999</v>
      </c>
    </row>
    <row r="5173" spans="18:19" x14ac:dyDescent="0.35">
      <c r="R5173" s="10">
        <v>45262</v>
      </c>
      <c r="S5173">
        <v>39473.79</v>
      </c>
    </row>
    <row r="5174" spans="18:19" x14ac:dyDescent="0.35">
      <c r="R5174" s="10">
        <v>45263</v>
      </c>
      <c r="S5174">
        <v>39981.83</v>
      </c>
    </row>
    <row r="5175" spans="18:19" x14ac:dyDescent="0.35">
      <c r="R5175" s="10">
        <v>45264</v>
      </c>
      <c r="S5175">
        <v>41986.8</v>
      </c>
    </row>
    <row r="5176" spans="18:19" x14ac:dyDescent="0.35">
      <c r="R5176" s="10">
        <v>45265</v>
      </c>
      <c r="S5176">
        <v>44084.9</v>
      </c>
    </row>
    <row r="5177" spans="18:19" x14ac:dyDescent="0.35">
      <c r="R5177" s="10">
        <v>45266</v>
      </c>
      <c r="S5177">
        <v>43772.71</v>
      </c>
    </row>
    <row r="5178" spans="18:19" x14ac:dyDescent="0.35">
      <c r="R5178" s="10">
        <v>45267</v>
      </c>
      <c r="S5178">
        <v>43296.34</v>
      </c>
    </row>
    <row r="5179" spans="18:19" x14ac:dyDescent="0.35">
      <c r="R5179" s="10">
        <v>45268</v>
      </c>
      <c r="S5179">
        <v>44190.31</v>
      </c>
    </row>
    <row r="5180" spans="18:19" x14ac:dyDescent="0.35">
      <c r="R5180" s="10">
        <v>45269</v>
      </c>
      <c r="S5180">
        <v>43729.68</v>
      </c>
    </row>
    <row r="5181" spans="18:19" x14ac:dyDescent="0.35">
      <c r="R5181" s="10">
        <v>45270</v>
      </c>
      <c r="S5181">
        <v>43783.69</v>
      </c>
    </row>
    <row r="5182" spans="18:19" x14ac:dyDescent="0.35">
      <c r="R5182" s="10">
        <v>45271</v>
      </c>
      <c r="S5182">
        <v>41233.89</v>
      </c>
    </row>
    <row r="5183" spans="18:19" x14ac:dyDescent="0.35">
      <c r="R5183" s="10">
        <v>45272</v>
      </c>
      <c r="S5183">
        <v>41467.65</v>
      </c>
    </row>
    <row r="5184" spans="18:19" x14ac:dyDescent="0.35">
      <c r="R5184" s="10">
        <v>45273</v>
      </c>
      <c r="S5184">
        <v>42886.81</v>
      </c>
    </row>
    <row r="5185" spans="18:19" x14ac:dyDescent="0.35">
      <c r="R5185" s="10">
        <v>45274</v>
      </c>
      <c r="S5185">
        <v>43030.62</v>
      </c>
    </row>
    <row r="5186" spans="18:19" x14ac:dyDescent="0.35">
      <c r="R5186" s="10">
        <v>45275</v>
      </c>
      <c r="S5186">
        <v>41924.370000000003</v>
      </c>
    </row>
    <row r="5187" spans="18:19" x14ac:dyDescent="0.35">
      <c r="R5187" s="10">
        <v>45276</v>
      </c>
      <c r="S5187">
        <v>42237.91</v>
      </c>
    </row>
    <row r="5188" spans="18:19" x14ac:dyDescent="0.35">
      <c r="R5188" s="10">
        <v>45277</v>
      </c>
      <c r="S5188">
        <v>41344.39</v>
      </c>
    </row>
    <row r="5189" spans="18:19" x14ac:dyDescent="0.35">
      <c r="R5189" s="10">
        <v>45278</v>
      </c>
      <c r="S5189">
        <v>42649.13</v>
      </c>
    </row>
    <row r="5190" spans="18:19" x14ac:dyDescent="0.35">
      <c r="R5190" s="10">
        <v>45279</v>
      </c>
      <c r="S5190">
        <v>42260.58</v>
      </c>
    </row>
    <row r="5191" spans="18:19" x14ac:dyDescent="0.35">
      <c r="R5191" s="10">
        <v>45280</v>
      </c>
      <c r="S5191">
        <v>43656.85</v>
      </c>
    </row>
    <row r="5192" spans="18:19" x14ac:dyDescent="0.35">
      <c r="R5192" s="10">
        <v>45281</v>
      </c>
      <c r="S5192">
        <v>43872.99</v>
      </c>
    </row>
    <row r="5193" spans="18:19" x14ac:dyDescent="0.35">
      <c r="R5193" s="10">
        <v>45282</v>
      </c>
      <c r="S5193">
        <v>44000.160000000003</v>
      </c>
    </row>
    <row r="5194" spans="18:19" x14ac:dyDescent="0.35">
      <c r="R5194" s="10">
        <v>45283</v>
      </c>
      <c r="S5194">
        <v>43732.76</v>
      </c>
    </row>
    <row r="5195" spans="18:19" x14ac:dyDescent="0.35">
      <c r="R5195" s="10">
        <v>45284</v>
      </c>
      <c r="S5195">
        <v>43005.98</v>
      </c>
    </row>
    <row r="5196" spans="18:19" x14ac:dyDescent="0.35">
      <c r="R5196" s="10">
        <v>45285</v>
      </c>
      <c r="S5196">
        <v>43590.85</v>
      </c>
    </row>
    <row r="5197" spans="18:19" x14ac:dyDescent="0.35">
      <c r="R5197" s="10">
        <v>45286</v>
      </c>
      <c r="S5197">
        <v>42516.5</v>
      </c>
    </row>
    <row r="5198" spans="18:19" x14ac:dyDescent="0.35">
      <c r="R5198" s="10">
        <v>45287</v>
      </c>
      <c r="S5198">
        <v>43466.400000000001</v>
      </c>
    </row>
    <row r="5199" spans="18:19" x14ac:dyDescent="0.35">
      <c r="R5199" s="10">
        <v>45288</v>
      </c>
      <c r="S5199">
        <v>42595.27</v>
      </c>
    </row>
    <row r="5200" spans="18:19" x14ac:dyDescent="0.35">
      <c r="R5200" s="10">
        <v>45289</v>
      </c>
      <c r="S5200">
        <v>42074.83</v>
      </c>
    </row>
    <row r="5201" spans="18:19" x14ac:dyDescent="0.35">
      <c r="R5201" s="10">
        <v>45290</v>
      </c>
      <c r="S5201">
        <v>42150.71</v>
      </c>
    </row>
    <row r="5202" spans="18:19" x14ac:dyDescent="0.35">
      <c r="R5202" s="10">
        <v>45291</v>
      </c>
      <c r="S5202">
        <v>42260.76</v>
      </c>
    </row>
    <row r="5203" spans="18:19" x14ac:dyDescent="0.35">
      <c r="R5203" s="10">
        <v>45292</v>
      </c>
      <c r="S5203">
        <v>44184.37</v>
      </c>
    </row>
    <row r="5204" spans="18:19" x14ac:dyDescent="0.35">
      <c r="R5204" s="10">
        <v>45293</v>
      </c>
      <c r="S5204">
        <v>44959.02</v>
      </c>
    </row>
    <row r="5205" spans="18:19" x14ac:dyDescent="0.35">
      <c r="R5205" s="10">
        <v>45294</v>
      </c>
      <c r="S5205">
        <v>42844.17</v>
      </c>
    </row>
    <row r="5206" spans="18:19" x14ac:dyDescent="0.35">
      <c r="R5206" s="10">
        <v>45295</v>
      </c>
      <c r="S5206">
        <v>44194</v>
      </c>
    </row>
    <row r="5207" spans="18:19" x14ac:dyDescent="0.35">
      <c r="R5207" s="10">
        <v>45296</v>
      </c>
      <c r="S5207">
        <v>44170.59</v>
      </c>
    </row>
    <row r="5208" spans="18:19" x14ac:dyDescent="0.35">
      <c r="R5208" s="10">
        <v>45297</v>
      </c>
      <c r="S5208">
        <v>43977.95</v>
      </c>
    </row>
    <row r="5209" spans="18:19" x14ac:dyDescent="0.35">
      <c r="R5209" s="10">
        <v>45298</v>
      </c>
      <c r="S5209">
        <v>43939.199999999997</v>
      </c>
    </row>
    <row r="5210" spans="18:19" x14ac:dyDescent="0.35">
      <c r="R5210" s="10">
        <v>45299</v>
      </c>
      <c r="S5210">
        <v>46983.99</v>
      </c>
    </row>
    <row r="5211" spans="18:19" x14ac:dyDescent="0.35">
      <c r="R5211" s="10">
        <v>45300</v>
      </c>
      <c r="S5211">
        <v>46131.23</v>
      </c>
    </row>
    <row r="5212" spans="18:19" x14ac:dyDescent="0.35">
      <c r="R5212" s="10">
        <v>45301</v>
      </c>
      <c r="S5212">
        <v>46659.48</v>
      </c>
    </row>
    <row r="5213" spans="18:19" x14ac:dyDescent="0.35">
      <c r="R5213" s="10">
        <v>45302</v>
      </c>
      <c r="S5213">
        <v>46360.18</v>
      </c>
    </row>
    <row r="5214" spans="18:19" x14ac:dyDescent="0.35">
      <c r="R5214" s="10">
        <v>45303</v>
      </c>
      <c r="S5214">
        <v>42834.09</v>
      </c>
    </row>
    <row r="5215" spans="18:19" x14ac:dyDescent="0.35">
      <c r="R5215" s="10">
        <v>45304</v>
      </c>
      <c r="S5215">
        <v>42842.69</v>
      </c>
    </row>
    <row r="5216" spans="18:19" x14ac:dyDescent="0.35">
      <c r="R5216" s="10">
        <v>45305</v>
      </c>
      <c r="S5216">
        <v>41730.31</v>
      </c>
    </row>
    <row r="5217" spans="18:19" x14ac:dyDescent="0.35">
      <c r="R5217" s="10">
        <v>45306</v>
      </c>
      <c r="S5217">
        <v>42492.61</v>
      </c>
    </row>
    <row r="5218" spans="18:19" x14ac:dyDescent="0.35">
      <c r="R5218" s="10">
        <v>45307</v>
      </c>
      <c r="S5218">
        <v>43136</v>
      </c>
    </row>
    <row r="5219" spans="18:19" x14ac:dyDescent="0.35">
      <c r="R5219" s="10">
        <v>45308</v>
      </c>
      <c r="S5219">
        <v>42739.14</v>
      </c>
    </row>
    <row r="5220" spans="18:19" x14ac:dyDescent="0.35">
      <c r="R5220" s="10">
        <v>45309</v>
      </c>
      <c r="S5220">
        <v>41267.4</v>
      </c>
    </row>
    <row r="5221" spans="18:19" x14ac:dyDescent="0.35">
      <c r="R5221" s="10">
        <v>45310</v>
      </c>
      <c r="S5221">
        <v>41621.360000000001</v>
      </c>
    </row>
    <row r="5222" spans="18:19" x14ac:dyDescent="0.35">
      <c r="R5222" s="10">
        <v>45311</v>
      </c>
      <c r="S5222">
        <v>41664.57</v>
      </c>
    </row>
    <row r="5223" spans="18:19" x14ac:dyDescent="0.35">
      <c r="R5223" s="10">
        <v>45312</v>
      </c>
      <c r="S5223">
        <v>41552.21</v>
      </c>
    </row>
    <row r="5224" spans="18:19" x14ac:dyDescent="0.35">
      <c r="R5224" s="10">
        <v>45313</v>
      </c>
      <c r="S5224">
        <v>39513.39</v>
      </c>
    </row>
    <row r="5225" spans="18:19" x14ac:dyDescent="0.35">
      <c r="R5225" s="10">
        <v>45314</v>
      </c>
      <c r="S5225">
        <v>39865.800000000003</v>
      </c>
    </row>
    <row r="5226" spans="18:19" x14ac:dyDescent="0.35">
      <c r="R5226" s="10">
        <v>45315</v>
      </c>
      <c r="S5226">
        <v>40076.6</v>
      </c>
    </row>
    <row r="5227" spans="18:19" x14ac:dyDescent="0.35">
      <c r="R5227" s="10">
        <v>45316</v>
      </c>
      <c r="S5227">
        <v>39924.089999999997</v>
      </c>
    </row>
    <row r="5228" spans="18:19" x14ac:dyDescent="0.35">
      <c r="R5228" s="10">
        <v>45317</v>
      </c>
      <c r="S5228">
        <v>41808.39</v>
      </c>
    </row>
    <row r="5229" spans="18:19" x14ac:dyDescent="0.35">
      <c r="R5229" s="10">
        <v>45318</v>
      </c>
      <c r="S5229">
        <v>42122.02</v>
      </c>
    </row>
    <row r="5230" spans="18:19" x14ac:dyDescent="0.35">
      <c r="R5230" s="10">
        <v>45319</v>
      </c>
      <c r="S5230">
        <v>42027.18</v>
      </c>
    </row>
    <row r="5231" spans="18:19" x14ac:dyDescent="0.35">
      <c r="R5231" s="10">
        <v>45320</v>
      </c>
      <c r="S5231">
        <v>43292.07</v>
      </c>
    </row>
    <row r="5232" spans="18:19" x14ac:dyDescent="0.35">
      <c r="R5232" s="10">
        <v>45321</v>
      </c>
      <c r="S5232">
        <v>42945.01</v>
      </c>
    </row>
    <row r="5233" spans="18:19" x14ac:dyDescent="0.35">
      <c r="R5233" s="10">
        <v>45322</v>
      </c>
      <c r="S5233">
        <v>42562.8</v>
      </c>
    </row>
    <row r="5234" spans="18:19" x14ac:dyDescent="0.35">
      <c r="R5234" s="10">
        <v>45323</v>
      </c>
      <c r="S5234">
        <v>43069.99</v>
      </c>
    </row>
    <row r="5235" spans="18:19" x14ac:dyDescent="0.35">
      <c r="R5235" s="10">
        <v>45324</v>
      </c>
      <c r="S5235">
        <v>43181.48</v>
      </c>
    </row>
    <row r="5236" spans="18:19" x14ac:dyDescent="0.35">
      <c r="R5236" s="10">
        <v>45325</v>
      </c>
      <c r="S5236">
        <v>42993.94</v>
      </c>
    </row>
    <row r="5237" spans="18:19" x14ac:dyDescent="0.35">
      <c r="R5237" s="10">
        <v>45326</v>
      </c>
      <c r="S5237">
        <v>42567.63</v>
      </c>
    </row>
    <row r="5238" spans="18:19" x14ac:dyDescent="0.35">
      <c r="R5238" s="10">
        <v>45327</v>
      </c>
      <c r="S5238">
        <v>42663.45</v>
      </c>
    </row>
    <row r="5239" spans="18:19" x14ac:dyDescent="0.35">
      <c r="R5239" s="10">
        <v>45328</v>
      </c>
      <c r="S5239">
        <v>43085.03</v>
      </c>
    </row>
    <row r="5240" spans="18:19" x14ac:dyDescent="0.35">
      <c r="R5240" s="10">
        <v>45329</v>
      </c>
      <c r="S5240">
        <v>44336</v>
      </c>
    </row>
    <row r="5241" spans="18:19" x14ac:dyDescent="0.35">
      <c r="R5241" s="10">
        <v>45330</v>
      </c>
      <c r="S5241">
        <v>45307.88</v>
      </c>
    </row>
    <row r="5242" spans="18:19" x14ac:dyDescent="0.35">
      <c r="R5242" s="10">
        <v>45331</v>
      </c>
      <c r="S5242">
        <v>47144.07</v>
      </c>
    </row>
    <row r="5243" spans="18:19" x14ac:dyDescent="0.35">
      <c r="R5243" s="10">
        <v>45332</v>
      </c>
      <c r="S5243">
        <v>47769.29</v>
      </c>
    </row>
    <row r="5244" spans="18:19" x14ac:dyDescent="0.35">
      <c r="R5244" s="10">
        <v>45333</v>
      </c>
      <c r="S5244">
        <v>48296.53</v>
      </c>
    </row>
    <row r="5245" spans="18:19" x14ac:dyDescent="0.35">
      <c r="R5245" s="10">
        <v>45334</v>
      </c>
      <c r="S5245">
        <v>49954.53</v>
      </c>
    </row>
    <row r="5246" spans="18:19" x14ac:dyDescent="0.35">
      <c r="R5246" s="10">
        <v>45335</v>
      </c>
      <c r="S5246">
        <v>49732.08</v>
      </c>
    </row>
    <row r="5247" spans="18:19" x14ac:dyDescent="0.35">
      <c r="R5247" s="10">
        <v>45336</v>
      </c>
      <c r="S5247">
        <v>51832.41</v>
      </c>
    </row>
    <row r="5248" spans="18:19" x14ac:dyDescent="0.35">
      <c r="R5248" s="10">
        <v>45337</v>
      </c>
      <c r="S5248">
        <v>51939.37</v>
      </c>
    </row>
    <row r="5249" spans="18:19" x14ac:dyDescent="0.35">
      <c r="R5249" s="10">
        <v>45338</v>
      </c>
      <c r="S5249">
        <v>52162.94</v>
      </c>
    </row>
    <row r="5250" spans="18:19" x14ac:dyDescent="0.35">
      <c r="R5250" s="10">
        <v>45339</v>
      </c>
      <c r="S5250">
        <v>51672.07</v>
      </c>
    </row>
    <row r="5251" spans="18:19" x14ac:dyDescent="0.35">
      <c r="R5251" s="10">
        <v>45340</v>
      </c>
      <c r="S5251">
        <v>52130.26</v>
      </c>
    </row>
    <row r="5252" spans="18:19" x14ac:dyDescent="0.35">
      <c r="R5252" s="10">
        <v>45341</v>
      </c>
      <c r="S5252">
        <v>51788.77</v>
      </c>
    </row>
    <row r="5253" spans="18:19" x14ac:dyDescent="0.35">
      <c r="R5253" s="10">
        <v>45342</v>
      </c>
      <c r="S5253">
        <v>52277.86</v>
      </c>
    </row>
    <row r="5254" spans="18:19" x14ac:dyDescent="0.35">
      <c r="R5254" s="10">
        <v>45343</v>
      </c>
      <c r="S5254">
        <v>51854.42</v>
      </c>
    </row>
    <row r="5255" spans="18:19" x14ac:dyDescent="0.35">
      <c r="R5255" s="10">
        <v>45344</v>
      </c>
      <c r="S5255">
        <v>51269.48</v>
      </c>
    </row>
    <row r="5256" spans="18:19" x14ac:dyDescent="0.35">
      <c r="R5256" s="10">
        <v>45345</v>
      </c>
      <c r="S5256">
        <v>50737.21</v>
      </c>
    </row>
    <row r="5257" spans="18:19" x14ac:dyDescent="0.35">
      <c r="R5257" s="10">
        <v>45346</v>
      </c>
      <c r="S5257">
        <v>51567.44</v>
      </c>
    </row>
    <row r="5258" spans="18:19" x14ac:dyDescent="0.35">
      <c r="R5258" s="10">
        <v>45347</v>
      </c>
      <c r="S5258">
        <v>51722.89</v>
      </c>
    </row>
    <row r="5259" spans="18:19" x14ac:dyDescent="0.35">
      <c r="R5259" s="10">
        <v>45348</v>
      </c>
      <c r="S5259">
        <v>54527.14</v>
      </c>
    </row>
    <row r="5260" spans="18:19" x14ac:dyDescent="0.35">
      <c r="R5260" s="10">
        <v>45349</v>
      </c>
      <c r="S5260">
        <v>57078.21</v>
      </c>
    </row>
    <row r="5261" spans="18:19" x14ac:dyDescent="0.35">
      <c r="R5261" s="10">
        <v>45350</v>
      </c>
      <c r="S5261">
        <v>62518.03</v>
      </c>
    </row>
    <row r="5262" spans="18:19" x14ac:dyDescent="0.35">
      <c r="R5262" s="10">
        <v>45351</v>
      </c>
      <c r="S5262">
        <v>61188.54</v>
      </c>
    </row>
    <row r="5263" spans="18:19" x14ac:dyDescent="0.35">
      <c r="R5263" s="10">
        <v>45352</v>
      </c>
      <c r="S5263">
        <v>62432.56</v>
      </c>
    </row>
    <row r="5264" spans="18:19" x14ac:dyDescent="0.35">
      <c r="R5264" s="10">
        <v>45353</v>
      </c>
      <c r="S5264">
        <v>62041.94</v>
      </c>
    </row>
    <row r="5265" spans="18:19" x14ac:dyDescent="0.35">
      <c r="R5265" s="10">
        <v>45354</v>
      </c>
      <c r="S5265">
        <v>63157.87</v>
      </c>
    </row>
    <row r="5266" spans="18:19" x14ac:dyDescent="0.35">
      <c r="R5266" s="10">
        <v>45355</v>
      </c>
      <c r="S5266">
        <v>68372.5</v>
      </c>
    </row>
    <row r="5267" spans="18:19" x14ac:dyDescent="0.35">
      <c r="R5267" s="10">
        <v>45356</v>
      </c>
      <c r="S5267">
        <v>63845.96</v>
      </c>
    </row>
    <row r="5268" spans="18:19" x14ac:dyDescent="0.35">
      <c r="R5268" s="10">
        <v>45357</v>
      </c>
      <c r="S5268">
        <v>66115.210000000006</v>
      </c>
    </row>
    <row r="5269" spans="18:19" x14ac:dyDescent="0.35">
      <c r="R5269" s="10">
        <v>45358</v>
      </c>
      <c r="S5269">
        <v>66939.929999999993</v>
      </c>
    </row>
    <row r="5270" spans="18:19" x14ac:dyDescent="0.35">
      <c r="R5270" s="10">
        <v>45359</v>
      </c>
      <c r="S5270">
        <v>68294.990000000005</v>
      </c>
    </row>
    <row r="5271" spans="18:19" x14ac:dyDescent="0.35">
      <c r="R5271" s="10">
        <v>45360</v>
      </c>
      <c r="S5271">
        <v>68485.289999999994</v>
      </c>
    </row>
    <row r="5272" spans="18:19" x14ac:dyDescent="0.35">
      <c r="R5272" s="10">
        <v>45361</v>
      </c>
      <c r="S5272">
        <v>69029.149999999994</v>
      </c>
    </row>
    <row r="5273" spans="18:19" x14ac:dyDescent="0.35">
      <c r="R5273" s="10">
        <v>45362</v>
      </c>
      <c r="S5273">
        <v>72113.88</v>
      </c>
    </row>
    <row r="5274" spans="18:19" x14ac:dyDescent="0.35">
      <c r="R5274" s="10">
        <v>45363</v>
      </c>
      <c r="S5274">
        <v>71490.289999999994</v>
      </c>
    </row>
    <row r="5275" spans="18:19" x14ac:dyDescent="0.35">
      <c r="R5275" s="10">
        <v>45364</v>
      </c>
      <c r="S5275">
        <v>73115.070000000007</v>
      </c>
    </row>
    <row r="5276" spans="18:19" x14ac:dyDescent="0.35">
      <c r="R5276" s="10">
        <v>45365</v>
      </c>
      <c r="S5276">
        <v>71373.850000000006</v>
      </c>
    </row>
    <row r="5277" spans="18:19" x14ac:dyDescent="0.35">
      <c r="R5277" s="10">
        <v>45366</v>
      </c>
      <c r="S5277">
        <v>69446.62</v>
      </c>
    </row>
    <row r="5278" spans="18:19" x14ac:dyDescent="0.35">
      <c r="R5278" s="10">
        <v>45367</v>
      </c>
      <c r="S5278">
        <v>65265.69</v>
      </c>
    </row>
    <row r="5279" spans="18:19" x14ac:dyDescent="0.35">
      <c r="R5279" s="10">
        <v>45368</v>
      </c>
      <c r="S5279">
        <v>68348.45</v>
      </c>
    </row>
    <row r="5280" spans="18:19" x14ac:dyDescent="0.35">
      <c r="R5280" s="10">
        <v>45369</v>
      </c>
      <c r="S5280">
        <v>67600.02</v>
      </c>
    </row>
    <row r="5281" spans="18:19" x14ac:dyDescent="0.35">
      <c r="R5281" s="10">
        <v>45370</v>
      </c>
      <c r="S5281">
        <v>61974.92</v>
      </c>
    </row>
    <row r="5282" spans="18:19" x14ac:dyDescent="0.35">
      <c r="R5282" s="10">
        <v>45371</v>
      </c>
      <c r="S5282">
        <v>67869.990000000005</v>
      </c>
    </row>
    <row r="5283" spans="18:19" x14ac:dyDescent="0.35">
      <c r="R5283" s="10">
        <v>45372</v>
      </c>
      <c r="S5283">
        <v>65482.239999999998</v>
      </c>
    </row>
    <row r="5284" spans="18:19" x14ac:dyDescent="0.35">
      <c r="R5284" s="10">
        <v>45373</v>
      </c>
      <c r="S5284">
        <v>63807.1</v>
      </c>
    </row>
    <row r="5285" spans="18:19" x14ac:dyDescent="0.35">
      <c r="R5285" s="10">
        <v>45374</v>
      </c>
      <c r="S5285">
        <v>64018.53</v>
      </c>
    </row>
    <row r="5286" spans="18:19" x14ac:dyDescent="0.35">
      <c r="R5286" s="10">
        <v>45375</v>
      </c>
      <c r="S5286">
        <v>67207.77</v>
      </c>
    </row>
    <row r="5287" spans="18:19" x14ac:dyDescent="0.35">
      <c r="R5287" s="10">
        <v>45376</v>
      </c>
      <c r="S5287">
        <v>69913.240000000005</v>
      </c>
    </row>
    <row r="5288" spans="18:19" x14ac:dyDescent="0.35">
      <c r="R5288" s="10">
        <v>45377</v>
      </c>
      <c r="S5288">
        <v>69998.13</v>
      </c>
    </row>
    <row r="5289" spans="18:19" x14ac:dyDescent="0.35">
      <c r="R5289" s="10">
        <v>45378</v>
      </c>
      <c r="S5289">
        <v>69414.66</v>
      </c>
    </row>
    <row r="5290" spans="18:19" x14ac:dyDescent="0.35">
      <c r="R5290" s="10">
        <v>45379</v>
      </c>
      <c r="S5290">
        <v>70777.240000000005</v>
      </c>
    </row>
    <row r="5291" spans="18:19" x14ac:dyDescent="0.35">
      <c r="R5291" s="10">
        <v>45380</v>
      </c>
      <c r="S5291">
        <v>69902.83</v>
      </c>
    </row>
    <row r="5292" spans="18:19" x14ac:dyDescent="0.35">
      <c r="R5292" s="10">
        <v>45381</v>
      </c>
      <c r="S5292">
        <v>69642.509999999995</v>
      </c>
    </row>
    <row r="5293" spans="18:19" x14ac:dyDescent="0.35">
      <c r="R5293" s="10">
        <v>45382</v>
      </c>
      <c r="S5293">
        <v>71325.08</v>
      </c>
    </row>
    <row r="5294" spans="18:19" x14ac:dyDescent="0.35">
      <c r="R5294" s="10">
        <v>45383</v>
      </c>
      <c r="S5294">
        <v>69696.149999999994</v>
      </c>
    </row>
    <row r="5295" spans="18:19" x14ac:dyDescent="0.35">
      <c r="R5295" s="10">
        <v>45384</v>
      </c>
      <c r="S5295">
        <v>65454.02</v>
      </c>
    </row>
    <row r="5296" spans="18:19" x14ac:dyDescent="0.35">
      <c r="R5296" s="10">
        <v>45385</v>
      </c>
      <c r="S5296">
        <v>65989.820000000007</v>
      </c>
    </row>
    <row r="5297" spans="18:19" x14ac:dyDescent="0.35">
      <c r="R5297" s="10">
        <v>45386</v>
      </c>
      <c r="S5297">
        <v>68525.8</v>
      </c>
    </row>
    <row r="5298" spans="18:19" x14ac:dyDescent="0.35">
      <c r="R5298" s="10">
        <v>45387</v>
      </c>
      <c r="S5298">
        <v>67856.22</v>
      </c>
    </row>
    <row r="5299" spans="18:19" x14ac:dyDescent="0.35">
      <c r="R5299" s="10">
        <v>45388</v>
      </c>
      <c r="S5299">
        <v>68905.61</v>
      </c>
    </row>
    <row r="5300" spans="18:19" x14ac:dyDescent="0.35">
      <c r="R5300" s="10">
        <v>45389</v>
      </c>
      <c r="S5300">
        <v>69362.34</v>
      </c>
    </row>
    <row r="5301" spans="18:19" x14ac:dyDescent="0.35">
      <c r="R5301" s="10">
        <v>45390</v>
      </c>
      <c r="S5301">
        <v>71629.77</v>
      </c>
    </row>
    <row r="5302" spans="18:19" x14ac:dyDescent="0.35">
      <c r="R5302" s="10">
        <v>45391</v>
      </c>
      <c r="S5302">
        <v>69128.98</v>
      </c>
    </row>
    <row r="5303" spans="18:19" x14ac:dyDescent="0.35">
      <c r="R5303" s="10">
        <v>45392</v>
      </c>
      <c r="S5303">
        <v>70608.72</v>
      </c>
    </row>
    <row r="5304" spans="18:19" x14ac:dyDescent="0.35">
      <c r="R5304" s="10">
        <v>45393</v>
      </c>
      <c r="S5304">
        <v>70029.460000000006</v>
      </c>
    </row>
    <row r="5305" spans="18:19" x14ac:dyDescent="0.35">
      <c r="R5305" s="10">
        <v>45394</v>
      </c>
      <c r="S5305">
        <v>67182.350000000006</v>
      </c>
    </row>
    <row r="5306" spans="18:19" x14ac:dyDescent="0.35">
      <c r="R5306" s="10">
        <v>45395</v>
      </c>
      <c r="S5306">
        <v>63998.31</v>
      </c>
    </row>
    <row r="5307" spans="18:19" x14ac:dyDescent="0.35">
      <c r="R5307" s="10">
        <v>45396</v>
      </c>
      <c r="S5307">
        <v>65768.17</v>
      </c>
    </row>
    <row r="5308" spans="18:19" x14ac:dyDescent="0.35">
      <c r="R5308" s="10">
        <v>45397</v>
      </c>
      <c r="S5308">
        <v>63433.9</v>
      </c>
    </row>
    <row r="5309" spans="18:19" x14ac:dyDescent="0.35">
      <c r="R5309" s="10">
        <v>45398</v>
      </c>
      <c r="S5309">
        <v>63823.89</v>
      </c>
    </row>
    <row r="5310" spans="18:19" x14ac:dyDescent="0.35">
      <c r="R5310" s="10">
        <v>45399</v>
      </c>
      <c r="S5310">
        <v>61272.77</v>
      </c>
    </row>
    <row r="5311" spans="18:19" x14ac:dyDescent="0.35">
      <c r="R5311" s="10">
        <v>45400</v>
      </c>
      <c r="S5311">
        <v>63509.1</v>
      </c>
    </row>
    <row r="5312" spans="18:19" x14ac:dyDescent="0.35">
      <c r="R5312" s="10">
        <v>45401</v>
      </c>
      <c r="S5312">
        <v>63826.87</v>
      </c>
    </row>
    <row r="5313" spans="18:19" x14ac:dyDescent="0.35">
      <c r="R5313" s="10">
        <v>45402</v>
      </c>
      <c r="S5313">
        <v>64976.53</v>
      </c>
    </row>
    <row r="5314" spans="18:19" x14ac:dyDescent="0.35">
      <c r="R5314" s="10">
        <v>45403</v>
      </c>
      <c r="S5314">
        <v>64948.43</v>
      </c>
    </row>
    <row r="5315" spans="18:19" x14ac:dyDescent="0.35">
      <c r="R5315" s="10">
        <v>45404</v>
      </c>
      <c r="S5315">
        <v>66853.850000000006</v>
      </c>
    </row>
    <row r="5316" spans="18:19" x14ac:dyDescent="0.35">
      <c r="R5316" s="10">
        <v>45405</v>
      </c>
      <c r="S5316">
        <v>66415.03</v>
      </c>
    </row>
    <row r="5317" spans="18:19" x14ac:dyDescent="0.35">
      <c r="R5317" s="10">
        <v>45406</v>
      </c>
      <c r="S5317">
        <v>64263.09</v>
      </c>
    </row>
    <row r="5318" spans="18:19" x14ac:dyDescent="0.35">
      <c r="R5318" s="10">
        <v>45407</v>
      </c>
      <c r="S5318">
        <v>64486.63</v>
      </c>
    </row>
    <row r="5319" spans="18:19" x14ac:dyDescent="0.35">
      <c r="R5319" s="10">
        <v>45408</v>
      </c>
      <c r="S5319">
        <v>63745.53</v>
      </c>
    </row>
    <row r="5320" spans="18:19" x14ac:dyDescent="0.35">
      <c r="R5320" s="10">
        <v>45409</v>
      </c>
      <c r="S5320">
        <v>63419.9</v>
      </c>
    </row>
    <row r="5321" spans="18:19" x14ac:dyDescent="0.35">
      <c r="R5321" s="10">
        <v>45410</v>
      </c>
      <c r="S5321">
        <v>63099.55</v>
      </c>
    </row>
    <row r="5322" spans="18:19" x14ac:dyDescent="0.35">
      <c r="R5322" s="10">
        <v>45411</v>
      </c>
      <c r="S5322">
        <v>63831.19</v>
      </c>
    </row>
    <row r="5323" spans="18:19" x14ac:dyDescent="0.35">
      <c r="R5323" s="10">
        <v>45412</v>
      </c>
      <c r="S5323">
        <v>60619.02</v>
      </c>
    </row>
    <row r="5324" spans="18:19" x14ac:dyDescent="0.35">
      <c r="R5324" s="10">
        <v>45413</v>
      </c>
      <c r="S5324">
        <v>58263.57</v>
      </c>
    </row>
    <row r="5325" spans="18:19" x14ac:dyDescent="0.35">
      <c r="R5325" s="10">
        <v>45414</v>
      </c>
      <c r="S5325">
        <v>59114.41</v>
      </c>
    </row>
    <row r="5326" spans="18:19" x14ac:dyDescent="0.35">
      <c r="R5326" s="10">
        <v>45415</v>
      </c>
      <c r="S5326">
        <v>62894.33</v>
      </c>
    </row>
    <row r="5327" spans="18:19" x14ac:dyDescent="0.35">
      <c r="R5327" s="10">
        <v>45416</v>
      </c>
      <c r="S5327">
        <v>63210.41</v>
      </c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B233-A483-489D-9DCE-2E279AC949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C1AAF-020E-4216-9308-FD421FEE4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S&amp;P 500 Historical Data (1)</vt:lpstr>
      <vt:lpstr>spy_long_term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Muñoz</dc:creator>
  <cp:lastModifiedBy>Jordi Muñoz</cp:lastModifiedBy>
  <dcterms:created xsi:type="dcterms:W3CDTF">2024-06-10T17:48:51Z</dcterms:created>
  <dcterms:modified xsi:type="dcterms:W3CDTF">2024-06-11T01:58:05Z</dcterms:modified>
</cp:coreProperties>
</file>