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ergy benchmark ratios" sheetId="1" r:id="rId4"/>
  </sheets>
  <definedNames>
    <definedName name="Countries">#REF!</definedName>
  </definedNames>
  <calcPr/>
</workbook>
</file>

<file path=xl/sharedStrings.xml><?xml version="1.0" encoding="utf-8"?>
<sst xmlns="http://schemas.openxmlformats.org/spreadsheetml/2006/main" count="44" uniqueCount="38">
  <si>
    <t>Candidates should fill in the yellow spaces ONLY</t>
  </si>
  <si>
    <t>Fresnel under 140 Qubits (without cryostat)</t>
  </si>
  <si>
    <t>Rubi500 to 1000 Qubits (with cryostat)</t>
  </si>
  <si>
    <t>Basic GPU server</t>
  </si>
  <si>
    <t>Joliot-Curie Rome 7Pflops/s</t>
  </si>
  <si>
    <t>Notes</t>
  </si>
  <si>
    <t>Time required for running - on final machine  (h)</t>
  </si>
  <si>
    <t>Execution time for the particular use-case once fully prepared until final output</t>
  </si>
  <si>
    <t>Total run emissions (without preparation)</t>
  </si>
  <si>
    <t xml:space="preserve">Total Use-case emissions (incl. preparation) tCO2 eq </t>
  </si>
  <si>
    <t>Reference computation</t>
  </si>
  <si>
    <t>Impact unit in kgCO2eq. /u</t>
  </si>
  <si>
    <t>CPU (units)</t>
  </si>
  <si>
    <t>GPU (units)</t>
  </si>
  <si>
    <t>RAM (TB)</t>
  </si>
  <si>
    <t>SDD (PB)</t>
  </si>
  <si>
    <t>HDD (PB)</t>
  </si>
  <si>
    <t>Total hardware manufacturing (tCO2 eq)</t>
  </si>
  <si>
    <t>Total emissions for HW manufacturing, transport and disposal over lifetime</t>
  </si>
  <si>
    <t>Conservative lifetime hours amortizing hardware emissions</t>
  </si>
  <si>
    <t>Reference number of running hours over lifetime taken as the amortizing basis for the hardware emissions per run</t>
  </si>
  <si>
    <t>Equivalent manufacturing emissions (kgCO2 eq/ run hour)</t>
  </si>
  <si>
    <t>Nominal Power requirement (kW)</t>
  </si>
  <si>
    <t>Overhead provision for run power equiv (incl. add. net cooling, maintenance, etc.)</t>
  </si>
  <si>
    <t>Carbonation of electricity (kgCO2 eq/MWh)</t>
  </si>
  <si>
    <t>French electricity is taken as reference</t>
  </si>
  <si>
    <t>Equivalent run emissions (kgCO2 eq/ run hour)</t>
  </si>
  <si>
    <t>Total run emissions (kgCO2 eq/run hour)</t>
  </si>
  <si>
    <t>Additional emissions for preparation time (benchmarked on a typical algo running 1000h on Fresnel)</t>
  </si>
  <si>
    <t>Time required for preparation - standard server (h)</t>
  </si>
  <si>
    <t>All preparation task executed on a standard server before addressing the HPC or QPU</t>
  </si>
  <si>
    <t>Time required for preparation - on final machine (h)</t>
  </si>
  <si>
    <t>All preparation task executed on the HPC or QPU before running the use-case itself</t>
  </si>
  <si>
    <t>Total time</t>
  </si>
  <si>
    <t>Total tCO2 eq emissions including preparation</t>
  </si>
  <si>
    <t>Total emissions are computed according to reference unit emissions for the machine + that of a standard GPU server for preparation</t>
  </si>
  <si>
    <t>tCO2 eq emissions withoiut preparation</t>
  </si>
  <si>
    <t>Overhead ratio for preparation 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</si>
</sst>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#,##0.000"/>
    <numFmt numFmtId="166" formatCode="#,##0.0"/>
  </numFmts>
  <fonts count="7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>
      <sz val="12.0"/>
      <color rgb="FF000000"/>
      <name val="Arial"/>
    </font>
    <font>
      <i/>
      <sz val="10.0"/>
      <color rgb="FF000000"/>
      <name val="Arial"/>
    </font>
    <font/>
    <font>
      <b/>
      <i/>
      <sz val="10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</fills>
  <borders count="12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2" fontId="2" numFmtId="0" xfId="0" applyFont="1"/>
    <xf borderId="0" fillId="0" fontId="2" numFmtId="0" xfId="0" applyFont="1"/>
    <xf borderId="0" fillId="3" fontId="2" numFmtId="0" xfId="0" applyFill="1" applyFont="1"/>
    <xf borderId="0" fillId="3" fontId="1" numFmtId="0" xfId="0" applyAlignment="1" applyFont="1">
      <alignment horizontal="left" shrinkToFit="0" wrapText="1"/>
    </xf>
    <xf borderId="0" fillId="3" fontId="1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4" fontId="4" numFmtId="3" xfId="0" applyFill="1" applyFont="1" applyNumberFormat="1"/>
    <xf borderId="0" fillId="0" fontId="2" numFmtId="164" xfId="0" applyFont="1" applyNumberFormat="1"/>
    <xf borderId="0" fillId="0" fontId="2" numFmtId="1" xfId="0" applyFont="1" applyNumberFormat="1"/>
    <xf borderId="1" fillId="5" fontId="1" numFmtId="0" xfId="0" applyBorder="1" applyFill="1" applyFont="1"/>
    <xf borderId="2" fillId="5" fontId="1" numFmtId="164" xfId="0" applyBorder="1" applyFont="1" applyNumberFormat="1"/>
    <xf borderId="3" fillId="5" fontId="1" numFmtId="164" xfId="0" applyBorder="1" applyFont="1" applyNumberFormat="1"/>
    <xf borderId="0" fillId="0" fontId="2" numFmtId="9" xfId="0" applyFont="1" applyNumberFormat="1"/>
    <xf borderId="4" fillId="6" fontId="1" numFmtId="0" xfId="0" applyAlignment="1" applyBorder="1" applyFill="1" applyFont="1">
      <alignment horizontal="center"/>
    </xf>
    <xf borderId="5" fillId="0" fontId="5" numFmtId="0" xfId="0" applyBorder="1" applyFont="1"/>
    <xf borderId="6" fillId="0" fontId="5" numFmtId="0" xfId="0" applyBorder="1" applyFont="1"/>
    <xf borderId="7" fillId="3" fontId="1" numFmtId="0" xfId="0" applyAlignment="1" applyBorder="1" applyFont="1">
      <alignment shrinkToFit="0" wrapText="1"/>
    </xf>
    <xf borderId="8" fillId="3" fontId="1" numFmtId="0" xfId="0" applyAlignment="1" applyBorder="1" applyFont="1">
      <alignment shrinkToFit="0" wrapText="1"/>
    </xf>
    <xf borderId="8" fillId="6" fontId="4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7" fillId="3" fontId="2" numFmtId="0" xfId="0" applyAlignment="1" applyBorder="1" applyFont="1">
      <alignment shrinkToFit="0" wrapText="1"/>
    </xf>
    <xf borderId="0" fillId="0" fontId="2" numFmtId="0" xfId="0" applyAlignment="1" applyFont="1">
      <alignment vertical="center"/>
    </xf>
    <xf borderId="8" fillId="0" fontId="2" numFmtId="3" xfId="0" applyBorder="1" applyFont="1" applyNumberFormat="1"/>
    <xf borderId="0" fillId="0" fontId="2" numFmtId="3" xfId="0" applyFont="1" applyNumberFormat="1"/>
    <xf borderId="8" fillId="6" fontId="4" numFmtId="3" xfId="0" applyBorder="1" applyFont="1" applyNumberFormat="1"/>
    <xf borderId="7" fillId="3" fontId="2" numFmtId="0" xfId="0" applyAlignment="1" applyBorder="1" applyFont="1">
      <alignment horizontal="left" shrinkToFit="0" wrapText="1"/>
    </xf>
    <xf borderId="8" fillId="0" fontId="2" numFmtId="165" xfId="0" applyBorder="1" applyFont="1" applyNumberFormat="1"/>
    <xf borderId="8" fillId="0" fontId="2" numFmtId="4" xfId="0" applyBorder="1" applyFont="1" applyNumberFormat="1"/>
    <xf borderId="8" fillId="3" fontId="4" numFmtId="3" xfId="0" applyAlignment="1" applyBorder="1" applyFont="1" applyNumberFormat="1">
      <alignment shrinkToFit="0" wrapText="1"/>
    </xf>
    <xf borderId="0" fillId="0" fontId="1" numFmtId="166" xfId="0" applyFont="1" applyNumberFormat="1"/>
    <xf borderId="0" fillId="0" fontId="1" numFmtId="4" xfId="0" applyFont="1" applyNumberFormat="1"/>
    <xf borderId="0" fillId="0" fontId="1" numFmtId="3" xfId="0" applyFont="1" applyNumberFormat="1"/>
    <xf borderId="8" fillId="3" fontId="6" numFmtId="3" xfId="0" applyBorder="1" applyFont="1" applyNumberFormat="1"/>
    <xf borderId="0" fillId="0" fontId="1" numFmtId="0" xfId="0" applyFont="1"/>
    <xf borderId="0" fillId="0" fontId="2" numFmtId="165" xfId="0" applyFont="1" applyNumberFormat="1"/>
    <xf borderId="8" fillId="3" fontId="4" numFmtId="3" xfId="0" applyBorder="1" applyFont="1" applyNumberFormat="1"/>
    <xf borderId="0" fillId="0" fontId="2" numFmtId="2" xfId="0" applyFont="1" applyNumberFormat="1"/>
    <xf borderId="8" fillId="3" fontId="4" numFmtId="0" xfId="0" applyBorder="1" applyFont="1"/>
    <xf borderId="0" fillId="0" fontId="1" numFmtId="164" xfId="0" applyFont="1" applyNumberFormat="1"/>
    <xf borderId="0" fillId="0" fontId="1" numFmtId="2" xfId="0" applyFont="1" applyNumberFormat="1"/>
    <xf borderId="0" fillId="0" fontId="1" numFmtId="1" xfId="0" applyFont="1" applyNumberFormat="1"/>
    <xf borderId="8" fillId="3" fontId="6" numFmtId="0" xfId="0" applyBorder="1" applyFont="1"/>
    <xf borderId="9" fillId="3" fontId="1" numFmtId="0" xfId="0" applyBorder="1" applyFont="1"/>
    <xf borderId="10" fillId="5" fontId="1" numFmtId="166" xfId="0" applyBorder="1" applyFont="1" applyNumberFormat="1"/>
    <xf borderId="10" fillId="5" fontId="1" numFmtId="4" xfId="0" applyBorder="1" applyFont="1" applyNumberFormat="1"/>
    <xf borderId="10" fillId="5" fontId="1" numFmtId="3" xfId="0" applyBorder="1" applyFont="1" applyNumberFormat="1"/>
    <xf borderId="7" fillId="3" fontId="1" numFmtId="0" xfId="0" applyBorder="1" applyFont="1"/>
    <xf borderId="0" fillId="3" fontId="1" numFmtId="0" xfId="0" applyFont="1"/>
    <xf borderId="8" fillId="3" fontId="1" numFmtId="0" xfId="0" applyBorder="1" applyFont="1"/>
    <xf borderId="7" fillId="3" fontId="2" numFmtId="0" xfId="0" applyBorder="1" applyFont="1"/>
    <xf borderId="0" fillId="2" fontId="4" numFmtId="3" xfId="0" applyFont="1" applyNumberFormat="1"/>
    <xf borderId="8" fillId="3" fontId="3" numFmtId="0" xfId="0" applyAlignment="1" applyBorder="1" applyFont="1">
      <alignment shrinkToFit="0" wrapText="1"/>
    </xf>
    <xf borderId="0" fillId="5" fontId="1" numFmtId="164" xfId="0" applyFont="1" applyNumberFormat="1"/>
    <xf borderId="0" fillId="5" fontId="1" numFmtId="1" xfId="0" applyFont="1" applyNumberFormat="1"/>
    <xf borderId="8" fillId="3" fontId="2" numFmtId="0" xfId="0" applyBorder="1" applyFont="1"/>
    <xf borderId="10" fillId="5" fontId="1" numFmtId="9" xfId="0" applyBorder="1" applyFont="1" applyNumberFormat="1"/>
    <xf borderId="11" fillId="3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3.13"/>
    <col customWidth="1" min="2" max="2" width="15.13"/>
    <col customWidth="1" min="3" max="4" width="12.63"/>
    <col customWidth="1" min="5" max="5" width="19.38"/>
    <col customWidth="1" min="6" max="6" width="33.88"/>
  </cols>
  <sheetData>
    <row r="1">
      <c r="A1" s="1" t="s">
        <v>0</v>
      </c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/>
      <c r="B2" s="5"/>
      <c r="C2" s="5"/>
      <c r="D2" s="6"/>
      <c r="E2" s="6"/>
      <c r="F2" s="7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/>
      <c r="B3" s="5" t="s">
        <v>1</v>
      </c>
      <c r="C3" s="5" t="s">
        <v>2</v>
      </c>
      <c r="D3" s="6" t="s">
        <v>3</v>
      </c>
      <c r="E3" s="6" t="s">
        <v>4</v>
      </c>
      <c r="F3" s="7" t="s">
        <v>5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 t="s">
        <v>6</v>
      </c>
      <c r="B4" s="8"/>
      <c r="C4" s="8">
        <v>27.0</v>
      </c>
      <c r="D4" s="8">
        <v>2000.0</v>
      </c>
      <c r="E4" s="8">
        <v>2.5</v>
      </c>
      <c r="F4" s="7" t="s">
        <v>7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 t="s">
        <v>8</v>
      </c>
      <c r="B5" s="9">
        <f t="shared" ref="B5:E5" si="1">B4*B$23/1000</f>
        <v>0</v>
      </c>
      <c r="C5" s="9">
        <f t="shared" si="1"/>
        <v>0.1133484834</v>
      </c>
      <c r="D5" s="9">
        <f t="shared" si="1"/>
        <v>0.1743707192</v>
      </c>
      <c r="E5" s="10">
        <f t="shared" si="1"/>
        <v>0.5379054741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1" t="s">
        <v>9</v>
      </c>
      <c r="B6" s="12">
        <f t="shared" ref="B6:E6" si="2">B5*B31</f>
        <v>0</v>
      </c>
      <c r="C6" s="12">
        <f t="shared" si="2"/>
        <v>0.7977911356</v>
      </c>
      <c r="D6" s="12">
        <f t="shared" si="2"/>
        <v>0.1743707192</v>
      </c>
      <c r="E6" s="13">
        <f t="shared" si="2"/>
        <v>0.5379054741</v>
      </c>
      <c r="F6" s="7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14"/>
      <c r="C7" s="14"/>
      <c r="D7" s="14"/>
      <c r="E7" s="14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5" t="s">
        <v>10</v>
      </c>
      <c r="B9" s="16"/>
      <c r="C9" s="16"/>
      <c r="D9" s="16"/>
      <c r="E9" s="16"/>
      <c r="F9" s="17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8"/>
      <c r="B10" s="5" t="s">
        <v>1</v>
      </c>
      <c r="C10" s="5" t="s">
        <v>2</v>
      </c>
      <c r="D10" s="19" t="s">
        <v>3</v>
      </c>
      <c r="E10" s="6" t="s">
        <v>4</v>
      </c>
      <c r="F10" s="20" t="s">
        <v>11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>
      <c r="A11" s="22" t="s">
        <v>12</v>
      </c>
      <c r="B11" s="23">
        <v>25.0</v>
      </c>
      <c r="C11" s="23">
        <v>25.0</v>
      </c>
      <c r="D11" s="24">
        <v>0.0</v>
      </c>
      <c r="E11" s="25">
        <f>2292*2</f>
        <v>4584</v>
      </c>
      <c r="F11" s="26">
        <v>20.0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22" t="s">
        <v>13</v>
      </c>
      <c r="D12" s="24">
        <v>3.0</v>
      </c>
      <c r="E12" s="25">
        <f>E11</f>
        <v>4584</v>
      </c>
      <c r="F12" s="26">
        <v>20.0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27" t="s">
        <v>14</v>
      </c>
      <c r="D13" s="28">
        <v>0.128</v>
      </c>
      <c r="E13" s="25">
        <v>1146.0</v>
      </c>
      <c r="F13" s="26">
        <v>3600.0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27" t="s">
        <v>15</v>
      </c>
      <c r="D14" s="28">
        <v>0.015</v>
      </c>
      <c r="E14" s="25">
        <v>0.0</v>
      </c>
      <c r="F14" s="26">
        <v>51000.0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27" t="s">
        <v>16</v>
      </c>
      <c r="D15" s="29">
        <v>0.15</v>
      </c>
      <c r="E15" s="25">
        <v>5.0</v>
      </c>
      <c r="F15" s="26">
        <v>3750.0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22" t="s">
        <v>17</v>
      </c>
      <c r="D16" s="25">
        <f>sumproduct($F11:$F15,D11:D15)/1000</f>
        <v>1.8483</v>
      </c>
      <c r="E16" s="25">
        <v>4327.71</v>
      </c>
      <c r="F16" s="30" t="s">
        <v>18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22" t="s">
        <v>19</v>
      </c>
      <c r="B17" s="25">
        <f t="shared" ref="B17:C17" si="3">7*365*24/3</f>
        <v>20440</v>
      </c>
      <c r="C17" s="25">
        <f t="shared" si="3"/>
        <v>20440</v>
      </c>
      <c r="D17" s="25">
        <f>4*365*24/1.25</f>
        <v>28032</v>
      </c>
      <c r="E17" s="25">
        <f>7*365*24/1.25</f>
        <v>49056</v>
      </c>
      <c r="F17" s="30" t="s">
        <v>20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8" t="s">
        <v>21</v>
      </c>
      <c r="B18" s="31">
        <f t="shared" ref="B18:C18" si="4">25/B17*1000</f>
        <v>1.223091977</v>
      </c>
      <c r="C18" s="31">
        <f t="shared" si="4"/>
        <v>1.223091977</v>
      </c>
      <c r="D18" s="32">
        <f t="shared" ref="D18:E18" si="5">D16/D17*1000</f>
        <v>0.06593535959</v>
      </c>
      <c r="E18" s="33">
        <f t="shared" si="5"/>
        <v>88.21978963</v>
      </c>
      <c r="F18" s="34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>
      <c r="A19" s="22" t="s">
        <v>22</v>
      </c>
      <c r="B19" s="3">
        <v>3.0</v>
      </c>
      <c r="C19" s="3">
        <v>10.0</v>
      </c>
      <c r="D19" s="36">
        <v>0.2</v>
      </c>
      <c r="E19" s="25">
        <v>1436.0</v>
      </c>
      <c r="F19" s="37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22" t="s">
        <v>23</v>
      </c>
      <c r="B20" s="3">
        <v>3.5</v>
      </c>
      <c r="C20" s="3">
        <v>3.5</v>
      </c>
      <c r="D20" s="3">
        <v>1.25</v>
      </c>
      <c r="E20" s="38">
        <v>1.04</v>
      </c>
      <c r="F20" s="39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22" t="s">
        <v>24</v>
      </c>
      <c r="B21" s="3">
        <v>85.0</v>
      </c>
      <c r="C21" s="3">
        <v>85.0</v>
      </c>
      <c r="D21" s="3">
        <v>85.0</v>
      </c>
      <c r="E21" s="3">
        <v>85.0</v>
      </c>
      <c r="F21" s="39" t="s">
        <v>25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18" t="s">
        <v>26</v>
      </c>
      <c r="B22" s="40">
        <f t="shared" ref="B22:E22" si="6">B19*B20*B21/1000</f>
        <v>0.8925</v>
      </c>
      <c r="C22" s="40">
        <f t="shared" si="6"/>
        <v>2.975</v>
      </c>
      <c r="D22" s="41">
        <f t="shared" si="6"/>
        <v>0.02125</v>
      </c>
      <c r="E22" s="42">
        <f t="shared" si="6"/>
        <v>126.9424</v>
      </c>
      <c r="F22" s="43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ht="15.75" customHeight="1">
      <c r="A23" s="44" t="s">
        <v>27</v>
      </c>
      <c r="B23" s="45">
        <f t="shared" ref="B23:E23" si="7">B18+B22</f>
        <v>2.115591977</v>
      </c>
      <c r="C23" s="45">
        <f t="shared" si="7"/>
        <v>4.198091977</v>
      </c>
      <c r="D23" s="46">
        <f t="shared" si="7"/>
        <v>0.08718535959</v>
      </c>
      <c r="E23" s="47">
        <f t="shared" si="7"/>
        <v>215.1621896</v>
      </c>
      <c r="F23" s="43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ht="15.75" customHeight="1">
      <c r="A24" s="48" t="s">
        <v>28</v>
      </c>
      <c r="B24" s="49"/>
      <c r="C24" s="49"/>
      <c r="D24" s="49"/>
      <c r="E24" s="49"/>
      <c r="F24" s="50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ht="15.75" customHeight="1">
      <c r="A25" s="51" t="s">
        <v>29</v>
      </c>
      <c r="B25" s="52">
        <v>5000.0</v>
      </c>
      <c r="C25" s="52">
        <v>5000.0</v>
      </c>
      <c r="D25" s="52">
        <v>0.0</v>
      </c>
      <c r="E25" s="52">
        <v>0.0</v>
      </c>
      <c r="F25" s="53" t="s">
        <v>30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51" t="s">
        <v>31</v>
      </c>
      <c r="B26" s="52">
        <v>500.0</v>
      </c>
      <c r="C26" s="52">
        <v>500.0</v>
      </c>
      <c r="D26" s="52"/>
      <c r="E26" s="52"/>
      <c r="F26" s="53" t="s">
        <v>32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51" t="s">
        <v>6</v>
      </c>
      <c r="B27" s="52">
        <v>1000.0</v>
      </c>
      <c r="C27" s="52">
        <v>100.0</v>
      </c>
      <c r="D27" s="52">
        <v>100000.0</v>
      </c>
      <c r="E27" s="52">
        <v>100.0</v>
      </c>
      <c r="F27" s="53" t="s">
        <v>7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51" t="s">
        <v>33</v>
      </c>
      <c r="B28" s="25">
        <f t="shared" ref="B28:E28" si="8">B26+B27</f>
        <v>1500</v>
      </c>
      <c r="C28" s="25">
        <f t="shared" si="8"/>
        <v>600</v>
      </c>
      <c r="D28" s="25">
        <f t="shared" si="8"/>
        <v>100000</v>
      </c>
      <c r="E28" s="25">
        <f t="shared" si="8"/>
        <v>100</v>
      </c>
      <c r="F28" s="5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48" t="s">
        <v>34</v>
      </c>
      <c r="B29" s="54">
        <f t="shared" ref="B29:E29" si="9">(B25*$D$23+B28*B$23)/1000</f>
        <v>3.609314763</v>
      </c>
      <c r="C29" s="54">
        <f t="shared" si="9"/>
        <v>2.954781984</v>
      </c>
      <c r="D29" s="54">
        <f t="shared" si="9"/>
        <v>8.718535959</v>
      </c>
      <c r="E29" s="55">
        <f t="shared" si="9"/>
        <v>21.51621896</v>
      </c>
      <c r="F29" s="53" t="s">
        <v>35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48" t="s">
        <v>36</v>
      </c>
      <c r="B30" s="9">
        <f t="shared" ref="B30:E30" si="10">B27*B$23/1000</f>
        <v>2.115591977</v>
      </c>
      <c r="C30" s="9">
        <f t="shared" si="10"/>
        <v>0.4198091977</v>
      </c>
      <c r="D30" s="9">
        <f t="shared" si="10"/>
        <v>8.718535959</v>
      </c>
      <c r="E30" s="10">
        <f t="shared" si="10"/>
        <v>21.51621896</v>
      </c>
      <c r="F30" s="56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44" t="s">
        <v>37</v>
      </c>
      <c r="B31" s="57">
        <f t="shared" ref="B31:E31" si="11">B29/B30</f>
        <v>1.706054288</v>
      </c>
      <c r="C31" s="57">
        <f t="shared" si="11"/>
        <v>7.03839268</v>
      </c>
      <c r="D31" s="57">
        <f t="shared" si="11"/>
        <v>1</v>
      </c>
      <c r="E31" s="57">
        <f t="shared" si="11"/>
        <v>1</v>
      </c>
      <c r="F31" s="58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E1"/>
    <mergeCell ref="A9:F9"/>
    <mergeCell ref="B11:B16"/>
    <mergeCell ref="C11:C16"/>
  </mergeCells>
  <drawing r:id="rId1"/>
</worksheet>
</file>