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CC033F7F-0AD2-41F3-96DC-CFFD4BC1BC7D}" xr6:coauthVersionLast="40" xr6:coauthVersionMax="40" xr10:uidLastSave="{00000000-0000-0000-0000-000000000000}"/>
  <bookViews>
    <workbookView xWindow="0" yWindow="0" windowWidth="17256" windowHeight="5628" xr2:uid="{E1F7D240-EA88-48A8-A3E2-F6ECFBB8A7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C38" i="1"/>
  <c r="C37" i="1"/>
  <c r="C36" i="1"/>
  <c r="C34" i="1"/>
  <c r="C33" i="1"/>
  <c r="L11" i="1" s="1"/>
  <c r="D30" i="1" l="1"/>
  <c r="E30" i="1" s="1"/>
  <c r="F30" i="1" s="1"/>
  <c r="D28" i="1"/>
  <c r="E28" i="1" s="1"/>
  <c r="F28" i="1" s="1"/>
  <c r="D26" i="1"/>
  <c r="E26" i="1" s="1"/>
  <c r="F26" i="1" s="1"/>
  <c r="D24" i="1"/>
  <c r="E24" i="1" s="1"/>
  <c r="F24" i="1" s="1"/>
  <c r="D22" i="1"/>
  <c r="E22" i="1" s="1"/>
  <c r="F22" i="1" s="1"/>
  <c r="D20" i="1"/>
  <c r="E20" i="1" s="1"/>
  <c r="F20" i="1" s="1"/>
  <c r="D18" i="1"/>
  <c r="E18" i="1" s="1"/>
  <c r="F18" i="1" s="1"/>
  <c r="D16" i="1"/>
  <c r="E16" i="1" s="1"/>
  <c r="F16" i="1" s="1"/>
  <c r="D14" i="1"/>
  <c r="E14" i="1" s="1"/>
  <c r="F14" i="1" s="1"/>
  <c r="D12" i="1"/>
  <c r="E12" i="1" s="1"/>
  <c r="F12" i="1" s="1"/>
  <c r="D10" i="1"/>
  <c r="E10" i="1" s="1"/>
  <c r="F10" i="1" s="1"/>
  <c r="D8" i="1"/>
  <c r="E8" i="1" s="1"/>
  <c r="F8" i="1" s="1"/>
  <c r="D6" i="1"/>
  <c r="E6" i="1" s="1"/>
  <c r="F6" i="1" s="1"/>
  <c r="L12" i="1"/>
  <c r="L13" i="1"/>
  <c r="D4" i="1"/>
  <c r="E4" i="1" s="1"/>
  <c r="F4" i="1" s="1"/>
  <c r="D29" i="1"/>
  <c r="E29" i="1" s="1"/>
  <c r="F29" i="1" s="1"/>
  <c r="D27" i="1"/>
  <c r="E27" i="1" s="1"/>
  <c r="F27" i="1" s="1"/>
  <c r="D25" i="1"/>
  <c r="E25" i="1" s="1"/>
  <c r="F25" i="1" s="1"/>
  <c r="D23" i="1"/>
  <c r="E23" i="1" s="1"/>
  <c r="F23" i="1" s="1"/>
  <c r="D21" i="1"/>
  <c r="E21" i="1" s="1"/>
  <c r="F21" i="1" s="1"/>
  <c r="D19" i="1"/>
  <c r="E19" i="1" s="1"/>
  <c r="F19" i="1" s="1"/>
  <c r="D17" i="1"/>
  <c r="E17" i="1" s="1"/>
  <c r="F17" i="1" s="1"/>
  <c r="D15" i="1"/>
  <c r="E15" i="1" s="1"/>
  <c r="F15" i="1" s="1"/>
  <c r="D13" i="1"/>
  <c r="E13" i="1" s="1"/>
  <c r="F13" i="1" s="1"/>
  <c r="D11" i="1"/>
  <c r="E11" i="1" s="1"/>
  <c r="F11" i="1" s="1"/>
  <c r="D9" i="1"/>
  <c r="E9" i="1" s="1"/>
  <c r="F9" i="1" s="1"/>
  <c r="D7" i="1"/>
  <c r="E7" i="1" s="1"/>
  <c r="F7" i="1" s="1"/>
  <c r="D5" i="1"/>
  <c r="E5" i="1" s="1"/>
  <c r="F5" i="1" s="1"/>
  <c r="J12" i="1"/>
  <c r="G5" i="1" l="1"/>
  <c r="G7" i="1"/>
  <c r="G9" i="1"/>
  <c r="G11" i="1"/>
  <c r="G13" i="1"/>
  <c r="G15" i="1"/>
  <c r="G17" i="1"/>
  <c r="G19" i="1"/>
  <c r="G21" i="1"/>
  <c r="G23" i="1"/>
  <c r="G25" i="1"/>
  <c r="G27" i="1"/>
  <c r="G29" i="1"/>
  <c r="G6" i="1"/>
  <c r="G8" i="1"/>
  <c r="G10" i="1"/>
  <c r="G12" i="1"/>
  <c r="G14" i="1"/>
  <c r="G16" i="1"/>
  <c r="G18" i="1"/>
  <c r="G20" i="1"/>
  <c r="G22" i="1"/>
  <c r="G24" i="1"/>
  <c r="G26" i="1"/>
  <c r="G28" i="1"/>
  <c r="G4" i="1"/>
  <c r="M12" i="1" l="1"/>
  <c r="O12" i="1" s="1"/>
  <c r="M13" i="1"/>
  <c r="O13" i="1" s="1"/>
  <c r="M11" i="1"/>
  <c r="O11" i="1" s="1"/>
  <c r="C31" i="1" l="1"/>
</calcChain>
</file>

<file path=xl/sharedStrings.xml><?xml version="1.0" encoding="utf-8"?>
<sst xmlns="http://schemas.openxmlformats.org/spreadsheetml/2006/main" count="168" uniqueCount="49">
  <si>
    <t>JUMLAH PERUSAHAAN KONTRUKSI</t>
  </si>
  <si>
    <t>No</t>
  </si>
  <si>
    <t>Kabupaten/Kota</t>
  </si>
  <si>
    <t>Data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</si>
  <si>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</si>
  <si>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</si>
  <si>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</si>
  <si>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</si>
  <si>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</si>
  <si>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</si>
  <si>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</si>
  <si>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</si>
  <si>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</si>
  <si>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</si>
  <si>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Indramayu</t>
  </si>
  <si>
    <t>Bekasi</t>
  </si>
  <si>
    <t>sumedang</t>
  </si>
  <si>
    <t>subang</t>
  </si>
  <si>
    <t>purwakarta</t>
  </si>
  <si>
    <t>karawang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</si>
  <si>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</si>
  <si>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</si>
  <si>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</si>
  <si>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</si>
  <si>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</si>
  <si>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</si>
  <si>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</si>
  <si>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</si>
  <si>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</si>
  <si>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</si>
  <si>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</si>
  <si>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Total</t>
  </si>
  <si>
    <t>Mean</t>
  </si>
  <si>
    <t>Simpanangan baku</t>
  </si>
  <si>
    <t>Standardiezed</t>
  </si>
  <si>
    <t>abs</t>
  </si>
  <si>
    <t>Outlier</t>
  </si>
  <si>
    <t>Kategori</t>
  </si>
  <si>
    <t>Tinggi</t>
  </si>
  <si>
    <t>Sedang</t>
  </si>
  <si>
    <t>Rendah</t>
  </si>
  <si>
    <t>N</t>
  </si>
  <si>
    <t>Xmaks</t>
  </si>
  <si>
    <t>Xmin</t>
  </si>
  <si>
    <t>x</t>
  </si>
  <si>
    <t>≤</t>
  </si>
  <si>
    <t>&lt; x ≤</t>
  </si>
  <si>
    <t>&lt;</t>
  </si>
  <si>
    <t>Banyak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</si>
</sst>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2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75" fontId="0" fillId="0" borderId="1" xfId="0" applyNumberFormat="1" applyFon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D"/>
              <a:t>Diagram Frekuensi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3"/>
              <c:pt idx="0">
                <c:v>Rendah</c:v>
              </c:pt>
              <c:pt idx="1">
                <c:v>Sedang</c:v>
              </c:pt>
              <c:pt idx="2">
                <c:v>Tinggi</c:v>
              </c:pt>
            </c:strLit>
          </c:cat>
          <c:val>
            <c:numRef>
              <c:f>Sheet1!$M$11:$M$13</c:f>
              <c:numCache>
                <c:formatCode>General</c:formatCode>
                <c:ptCount val="3"/>
                <c:pt idx="0">
                  <c:v>2</c:v>
                </c:pt>
                <c:pt idx="1">
                  <c:v>19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D-493B-86EA-64E08B34C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4575728"/>
        <c:axId val="1324110128"/>
      </c:barChart>
      <c:catAx>
        <c:axId val="122457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10128"/>
        <c:crosses val="autoZero"/>
        <c:auto val="1"/>
        <c:lblAlgn val="ctr"/>
        <c:lblOffset val="100"/>
        <c:noMultiLvlLbl val="0"/>
      </c:catAx>
      <c:valAx>
        <c:axId val="13241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7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Diagram Proporsi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6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6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6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Sheet1!$M$10:$N$13</c:f>
              <c:multiLvlStrCache>
                <c:ptCount val="4"/>
                <c:lvl>
                  <c:pt idx="1">
                    <c:v>Rendah</c:v>
                  </c:pt>
                  <c:pt idx="2">
                    <c:v>Sedang</c:v>
                  </c:pt>
                  <c:pt idx="3">
                    <c:v>Tinggi</c:v>
                  </c:pt>
                </c:lvl>
                <c:lvl>
                  <c:pt idx="0">
                    <c:v>Banyak Data</c:v>
                  </c:pt>
                  <c:pt idx="1">
                    <c:v>2</c:v>
                  </c:pt>
                  <c:pt idx="2">
                    <c:v>19</c:v>
                  </c:pt>
                  <c:pt idx="3">
                    <c:v>6</c:v>
                  </c:pt>
                </c:lvl>
              </c:multiLvlStrCache>
            </c:multiLvlStrRef>
          </c:cat>
          <c:val>
            <c:numRef>
              <c:f>Sheet1!$O$10:$O$13</c:f>
              <c:numCache>
                <c:formatCode>0.000</c:formatCode>
                <c:ptCount val="4"/>
                <c:pt idx="1">
                  <c:v>7.407407407407407E-2</c:v>
                </c:pt>
                <c:pt idx="2">
                  <c:v>0.70370370370370372</c:v>
                </c:pt>
                <c:pt idx="3">
                  <c:v>0.22222222222222221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7-4A0A-B786-36281746511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15</xdr:row>
      <xdr:rowOff>49530</xdr:rowOff>
    </xdr:from>
    <xdr:to>
      <xdr:col>15</xdr:col>
      <xdr:colOff>7620</xdr:colOff>
      <xdr:row>30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8BD1F-27B6-4830-813A-50B2C6122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556260</xdr:colOff>
      <xdr:row>30</xdr:row>
      <xdr:rowOff>125730</xdr:rowOff>
    </xdr:from>
    <xdr:to>
      <xdr:col>15</xdr:col>
      <xdr:colOff>68580</xdr:colOff>
      <xdr:row>45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95B0DF-09FF-463B-A497-19DFEAAAC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4ED1-6EFD-4726-B422-FF7C2BCE4395}">
  <dimension ref="A1:O38"/>
  <sheetViews>
    <sheetView tabSelected="1" workbookViewId="0">
      <selection activeCell="R34" sqref="R34"/>
    </sheetView>
  </sheetViews>
  <sheetFormatPr defaultRowHeight="14.4" x14ac:dyDescent="0.3"/>
  <cols>
    <col min="1" max="1" width="7.109375" style="1" customWidth="1"/>
    <col min="2" max="2" width="19.33203125" style="1" customWidth="1"/>
    <col min="3" max="3" width="8.88671875" style="1"/>
    <col min="4" max="4" width="12.77734375" style="1" customWidth="1"/>
    <col min="5" max="5" width="9.44140625" style="1" bestFit="1" customWidth="1"/>
    <col min="6" max="12" width="8.88671875" style="1"/>
    <col min="13" max="13" width="12.5546875" style="1" customWidth="1"/>
    <col min="14" max="16384" width="8.88671875" style="1"/>
  </cols>
  <sheetData>
    <row r="1" spans="1:15" x14ac:dyDescent="0.3">
      <c r="A1" s="6" t="s">
        <v>0</v>
      </c>
      <c r="B1" s="6"/>
      <c r="C1" s="6"/>
    </row>
    <row r="2" spans="1:15" x14ac:dyDescent="0.3">
      <c r="A2" s="6"/>
      <c r="B2" s="6"/>
      <c r="C2" s="11"/>
    </row>
    <row r="3" spans="1:15" x14ac:dyDescent="0.3">
      <c r="A3" s="7" t="s">
        <v>1</v>
      </c>
      <c r="B3" s="7" t="s">
        <v>2</v>
      </c>
      <c r="C3" s="7" t="s">
        <v>3</v>
      </c>
      <c r="D3" s="7" t="s">
        <v>34</v>
      </c>
      <c r="E3" s="7" t="s">
        <v>35</v>
      </c>
      <c r="F3" s="7" t="s">
        <v>36</v>
      </c>
      <c r="G3" s="7" t="s">
        <v>37</v>
      </c>
    </row>
    <row r="4" spans="1:15" x14ac:dyDescent="0.3">
      <c r="A4" s="2">
        <v>1</v>
      </c>
      <c r="B4" s="3" t="s">
        <v>4</v>
      </c>
      <c r="C4" s="2">
        <v>1438</v>
      </c>
      <c r="D4" s="13">
        <f>STANDARDIZE(C4,$C$33,$C$34)</f>
        <v>2.4944787619291291</v>
      </c>
      <c r="E4" s="13">
        <f>ABS(D4)</f>
        <v>2.4944787619291291</v>
      </c>
      <c r="F4" s="2" t="str">
        <f>IF(E4&gt;3,"Outlier","Tidak")</f>
        <v>Tidak</v>
      </c>
      <c r="G4" s="14" t="str">
        <f>IF(C4:C30&gt;$L$12,"Tinggi",IF(C4:C30&lt;$L$11,"Rendah","Sedang"))</f>
        <v>Tinggi</v>
      </c>
    </row>
    <row r="5" spans="1:15" x14ac:dyDescent="0.3">
      <c r="A5" s="2">
        <v>2</v>
      </c>
      <c r="B5" s="3" t="s">
        <v>5</v>
      </c>
      <c r="C5" s="3">
        <v>823</v>
      </c>
      <c r="D5" s="13">
        <f t="shared" ref="D5:D30" si="0">STANDARDIZE(C5,$C$33,$C$34)</f>
        <v>0.89780850359001929</v>
      </c>
      <c r="E5" s="13">
        <f t="shared" ref="E5:E30" si="1">ABS(D5)</f>
        <v>0.89780850359001929</v>
      </c>
      <c r="F5" s="2" t="str">
        <f t="shared" ref="F5:F30" si="2">IF(E5&gt;3,"Outlier","Tidak")</f>
        <v>Tidak</v>
      </c>
      <c r="G5" s="15" t="str">
        <f t="shared" ref="G5:G29" si="3">IF(C5:C31&gt;$L$12,"Tinggi",IF(C5:C31&lt;$L$11,"Rendah","Sedang"))</f>
        <v>Sedang</v>
      </c>
    </row>
    <row r="6" spans="1:15" x14ac:dyDescent="0.3">
      <c r="A6" s="2">
        <v>3</v>
      </c>
      <c r="B6" s="3" t="s">
        <v>6</v>
      </c>
      <c r="C6" s="2">
        <v>580</v>
      </c>
      <c r="D6" s="13">
        <f t="shared" si="0"/>
        <v>0.26692903566090759</v>
      </c>
      <c r="E6" s="13">
        <f t="shared" si="1"/>
        <v>0.26692903566090759</v>
      </c>
      <c r="F6" s="2" t="str">
        <f t="shared" si="2"/>
        <v>Tidak</v>
      </c>
      <c r="G6" s="15" t="str">
        <f t="shared" si="3"/>
        <v>Sedang</v>
      </c>
    </row>
    <row r="7" spans="1:15" x14ac:dyDescent="0.3">
      <c r="A7" s="2">
        <v>4</v>
      </c>
      <c r="B7" s="3" t="s">
        <v>7</v>
      </c>
      <c r="C7" s="10">
        <v>978</v>
      </c>
      <c r="D7" s="13">
        <f t="shared" si="0"/>
        <v>1.3002213329275185</v>
      </c>
      <c r="E7" s="13">
        <f t="shared" si="1"/>
        <v>1.3002213329275185</v>
      </c>
      <c r="F7" s="2" t="str">
        <f t="shared" si="2"/>
        <v>Tidak</v>
      </c>
      <c r="G7" s="14" t="str">
        <f t="shared" si="3"/>
        <v>Tinggi</v>
      </c>
    </row>
    <row r="8" spans="1:15" x14ac:dyDescent="0.3">
      <c r="A8" s="2">
        <v>5</v>
      </c>
      <c r="B8" s="3" t="s">
        <v>8</v>
      </c>
      <c r="C8" s="4">
        <v>1138</v>
      </c>
      <c r="D8" s="13">
        <f t="shared" si="0"/>
        <v>1.7156152212759048</v>
      </c>
      <c r="E8" s="13">
        <f t="shared" si="1"/>
        <v>1.7156152212759048</v>
      </c>
      <c r="F8" s="2" t="str">
        <f t="shared" si="2"/>
        <v>Tidak</v>
      </c>
      <c r="G8" s="14" t="str">
        <f t="shared" si="3"/>
        <v>Tinggi</v>
      </c>
    </row>
    <row r="9" spans="1:15" x14ac:dyDescent="0.3">
      <c r="A9" s="2">
        <v>6</v>
      </c>
      <c r="B9" s="3" t="s">
        <v>9</v>
      </c>
      <c r="C9" s="3">
        <v>225</v>
      </c>
      <c r="D9" s="13">
        <f t="shared" si="0"/>
        <v>-0.65472615411207458</v>
      </c>
      <c r="E9" s="13">
        <f t="shared" si="1"/>
        <v>0.65472615411207458</v>
      </c>
      <c r="F9" s="2" t="str">
        <f t="shared" si="2"/>
        <v>Tidak</v>
      </c>
      <c r="G9" s="15" t="str">
        <f t="shared" si="3"/>
        <v>Sedang</v>
      </c>
    </row>
    <row r="10" spans="1:15" x14ac:dyDescent="0.3">
      <c r="A10" s="2">
        <v>7</v>
      </c>
      <c r="B10" s="3" t="s">
        <v>10</v>
      </c>
      <c r="C10" s="3">
        <v>240</v>
      </c>
      <c r="D10" s="13">
        <f t="shared" si="0"/>
        <v>-0.61578297707941332</v>
      </c>
      <c r="E10" s="13">
        <f t="shared" si="1"/>
        <v>0.61578297707941332</v>
      </c>
      <c r="F10" s="2" t="str">
        <f t="shared" si="2"/>
        <v>Tidak</v>
      </c>
      <c r="G10" s="15" t="str">
        <f t="shared" si="3"/>
        <v>Sedang</v>
      </c>
      <c r="I10" s="17" t="s">
        <v>37</v>
      </c>
      <c r="J10" s="17"/>
      <c r="K10" s="17"/>
      <c r="L10" s="17"/>
      <c r="M10" s="17" t="s">
        <v>48</v>
      </c>
      <c r="N10" s="17"/>
      <c r="O10" s="17"/>
    </row>
    <row r="11" spans="1:15" x14ac:dyDescent="0.3">
      <c r="A11" s="2">
        <v>8</v>
      </c>
      <c r="B11" s="3" t="s">
        <v>11</v>
      </c>
      <c r="C11" s="3">
        <v>303</v>
      </c>
      <c r="D11" s="13">
        <f t="shared" si="0"/>
        <v>-0.45222163354223627</v>
      </c>
      <c r="E11" s="13">
        <f t="shared" si="1"/>
        <v>0.45222163354223627</v>
      </c>
      <c r="F11" s="2" t="str">
        <f t="shared" si="2"/>
        <v>Tidak</v>
      </c>
      <c r="G11" s="15" t="str">
        <f t="shared" si="3"/>
        <v>Sedang</v>
      </c>
      <c r="I11" s="16" t="s">
        <v>40</v>
      </c>
      <c r="J11" s="2" t="s">
        <v>44</v>
      </c>
      <c r="K11" s="2" t="s">
        <v>45</v>
      </c>
      <c r="L11" s="13">
        <f>C33-C34</f>
        <v>92.008598605727002</v>
      </c>
      <c r="M11" s="2">
        <f>COUNTIF(G4:G30,"Rendah")</f>
        <v>2</v>
      </c>
      <c r="N11" s="2" t="s">
        <v>40</v>
      </c>
      <c r="O11" s="13">
        <f>M11/C36</f>
        <v>7.407407407407407E-2</v>
      </c>
    </row>
    <row r="12" spans="1:15" x14ac:dyDescent="0.3">
      <c r="A12" s="2">
        <v>9</v>
      </c>
      <c r="B12" s="3" t="s">
        <v>12</v>
      </c>
      <c r="C12" s="5">
        <v>324</v>
      </c>
      <c r="D12" s="13">
        <f t="shared" si="0"/>
        <v>-0.39770118569651053</v>
      </c>
      <c r="E12" s="13">
        <f t="shared" si="1"/>
        <v>0.39770118569651053</v>
      </c>
      <c r="F12" s="2" t="str">
        <f t="shared" si="2"/>
        <v>Tidak</v>
      </c>
      <c r="G12" s="15" t="str">
        <f t="shared" si="3"/>
        <v>Sedang</v>
      </c>
      <c r="I12" s="15" t="s">
        <v>39</v>
      </c>
      <c r="J12" s="13">
        <f>C33-C34</f>
        <v>92.008598605727002</v>
      </c>
      <c r="K12" s="2" t="s">
        <v>46</v>
      </c>
      <c r="L12" s="13">
        <f>C33+C34</f>
        <v>862.36177176464332</v>
      </c>
      <c r="M12" s="2">
        <f>COUNTIF(G4:G30,"Sedang")</f>
        <v>19</v>
      </c>
      <c r="N12" s="2" t="s">
        <v>39</v>
      </c>
      <c r="O12" s="13">
        <f>M12/C36</f>
        <v>0.70370370370370372</v>
      </c>
    </row>
    <row r="13" spans="1:15" x14ac:dyDescent="0.3">
      <c r="A13" s="2">
        <v>10</v>
      </c>
      <c r="B13" s="3" t="s">
        <v>13</v>
      </c>
      <c r="C13" s="5">
        <v>506</v>
      </c>
      <c r="D13" s="13">
        <f t="shared" si="0"/>
        <v>7.4809362299778887E-2</v>
      </c>
      <c r="E13" s="13">
        <f t="shared" si="1"/>
        <v>7.4809362299778887E-2</v>
      </c>
      <c r="F13" s="2" t="str">
        <f t="shared" si="2"/>
        <v>Tidak</v>
      </c>
      <c r="G13" s="15" t="str">
        <f t="shared" si="3"/>
        <v>Sedang</v>
      </c>
      <c r="I13" s="14" t="s">
        <v>38</v>
      </c>
      <c r="J13" s="2" t="s">
        <v>44</v>
      </c>
      <c r="K13" s="2" t="s">
        <v>47</v>
      </c>
      <c r="L13" s="13">
        <f>C33+C34</f>
        <v>862.36177176464332</v>
      </c>
      <c r="M13" s="2">
        <f>COUNTIF(G4:G30,"Tinggi")</f>
        <v>6</v>
      </c>
      <c r="N13" s="2" t="s">
        <v>38</v>
      </c>
      <c r="O13" s="13">
        <f>M13/C36</f>
        <v>0.22222222222222221</v>
      </c>
    </row>
    <row r="14" spans="1:15" x14ac:dyDescent="0.3">
      <c r="A14" s="2">
        <v>11</v>
      </c>
      <c r="B14" s="3" t="s">
        <v>16</v>
      </c>
      <c r="C14" s="3">
        <v>232</v>
      </c>
      <c r="D14" s="13">
        <f t="shared" si="0"/>
        <v>-0.6365526714968327</v>
      </c>
      <c r="E14" s="13">
        <f t="shared" si="1"/>
        <v>0.6365526714968327</v>
      </c>
      <c r="F14" s="2" t="str">
        <f t="shared" si="2"/>
        <v>Tidak</v>
      </c>
      <c r="G14" s="15" t="str">
        <f t="shared" si="3"/>
        <v>Sedang</v>
      </c>
    </row>
    <row r="15" spans="1:15" x14ac:dyDescent="0.3">
      <c r="A15" s="2">
        <v>12</v>
      </c>
      <c r="B15" s="3" t="s">
        <v>14</v>
      </c>
      <c r="C15" s="3">
        <v>394</v>
      </c>
      <c r="D15" s="13">
        <f t="shared" si="0"/>
        <v>-0.21596635954409152</v>
      </c>
      <c r="E15" s="13">
        <f t="shared" si="1"/>
        <v>0.21596635954409152</v>
      </c>
      <c r="F15" s="2" t="str">
        <f t="shared" si="2"/>
        <v>Tidak</v>
      </c>
      <c r="G15" s="15" t="str">
        <f t="shared" si="3"/>
        <v>Sedang</v>
      </c>
    </row>
    <row r="16" spans="1:15" x14ac:dyDescent="0.3">
      <c r="A16" s="2">
        <v>13</v>
      </c>
      <c r="B16" s="3" t="s">
        <v>17</v>
      </c>
      <c r="C16" s="3">
        <v>429</v>
      </c>
      <c r="D16" s="13">
        <f t="shared" si="0"/>
        <v>-0.12509894646788203</v>
      </c>
      <c r="E16" s="13">
        <f t="shared" si="1"/>
        <v>0.12509894646788203</v>
      </c>
      <c r="F16" s="2" t="str">
        <f t="shared" si="2"/>
        <v>Tidak</v>
      </c>
      <c r="G16" s="15" t="str">
        <f t="shared" si="3"/>
        <v>Sedang</v>
      </c>
    </row>
    <row r="17" spans="1:7" x14ac:dyDescent="0.3">
      <c r="A17" s="2">
        <v>14</v>
      </c>
      <c r="B17" s="3" t="s">
        <v>18</v>
      </c>
      <c r="C17" s="3">
        <v>219</v>
      </c>
      <c r="D17" s="13">
        <f t="shared" si="0"/>
        <v>-0.67030342492513906</v>
      </c>
      <c r="E17" s="13">
        <f t="shared" si="1"/>
        <v>0.67030342492513906</v>
      </c>
      <c r="F17" s="2" t="str">
        <f t="shared" si="2"/>
        <v>Tidak</v>
      </c>
      <c r="G17" s="15" t="str">
        <f t="shared" si="3"/>
        <v>Sedang</v>
      </c>
    </row>
    <row r="18" spans="1:7" x14ac:dyDescent="0.3">
      <c r="A18" s="2">
        <v>15</v>
      </c>
      <c r="B18" s="10" t="s">
        <v>19</v>
      </c>
      <c r="C18" s="3">
        <v>426</v>
      </c>
      <c r="D18" s="13">
        <f t="shared" si="0"/>
        <v>-0.13288758187441427</v>
      </c>
      <c r="E18" s="13">
        <f t="shared" si="1"/>
        <v>0.13288758187441427</v>
      </c>
      <c r="F18" s="2" t="str">
        <f t="shared" si="2"/>
        <v>Tidak</v>
      </c>
      <c r="G18" s="15" t="str">
        <f t="shared" si="3"/>
        <v>Sedang</v>
      </c>
    </row>
    <row r="19" spans="1:7" x14ac:dyDescent="0.3">
      <c r="A19" s="2">
        <v>16</v>
      </c>
      <c r="B19" s="3" t="s">
        <v>15</v>
      </c>
      <c r="C19" s="5">
        <v>708</v>
      </c>
      <c r="D19" s="13">
        <f t="shared" si="0"/>
        <v>0.59924414633961665</v>
      </c>
      <c r="E19" s="13">
        <f t="shared" si="1"/>
        <v>0.59924414633961665</v>
      </c>
      <c r="F19" s="2" t="str">
        <f t="shared" si="2"/>
        <v>Tidak</v>
      </c>
      <c r="G19" s="15" t="str">
        <f t="shared" si="3"/>
        <v>Sedang</v>
      </c>
    </row>
    <row r="20" spans="1:7" x14ac:dyDescent="0.3">
      <c r="A20" s="2">
        <v>17</v>
      </c>
      <c r="B20" s="3" t="s">
        <v>20</v>
      </c>
      <c r="C20" s="5">
        <v>68</v>
      </c>
      <c r="D20" s="13">
        <f t="shared" si="0"/>
        <v>-1.0623314070539287</v>
      </c>
      <c r="E20" s="13">
        <f t="shared" si="1"/>
        <v>1.0623314070539287</v>
      </c>
      <c r="F20" s="2" t="str">
        <f t="shared" si="2"/>
        <v>Tidak</v>
      </c>
      <c r="G20" s="16" t="str">
        <f t="shared" si="3"/>
        <v>Rendah</v>
      </c>
    </row>
    <row r="21" spans="1:7" x14ac:dyDescent="0.3">
      <c r="A21" s="2">
        <v>18</v>
      </c>
      <c r="B21" s="3" t="s">
        <v>21</v>
      </c>
      <c r="C21" s="3">
        <v>130</v>
      </c>
      <c r="D21" s="13">
        <f t="shared" si="0"/>
        <v>-0.90136627531892899</v>
      </c>
      <c r="E21" s="13">
        <f t="shared" si="1"/>
        <v>0.90136627531892899</v>
      </c>
      <c r="F21" s="2" t="str">
        <f t="shared" si="2"/>
        <v>Tidak</v>
      </c>
      <c r="G21" s="15" t="str">
        <f t="shared" si="3"/>
        <v>Sedang</v>
      </c>
    </row>
    <row r="22" spans="1:7" x14ac:dyDescent="0.3">
      <c r="A22" s="2">
        <v>19</v>
      </c>
      <c r="B22" s="3" t="s">
        <v>22</v>
      </c>
      <c r="C22" s="5">
        <v>275</v>
      </c>
      <c r="D22" s="13">
        <f t="shared" si="0"/>
        <v>-0.52491556400320383</v>
      </c>
      <c r="E22" s="13">
        <f t="shared" si="1"/>
        <v>0.52491556400320383</v>
      </c>
      <c r="F22" s="2" t="str">
        <f t="shared" si="2"/>
        <v>Tidak</v>
      </c>
      <c r="G22" s="15" t="str">
        <f t="shared" si="3"/>
        <v>Sedang</v>
      </c>
    </row>
    <row r="23" spans="1:7" x14ac:dyDescent="0.3">
      <c r="A23" s="2">
        <v>20</v>
      </c>
      <c r="B23" s="3" t="s">
        <v>23</v>
      </c>
      <c r="C23" s="5">
        <v>129</v>
      </c>
      <c r="D23" s="13">
        <f t="shared" si="0"/>
        <v>-0.90396248712110638</v>
      </c>
      <c r="E23" s="13">
        <f t="shared" si="1"/>
        <v>0.90396248712110638</v>
      </c>
      <c r="F23" s="2" t="str">
        <f t="shared" si="2"/>
        <v>Tidak</v>
      </c>
      <c r="G23" s="15" t="str">
        <f t="shared" si="3"/>
        <v>Sedang</v>
      </c>
    </row>
    <row r="24" spans="1:7" x14ac:dyDescent="0.3">
      <c r="A24" s="2">
        <v>21</v>
      </c>
      <c r="B24" s="3" t="s">
        <v>24</v>
      </c>
      <c r="C24" s="5">
        <v>1160</v>
      </c>
      <c r="D24" s="13">
        <f t="shared" si="0"/>
        <v>1.7727318809238077</v>
      </c>
      <c r="E24" s="13">
        <f t="shared" si="1"/>
        <v>1.7727318809238077</v>
      </c>
      <c r="F24" s="2" t="str">
        <f t="shared" si="2"/>
        <v>Tidak</v>
      </c>
      <c r="G24" s="14" t="str">
        <f t="shared" si="3"/>
        <v>Tinggi</v>
      </c>
    </row>
    <row r="25" spans="1:7" x14ac:dyDescent="0.3">
      <c r="A25" s="2">
        <v>22</v>
      </c>
      <c r="B25" s="3" t="s">
        <v>25</v>
      </c>
      <c r="C25" s="5">
        <v>303</v>
      </c>
      <c r="D25" s="13">
        <f t="shared" si="0"/>
        <v>-0.45222163354223627</v>
      </c>
      <c r="E25" s="13">
        <f t="shared" si="1"/>
        <v>0.45222163354223627</v>
      </c>
      <c r="F25" s="2" t="str">
        <f t="shared" si="2"/>
        <v>Tidak</v>
      </c>
      <c r="G25" s="15" t="str">
        <f t="shared" si="3"/>
        <v>Sedang</v>
      </c>
    </row>
    <row r="26" spans="1:7" x14ac:dyDescent="0.3">
      <c r="A26" s="2">
        <v>23</v>
      </c>
      <c r="B26" s="3" t="s">
        <v>26</v>
      </c>
      <c r="C26" s="5">
        <v>1128</v>
      </c>
      <c r="D26" s="13">
        <f t="shared" si="0"/>
        <v>1.6896531032541307</v>
      </c>
      <c r="E26" s="13">
        <f t="shared" si="1"/>
        <v>1.6896531032541307</v>
      </c>
      <c r="F26" s="2" t="str">
        <f t="shared" si="2"/>
        <v>Tidak</v>
      </c>
      <c r="G26" s="14" t="str">
        <f t="shared" si="3"/>
        <v>Tinggi</v>
      </c>
    </row>
    <row r="27" spans="1:7" x14ac:dyDescent="0.3">
      <c r="A27" s="2">
        <v>24</v>
      </c>
      <c r="B27" s="3" t="s">
        <v>27</v>
      </c>
      <c r="C27" s="5">
        <v>285</v>
      </c>
      <c r="D27" s="13">
        <f t="shared" si="0"/>
        <v>-0.49895344598142971</v>
      </c>
      <c r="E27" s="13">
        <f t="shared" si="1"/>
        <v>0.49895344598142971</v>
      </c>
      <c r="F27" s="2" t="str">
        <f t="shared" si="2"/>
        <v>Tidak</v>
      </c>
      <c r="G27" s="15" t="str">
        <f t="shared" si="3"/>
        <v>Sedang</v>
      </c>
    </row>
    <row r="28" spans="1:7" x14ac:dyDescent="0.3">
      <c r="A28" s="2">
        <v>25</v>
      </c>
      <c r="B28" s="3" t="s">
        <v>28</v>
      </c>
      <c r="C28" s="5">
        <v>71</v>
      </c>
      <c r="D28" s="13">
        <f t="shared" si="0"/>
        <v>-1.0545427716473965</v>
      </c>
      <c r="E28" s="13">
        <f t="shared" si="1"/>
        <v>1.0545427716473965</v>
      </c>
      <c r="F28" s="2" t="str">
        <f t="shared" si="2"/>
        <v>Tidak</v>
      </c>
      <c r="G28" s="16" t="str">
        <f t="shared" si="3"/>
        <v>Rendah</v>
      </c>
    </row>
    <row r="29" spans="1:7" x14ac:dyDescent="0.3">
      <c r="A29" s="2">
        <v>26</v>
      </c>
      <c r="B29" s="3" t="s">
        <v>29</v>
      </c>
      <c r="C29" s="5">
        <v>251</v>
      </c>
      <c r="D29" s="13">
        <f t="shared" si="0"/>
        <v>-0.58722464725546175</v>
      </c>
      <c r="E29" s="13">
        <f t="shared" si="1"/>
        <v>0.58722464725546175</v>
      </c>
      <c r="F29" s="2" t="str">
        <f t="shared" si="2"/>
        <v>Tidak</v>
      </c>
      <c r="G29" s="15" t="str">
        <f t="shared" si="3"/>
        <v>Sedang</v>
      </c>
    </row>
    <row r="30" spans="1:7" x14ac:dyDescent="0.3">
      <c r="A30" s="2">
        <v>27</v>
      </c>
      <c r="B30" s="3" t="s">
        <v>30</v>
      </c>
      <c r="C30" s="5">
        <v>121</v>
      </c>
      <c r="D30" s="13">
        <f t="shared" si="0"/>
        <v>-0.92473218153852565</v>
      </c>
      <c r="E30" s="13">
        <f t="shared" si="1"/>
        <v>0.92473218153852565</v>
      </c>
      <c r="F30" s="2" t="str">
        <f t="shared" si="2"/>
        <v>Tidak</v>
      </c>
      <c r="G30" s="14" t="str">
        <f t="shared" ref="G30" si="4">IF(C30:C56&gt;L38,"Tinggi",IF(C30:C56&lt;L37,"Rendah","Sedang"))</f>
        <v>Tinggi</v>
      </c>
    </row>
    <row r="31" spans="1:7" x14ac:dyDescent="0.3">
      <c r="A31" s="8" t="s">
        <v>31</v>
      </c>
      <c r="B31" s="8"/>
      <c r="C31" s="12">
        <f>SUM(C4:C30)</f>
        <v>12884</v>
      </c>
    </row>
    <row r="33" spans="2:3" x14ac:dyDescent="0.3">
      <c r="B33" s="9" t="s">
        <v>32</v>
      </c>
      <c r="C33" s="9">
        <f>AVERAGE(C4:C30)</f>
        <v>477.18518518518516</v>
      </c>
    </row>
    <row r="34" spans="2:3" x14ac:dyDescent="0.3">
      <c r="B34" s="7" t="s">
        <v>33</v>
      </c>
      <c r="C34" s="7">
        <f>STDEV(C4:C30)</f>
        <v>385.17658657945816</v>
      </c>
    </row>
    <row r="36" spans="2:3" x14ac:dyDescent="0.3">
      <c r="B36" s="9" t="s">
        <v>41</v>
      </c>
      <c r="C36" s="7">
        <f>COUNT(C4:C30)</f>
        <v>27</v>
      </c>
    </row>
    <row r="37" spans="2:3" x14ac:dyDescent="0.3">
      <c r="B37" s="9" t="s">
        <v>42</v>
      </c>
      <c r="C37" s="7">
        <f>MAX(C4:C30)</f>
        <v>1438</v>
      </c>
    </row>
    <row r="38" spans="2:3" x14ac:dyDescent="0.3">
      <c r="B38" s="9" t="s">
        <v>43</v>
      </c>
      <c r="C38" s="7">
        <f>MIN(C4:C30)</f>
        <v>68</v>
      </c>
    </row>
  </sheetData>
  <mergeCells count="4">
    <mergeCell ref="A31:B31"/>
    <mergeCell ref="A1:C2"/>
    <mergeCell ref="I10:L10"/>
    <mergeCell ref="M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2024-03-24T14:35:04Z</dcterms:created>
  <dcterms:modified xsi:type="dcterms:W3CDTF">2024-03-24T16:38:19Z</dcterms:modified>
</cp:coreProperties>
</file>